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Пользователь\Desktop\Горизонт 27.02.20\Трансстроймеханизация\"/>
    </mc:Choice>
  </mc:AlternateContent>
  <bookViews>
    <workbookView xWindow="-120" yWindow="-120" windowWidth="29040" windowHeight="15840" activeTab="4"/>
  </bookViews>
  <sheets>
    <sheet name="880+50" sheetId="1" r:id="rId1"/>
    <sheet name="920" sheetId="11" r:id="rId2"/>
    <sheet name="932" sheetId="2" r:id="rId3"/>
    <sheet name="черновик" sheetId="10" r:id="rId4"/>
    <sheet name="938+87" sheetId="3" r:id="rId5"/>
    <sheet name="941" sheetId="4" r:id="rId6"/>
    <sheet name="1074" sheetId="5" r:id="rId7"/>
    <sheet name="1091" sheetId="6" r:id="rId8"/>
    <sheet name="1164+50" sheetId="7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E77" i="3" l="1"/>
  <c r="BE84" i="3"/>
  <c r="BD84" i="3"/>
  <c r="BC84" i="3"/>
  <c r="BD83" i="3"/>
  <c r="BE83" i="3"/>
  <c r="BC83" i="3"/>
  <c r="AZ3" i="3"/>
  <c r="AZ4" i="3" s="1"/>
  <c r="AZ5" i="3" s="1"/>
  <c r="AZ6" i="3" s="1"/>
  <c r="AZ7" i="3" s="1"/>
  <c r="AZ8" i="3" s="1"/>
  <c r="AZ9" i="3" s="1"/>
  <c r="AZ10" i="3" s="1"/>
  <c r="AZ11" i="3" s="1"/>
  <c r="AZ12" i="3" s="1"/>
  <c r="AZ13" i="3" s="1"/>
  <c r="AZ14" i="3" s="1"/>
  <c r="AZ15" i="3" s="1"/>
  <c r="AZ16" i="3" s="1"/>
  <c r="AZ17" i="3" s="1"/>
  <c r="AZ18" i="3" s="1"/>
  <c r="AZ19" i="3" s="1"/>
  <c r="AZ20" i="3" s="1"/>
  <c r="AZ21" i="3" s="1"/>
  <c r="AZ22" i="3" s="1"/>
  <c r="AZ23" i="3" s="1"/>
  <c r="AZ24" i="3" s="1"/>
  <c r="AZ25" i="3" s="1"/>
  <c r="AZ26" i="3" s="1"/>
  <c r="AZ27" i="3" s="1"/>
  <c r="AZ28" i="3" s="1"/>
  <c r="AZ29" i="3" s="1"/>
  <c r="AZ30" i="3" s="1"/>
  <c r="AZ31" i="3" s="1"/>
  <c r="AZ32" i="3" s="1"/>
  <c r="AZ33" i="3" s="1"/>
  <c r="AZ34" i="3" s="1"/>
  <c r="AZ35" i="3" s="1"/>
  <c r="AZ36" i="3" s="1"/>
  <c r="AZ37" i="3" s="1"/>
  <c r="AZ38" i="3" s="1"/>
  <c r="AZ39" i="3" s="1"/>
  <c r="AZ40" i="3" s="1"/>
  <c r="AZ41" i="3" s="1"/>
  <c r="AZ42" i="3" s="1"/>
  <c r="AZ43" i="3" s="1"/>
  <c r="AZ44" i="3" s="1"/>
  <c r="AZ45" i="3" s="1"/>
  <c r="AZ46" i="3" s="1"/>
  <c r="AZ47" i="3" s="1"/>
  <c r="AZ48" i="3" s="1"/>
  <c r="AZ49" i="3" s="1"/>
  <c r="AZ50" i="3" s="1"/>
  <c r="AZ51" i="3" s="1"/>
  <c r="AZ52" i="3" s="1"/>
  <c r="AZ53" i="3" s="1"/>
  <c r="AZ54" i="3" s="1"/>
  <c r="AZ55" i="3" s="1"/>
  <c r="AZ56" i="3" s="1"/>
  <c r="AZ57" i="3" s="1"/>
  <c r="AZ58" i="3" s="1"/>
  <c r="AZ59" i="3" s="1"/>
  <c r="AZ60" i="3" s="1"/>
  <c r="AZ61" i="3" s="1"/>
  <c r="AZ62" i="3" s="1"/>
  <c r="AZ63" i="3" s="1"/>
  <c r="AZ64" i="3" s="1"/>
  <c r="AZ65" i="3" s="1"/>
  <c r="AZ66" i="3" s="1"/>
  <c r="AZ67" i="3" s="1"/>
  <c r="AZ68" i="3" s="1"/>
  <c r="AZ69" i="3" s="1"/>
  <c r="AZ70" i="3" s="1"/>
  <c r="AZ71" i="3" s="1"/>
  <c r="AZ72" i="3" s="1"/>
  <c r="AZ73" i="3" s="1"/>
  <c r="AZ74" i="3" s="1"/>
  <c r="AZ75" i="3" s="1"/>
  <c r="AZ76" i="3" s="1"/>
  <c r="AZ77" i="3" s="1"/>
  <c r="AZ78" i="3" s="1"/>
  <c r="AZ79" i="3" s="1"/>
  <c r="AZ80" i="3" s="1"/>
  <c r="AZ81" i="3" s="1"/>
  <c r="AX3" i="3"/>
  <c r="AX4" i="3"/>
  <c r="AX5" i="3" s="1"/>
  <c r="AX6" i="3" s="1"/>
  <c r="AX7" i="3" s="1"/>
  <c r="AX8" i="3" s="1"/>
  <c r="AX9" i="3" s="1"/>
  <c r="AX10" i="3" s="1"/>
  <c r="AX11" i="3" s="1"/>
  <c r="AX12" i="3" s="1"/>
  <c r="AX13" i="3" s="1"/>
  <c r="AX14" i="3" s="1"/>
  <c r="AX15" i="3" s="1"/>
  <c r="AX16" i="3" s="1"/>
  <c r="AX17" i="3" s="1"/>
  <c r="AX18" i="3" s="1"/>
  <c r="AX19" i="3" s="1"/>
  <c r="AX20" i="3" s="1"/>
  <c r="AX21" i="3" s="1"/>
  <c r="AX22" i="3" s="1"/>
  <c r="AX23" i="3" s="1"/>
  <c r="AX24" i="3" s="1"/>
  <c r="AX25" i="3" s="1"/>
  <c r="AX26" i="3" s="1"/>
  <c r="AX27" i="3" s="1"/>
  <c r="AX28" i="3" s="1"/>
  <c r="AX29" i="3" s="1"/>
  <c r="AX30" i="3" s="1"/>
  <c r="AX31" i="3" s="1"/>
  <c r="AX32" i="3" s="1"/>
  <c r="AX33" i="3" s="1"/>
  <c r="AX34" i="3" s="1"/>
  <c r="AX35" i="3" s="1"/>
  <c r="AX36" i="3" s="1"/>
  <c r="AX37" i="3" s="1"/>
  <c r="AX38" i="3" s="1"/>
  <c r="AX39" i="3" s="1"/>
  <c r="AX40" i="3" s="1"/>
  <c r="AX41" i="3" s="1"/>
  <c r="AX42" i="3" s="1"/>
  <c r="AX43" i="3" s="1"/>
  <c r="AX44" i="3" s="1"/>
  <c r="AX45" i="3" s="1"/>
  <c r="AX46" i="3" s="1"/>
  <c r="AX47" i="3" s="1"/>
  <c r="AX48" i="3" s="1"/>
  <c r="AX49" i="3" s="1"/>
  <c r="AX50" i="3" s="1"/>
  <c r="AX51" i="3" s="1"/>
  <c r="AX52" i="3" s="1"/>
  <c r="AX53" i="3" s="1"/>
  <c r="AX54" i="3" s="1"/>
  <c r="AX55" i="3" s="1"/>
  <c r="AX56" i="3" s="1"/>
  <c r="AX57" i="3" s="1"/>
  <c r="AX58" i="3" s="1"/>
  <c r="AX59" i="3" s="1"/>
  <c r="AX60" i="3" s="1"/>
  <c r="AX61" i="3" s="1"/>
  <c r="AX62" i="3" s="1"/>
  <c r="AX63" i="3" s="1"/>
  <c r="AX64" i="3" s="1"/>
  <c r="AX65" i="3" s="1"/>
  <c r="AX66" i="3" s="1"/>
  <c r="AX67" i="3" s="1"/>
  <c r="AX68" i="3" s="1"/>
  <c r="AX69" i="3" s="1"/>
  <c r="AX70" i="3" s="1"/>
  <c r="AX71" i="3" s="1"/>
  <c r="AX72" i="3" s="1"/>
  <c r="AX73" i="3" s="1"/>
  <c r="AX74" i="3" s="1"/>
  <c r="AX75" i="3" s="1"/>
  <c r="AX76" i="3" s="1"/>
  <c r="AX77" i="3" s="1"/>
  <c r="AX78" i="3" s="1"/>
  <c r="AX79" i="3" s="1"/>
  <c r="AX80" i="3" s="1"/>
  <c r="AX81" i="3" s="1"/>
  <c r="BD3" i="3"/>
  <c r="BE3" i="3"/>
  <c r="BC3" i="3"/>
  <c r="AV4" i="3"/>
  <c r="AV5" i="3" s="1"/>
  <c r="AV6" i="3" s="1"/>
  <c r="AV7" i="3" s="1"/>
  <c r="AV8" i="3" s="1"/>
  <c r="AV9" i="3" s="1"/>
  <c r="AV10" i="3" s="1"/>
  <c r="AV11" i="3" s="1"/>
  <c r="AV12" i="3" s="1"/>
  <c r="AV13" i="3" s="1"/>
  <c r="AV14" i="3" s="1"/>
  <c r="AV15" i="3" s="1"/>
  <c r="AV16" i="3" s="1"/>
  <c r="AV17" i="3" s="1"/>
  <c r="AV18" i="3" s="1"/>
  <c r="AV19" i="3" s="1"/>
  <c r="AV20" i="3" s="1"/>
  <c r="AV21" i="3" s="1"/>
  <c r="AV22" i="3" s="1"/>
  <c r="AV23" i="3" s="1"/>
  <c r="AV24" i="3" s="1"/>
  <c r="AV25" i="3" s="1"/>
  <c r="AV26" i="3" s="1"/>
  <c r="AV27" i="3" s="1"/>
  <c r="AV28" i="3" s="1"/>
  <c r="AV29" i="3" s="1"/>
  <c r="AV30" i="3" s="1"/>
  <c r="AV31" i="3" s="1"/>
  <c r="AV32" i="3" s="1"/>
  <c r="AV33" i="3" s="1"/>
  <c r="AV34" i="3" s="1"/>
  <c r="AV35" i="3" s="1"/>
  <c r="AV36" i="3" s="1"/>
  <c r="AV37" i="3" s="1"/>
  <c r="AV38" i="3" s="1"/>
  <c r="AV39" i="3" s="1"/>
  <c r="AV40" i="3" s="1"/>
  <c r="AV41" i="3" s="1"/>
  <c r="AV42" i="3" s="1"/>
  <c r="AV43" i="3" s="1"/>
  <c r="AV44" i="3" s="1"/>
  <c r="AV45" i="3" s="1"/>
  <c r="AV46" i="3" s="1"/>
  <c r="AV47" i="3" s="1"/>
  <c r="AV48" i="3" s="1"/>
  <c r="AV49" i="3" s="1"/>
  <c r="AV50" i="3" s="1"/>
  <c r="AV51" i="3" s="1"/>
  <c r="AV52" i="3" s="1"/>
  <c r="AV53" i="3" s="1"/>
  <c r="AV54" i="3" s="1"/>
  <c r="AV55" i="3" s="1"/>
  <c r="AV56" i="3" s="1"/>
  <c r="AV57" i="3" s="1"/>
  <c r="AV58" i="3" s="1"/>
  <c r="AV59" i="3" s="1"/>
  <c r="AV60" i="3" s="1"/>
  <c r="AV61" i="3" s="1"/>
  <c r="AV62" i="3" s="1"/>
  <c r="AV63" i="3" s="1"/>
  <c r="AV64" i="3" s="1"/>
  <c r="AV65" i="3" s="1"/>
  <c r="AV66" i="3" s="1"/>
  <c r="AV67" i="3" s="1"/>
  <c r="AV68" i="3" s="1"/>
  <c r="AV69" i="3" s="1"/>
  <c r="AV70" i="3" s="1"/>
  <c r="AV71" i="3" s="1"/>
  <c r="AV72" i="3" s="1"/>
  <c r="AV73" i="3" s="1"/>
  <c r="AV74" i="3" s="1"/>
  <c r="AV75" i="3" s="1"/>
  <c r="AV76" i="3" s="1"/>
  <c r="AV77" i="3" s="1"/>
  <c r="AV78" i="3" s="1"/>
  <c r="AV79" i="3" s="1"/>
  <c r="AV80" i="3" s="1"/>
  <c r="AV81" i="3" s="1"/>
  <c r="AE82" i="3"/>
  <c r="AE83" i="3" s="1"/>
  <c r="AE84" i="3" s="1"/>
  <c r="AE85" i="3" s="1"/>
  <c r="AE86" i="3" s="1"/>
  <c r="AE87" i="3" s="1"/>
  <c r="AE88" i="3" s="1"/>
  <c r="AE89" i="3" s="1"/>
  <c r="AE90" i="3" s="1"/>
  <c r="AE91" i="3" s="1"/>
  <c r="AE92" i="3" s="1"/>
  <c r="AE93" i="3" s="1"/>
  <c r="AE94" i="3" s="1"/>
  <c r="AE95" i="3" s="1"/>
  <c r="AE96" i="3" s="1"/>
  <c r="AE97" i="3" s="1"/>
  <c r="AE98" i="3" s="1"/>
  <c r="AE99" i="3" s="1"/>
  <c r="AE100" i="3" s="1"/>
  <c r="AE101" i="3" s="1"/>
  <c r="AE102" i="3" s="1"/>
  <c r="AE103" i="3" s="1"/>
  <c r="AE104" i="3" s="1"/>
  <c r="AE105" i="3" s="1"/>
  <c r="AE106" i="3" s="1"/>
  <c r="AE107" i="3" s="1"/>
  <c r="AE108" i="3" s="1"/>
  <c r="AE109" i="3" s="1"/>
  <c r="AE110" i="3" s="1"/>
  <c r="AE111" i="3" s="1"/>
  <c r="AE112" i="3" s="1"/>
  <c r="AE113" i="3" s="1"/>
  <c r="AE114" i="3" s="1"/>
  <c r="AE115" i="3" s="1"/>
  <c r="AE116" i="3" s="1"/>
  <c r="AE117" i="3" s="1"/>
  <c r="AE118" i="3" s="1"/>
  <c r="AE119" i="3" s="1"/>
  <c r="AE120" i="3" s="1"/>
  <c r="AE121" i="3" s="1"/>
  <c r="AE122" i="3" s="1"/>
  <c r="AE123" i="3" s="1"/>
  <c r="AE124" i="3" s="1"/>
  <c r="AE125" i="3" s="1"/>
  <c r="AE126" i="3" s="1"/>
  <c r="AE127" i="3" s="1"/>
  <c r="AE128" i="3" s="1"/>
  <c r="AE4" i="3"/>
  <c r="AE5" i="3" s="1"/>
  <c r="AE6" i="3" s="1"/>
  <c r="AE7" i="3" s="1"/>
  <c r="AE8" i="3" s="1"/>
  <c r="AE9" i="3" s="1"/>
  <c r="AE10" i="3" s="1"/>
  <c r="AE11" i="3" s="1"/>
  <c r="AE12" i="3" s="1"/>
  <c r="AE13" i="3" s="1"/>
  <c r="AE14" i="3" s="1"/>
  <c r="AE15" i="3" s="1"/>
  <c r="AE16" i="3" s="1"/>
  <c r="AE17" i="3" s="1"/>
  <c r="AE18" i="3" s="1"/>
  <c r="AE19" i="3" s="1"/>
  <c r="AE20" i="3" s="1"/>
  <c r="AE21" i="3" s="1"/>
  <c r="AE22" i="3" s="1"/>
  <c r="AE23" i="3" s="1"/>
  <c r="AE24" i="3" s="1"/>
  <c r="AE25" i="3" s="1"/>
  <c r="AE26" i="3" s="1"/>
  <c r="AE27" i="3" s="1"/>
  <c r="AE28" i="3" s="1"/>
  <c r="AE29" i="3" s="1"/>
  <c r="AE30" i="3" s="1"/>
  <c r="AE31" i="3" s="1"/>
  <c r="AE32" i="3" s="1"/>
  <c r="AE33" i="3" s="1"/>
  <c r="AE34" i="3" s="1"/>
  <c r="AE35" i="3" s="1"/>
  <c r="AE36" i="3" s="1"/>
  <c r="AE37" i="3" s="1"/>
  <c r="AE38" i="3" s="1"/>
  <c r="AE39" i="3" s="1"/>
  <c r="AE40" i="3" s="1"/>
  <c r="AE41" i="3" s="1"/>
  <c r="AE42" i="3" s="1"/>
  <c r="AE43" i="3" s="1"/>
  <c r="AE44" i="3" s="1"/>
  <c r="AE45" i="3" s="1"/>
  <c r="AE46" i="3" s="1"/>
  <c r="AE47" i="3" s="1"/>
  <c r="AE48" i="3" s="1"/>
  <c r="AE49" i="3" s="1"/>
  <c r="AE50" i="3" s="1"/>
  <c r="AE51" i="3" s="1"/>
  <c r="AE52" i="3" s="1"/>
  <c r="AE53" i="3" s="1"/>
  <c r="AE54" i="3" s="1"/>
  <c r="AE55" i="3" s="1"/>
  <c r="AE56" i="3" s="1"/>
  <c r="AE57" i="3" s="1"/>
  <c r="AE58" i="3" s="1"/>
  <c r="AE59" i="3" s="1"/>
  <c r="AE60" i="3" s="1"/>
  <c r="AE61" i="3" s="1"/>
  <c r="AE62" i="3" s="1"/>
  <c r="AE63" i="3" s="1"/>
  <c r="AE64" i="3" s="1"/>
  <c r="AE65" i="3" s="1"/>
  <c r="AE66" i="3" s="1"/>
  <c r="AE67" i="3" s="1"/>
  <c r="AE68" i="3" s="1"/>
  <c r="AE69" i="3" s="1"/>
  <c r="AE70" i="3" s="1"/>
  <c r="AE71" i="3" s="1"/>
  <c r="AE72" i="3" s="1"/>
  <c r="AE73" i="3" s="1"/>
  <c r="AE74" i="3" s="1"/>
  <c r="AE75" i="3" s="1"/>
  <c r="AE76" i="3" s="1"/>
  <c r="AE77" i="3" s="1"/>
  <c r="AE78" i="3" s="1"/>
  <c r="AE79" i="3" s="1"/>
  <c r="AE80" i="3" s="1"/>
  <c r="AE81" i="3" s="1"/>
  <c r="AD4" i="3"/>
  <c r="AD5" i="3" s="1"/>
  <c r="AD6" i="3" s="1"/>
  <c r="AD7" i="3" s="1"/>
  <c r="AD8" i="3" s="1"/>
  <c r="AD9" i="3" s="1"/>
  <c r="AD10" i="3" s="1"/>
  <c r="AD11" i="3" s="1"/>
  <c r="AD12" i="3" s="1"/>
  <c r="AD13" i="3" s="1"/>
  <c r="AD14" i="3" s="1"/>
  <c r="AD15" i="3" s="1"/>
  <c r="AD16" i="3" s="1"/>
  <c r="AD17" i="3" s="1"/>
  <c r="AD18" i="3" s="1"/>
  <c r="AD19" i="3" s="1"/>
  <c r="AD20" i="3" s="1"/>
  <c r="AD21" i="3" s="1"/>
  <c r="AD22" i="3" s="1"/>
  <c r="AD23" i="3" s="1"/>
  <c r="AD24" i="3" s="1"/>
  <c r="AD25" i="3" s="1"/>
  <c r="AD26" i="3" s="1"/>
  <c r="AD27" i="3" s="1"/>
  <c r="AD28" i="3" s="1"/>
  <c r="AD29" i="3" s="1"/>
  <c r="AD30" i="3" s="1"/>
  <c r="AD31" i="3" s="1"/>
  <c r="AD32" i="3" s="1"/>
  <c r="AD33" i="3" s="1"/>
  <c r="AD34" i="3" s="1"/>
  <c r="AD35" i="3" s="1"/>
  <c r="AD36" i="3" s="1"/>
  <c r="AD37" i="3" s="1"/>
  <c r="AD38" i="3" s="1"/>
  <c r="AD39" i="3" s="1"/>
  <c r="AD40" i="3" s="1"/>
  <c r="AD41" i="3" s="1"/>
  <c r="AD42" i="3" s="1"/>
  <c r="AD43" i="3" s="1"/>
  <c r="AD44" i="3" s="1"/>
  <c r="AD45" i="3" s="1"/>
  <c r="AD46" i="3" s="1"/>
  <c r="AD47" i="3" s="1"/>
  <c r="AD48" i="3" s="1"/>
  <c r="AD49" i="3" s="1"/>
  <c r="AD50" i="3" s="1"/>
  <c r="AD51" i="3" s="1"/>
  <c r="AD52" i="3" s="1"/>
  <c r="AD53" i="3" s="1"/>
  <c r="AD54" i="3" s="1"/>
  <c r="AD55" i="3" s="1"/>
  <c r="AD56" i="3" s="1"/>
  <c r="AD57" i="3" s="1"/>
  <c r="AD58" i="3" s="1"/>
  <c r="AD59" i="3" s="1"/>
  <c r="AD60" i="3" s="1"/>
  <c r="AD61" i="3" s="1"/>
  <c r="AD62" i="3" s="1"/>
  <c r="AD63" i="3" s="1"/>
  <c r="AD64" i="3" s="1"/>
  <c r="AD65" i="3" s="1"/>
  <c r="AD66" i="3" s="1"/>
  <c r="AD67" i="3" s="1"/>
  <c r="AD68" i="3" s="1"/>
  <c r="AD69" i="3" s="1"/>
  <c r="AD70" i="3" s="1"/>
  <c r="AD71" i="3" s="1"/>
  <c r="AD72" i="3" s="1"/>
  <c r="AD73" i="3" s="1"/>
  <c r="AD74" i="3" s="1"/>
  <c r="AD75" i="3" s="1"/>
  <c r="AD76" i="3" s="1"/>
  <c r="AD77" i="3" s="1"/>
  <c r="AD78" i="3" s="1"/>
  <c r="AD79" i="3" s="1"/>
  <c r="AD80" i="3" s="1"/>
  <c r="AD81" i="3" s="1"/>
  <c r="AC4" i="3"/>
  <c r="AC5" i="3" s="1"/>
  <c r="AC6" i="3" s="1"/>
  <c r="AC7" i="3" s="1"/>
  <c r="AC8" i="3" s="1"/>
  <c r="AC9" i="3" s="1"/>
  <c r="AC10" i="3" s="1"/>
  <c r="AC11" i="3" s="1"/>
  <c r="AC12" i="3" s="1"/>
  <c r="AC13" i="3" s="1"/>
  <c r="AC14" i="3" s="1"/>
  <c r="AC15" i="3" s="1"/>
  <c r="AC16" i="3" s="1"/>
  <c r="AC17" i="3" s="1"/>
  <c r="AC18" i="3" s="1"/>
  <c r="AC19" i="3" s="1"/>
  <c r="AC20" i="3" s="1"/>
  <c r="AC21" i="3" s="1"/>
  <c r="AC22" i="3" s="1"/>
  <c r="AC23" i="3" s="1"/>
  <c r="AC24" i="3" s="1"/>
  <c r="AC25" i="3" s="1"/>
  <c r="AC26" i="3" s="1"/>
  <c r="AC27" i="3" s="1"/>
  <c r="AC28" i="3" s="1"/>
  <c r="AC29" i="3" s="1"/>
  <c r="AC30" i="3" s="1"/>
  <c r="AC31" i="3" s="1"/>
  <c r="AC32" i="3" s="1"/>
  <c r="AC33" i="3" s="1"/>
  <c r="AC34" i="3" s="1"/>
  <c r="AC35" i="3" s="1"/>
  <c r="AC36" i="3" s="1"/>
  <c r="AC37" i="3" s="1"/>
  <c r="AC38" i="3" s="1"/>
  <c r="AC39" i="3" s="1"/>
  <c r="AC40" i="3" s="1"/>
  <c r="AC41" i="3" s="1"/>
  <c r="AC42" i="3" s="1"/>
  <c r="AC43" i="3" s="1"/>
  <c r="AC44" i="3" s="1"/>
  <c r="AC45" i="3" s="1"/>
  <c r="AC46" i="3" s="1"/>
  <c r="AC47" i="3" s="1"/>
  <c r="AC48" i="3" s="1"/>
  <c r="AC49" i="3" s="1"/>
  <c r="AC50" i="3" s="1"/>
  <c r="AC51" i="3" s="1"/>
  <c r="AC52" i="3" s="1"/>
  <c r="AC53" i="3" s="1"/>
  <c r="AC54" i="3" s="1"/>
  <c r="AC55" i="3" s="1"/>
  <c r="AC56" i="3" s="1"/>
  <c r="AC57" i="3" s="1"/>
  <c r="AC58" i="3" s="1"/>
  <c r="AC59" i="3" s="1"/>
  <c r="AC60" i="3" s="1"/>
  <c r="AC61" i="3" s="1"/>
  <c r="AC62" i="3" s="1"/>
  <c r="AC63" i="3" s="1"/>
  <c r="AC64" i="3" s="1"/>
  <c r="AC65" i="3" s="1"/>
  <c r="AC66" i="3" s="1"/>
  <c r="AC67" i="3" s="1"/>
  <c r="AC68" i="3" s="1"/>
  <c r="AC69" i="3" s="1"/>
  <c r="AC70" i="3" s="1"/>
  <c r="AC71" i="3" s="1"/>
  <c r="AC72" i="3" s="1"/>
  <c r="AC73" i="3" s="1"/>
  <c r="AC74" i="3" s="1"/>
  <c r="AC75" i="3" s="1"/>
  <c r="AC76" i="3" s="1"/>
  <c r="AC77" i="3" s="1"/>
  <c r="AC78" i="3" s="1"/>
  <c r="AC79" i="3" s="1"/>
  <c r="AC80" i="3" s="1"/>
  <c r="AC81" i="3" s="1"/>
  <c r="AB4" i="3"/>
  <c r="AB5" i="3" s="1"/>
  <c r="AB6" i="3" s="1"/>
  <c r="AB7" i="3" s="1"/>
  <c r="AB8" i="3" s="1"/>
  <c r="AB9" i="3" s="1"/>
  <c r="AB10" i="3" s="1"/>
  <c r="AB11" i="3" s="1"/>
  <c r="AB12" i="3" s="1"/>
  <c r="AB13" i="3" s="1"/>
  <c r="AB14" i="3" s="1"/>
  <c r="AB15" i="3" s="1"/>
  <c r="AB16" i="3" s="1"/>
  <c r="AB17" i="3" s="1"/>
  <c r="AB18" i="3" s="1"/>
  <c r="AB19" i="3" s="1"/>
  <c r="AB20" i="3" s="1"/>
  <c r="AB21" i="3" s="1"/>
  <c r="AB22" i="3" s="1"/>
  <c r="AB23" i="3" s="1"/>
  <c r="AB24" i="3" s="1"/>
  <c r="AB25" i="3" s="1"/>
  <c r="AB26" i="3" s="1"/>
  <c r="AB27" i="3" s="1"/>
  <c r="AB28" i="3" s="1"/>
  <c r="AB29" i="3" s="1"/>
  <c r="AB30" i="3" s="1"/>
  <c r="AB31" i="3" s="1"/>
  <c r="AB32" i="3" s="1"/>
  <c r="AB33" i="3" s="1"/>
  <c r="AB34" i="3" s="1"/>
  <c r="AB35" i="3" s="1"/>
  <c r="AB36" i="3" s="1"/>
  <c r="AB37" i="3" s="1"/>
  <c r="AB38" i="3" s="1"/>
  <c r="AB39" i="3" s="1"/>
  <c r="AB40" i="3" s="1"/>
  <c r="AB41" i="3" s="1"/>
  <c r="AB42" i="3" s="1"/>
  <c r="AB43" i="3" s="1"/>
  <c r="AB44" i="3" s="1"/>
  <c r="AB45" i="3" s="1"/>
  <c r="AB46" i="3" s="1"/>
  <c r="AB47" i="3" s="1"/>
  <c r="AB48" i="3" s="1"/>
  <c r="AB49" i="3" s="1"/>
  <c r="AB50" i="3" s="1"/>
  <c r="AB51" i="3" s="1"/>
  <c r="AB52" i="3" s="1"/>
  <c r="AB53" i="3" s="1"/>
  <c r="AB54" i="3" s="1"/>
  <c r="AB55" i="3" s="1"/>
  <c r="AB56" i="3" s="1"/>
  <c r="AB57" i="3" s="1"/>
  <c r="AB58" i="3" s="1"/>
  <c r="AB59" i="3" s="1"/>
  <c r="AB60" i="3" s="1"/>
  <c r="AB61" i="3" s="1"/>
  <c r="AB62" i="3" s="1"/>
  <c r="AB63" i="3" s="1"/>
  <c r="AB64" i="3" s="1"/>
  <c r="AB65" i="3" s="1"/>
  <c r="AB66" i="3" s="1"/>
  <c r="AB67" i="3" s="1"/>
  <c r="AB68" i="3" s="1"/>
  <c r="AB69" i="3" s="1"/>
  <c r="AB70" i="3" s="1"/>
  <c r="AB71" i="3" s="1"/>
  <c r="AB72" i="3" s="1"/>
  <c r="AB73" i="3" s="1"/>
  <c r="AB74" i="3" s="1"/>
  <c r="AB75" i="3" s="1"/>
  <c r="AB76" i="3" s="1"/>
  <c r="AB77" i="3" s="1"/>
  <c r="AB78" i="3" s="1"/>
  <c r="AB79" i="3" s="1"/>
  <c r="AB80" i="3" s="1"/>
  <c r="AB81" i="3" s="1"/>
  <c r="AA4" i="3"/>
  <c r="AA5" i="3" s="1"/>
  <c r="AA6" i="3" s="1"/>
  <c r="AA7" i="3" s="1"/>
  <c r="AA8" i="3" s="1"/>
  <c r="AA9" i="3" s="1"/>
  <c r="AA10" i="3" s="1"/>
  <c r="AA11" i="3" s="1"/>
  <c r="AA12" i="3" s="1"/>
  <c r="AA13" i="3" s="1"/>
  <c r="AA14" i="3" s="1"/>
  <c r="AA15" i="3" s="1"/>
  <c r="AA16" i="3" s="1"/>
  <c r="AA17" i="3" s="1"/>
  <c r="AA18" i="3" s="1"/>
  <c r="AA19" i="3" s="1"/>
  <c r="AA20" i="3" s="1"/>
  <c r="AA21" i="3" s="1"/>
  <c r="AA22" i="3" s="1"/>
  <c r="AA23" i="3" s="1"/>
  <c r="AA24" i="3" s="1"/>
  <c r="AA25" i="3" s="1"/>
  <c r="AA26" i="3" s="1"/>
  <c r="AA27" i="3" s="1"/>
  <c r="AA28" i="3" s="1"/>
  <c r="AA29" i="3" s="1"/>
  <c r="AA30" i="3" s="1"/>
  <c r="AA31" i="3" s="1"/>
  <c r="AA32" i="3" s="1"/>
  <c r="AA33" i="3" s="1"/>
  <c r="AA34" i="3" s="1"/>
  <c r="AA35" i="3" s="1"/>
  <c r="AA36" i="3" s="1"/>
  <c r="AA37" i="3" s="1"/>
  <c r="AA38" i="3" s="1"/>
  <c r="AA39" i="3" s="1"/>
  <c r="AA40" i="3" s="1"/>
  <c r="AA41" i="3" s="1"/>
  <c r="AA42" i="3" s="1"/>
  <c r="AA43" i="3" s="1"/>
  <c r="AA44" i="3" s="1"/>
  <c r="AA45" i="3" s="1"/>
  <c r="AA46" i="3" s="1"/>
  <c r="AA47" i="3" s="1"/>
  <c r="AA48" i="3" s="1"/>
  <c r="AA49" i="3" s="1"/>
  <c r="AA50" i="3" s="1"/>
  <c r="AA51" i="3" s="1"/>
  <c r="AA52" i="3" s="1"/>
  <c r="AA53" i="3" s="1"/>
  <c r="AA54" i="3" s="1"/>
  <c r="AA55" i="3" s="1"/>
  <c r="AA56" i="3" s="1"/>
  <c r="AA57" i="3" s="1"/>
  <c r="AA58" i="3" s="1"/>
  <c r="AA59" i="3" s="1"/>
  <c r="AA60" i="3" s="1"/>
  <c r="AA61" i="3" s="1"/>
  <c r="AA62" i="3" s="1"/>
  <c r="AA63" i="3" s="1"/>
  <c r="AA64" i="3" s="1"/>
  <c r="AA65" i="3" s="1"/>
  <c r="AA66" i="3" s="1"/>
  <c r="AA67" i="3" s="1"/>
  <c r="AA68" i="3" s="1"/>
  <c r="AA69" i="3" s="1"/>
  <c r="AA70" i="3" s="1"/>
  <c r="AA71" i="3" s="1"/>
  <c r="AA72" i="3" s="1"/>
  <c r="AA73" i="3" s="1"/>
  <c r="AA74" i="3" s="1"/>
  <c r="AA75" i="3" s="1"/>
  <c r="AA76" i="3" s="1"/>
  <c r="AA77" i="3" s="1"/>
  <c r="AA78" i="3" s="1"/>
  <c r="AA79" i="3" s="1"/>
  <c r="AA80" i="3" s="1"/>
  <c r="AA81" i="3" s="1"/>
  <c r="Z4" i="3"/>
  <c r="Z5" i="3" s="1"/>
  <c r="Z6" i="3" s="1"/>
  <c r="Z7" i="3" s="1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Z19" i="3" s="1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s="1"/>
  <c r="Z33" i="3" s="1"/>
  <c r="Z34" i="3" s="1"/>
  <c r="Z35" i="3" s="1"/>
  <c r="Z36" i="3" s="1"/>
  <c r="Z37" i="3" s="1"/>
  <c r="Z38" i="3" s="1"/>
  <c r="Z39" i="3" s="1"/>
  <c r="Z40" i="3" s="1"/>
  <c r="Z41" i="3" s="1"/>
  <c r="Z42" i="3" s="1"/>
  <c r="Z43" i="3" s="1"/>
  <c r="Z44" i="3" s="1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Z74" i="3" s="1"/>
  <c r="Z75" i="3" s="1"/>
  <c r="Z76" i="3" s="1"/>
  <c r="Z77" i="3" s="1"/>
  <c r="Z78" i="3" s="1"/>
  <c r="Z79" i="3" s="1"/>
  <c r="Z80" i="3" s="1"/>
  <c r="Z81" i="3" s="1"/>
  <c r="AY81" i="3" l="1"/>
  <c r="BE81" i="3" s="1"/>
  <c r="AW81" i="3"/>
  <c r="AW5" i="3"/>
  <c r="AW11" i="3"/>
  <c r="AY6" i="3"/>
  <c r="BA4" i="3"/>
  <c r="BA26" i="3"/>
  <c r="BA18" i="3"/>
  <c r="BA10" i="3"/>
  <c r="AW74" i="3"/>
  <c r="AW66" i="3"/>
  <c r="AW58" i="3"/>
  <c r="AW50" i="3"/>
  <c r="AW42" i="3"/>
  <c r="AW34" i="3"/>
  <c r="AW26" i="3"/>
  <c r="AW18" i="3"/>
  <c r="AW10" i="3"/>
  <c r="AY77" i="3"/>
  <c r="AY69" i="3"/>
  <c r="AY61" i="3"/>
  <c r="AY53" i="3"/>
  <c r="AY45" i="3"/>
  <c r="AY37" i="3"/>
  <c r="AY29" i="3"/>
  <c r="BE29" i="3" s="1"/>
  <c r="AY21" i="3"/>
  <c r="AY13" i="3"/>
  <c r="AY5" i="3"/>
  <c r="BA81" i="3"/>
  <c r="BA73" i="3"/>
  <c r="BA65" i="3"/>
  <c r="BA57" i="3"/>
  <c r="BA49" i="3"/>
  <c r="BA41" i="3"/>
  <c r="BA33" i="3"/>
  <c r="BA25" i="3"/>
  <c r="BA17" i="3"/>
  <c r="BA9" i="3"/>
  <c r="AW76" i="3"/>
  <c r="AW68" i="3"/>
  <c r="AW60" i="3"/>
  <c r="AW52" i="3"/>
  <c r="AW44" i="3"/>
  <c r="AW75" i="3"/>
  <c r="AW59" i="3"/>
  <c r="AW43" i="3"/>
  <c r="AW27" i="3"/>
  <c r="AW19" i="3"/>
  <c r="AY78" i="3"/>
  <c r="BE78" i="3" s="1"/>
  <c r="AY62" i="3"/>
  <c r="AY46" i="3"/>
  <c r="AY30" i="3"/>
  <c r="AY14" i="3"/>
  <c r="BA66" i="3"/>
  <c r="BA50" i="3"/>
  <c r="AW65" i="3"/>
  <c r="AW41" i="3"/>
  <c r="AW25" i="3"/>
  <c r="AW9" i="3"/>
  <c r="AY76" i="3"/>
  <c r="AY68" i="3"/>
  <c r="BE68" i="3" s="1"/>
  <c r="AY60" i="3"/>
  <c r="AY52" i="3"/>
  <c r="AY44" i="3"/>
  <c r="BE44" i="3" s="1"/>
  <c r="AY36" i="3"/>
  <c r="AY28" i="3"/>
  <c r="AY20" i="3"/>
  <c r="AY12" i="3"/>
  <c r="BA80" i="3"/>
  <c r="BA72" i="3"/>
  <c r="BA64" i="3"/>
  <c r="BA56" i="3"/>
  <c r="BA48" i="3"/>
  <c r="BA40" i="3"/>
  <c r="BA32" i="3"/>
  <c r="BA24" i="3"/>
  <c r="BA16" i="3"/>
  <c r="BA8" i="3"/>
  <c r="AW80" i="3"/>
  <c r="AW64" i="3"/>
  <c r="AW40" i="3"/>
  <c r="AW24" i="3"/>
  <c r="AW8" i="3"/>
  <c r="AY75" i="3"/>
  <c r="AY67" i="3"/>
  <c r="BE67" i="3" s="1"/>
  <c r="AY59" i="3"/>
  <c r="BE59" i="3" s="1"/>
  <c r="AY51" i="3"/>
  <c r="AY43" i="3"/>
  <c r="AY35" i="3"/>
  <c r="AY27" i="3"/>
  <c r="AY19" i="3"/>
  <c r="AY11" i="3"/>
  <c r="BA79" i="3"/>
  <c r="BA71" i="3"/>
  <c r="BA63" i="3"/>
  <c r="BA55" i="3"/>
  <c r="BA47" i="3"/>
  <c r="BA39" i="3"/>
  <c r="BA31" i="3"/>
  <c r="BA23" i="3"/>
  <c r="BA15" i="3"/>
  <c r="BA7" i="3"/>
  <c r="AW67" i="3"/>
  <c r="AW51" i="3"/>
  <c r="AW35" i="3"/>
  <c r="AY70" i="3"/>
  <c r="AY54" i="3"/>
  <c r="AY38" i="3"/>
  <c r="AY22" i="3"/>
  <c r="BE22" i="3" s="1"/>
  <c r="BA74" i="3"/>
  <c r="BA58" i="3"/>
  <c r="BA42" i="3"/>
  <c r="BA34" i="3"/>
  <c r="AW73" i="3"/>
  <c r="AW57" i="3"/>
  <c r="AW49" i="3"/>
  <c r="AW33" i="3"/>
  <c r="AW17" i="3"/>
  <c r="AW4" i="3"/>
  <c r="AW56" i="3"/>
  <c r="AW16" i="3"/>
  <c r="AW79" i="3"/>
  <c r="AW71" i="3"/>
  <c r="AW63" i="3"/>
  <c r="AW55" i="3"/>
  <c r="AW47" i="3"/>
  <c r="AW39" i="3"/>
  <c r="AW31" i="3"/>
  <c r="AW23" i="3"/>
  <c r="AW15" i="3"/>
  <c r="AW7" i="3"/>
  <c r="AY74" i="3"/>
  <c r="AY66" i="3"/>
  <c r="AY58" i="3"/>
  <c r="AY50" i="3"/>
  <c r="BE50" i="3" s="1"/>
  <c r="AY42" i="3"/>
  <c r="BE42" i="3" s="1"/>
  <c r="AY34" i="3"/>
  <c r="BE34" i="3" s="1"/>
  <c r="AY26" i="3"/>
  <c r="AY18" i="3"/>
  <c r="AY10" i="3"/>
  <c r="BA78" i="3"/>
  <c r="BA70" i="3"/>
  <c r="BA62" i="3"/>
  <c r="BA54" i="3"/>
  <c r="BA46" i="3"/>
  <c r="BA38" i="3"/>
  <c r="BA30" i="3"/>
  <c r="BA22" i="3"/>
  <c r="BA14" i="3"/>
  <c r="BA6" i="3"/>
  <c r="AW72" i="3"/>
  <c r="AW48" i="3"/>
  <c r="AW32" i="3"/>
  <c r="AW78" i="3"/>
  <c r="AW70" i="3"/>
  <c r="AW62" i="3"/>
  <c r="AW54" i="3"/>
  <c r="AW46" i="3"/>
  <c r="AW38" i="3"/>
  <c r="AW30" i="3"/>
  <c r="AW22" i="3"/>
  <c r="AW14" i="3"/>
  <c r="AW6" i="3"/>
  <c r="AY73" i="3"/>
  <c r="AY65" i="3"/>
  <c r="AY57" i="3"/>
  <c r="AY49" i="3"/>
  <c r="AY41" i="3"/>
  <c r="AY33" i="3"/>
  <c r="BE33" i="3" s="1"/>
  <c r="AY25" i="3"/>
  <c r="BE25" i="3" s="1"/>
  <c r="AY17" i="3"/>
  <c r="AY9" i="3"/>
  <c r="BA77" i="3"/>
  <c r="BA69" i="3"/>
  <c r="BA61" i="3"/>
  <c r="BA53" i="3"/>
  <c r="BA45" i="3"/>
  <c r="BA37" i="3"/>
  <c r="BA29" i="3"/>
  <c r="BA21" i="3"/>
  <c r="BA13" i="3"/>
  <c r="BA5" i="3"/>
  <c r="AW77" i="3"/>
  <c r="AW69" i="3"/>
  <c r="AW61" i="3"/>
  <c r="AW53" i="3"/>
  <c r="AW45" i="3"/>
  <c r="AW37" i="3"/>
  <c r="AW29" i="3"/>
  <c r="AW21" i="3"/>
  <c r="AW13" i="3"/>
  <c r="AY4" i="3"/>
  <c r="AY80" i="3"/>
  <c r="BE80" i="3" s="1"/>
  <c r="AY72" i="3"/>
  <c r="BE72" i="3" s="1"/>
  <c r="AY64" i="3"/>
  <c r="AY56" i="3"/>
  <c r="AY48" i="3"/>
  <c r="AY40" i="3"/>
  <c r="AY32" i="3"/>
  <c r="BE32" i="3" s="1"/>
  <c r="AY24" i="3"/>
  <c r="BE24" i="3" s="1"/>
  <c r="AY16" i="3"/>
  <c r="BE16" i="3" s="1"/>
  <c r="AY8" i="3"/>
  <c r="BE8" i="3" s="1"/>
  <c r="BA76" i="3"/>
  <c r="BA68" i="3"/>
  <c r="BA60" i="3"/>
  <c r="BA52" i="3"/>
  <c r="BA44" i="3"/>
  <c r="BA36" i="3"/>
  <c r="BA28" i="3"/>
  <c r="BA20" i="3"/>
  <c r="BA12" i="3"/>
  <c r="AW36" i="3"/>
  <c r="AW28" i="3"/>
  <c r="AW20" i="3"/>
  <c r="AW12" i="3"/>
  <c r="AY79" i="3"/>
  <c r="BE79" i="3" s="1"/>
  <c r="AY71" i="3"/>
  <c r="AY63" i="3"/>
  <c r="AY55" i="3"/>
  <c r="AY47" i="3"/>
  <c r="AY39" i="3"/>
  <c r="AY31" i="3"/>
  <c r="BE31" i="3" s="1"/>
  <c r="AY23" i="3"/>
  <c r="BE23" i="3" s="1"/>
  <c r="AY15" i="3"/>
  <c r="BE15" i="3" s="1"/>
  <c r="AY7" i="3"/>
  <c r="BA75" i="3"/>
  <c r="BA67" i="3"/>
  <c r="BA59" i="3"/>
  <c r="BA51" i="3"/>
  <c r="BA43" i="3"/>
  <c r="BA35" i="3"/>
  <c r="BA27" i="3"/>
  <c r="BA19" i="3"/>
  <c r="BA11" i="3"/>
  <c r="M5" i="2"/>
  <c r="N5" i="2" s="1"/>
  <c r="M6" i="2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4" i="2"/>
  <c r="N4" i="2" s="1"/>
  <c r="N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3" i="2"/>
  <c r="K6" i="2"/>
  <c r="K7" i="2"/>
  <c r="K8" i="2"/>
  <c r="K9" i="2"/>
  <c r="K10" i="2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5" i="2"/>
  <c r="K4" i="2"/>
  <c r="G5" i="2"/>
  <c r="G6" i="2"/>
  <c r="G7" i="2"/>
  <c r="G8" i="2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4" i="2"/>
  <c r="G3" i="2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4" i="2"/>
  <c r="F3" i="2"/>
  <c r="E5" i="2"/>
  <c r="E6" i="2"/>
  <c r="E7" i="2"/>
  <c r="E8" i="2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4" i="2"/>
  <c r="E3" i="2"/>
  <c r="J3" i="2" s="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4" i="11"/>
  <c r="F3" i="11"/>
  <c r="E5" i="11"/>
  <c r="E6" i="11"/>
  <c r="E7" i="11"/>
  <c r="E8" i="1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E49" i="11" s="1"/>
  <c r="E50" i="11" s="1"/>
  <c r="E51" i="11" s="1"/>
  <c r="E52" i="11" s="1"/>
  <c r="E53" i="11" s="1"/>
  <c r="E54" i="11" s="1"/>
  <c r="E55" i="11" s="1"/>
  <c r="E56" i="11" s="1"/>
  <c r="E57" i="11" s="1"/>
  <c r="E58" i="11" s="1"/>
  <c r="E59" i="11" s="1"/>
  <c r="E60" i="11" s="1"/>
  <c r="E61" i="11" s="1"/>
  <c r="E62" i="11" s="1"/>
  <c r="E63" i="11" s="1"/>
  <c r="E64" i="11" s="1"/>
  <c r="E65" i="11" s="1"/>
  <c r="E66" i="11" s="1"/>
  <c r="E67" i="11" s="1"/>
  <c r="E68" i="11" s="1"/>
  <c r="E69" i="11" s="1"/>
  <c r="E70" i="11" s="1"/>
  <c r="E71" i="11" s="1"/>
  <c r="E4" i="11"/>
  <c r="C9" i="11"/>
  <c r="C5" i="11"/>
  <c r="C6" i="11"/>
  <c r="C7" i="11"/>
  <c r="C8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6" i="11" s="1"/>
  <c r="C47" i="11" s="1"/>
  <c r="C48" i="11" s="1"/>
  <c r="C49" i="11" s="1"/>
  <c r="C50" i="11" s="1"/>
  <c r="C51" i="11" s="1"/>
  <c r="C52" i="11" s="1"/>
  <c r="C53" i="11" s="1"/>
  <c r="C54" i="11" s="1"/>
  <c r="C55" i="11" s="1"/>
  <c r="C56" i="11" s="1"/>
  <c r="C57" i="11" s="1"/>
  <c r="C58" i="11" s="1"/>
  <c r="C59" i="11" s="1"/>
  <c r="C60" i="11" s="1"/>
  <c r="C61" i="11" s="1"/>
  <c r="C62" i="11" s="1"/>
  <c r="C63" i="11" s="1"/>
  <c r="C64" i="11" s="1"/>
  <c r="C65" i="11" s="1"/>
  <c r="C66" i="11" s="1"/>
  <c r="C67" i="11" s="1"/>
  <c r="C68" i="11" s="1"/>
  <c r="C69" i="11" s="1"/>
  <c r="C70" i="11" s="1"/>
  <c r="C71" i="11" s="1"/>
  <c r="C4" i="11"/>
  <c r="C3" i="11"/>
  <c r="CB128" i="5"/>
  <c r="CB127" i="5"/>
  <c r="CB126" i="5" s="1"/>
  <c r="CB125" i="5" s="1"/>
  <c r="CB124" i="5" s="1"/>
  <c r="CB123" i="5" s="1"/>
  <c r="CB122" i="5" s="1"/>
  <c r="CB121" i="5" s="1"/>
  <c r="CB120" i="5" s="1"/>
  <c r="CB119" i="5" s="1"/>
  <c r="CB118" i="5" s="1"/>
  <c r="CB117" i="5" s="1"/>
  <c r="CB116" i="5" s="1"/>
  <c r="CB115" i="5" s="1"/>
  <c r="CB114" i="5" s="1"/>
  <c r="CB113" i="5" s="1"/>
  <c r="CB112" i="5" s="1"/>
  <c r="CB111" i="5" s="1"/>
  <c r="CB213" i="5"/>
  <c r="CB214" i="5"/>
  <c r="CB215" i="5"/>
  <c r="CB216" i="5"/>
  <c r="CB217" i="5"/>
  <c r="CB218" i="5" s="1"/>
  <c r="CB219" i="5" s="1"/>
  <c r="CB220" i="5" s="1"/>
  <c r="CB221" i="5" s="1"/>
  <c r="CB222" i="5" s="1"/>
  <c r="CB223" i="5" s="1"/>
  <c r="CB224" i="5" s="1"/>
  <c r="CB225" i="5" s="1"/>
  <c r="CB226" i="5" s="1"/>
  <c r="CB227" i="5" s="1"/>
  <c r="CB228" i="5" s="1"/>
  <c r="CB229" i="5" s="1"/>
  <c r="CB212" i="5"/>
  <c r="CB130" i="5"/>
  <c r="CB131" i="5"/>
  <c r="CB132" i="5"/>
  <c r="CB133" i="5"/>
  <c r="CB134" i="5"/>
  <c r="CB135" i="5"/>
  <c r="CB136" i="5"/>
  <c r="CB137" i="5"/>
  <c r="CB138" i="5"/>
  <c r="CB139" i="5"/>
  <c r="CB140" i="5"/>
  <c r="CB141" i="5"/>
  <c r="CB142" i="5"/>
  <c r="CB143" i="5"/>
  <c r="CB144" i="5"/>
  <c r="CB145" i="5"/>
  <c r="CB146" i="5"/>
  <c r="CB147" i="5"/>
  <c r="CB148" i="5"/>
  <c r="CB149" i="5"/>
  <c r="CB150" i="5"/>
  <c r="CB151" i="5"/>
  <c r="CB152" i="5"/>
  <c r="CB153" i="5"/>
  <c r="CB154" i="5"/>
  <c r="CB155" i="5"/>
  <c r="CB156" i="5"/>
  <c r="CB157" i="5"/>
  <c r="CB158" i="5"/>
  <c r="CB159" i="5"/>
  <c r="CB160" i="5"/>
  <c r="CB161" i="5"/>
  <c r="CB162" i="5"/>
  <c r="CB163" i="5"/>
  <c r="CB164" i="5"/>
  <c r="CB165" i="5"/>
  <c r="CB166" i="5"/>
  <c r="CB167" i="5"/>
  <c r="CB168" i="5"/>
  <c r="CB169" i="5"/>
  <c r="CB170" i="5"/>
  <c r="CB171" i="5"/>
  <c r="CB172" i="5"/>
  <c r="CB173" i="5"/>
  <c r="CB174" i="5"/>
  <c r="CB175" i="5"/>
  <c r="CB176" i="5"/>
  <c r="CB177" i="5"/>
  <c r="CB178" i="5"/>
  <c r="CB179" i="5"/>
  <c r="CB180" i="5"/>
  <c r="CB181" i="5"/>
  <c r="CB182" i="5"/>
  <c r="CB183" i="5"/>
  <c r="CB184" i="5"/>
  <c r="CB185" i="5"/>
  <c r="CB186" i="5"/>
  <c r="CB187" i="5"/>
  <c r="CB188" i="5"/>
  <c r="CB189" i="5"/>
  <c r="CB190" i="5"/>
  <c r="CB191" i="5"/>
  <c r="CB192" i="5"/>
  <c r="CB193" i="5"/>
  <c r="CB194" i="5"/>
  <c r="CB195" i="5"/>
  <c r="CB196" i="5"/>
  <c r="CB197" i="5"/>
  <c r="CB198" i="5"/>
  <c r="CB199" i="5"/>
  <c r="CB200" i="5"/>
  <c r="CB201" i="5"/>
  <c r="CB202" i="5"/>
  <c r="CB203" i="5"/>
  <c r="CB204" i="5"/>
  <c r="CB205" i="5"/>
  <c r="CB206" i="5"/>
  <c r="CB207" i="5"/>
  <c r="CB208" i="5"/>
  <c r="CB209" i="5"/>
  <c r="CB210" i="5"/>
  <c r="CB211" i="5"/>
  <c r="CB129" i="5"/>
  <c r="N4" i="5"/>
  <c r="W4" i="5" s="1"/>
  <c r="G4" i="5"/>
  <c r="O4" i="5" s="1"/>
  <c r="V4" i="5" s="1"/>
  <c r="U129" i="5"/>
  <c r="Q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180" i="5"/>
  <c r="U179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98" i="5"/>
  <c r="AE98" i="5"/>
  <c r="AE99" i="5"/>
  <c r="AE100" i="5"/>
  <c r="AE101" i="5"/>
  <c r="AE102" i="5"/>
  <c r="AE103" i="5"/>
  <c r="AE104" i="5"/>
  <c r="AE105" i="5"/>
  <c r="AE106" i="5"/>
  <c r="AE107" i="5"/>
  <c r="AE108" i="5"/>
  <c r="AE109" i="5"/>
  <c r="AE110" i="5"/>
  <c r="AE111" i="5"/>
  <c r="AE112" i="5"/>
  <c r="AE113" i="5"/>
  <c r="AE114" i="5"/>
  <c r="AE115" i="5"/>
  <c r="AE116" i="5"/>
  <c r="AE117" i="5"/>
  <c r="AE118" i="5"/>
  <c r="AE119" i="5"/>
  <c r="AE120" i="5"/>
  <c r="AE121" i="5"/>
  <c r="AE122" i="5"/>
  <c r="AE123" i="5"/>
  <c r="AE124" i="5"/>
  <c r="AE125" i="5"/>
  <c r="AE126" i="5"/>
  <c r="AE127" i="5"/>
  <c r="AE128" i="5"/>
  <c r="AE129" i="5"/>
  <c r="AE130" i="5"/>
  <c r="AE131" i="5"/>
  <c r="AE132" i="5"/>
  <c r="AE133" i="5"/>
  <c r="AE134" i="5"/>
  <c r="AE135" i="5"/>
  <c r="AE136" i="5"/>
  <c r="AE137" i="5"/>
  <c r="AE138" i="5"/>
  <c r="AE139" i="5"/>
  <c r="AE140" i="5"/>
  <c r="AE141" i="5"/>
  <c r="AE142" i="5"/>
  <c r="AE143" i="5"/>
  <c r="AE144" i="5"/>
  <c r="AE145" i="5"/>
  <c r="AE146" i="5"/>
  <c r="AE147" i="5"/>
  <c r="AE148" i="5"/>
  <c r="AE149" i="5"/>
  <c r="AE150" i="5"/>
  <c r="AE151" i="5"/>
  <c r="AE152" i="5"/>
  <c r="AE153" i="5"/>
  <c r="AE154" i="5"/>
  <c r="AE155" i="5"/>
  <c r="AE156" i="5"/>
  <c r="AE157" i="5"/>
  <c r="AE158" i="5"/>
  <c r="AE159" i="5"/>
  <c r="AE160" i="5"/>
  <c r="AE161" i="5"/>
  <c r="AE162" i="5"/>
  <c r="AE163" i="5"/>
  <c r="AE164" i="5"/>
  <c r="AE165" i="5"/>
  <c r="AE166" i="5"/>
  <c r="AE167" i="5"/>
  <c r="AE168" i="5"/>
  <c r="AE169" i="5"/>
  <c r="AE170" i="5"/>
  <c r="AE171" i="5"/>
  <c r="AE172" i="5"/>
  <c r="AE173" i="5"/>
  <c r="AE174" i="5"/>
  <c r="AE175" i="5"/>
  <c r="AE176" i="5"/>
  <c r="AE177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6" i="5"/>
  <c r="AF157" i="5"/>
  <c r="AF158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98" i="5"/>
  <c r="AG98" i="5"/>
  <c r="AG100" i="5"/>
  <c r="AG101" i="5"/>
  <c r="AG102" i="5"/>
  <c r="AG103" i="5"/>
  <c r="AG104" i="5"/>
  <c r="AG105" i="5"/>
  <c r="AG106" i="5"/>
  <c r="AG107" i="5"/>
  <c r="AG108" i="5"/>
  <c r="AG109" i="5"/>
  <c r="AG110" i="5"/>
  <c r="AG111" i="5"/>
  <c r="AG112" i="5"/>
  <c r="AG113" i="5"/>
  <c r="AG114" i="5"/>
  <c r="AG115" i="5"/>
  <c r="AG116" i="5"/>
  <c r="AG117" i="5"/>
  <c r="AG118" i="5"/>
  <c r="AG119" i="5"/>
  <c r="AG120" i="5"/>
  <c r="AG121" i="5"/>
  <c r="AG122" i="5"/>
  <c r="AG123" i="5"/>
  <c r="AG124" i="5"/>
  <c r="AG125" i="5"/>
  <c r="AG126" i="5"/>
  <c r="AG127" i="5"/>
  <c r="AG128" i="5"/>
  <c r="AG129" i="5"/>
  <c r="AG130" i="5"/>
  <c r="AG131" i="5"/>
  <c r="AG132" i="5"/>
  <c r="AG133" i="5"/>
  <c r="AG134" i="5"/>
  <c r="AG135" i="5"/>
  <c r="AG136" i="5"/>
  <c r="AG137" i="5"/>
  <c r="AG138" i="5"/>
  <c r="AG139" i="5"/>
  <c r="AG140" i="5"/>
  <c r="AG141" i="5"/>
  <c r="AG142" i="5"/>
  <c r="AG143" i="5"/>
  <c r="AG144" i="5"/>
  <c r="AG145" i="5"/>
  <c r="AG146" i="5"/>
  <c r="AG147" i="5"/>
  <c r="AG148" i="5"/>
  <c r="AG149" i="5"/>
  <c r="AG150" i="5"/>
  <c r="AG151" i="5"/>
  <c r="AG152" i="5"/>
  <c r="AG153" i="5"/>
  <c r="AG154" i="5"/>
  <c r="AG155" i="5"/>
  <c r="AG156" i="5"/>
  <c r="AG157" i="5"/>
  <c r="AG158" i="5"/>
  <c r="AG159" i="5"/>
  <c r="AG160" i="5"/>
  <c r="AG161" i="5"/>
  <c r="AG162" i="5"/>
  <c r="AG163" i="5"/>
  <c r="AG164" i="5"/>
  <c r="AG165" i="5"/>
  <c r="AG166" i="5"/>
  <c r="AG167" i="5"/>
  <c r="AG168" i="5"/>
  <c r="AG169" i="5"/>
  <c r="AG170" i="5"/>
  <c r="AG171" i="5"/>
  <c r="AG172" i="5"/>
  <c r="AG173" i="5"/>
  <c r="AG174" i="5"/>
  <c r="AG175" i="5"/>
  <c r="AG176" i="5"/>
  <c r="AG177" i="5"/>
  <c r="AG99" i="5"/>
  <c r="BE57" i="3" l="1"/>
  <c r="BE58" i="3"/>
  <c r="BE60" i="3"/>
  <c r="BE53" i="3"/>
  <c r="BE64" i="3"/>
  <c r="BE65" i="3"/>
  <c r="BE61" i="3"/>
  <c r="BE63" i="3"/>
  <c r="BE26" i="3"/>
  <c r="BE70" i="3"/>
  <c r="BE27" i="3"/>
  <c r="BE28" i="3"/>
  <c r="BE62" i="3"/>
  <c r="BE21" i="3"/>
  <c r="BE35" i="3"/>
  <c r="BE36" i="3"/>
  <c r="BE7" i="3"/>
  <c r="BE4" i="3"/>
  <c r="BE41" i="3"/>
  <c r="BE43" i="3"/>
  <c r="BE37" i="3"/>
  <c r="BE49" i="3"/>
  <c r="BE51" i="3"/>
  <c r="BE52" i="3"/>
  <c r="BE45" i="3"/>
  <c r="BE40" i="3"/>
  <c r="BE39" i="3"/>
  <c r="BE48" i="3"/>
  <c r="BE6" i="3"/>
  <c r="BE47" i="3"/>
  <c r="BE56" i="3"/>
  <c r="BE9" i="3"/>
  <c r="BE73" i="3"/>
  <c r="BE10" i="3"/>
  <c r="BE74" i="3"/>
  <c r="BE38" i="3"/>
  <c r="BE11" i="3"/>
  <c r="BE75" i="3"/>
  <c r="BE12" i="3"/>
  <c r="BE76" i="3"/>
  <c r="BE30" i="3"/>
  <c r="BE5" i="3"/>
  <c r="BE69" i="3"/>
  <c r="BE66" i="3"/>
  <c r="BE14" i="3"/>
  <c r="BE55" i="3"/>
  <c r="BE17" i="3"/>
  <c r="BE18" i="3"/>
  <c r="BE54" i="3"/>
  <c r="BE19" i="3"/>
  <c r="BE20" i="3"/>
  <c r="BE46" i="3"/>
  <c r="BE13" i="3"/>
  <c r="BE71" i="3"/>
  <c r="BD45" i="3"/>
  <c r="BC45" i="3"/>
  <c r="BC70" i="3"/>
  <c r="BD70" i="3"/>
  <c r="BC71" i="3"/>
  <c r="BD71" i="3"/>
  <c r="BD8" i="3"/>
  <c r="BC8" i="3"/>
  <c r="BC44" i="3"/>
  <c r="BD44" i="3"/>
  <c r="BC66" i="3"/>
  <c r="BD66" i="3"/>
  <c r="BD14" i="3"/>
  <c r="BC14" i="3"/>
  <c r="BC15" i="3"/>
  <c r="BD15" i="3"/>
  <c r="BC73" i="3"/>
  <c r="BD73" i="3"/>
  <c r="BC25" i="3"/>
  <c r="BD25" i="3"/>
  <c r="BC10" i="3"/>
  <c r="BD10" i="3"/>
  <c r="BC74" i="3"/>
  <c r="BD74" i="3"/>
  <c r="BD61" i="3"/>
  <c r="BC61" i="3"/>
  <c r="BD32" i="3"/>
  <c r="BC32" i="3"/>
  <c r="BC16" i="3"/>
  <c r="BD16" i="3"/>
  <c r="BD40" i="3"/>
  <c r="BC40" i="3"/>
  <c r="BD60" i="3"/>
  <c r="BC60" i="3"/>
  <c r="BD69" i="3"/>
  <c r="BC69" i="3"/>
  <c r="BC30" i="3"/>
  <c r="BD30" i="3"/>
  <c r="BD48" i="3"/>
  <c r="BC48" i="3"/>
  <c r="BC31" i="3"/>
  <c r="BD31" i="3"/>
  <c r="BD56" i="3"/>
  <c r="BC56" i="3"/>
  <c r="BC51" i="3"/>
  <c r="BD51" i="3"/>
  <c r="BD64" i="3"/>
  <c r="BC64" i="3"/>
  <c r="BC65" i="3"/>
  <c r="BD65" i="3"/>
  <c r="BC19" i="3"/>
  <c r="BD19" i="3"/>
  <c r="BC68" i="3"/>
  <c r="BD68" i="3"/>
  <c r="BC26" i="3"/>
  <c r="BD26" i="3"/>
  <c r="BC6" i="3"/>
  <c r="BD6" i="3"/>
  <c r="BC7" i="3"/>
  <c r="BD7" i="3"/>
  <c r="BC57" i="3"/>
  <c r="BD57" i="3"/>
  <c r="BC9" i="3"/>
  <c r="BD9" i="3"/>
  <c r="BD5" i="3"/>
  <c r="BC5" i="3"/>
  <c r="BD53" i="3"/>
  <c r="BC53" i="3"/>
  <c r="BC78" i="3"/>
  <c r="BD78" i="3"/>
  <c r="BC79" i="3"/>
  <c r="BD79" i="3"/>
  <c r="BC24" i="3"/>
  <c r="BD24" i="3"/>
  <c r="BC52" i="3"/>
  <c r="BD52" i="3"/>
  <c r="BC81" i="3"/>
  <c r="BD81" i="3"/>
  <c r="BC22" i="3"/>
  <c r="BD22" i="3"/>
  <c r="BC23" i="3"/>
  <c r="BD23" i="3"/>
  <c r="BC35" i="3"/>
  <c r="BD35" i="3"/>
  <c r="BC41" i="3"/>
  <c r="BD41" i="3"/>
  <c r="BC18" i="3"/>
  <c r="BD18" i="3"/>
  <c r="BC12" i="3"/>
  <c r="BD12" i="3"/>
  <c r="BD13" i="3"/>
  <c r="BC13" i="3"/>
  <c r="BD77" i="3"/>
  <c r="BC77" i="3"/>
  <c r="BC38" i="3"/>
  <c r="BD38" i="3"/>
  <c r="BD72" i="3"/>
  <c r="BC72" i="3"/>
  <c r="BC39" i="3"/>
  <c r="BD39" i="3"/>
  <c r="BD4" i="3"/>
  <c r="BC4" i="3"/>
  <c r="BC67" i="3"/>
  <c r="BD67" i="3"/>
  <c r="BD80" i="3"/>
  <c r="BC80" i="3"/>
  <c r="BC27" i="3"/>
  <c r="BD27" i="3"/>
  <c r="BC76" i="3"/>
  <c r="BD76" i="3"/>
  <c r="BC34" i="3"/>
  <c r="BD34" i="3"/>
  <c r="BC17" i="3"/>
  <c r="BD17" i="3"/>
  <c r="BD20" i="3"/>
  <c r="BC20" i="3"/>
  <c r="BD21" i="3"/>
  <c r="BC21" i="3"/>
  <c r="BC46" i="3"/>
  <c r="BD46" i="3"/>
  <c r="BC47" i="3"/>
  <c r="BD47" i="3"/>
  <c r="BC43" i="3"/>
  <c r="BD43" i="3"/>
  <c r="BC42" i="3"/>
  <c r="BD42" i="3"/>
  <c r="BD28" i="3"/>
  <c r="BC28" i="3"/>
  <c r="BD29" i="3"/>
  <c r="BC29" i="3"/>
  <c r="BC54" i="3"/>
  <c r="BD54" i="3"/>
  <c r="BC55" i="3"/>
  <c r="BD55" i="3"/>
  <c r="BC33" i="3"/>
  <c r="BD33" i="3"/>
  <c r="BC59" i="3"/>
  <c r="BD59" i="3"/>
  <c r="BC50" i="3"/>
  <c r="BD50" i="3"/>
  <c r="BC36" i="3"/>
  <c r="BD36" i="3"/>
  <c r="BD37" i="3"/>
  <c r="BC37" i="3"/>
  <c r="BC62" i="3"/>
  <c r="BD62" i="3"/>
  <c r="BC63" i="3"/>
  <c r="BD63" i="3"/>
  <c r="BC49" i="3"/>
  <c r="BD49" i="3"/>
  <c r="BC75" i="3"/>
  <c r="BD75" i="3"/>
  <c r="BD58" i="3"/>
  <c r="BC58" i="3"/>
  <c r="BC11" i="3"/>
  <c r="BD11" i="3"/>
  <c r="U5" i="5"/>
  <c r="U6" i="5" s="1"/>
  <c r="U7" i="5" s="1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U58" i="5" s="1"/>
  <c r="U59" i="5" s="1"/>
  <c r="U60" i="5" s="1"/>
  <c r="U61" i="5" s="1"/>
  <c r="U62" i="5" s="1"/>
  <c r="U63" i="5" s="1"/>
  <c r="U64" i="5" s="1"/>
  <c r="U65" i="5" s="1"/>
  <c r="U66" i="5" s="1"/>
  <c r="U67" i="5" s="1"/>
  <c r="U68" i="5" s="1"/>
  <c r="U69" i="5" s="1"/>
  <c r="U70" i="5" s="1"/>
  <c r="U71" i="5" s="1"/>
  <c r="U72" i="5" s="1"/>
  <c r="U73" i="5" s="1"/>
  <c r="U74" i="5" s="1"/>
  <c r="U75" i="5" s="1"/>
  <c r="U76" i="5" s="1"/>
  <c r="U77" i="5" s="1"/>
  <c r="U78" i="5" s="1"/>
  <c r="U79" i="5" s="1"/>
  <c r="U80" i="5" s="1"/>
  <c r="U81" i="5" s="1"/>
  <c r="U82" i="5" s="1"/>
  <c r="U83" i="5" s="1"/>
  <c r="U84" i="5" s="1"/>
  <c r="U85" i="5" s="1"/>
  <c r="U86" i="5" s="1"/>
  <c r="U87" i="5" s="1"/>
  <c r="U88" i="5" s="1"/>
  <c r="U89" i="5" s="1"/>
  <c r="U90" i="5" s="1"/>
  <c r="U91" i="5" s="1"/>
  <c r="U92" i="5" s="1"/>
  <c r="U93" i="5" s="1"/>
  <c r="U94" i="5" s="1"/>
  <c r="U95" i="5" s="1"/>
  <c r="U96" i="5" s="1"/>
  <c r="U97" i="5" s="1"/>
  <c r="U98" i="5" s="1"/>
  <c r="U99" i="5" s="1"/>
  <c r="U100" i="5" s="1"/>
  <c r="U101" i="5" s="1"/>
  <c r="U102" i="5" s="1"/>
  <c r="U103" i="5" s="1"/>
  <c r="U104" i="5" s="1"/>
  <c r="G5" i="5"/>
  <c r="O5" i="5" s="1"/>
  <c r="V5" i="5" s="1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" i="10"/>
  <c r="S5" i="5"/>
  <c r="S6" i="5" s="1"/>
  <c r="Q6" i="5"/>
  <c r="Q7" i="5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Q92" i="5" s="1"/>
  <c r="Q93" i="5" s="1"/>
  <c r="Q94" i="5" s="1"/>
  <c r="Q95" i="5" s="1"/>
  <c r="Q96" i="5" s="1"/>
  <c r="Q97" i="5" s="1"/>
  <c r="Q98" i="5" s="1"/>
  <c r="Q99" i="5" s="1"/>
  <c r="Q100" i="5" s="1"/>
  <c r="Q101" i="5" s="1"/>
  <c r="Q102" i="5" s="1"/>
  <c r="Q103" i="5" s="1"/>
  <c r="Q104" i="5" s="1"/>
  <c r="Q5" i="5"/>
  <c r="AT6" i="3"/>
  <c r="AT7" i="3" s="1"/>
  <c r="AT8" i="3" s="1"/>
  <c r="AT9" i="3" s="1"/>
  <c r="AT10" i="3" s="1"/>
  <c r="AT11" i="3" s="1"/>
  <c r="AT12" i="3" s="1"/>
  <c r="AT13" i="3" s="1"/>
  <c r="AT14" i="3" s="1"/>
  <c r="AT15" i="3" s="1"/>
  <c r="AT16" i="3" s="1"/>
  <c r="AT17" i="3" s="1"/>
  <c r="AT18" i="3" s="1"/>
  <c r="AT19" i="3" s="1"/>
  <c r="AT20" i="3" s="1"/>
  <c r="AT21" i="3" s="1"/>
  <c r="AT22" i="3" s="1"/>
  <c r="AT23" i="3" s="1"/>
  <c r="AT24" i="3" s="1"/>
  <c r="AT25" i="3" s="1"/>
  <c r="AT26" i="3" s="1"/>
  <c r="AT27" i="3" s="1"/>
  <c r="AT28" i="3" s="1"/>
  <c r="AT29" i="3" s="1"/>
  <c r="AT30" i="3" s="1"/>
  <c r="AT31" i="3" s="1"/>
  <c r="AT32" i="3" s="1"/>
  <c r="AT33" i="3" s="1"/>
  <c r="AT34" i="3" s="1"/>
  <c r="AT35" i="3" s="1"/>
  <c r="AT36" i="3" s="1"/>
  <c r="AT37" i="3" s="1"/>
  <c r="AT38" i="3" s="1"/>
  <c r="AT39" i="3" s="1"/>
  <c r="AT40" i="3" s="1"/>
  <c r="AT41" i="3" s="1"/>
  <c r="AT42" i="3" s="1"/>
  <c r="AT43" i="3" s="1"/>
  <c r="AT44" i="3" s="1"/>
  <c r="AT45" i="3" s="1"/>
  <c r="AT46" i="3" s="1"/>
  <c r="AT47" i="3" s="1"/>
  <c r="AT48" i="3" s="1"/>
  <c r="AT49" i="3" s="1"/>
  <c r="AT50" i="3" s="1"/>
  <c r="AT51" i="3" s="1"/>
  <c r="AT52" i="3" s="1"/>
  <c r="AT53" i="3" s="1"/>
  <c r="AT54" i="3" s="1"/>
  <c r="AT55" i="3" s="1"/>
  <c r="AT56" i="3" s="1"/>
  <c r="AT57" i="3" s="1"/>
  <c r="AT58" i="3" s="1"/>
  <c r="AT59" i="3" s="1"/>
  <c r="AT60" i="3" s="1"/>
  <c r="AT61" i="3" s="1"/>
  <c r="AT62" i="3" s="1"/>
  <c r="AT63" i="3" s="1"/>
  <c r="AT64" i="3" s="1"/>
  <c r="AT65" i="3" s="1"/>
  <c r="AT66" i="3" s="1"/>
  <c r="AT67" i="3" s="1"/>
  <c r="AT68" i="3" s="1"/>
  <c r="AT69" i="3" s="1"/>
  <c r="AT70" i="3" s="1"/>
  <c r="AT71" i="3" s="1"/>
  <c r="AT72" i="3" s="1"/>
  <c r="AT73" i="3" s="1"/>
  <c r="AT74" i="3" s="1"/>
  <c r="AT75" i="3" s="1"/>
  <c r="AT76" i="3" s="1"/>
  <c r="AT77" i="3" s="1"/>
  <c r="AT78" i="3" s="1"/>
  <c r="AT79" i="3" s="1"/>
  <c r="AT80" i="3" s="1"/>
  <c r="AT81" i="3" s="1"/>
  <c r="AT5" i="3"/>
  <c r="Q5" i="6"/>
  <c r="Q6" i="6" s="1"/>
  <c r="Q7" i="6" s="1"/>
  <c r="Q8" i="6" s="1"/>
  <c r="Q9" i="6" s="1"/>
  <c r="O5" i="6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N4" i="7"/>
  <c r="N3" i="7"/>
  <c r="H4" i="7"/>
  <c r="P4" i="7" s="1"/>
  <c r="P3" i="7"/>
  <c r="O5" i="7"/>
  <c r="O6" i="7"/>
  <c r="O7" i="7"/>
  <c r="O8" i="7"/>
  <c r="O9" i="7"/>
  <c r="O10" i="7"/>
  <c r="O11" i="7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M5" i="7"/>
  <c r="M6" i="7"/>
  <c r="M7" i="7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4" i="7"/>
  <c r="L3" i="7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3" i="1"/>
  <c r="K5" i="1"/>
  <c r="K6" i="1"/>
  <c r="K7" i="1"/>
  <c r="K8" i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4" i="1"/>
  <c r="E3" i="1"/>
  <c r="N6" i="2" l="1"/>
  <c r="O6" i="5"/>
  <c r="V6" i="5" s="1"/>
  <c r="S7" i="5"/>
  <c r="Q10" i="6"/>
  <c r="O6" i="6"/>
  <c r="E4" i="1"/>
  <c r="E5" i="1" s="1"/>
  <c r="E6" i="1" s="1"/>
  <c r="E7" i="1" s="1"/>
  <c r="E8" i="1" s="1"/>
  <c r="E9" i="1" s="1"/>
  <c r="E10" i="1" s="1"/>
  <c r="E11" i="1" s="1"/>
  <c r="F5" i="7"/>
  <c r="G5" i="7"/>
  <c r="H5" i="7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F6" i="7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G6" i="7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4" i="7"/>
  <c r="F4" i="7"/>
  <c r="G3" i="7"/>
  <c r="H3" i="7"/>
  <c r="F3" i="7"/>
  <c r="K4" i="6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J4" i="6"/>
  <c r="P4" i="6" s="1"/>
  <c r="I4" i="6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L4" i="6"/>
  <c r="R4" i="6" s="1"/>
  <c r="H4" i="6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I4" i="5"/>
  <c r="N7" i="2" l="1"/>
  <c r="O7" i="5"/>
  <c r="V7" i="5" s="1"/>
  <c r="S8" i="5"/>
  <c r="J5" i="6"/>
  <c r="L5" i="6"/>
  <c r="O7" i="6"/>
  <c r="Q11" i="6"/>
  <c r="M4" i="5"/>
  <c r="T4" i="5" s="1"/>
  <c r="L4" i="5"/>
  <c r="K4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I5" i="5"/>
  <c r="I6" i="5" s="1"/>
  <c r="I7" i="5" s="1"/>
  <c r="I8" i="5" s="1"/>
  <c r="P6" i="4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5" i="4"/>
  <c r="O8" i="4"/>
  <c r="O9" i="4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O102" i="4" s="1"/>
  <c r="O103" i="4" s="1"/>
  <c r="O104" i="4" s="1"/>
  <c r="O5" i="4"/>
  <c r="O6" i="4"/>
  <c r="O7" i="4" s="1"/>
  <c r="O4" i="4"/>
  <c r="O3" i="4"/>
  <c r="N4" i="4"/>
  <c r="N5" i="4" s="1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N97" i="4" s="1"/>
  <c r="N98" i="4" s="1"/>
  <c r="N99" i="4" s="1"/>
  <c r="N100" i="4" s="1"/>
  <c r="N101" i="4" s="1"/>
  <c r="N102" i="4" s="1"/>
  <c r="N103" i="4" s="1"/>
  <c r="N104" i="4" s="1"/>
  <c r="M5" i="4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M102" i="4" s="1"/>
  <c r="M103" i="4" s="1"/>
  <c r="M104" i="4" s="1"/>
  <c r="K4" i="4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L4" i="4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L100" i="4" s="1"/>
  <c r="L101" i="4" s="1"/>
  <c r="L102" i="4" s="1"/>
  <c r="L103" i="4" s="1"/>
  <c r="L104" i="4" s="1"/>
  <c r="M4" i="4"/>
  <c r="P4" i="4"/>
  <c r="J4" i="4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AR5" i="3"/>
  <c r="AR6" i="3" s="1"/>
  <c r="AP6" i="3"/>
  <c r="AP7" i="3"/>
  <c r="AP8" i="3" s="1"/>
  <c r="AP5" i="3"/>
  <c r="AN5" i="3"/>
  <c r="AO4" i="3"/>
  <c r="AN6" i="3"/>
  <c r="AN7" i="3" s="1"/>
  <c r="AH5" i="3"/>
  <c r="AL5" i="3"/>
  <c r="AL6" i="3"/>
  <c r="AJ5" i="3"/>
  <c r="AJ6" i="3" s="1"/>
  <c r="AJ7" i="3" s="1"/>
  <c r="AJ8" i="3" s="1"/>
  <c r="AJ9" i="3" s="1"/>
  <c r="AJ10" i="3" s="1"/>
  <c r="AJ11" i="3" s="1"/>
  <c r="AJ12" i="3" s="1"/>
  <c r="AJ13" i="3" s="1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AJ24" i="3" s="1"/>
  <c r="AJ25" i="3" s="1"/>
  <c r="AJ26" i="3" s="1"/>
  <c r="AJ27" i="3" s="1"/>
  <c r="AJ28" i="3" s="1"/>
  <c r="AJ29" i="3" s="1"/>
  <c r="AJ30" i="3" s="1"/>
  <c r="AJ31" i="3" s="1"/>
  <c r="AJ32" i="3" s="1"/>
  <c r="AJ33" i="3" s="1"/>
  <c r="AJ34" i="3" s="1"/>
  <c r="AJ35" i="3" s="1"/>
  <c r="AJ36" i="3" s="1"/>
  <c r="AJ37" i="3" s="1"/>
  <c r="AJ38" i="3" s="1"/>
  <c r="AJ39" i="3" s="1"/>
  <c r="AJ40" i="3" s="1"/>
  <c r="AJ41" i="3" s="1"/>
  <c r="AJ42" i="3" s="1"/>
  <c r="AJ43" i="3" s="1"/>
  <c r="AJ44" i="3" s="1"/>
  <c r="AJ45" i="3" s="1"/>
  <c r="AJ46" i="3" s="1"/>
  <c r="AJ47" i="3" s="1"/>
  <c r="AJ48" i="3" s="1"/>
  <c r="AJ49" i="3" s="1"/>
  <c r="AJ50" i="3" s="1"/>
  <c r="AJ51" i="3" s="1"/>
  <c r="AJ52" i="3" s="1"/>
  <c r="AJ53" i="3" s="1"/>
  <c r="AJ54" i="3" s="1"/>
  <c r="AJ55" i="3" s="1"/>
  <c r="AJ56" i="3" s="1"/>
  <c r="AJ57" i="3" s="1"/>
  <c r="AJ58" i="3" s="1"/>
  <c r="AJ59" i="3" s="1"/>
  <c r="AJ60" i="3" s="1"/>
  <c r="AJ61" i="3" s="1"/>
  <c r="AJ62" i="3" s="1"/>
  <c r="AJ63" i="3" s="1"/>
  <c r="AJ64" i="3" s="1"/>
  <c r="AJ65" i="3" s="1"/>
  <c r="AJ66" i="3" s="1"/>
  <c r="AJ67" i="3" s="1"/>
  <c r="AJ68" i="3" s="1"/>
  <c r="AJ69" i="3" s="1"/>
  <c r="AJ70" i="3" s="1"/>
  <c r="AJ71" i="3" s="1"/>
  <c r="AJ72" i="3" s="1"/>
  <c r="AJ73" i="3" s="1"/>
  <c r="AJ74" i="3" s="1"/>
  <c r="AJ75" i="3" s="1"/>
  <c r="AJ76" i="3" s="1"/>
  <c r="AJ77" i="3" s="1"/>
  <c r="AJ78" i="3" s="1"/>
  <c r="AJ79" i="3" s="1"/>
  <c r="AJ80" i="3" s="1"/>
  <c r="AJ81" i="3" s="1"/>
  <c r="AH6" i="3"/>
  <c r="Y4" i="3"/>
  <c r="R4" i="3"/>
  <c r="R5" i="3" s="1"/>
  <c r="R6" i="3" s="1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R64" i="3" s="1"/>
  <c r="R65" i="3" s="1"/>
  <c r="R66" i="3" s="1"/>
  <c r="R67" i="3" s="1"/>
  <c r="R68" i="3" s="1"/>
  <c r="R69" i="3" s="1"/>
  <c r="R70" i="3" s="1"/>
  <c r="R71" i="3" s="1"/>
  <c r="R72" i="3" s="1"/>
  <c r="R73" i="3" s="1"/>
  <c r="R74" i="3" s="1"/>
  <c r="R75" i="3" s="1"/>
  <c r="R76" i="3" s="1"/>
  <c r="R77" i="3" s="1"/>
  <c r="R78" i="3" s="1"/>
  <c r="R79" i="3" s="1"/>
  <c r="R80" i="3" s="1"/>
  <c r="R81" i="3" s="1"/>
  <c r="AK81" i="3" s="1"/>
  <c r="S4" i="3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T4" i="3"/>
  <c r="T5" i="3" s="1"/>
  <c r="T6" i="3" s="1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T80" i="3" s="1"/>
  <c r="T81" i="3" s="1"/>
  <c r="U4" i="3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U72" i="3" s="1"/>
  <c r="U73" i="3" s="1"/>
  <c r="U74" i="3" s="1"/>
  <c r="U75" i="3" s="1"/>
  <c r="U76" i="3" s="1"/>
  <c r="U77" i="3" s="1"/>
  <c r="U78" i="3" s="1"/>
  <c r="U79" i="3" s="1"/>
  <c r="U80" i="3" s="1"/>
  <c r="U81" i="3" s="1"/>
  <c r="V4" i="3"/>
  <c r="V5" i="3" s="1"/>
  <c r="V6" i="3" s="1"/>
  <c r="V7" i="3" s="1"/>
  <c r="W4" i="3"/>
  <c r="X4" i="3"/>
  <c r="Q4" i="3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Q76" i="3" s="1"/>
  <c r="Q77" i="3" s="1"/>
  <c r="Q78" i="3" s="1"/>
  <c r="Q79" i="3" s="1"/>
  <c r="Q80" i="3" s="1"/>
  <c r="Q81" i="3" s="1"/>
  <c r="AQ5" i="3" l="1"/>
  <c r="AK17" i="3"/>
  <c r="AK9" i="3"/>
  <c r="AR7" i="3"/>
  <c r="AK49" i="3"/>
  <c r="AK57" i="3"/>
  <c r="AN8" i="3"/>
  <c r="AO7" i="3"/>
  <c r="AK41" i="3"/>
  <c r="V8" i="3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V51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62" i="3" s="1"/>
  <c r="V63" i="3" s="1"/>
  <c r="V64" i="3" s="1"/>
  <c r="V65" i="3" s="1"/>
  <c r="V66" i="3" s="1"/>
  <c r="V67" i="3" s="1"/>
  <c r="V68" i="3" s="1"/>
  <c r="V69" i="3" s="1"/>
  <c r="V70" i="3" s="1"/>
  <c r="V71" i="3" s="1"/>
  <c r="V72" i="3" s="1"/>
  <c r="V73" i="3" s="1"/>
  <c r="V74" i="3" s="1"/>
  <c r="V75" i="3" s="1"/>
  <c r="V76" i="3" s="1"/>
  <c r="V77" i="3" s="1"/>
  <c r="V78" i="3" s="1"/>
  <c r="V79" i="3" s="1"/>
  <c r="V80" i="3" s="1"/>
  <c r="V81" i="3" s="1"/>
  <c r="AQ7" i="3"/>
  <c r="AL7" i="3"/>
  <c r="AM6" i="3"/>
  <c r="AK33" i="3"/>
  <c r="AK25" i="3"/>
  <c r="AK73" i="3"/>
  <c r="AP9" i="3"/>
  <c r="AK65" i="3"/>
  <c r="AQ6" i="3"/>
  <c r="AI4" i="3"/>
  <c r="AK80" i="3"/>
  <c r="AK72" i="3"/>
  <c r="AK64" i="3"/>
  <c r="AK56" i="3"/>
  <c r="AK48" i="3"/>
  <c r="AK40" i="3"/>
  <c r="AK32" i="3"/>
  <c r="AK24" i="3"/>
  <c r="AK16" i="3"/>
  <c r="AK8" i="3"/>
  <c r="AK79" i="3"/>
  <c r="AK71" i="3"/>
  <c r="AK63" i="3"/>
  <c r="AK55" i="3"/>
  <c r="AK47" i="3"/>
  <c r="AK39" i="3"/>
  <c r="AK31" i="3"/>
  <c r="AK23" i="3"/>
  <c r="AK15" i="3"/>
  <c r="AK7" i="3"/>
  <c r="AM5" i="3"/>
  <c r="X5" i="3"/>
  <c r="AU4" i="3"/>
  <c r="Y5" i="3"/>
  <c r="AK78" i="3"/>
  <c r="AK70" i="3"/>
  <c r="AK62" i="3"/>
  <c r="AK54" i="3"/>
  <c r="AK46" i="3"/>
  <c r="AK38" i="3"/>
  <c r="AK30" i="3"/>
  <c r="AK22" i="3"/>
  <c r="AK14" i="3"/>
  <c r="AK6" i="3"/>
  <c r="W5" i="3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W55" i="3" s="1"/>
  <c r="W56" i="3" s="1"/>
  <c r="W57" i="3" s="1"/>
  <c r="W58" i="3" s="1"/>
  <c r="W59" i="3" s="1"/>
  <c r="W60" i="3" s="1"/>
  <c r="W61" i="3" s="1"/>
  <c r="W62" i="3" s="1"/>
  <c r="W63" i="3" s="1"/>
  <c r="W64" i="3" s="1"/>
  <c r="W65" i="3" s="1"/>
  <c r="W66" i="3" s="1"/>
  <c r="W67" i="3" s="1"/>
  <c r="W68" i="3" s="1"/>
  <c r="W69" i="3" s="1"/>
  <c r="W70" i="3" s="1"/>
  <c r="W71" i="3" s="1"/>
  <c r="W72" i="3" s="1"/>
  <c r="W73" i="3" s="1"/>
  <c r="W74" i="3" s="1"/>
  <c r="W75" i="3" s="1"/>
  <c r="W76" i="3" s="1"/>
  <c r="W77" i="3" s="1"/>
  <c r="W78" i="3" s="1"/>
  <c r="W79" i="3" s="1"/>
  <c r="W80" i="3" s="1"/>
  <c r="W81" i="3" s="1"/>
  <c r="AS4" i="3"/>
  <c r="AH7" i="3"/>
  <c r="AK77" i="3"/>
  <c r="AK69" i="3"/>
  <c r="AK61" i="3"/>
  <c r="AK53" i="3"/>
  <c r="AK45" i="3"/>
  <c r="AK37" i="3"/>
  <c r="AK29" i="3"/>
  <c r="AK21" i="3"/>
  <c r="AK13" i="3"/>
  <c r="AK5" i="3"/>
  <c r="AO6" i="3"/>
  <c r="AI6" i="3"/>
  <c r="AK76" i="3"/>
  <c r="AK68" i="3"/>
  <c r="AK60" i="3"/>
  <c r="AK52" i="3"/>
  <c r="AK44" i="3"/>
  <c r="AK36" i="3"/>
  <c r="AK28" i="3"/>
  <c r="AK20" i="3"/>
  <c r="AK12" i="3"/>
  <c r="AM4" i="3"/>
  <c r="AO5" i="3"/>
  <c r="AQ4" i="3"/>
  <c r="AI5" i="3"/>
  <c r="AK75" i="3"/>
  <c r="AK67" i="3"/>
  <c r="AK59" i="3"/>
  <c r="AK51" i="3"/>
  <c r="AK43" i="3"/>
  <c r="AK35" i="3"/>
  <c r="AK27" i="3"/>
  <c r="AK19" i="3"/>
  <c r="AK11" i="3"/>
  <c r="AK4" i="3"/>
  <c r="AK74" i="3"/>
  <c r="AK66" i="3"/>
  <c r="AK58" i="3"/>
  <c r="AK50" i="3"/>
  <c r="AK42" i="3"/>
  <c r="AK34" i="3"/>
  <c r="AK26" i="3"/>
  <c r="AK18" i="3"/>
  <c r="AK10" i="3"/>
  <c r="N8" i="2"/>
  <c r="O8" i="5"/>
  <c r="O9" i="5" s="1"/>
  <c r="S9" i="5"/>
  <c r="L5" i="5"/>
  <c r="R4" i="5"/>
  <c r="N5" i="5"/>
  <c r="X4" i="5"/>
  <c r="K5" i="5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M5" i="5"/>
  <c r="J6" i="6"/>
  <c r="P5" i="6"/>
  <c r="O8" i="6"/>
  <c r="R5" i="6"/>
  <c r="L6" i="6"/>
  <c r="Q12" i="6"/>
  <c r="I9" i="5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AQ8" i="3" l="1"/>
  <c r="AQ9" i="3"/>
  <c r="AP10" i="3"/>
  <c r="AS5" i="3"/>
  <c r="AN9" i="3"/>
  <c r="AO8" i="3"/>
  <c r="Y6" i="3"/>
  <c r="AL8" i="3"/>
  <c r="AM7" i="3"/>
  <c r="AS6" i="3"/>
  <c r="AH8" i="3"/>
  <c r="AI7" i="3"/>
  <c r="X6" i="3"/>
  <c r="AU5" i="3"/>
  <c r="AR8" i="3"/>
  <c r="AS7" i="3"/>
  <c r="N9" i="2"/>
  <c r="V8" i="5"/>
  <c r="O10" i="5"/>
  <c r="V9" i="5"/>
  <c r="L6" i="5"/>
  <c r="R5" i="5"/>
  <c r="S10" i="5"/>
  <c r="M6" i="5"/>
  <c r="T5" i="5"/>
  <c r="N6" i="5"/>
  <c r="X5" i="5"/>
  <c r="W5" i="5"/>
  <c r="J7" i="6"/>
  <c r="P6" i="6"/>
  <c r="O9" i="6"/>
  <c r="Q13" i="6"/>
  <c r="L7" i="6"/>
  <c r="R6" i="6"/>
  <c r="AL9" i="3" l="1"/>
  <c r="AM8" i="3"/>
  <c r="AN10" i="3"/>
  <c r="AO9" i="3"/>
  <c r="AH9" i="3"/>
  <c r="AI8" i="3"/>
  <c r="Y7" i="3"/>
  <c r="AR9" i="3"/>
  <c r="AS8" i="3"/>
  <c r="X7" i="3"/>
  <c r="AU6" i="3"/>
  <c r="AP11" i="3"/>
  <c r="AQ10" i="3"/>
  <c r="N10" i="2"/>
  <c r="O11" i="5"/>
  <c r="V10" i="5"/>
  <c r="L7" i="5"/>
  <c r="R6" i="5"/>
  <c r="S11" i="5"/>
  <c r="N7" i="5"/>
  <c r="W6" i="5"/>
  <c r="X6" i="5"/>
  <c r="M7" i="5"/>
  <c r="T6" i="5"/>
  <c r="J8" i="6"/>
  <c r="P7" i="6"/>
  <c r="L8" i="6"/>
  <c r="R7" i="6"/>
  <c r="Q14" i="6"/>
  <c r="O10" i="6"/>
  <c r="AP12" i="3" l="1"/>
  <c r="AQ11" i="3"/>
  <c r="AN11" i="3"/>
  <c r="AO10" i="3"/>
  <c r="AH10" i="3"/>
  <c r="AI9" i="3"/>
  <c r="AR10" i="3"/>
  <c r="AS9" i="3"/>
  <c r="X8" i="3"/>
  <c r="AU7" i="3"/>
  <c r="Y8" i="3"/>
  <c r="AL10" i="3"/>
  <c r="AM9" i="3"/>
  <c r="N11" i="2"/>
  <c r="O12" i="5"/>
  <c r="V11" i="5"/>
  <c r="M8" i="5"/>
  <c r="T7" i="5"/>
  <c r="N8" i="5"/>
  <c r="X7" i="5"/>
  <c r="W7" i="5"/>
  <c r="S12" i="5"/>
  <c r="L8" i="5"/>
  <c r="R7" i="5"/>
  <c r="J9" i="6"/>
  <c r="P8" i="6"/>
  <c r="O11" i="6"/>
  <c r="Q15" i="6"/>
  <c r="L9" i="6"/>
  <c r="R8" i="6"/>
  <c r="AH11" i="3" l="1"/>
  <c r="AI10" i="3"/>
  <c r="AR11" i="3"/>
  <c r="AS10" i="3"/>
  <c r="Y9" i="3"/>
  <c r="X9" i="3"/>
  <c r="AU8" i="3"/>
  <c r="AN12" i="3"/>
  <c r="AO11" i="3"/>
  <c r="AL11" i="3"/>
  <c r="AM10" i="3"/>
  <c r="AP13" i="3"/>
  <c r="AQ12" i="3"/>
  <c r="N12" i="2"/>
  <c r="O13" i="5"/>
  <c r="V12" i="5"/>
  <c r="L9" i="5"/>
  <c r="R8" i="5"/>
  <c r="S13" i="5"/>
  <c r="N9" i="5"/>
  <c r="X8" i="5"/>
  <c r="W8" i="5"/>
  <c r="M9" i="5"/>
  <c r="T8" i="5"/>
  <c r="J10" i="6"/>
  <c r="P9" i="6"/>
  <c r="L10" i="6"/>
  <c r="R9" i="6"/>
  <c r="Q16" i="6"/>
  <c r="O12" i="6"/>
  <c r="AL12" i="3" l="1"/>
  <c r="AM11" i="3"/>
  <c r="AN13" i="3"/>
  <c r="AO12" i="3"/>
  <c r="AR12" i="3"/>
  <c r="AS11" i="3"/>
  <c r="Y10" i="3"/>
  <c r="AP14" i="3"/>
  <c r="AQ13" i="3"/>
  <c r="X10" i="3"/>
  <c r="AU9" i="3"/>
  <c r="AH12" i="3"/>
  <c r="AI11" i="3"/>
  <c r="N13" i="2"/>
  <c r="O14" i="5"/>
  <c r="V13" i="5"/>
  <c r="L10" i="5"/>
  <c r="R9" i="5"/>
  <c r="N10" i="5"/>
  <c r="X9" i="5"/>
  <c r="W9" i="5"/>
  <c r="M10" i="5"/>
  <c r="T9" i="5"/>
  <c r="S14" i="5"/>
  <c r="J11" i="6"/>
  <c r="P10" i="6"/>
  <c r="Q17" i="6"/>
  <c r="O13" i="6"/>
  <c r="L11" i="6"/>
  <c r="R10" i="6"/>
  <c r="AR13" i="3" l="1"/>
  <c r="AS12" i="3"/>
  <c r="AN14" i="3"/>
  <c r="AO13" i="3"/>
  <c r="Y11" i="3"/>
  <c r="X11" i="3"/>
  <c r="AU10" i="3"/>
  <c r="AH13" i="3"/>
  <c r="AI12" i="3"/>
  <c r="AP15" i="3"/>
  <c r="AQ14" i="3"/>
  <c r="AL13" i="3"/>
  <c r="AM12" i="3"/>
  <c r="N14" i="2"/>
  <c r="O15" i="5"/>
  <c r="V14" i="5"/>
  <c r="S15" i="5"/>
  <c r="M11" i="5"/>
  <c r="T10" i="5"/>
  <c r="N11" i="5"/>
  <c r="W10" i="5"/>
  <c r="X10" i="5"/>
  <c r="L11" i="5"/>
  <c r="R10" i="5"/>
  <c r="J12" i="6"/>
  <c r="P11" i="6"/>
  <c r="L12" i="6"/>
  <c r="R11" i="6"/>
  <c r="O14" i="6"/>
  <c r="Q18" i="6"/>
  <c r="E12" i="1"/>
  <c r="AP16" i="3" l="1"/>
  <c r="AQ15" i="3"/>
  <c r="Y12" i="3"/>
  <c r="AH14" i="3"/>
  <c r="AI13" i="3"/>
  <c r="AN15" i="3"/>
  <c r="AO14" i="3"/>
  <c r="AL14" i="3"/>
  <c r="AM13" i="3"/>
  <c r="X12" i="3"/>
  <c r="AU11" i="3"/>
  <c r="AR14" i="3"/>
  <c r="AS13" i="3"/>
  <c r="N15" i="2"/>
  <c r="O16" i="5"/>
  <c r="V15" i="5"/>
  <c r="L12" i="5"/>
  <c r="R11" i="5"/>
  <c r="N12" i="5"/>
  <c r="X11" i="5"/>
  <c r="W11" i="5"/>
  <c r="M12" i="5"/>
  <c r="T11" i="5"/>
  <c r="S16" i="5"/>
  <c r="J13" i="6"/>
  <c r="P12" i="6"/>
  <c r="Q19" i="6"/>
  <c r="O15" i="6"/>
  <c r="L13" i="6"/>
  <c r="R12" i="6"/>
  <c r="E13" i="1"/>
  <c r="X13" i="3" l="1"/>
  <c r="AU12" i="3"/>
  <c r="AH15" i="3"/>
  <c r="AI14" i="3"/>
  <c r="AL15" i="3"/>
  <c r="AM14" i="3"/>
  <c r="AR15" i="3"/>
  <c r="AS14" i="3"/>
  <c r="AN16" i="3"/>
  <c r="AO15" i="3"/>
  <c r="Y13" i="3"/>
  <c r="AP17" i="3"/>
  <c r="AQ16" i="3"/>
  <c r="N16" i="2"/>
  <c r="O17" i="5"/>
  <c r="V16" i="5"/>
  <c r="S17" i="5"/>
  <c r="M13" i="5"/>
  <c r="T12" i="5"/>
  <c r="N13" i="5"/>
  <c r="W12" i="5"/>
  <c r="X12" i="5"/>
  <c r="L13" i="5"/>
  <c r="R12" i="5"/>
  <c r="J14" i="6"/>
  <c r="P13" i="6"/>
  <c r="L14" i="6"/>
  <c r="R13" i="6"/>
  <c r="O16" i="6"/>
  <c r="Q20" i="6"/>
  <c r="E14" i="1"/>
  <c r="Y14" i="3" l="1"/>
  <c r="X14" i="3"/>
  <c r="AU13" i="3"/>
  <c r="AN17" i="3"/>
  <c r="AO16" i="3"/>
  <c r="AR16" i="3"/>
  <c r="AS15" i="3"/>
  <c r="AP18" i="3"/>
  <c r="AQ17" i="3"/>
  <c r="AL16" i="3"/>
  <c r="AM15" i="3"/>
  <c r="AH16" i="3"/>
  <c r="AI15" i="3"/>
  <c r="N17" i="2"/>
  <c r="O18" i="5"/>
  <c r="V17" i="5"/>
  <c r="S18" i="5"/>
  <c r="L14" i="5"/>
  <c r="R13" i="5"/>
  <c r="M14" i="5"/>
  <c r="T13" i="5"/>
  <c r="N14" i="5"/>
  <c r="X13" i="5"/>
  <c r="W13" i="5"/>
  <c r="J15" i="6"/>
  <c r="P14" i="6"/>
  <c r="Q21" i="6"/>
  <c r="O17" i="6"/>
  <c r="L15" i="6"/>
  <c r="R14" i="6"/>
  <c r="E15" i="1"/>
  <c r="AN18" i="3" l="1"/>
  <c r="AO17" i="3"/>
  <c r="AH17" i="3"/>
  <c r="AI16" i="3"/>
  <c r="AL17" i="3"/>
  <c r="AM16" i="3"/>
  <c r="X15" i="3"/>
  <c r="AU14" i="3"/>
  <c r="AR17" i="3"/>
  <c r="AS16" i="3"/>
  <c r="AP19" i="3"/>
  <c r="AQ18" i="3"/>
  <c r="Y15" i="3"/>
  <c r="N18" i="2"/>
  <c r="O19" i="5"/>
  <c r="V18" i="5"/>
  <c r="S19" i="5"/>
  <c r="N15" i="5"/>
  <c r="W14" i="5"/>
  <c r="X14" i="5"/>
  <c r="M15" i="5"/>
  <c r="T14" i="5"/>
  <c r="L15" i="5"/>
  <c r="R14" i="5"/>
  <c r="J16" i="6"/>
  <c r="P15" i="6"/>
  <c r="L16" i="6"/>
  <c r="R15" i="6"/>
  <c r="O18" i="6"/>
  <c r="Q22" i="6"/>
  <c r="E16" i="1"/>
  <c r="AP20" i="3" l="1"/>
  <c r="AQ19" i="3"/>
  <c r="AH18" i="3"/>
  <c r="AI17" i="3"/>
  <c r="X16" i="3"/>
  <c r="AU15" i="3"/>
  <c r="AR18" i="3"/>
  <c r="AS17" i="3"/>
  <c r="AL18" i="3"/>
  <c r="AM17" i="3"/>
  <c r="Y16" i="3"/>
  <c r="AN19" i="3"/>
  <c r="AO18" i="3"/>
  <c r="N19" i="2"/>
  <c r="O20" i="5"/>
  <c r="V19" i="5"/>
  <c r="M16" i="5"/>
  <c r="T15" i="5"/>
  <c r="L16" i="5"/>
  <c r="R15" i="5"/>
  <c r="S20" i="5"/>
  <c r="N16" i="5"/>
  <c r="W15" i="5"/>
  <c r="X15" i="5"/>
  <c r="J17" i="6"/>
  <c r="P16" i="6"/>
  <c r="O19" i="6"/>
  <c r="Q23" i="6"/>
  <c r="L17" i="6"/>
  <c r="R16" i="6"/>
  <c r="E17" i="1"/>
  <c r="X17" i="3" l="1"/>
  <c r="AU16" i="3"/>
  <c r="Y17" i="3"/>
  <c r="AH19" i="3"/>
  <c r="AI18" i="3"/>
  <c r="AL19" i="3"/>
  <c r="AM18" i="3"/>
  <c r="AN20" i="3"/>
  <c r="AO19" i="3"/>
  <c r="AR19" i="3"/>
  <c r="AS18" i="3"/>
  <c r="AP21" i="3"/>
  <c r="AQ20" i="3"/>
  <c r="N20" i="2"/>
  <c r="O21" i="5"/>
  <c r="V20" i="5"/>
  <c r="N17" i="5"/>
  <c r="W16" i="5"/>
  <c r="X16" i="5"/>
  <c r="M17" i="5"/>
  <c r="T16" i="5"/>
  <c r="S21" i="5"/>
  <c r="L17" i="5"/>
  <c r="R16" i="5"/>
  <c r="J18" i="6"/>
  <c r="P17" i="6"/>
  <c r="L18" i="6"/>
  <c r="R17" i="6"/>
  <c r="Q24" i="6"/>
  <c r="O20" i="6"/>
  <c r="E18" i="1"/>
  <c r="AH20" i="3" l="1"/>
  <c r="AI19" i="3"/>
  <c r="AP22" i="3"/>
  <c r="AQ21" i="3"/>
  <c r="Y18" i="3"/>
  <c r="AL20" i="3"/>
  <c r="AM19" i="3"/>
  <c r="AR20" i="3"/>
  <c r="AS19" i="3"/>
  <c r="AN21" i="3"/>
  <c r="AO20" i="3"/>
  <c r="X18" i="3"/>
  <c r="AU17" i="3"/>
  <c r="N21" i="2"/>
  <c r="O22" i="5"/>
  <c r="V21" i="5"/>
  <c r="L18" i="5"/>
  <c r="R17" i="5"/>
  <c r="S22" i="5"/>
  <c r="N18" i="5"/>
  <c r="W17" i="5"/>
  <c r="X17" i="5"/>
  <c r="M18" i="5"/>
  <c r="T17" i="5"/>
  <c r="J19" i="6"/>
  <c r="P18" i="6"/>
  <c r="O21" i="6"/>
  <c r="Q25" i="6"/>
  <c r="L19" i="6"/>
  <c r="R18" i="6"/>
  <c r="E19" i="1"/>
  <c r="AL21" i="3" l="1"/>
  <c r="AM20" i="3"/>
  <c r="AN22" i="3"/>
  <c r="AO21" i="3"/>
  <c r="Y19" i="3"/>
  <c r="X19" i="3"/>
  <c r="AU18" i="3"/>
  <c r="AP23" i="3"/>
  <c r="AQ22" i="3"/>
  <c r="AR21" i="3"/>
  <c r="AS20" i="3"/>
  <c r="AH21" i="3"/>
  <c r="AI20" i="3"/>
  <c r="N22" i="2"/>
  <c r="O23" i="5"/>
  <c r="V22" i="5"/>
  <c r="M19" i="5"/>
  <c r="T18" i="5"/>
  <c r="N19" i="5"/>
  <c r="X18" i="5"/>
  <c r="W18" i="5"/>
  <c r="S23" i="5"/>
  <c r="L19" i="5"/>
  <c r="R18" i="5"/>
  <c r="J20" i="6"/>
  <c r="P19" i="6"/>
  <c r="L20" i="6"/>
  <c r="R19" i="6"/>
  <c r="Q26" i="6"/>
  <c r="O22" i="6"/>
  <c r="E20" i="1"/>
  <c r="AR22" i="3" l="1"/>
  <c r="AS21" i="3"/>
  <c r="Y20" i="3"/>
  <c r="AN23" i="3"/>
  <c r="AO22" i="3"/>
  <c r="AP24" i="3"/>
  <c r="AQ23" i="3"/>
  <c r="AH22" i="3"/>
  <c r="AI21" i="3"/>
  <c r="X20" i="3"/>
  <c r="AU19" i="3"/>
  <c r="AL22" i="3"/>
  <c r="AM21" i="3"/>
  <c r="N23" i="2"/>
  <c r="O24" i="5"/>
  <c r="V23" i="5"/>
  <c r="L20" i="5"/>
  <c r="R19" i="5"/>
  <c r="S24" i="5"/>
  <c r="N20" i="5"/>
  <c r="W19" i="5"/>
  <c r="X19" i="5"/>
  <c r="M20" i="5"/>
  <c r="T19" i="5"/>
  <c r="J21" i="6"/>
  <c r="P20" i="6"/>
  <c r="O23" i="6"/>
  <c r="Q27" i="6"/>
  <c r="L21" i="6"/>
  <c r="R20" i="6"/>
  <c r="E21" i="1"/>
  <c r="Y21" i="3" l="1"/>
  <c r="X21" i="3"/>
  <c r="AU20" i="3"/>
  <c r="AR23" i="3"/>
  <c r="AS22" i="3"/>
  <c r="AL23" i="3"/>
  <c r="AM22" i="3"/>
  <c r="AH23" i="3"/>
  <c r="AI22" i="3"/>
  <c r="AP25" i="3"/>
  <c r="AQ24" i="3"/>
  <c r="AN24" i="3"/>
  <c r="AO23" i="3"/>
  <c r="N24" i="2"/>
  <c r="O25" i="5"/>
  <c r="V24" i="5"/>
  <c r="M21" i="5"/>
  <c r="T20" i="5"/>
  <c r="N21" i="5"/>
  <c r="X20" i="5"/>
  <c r="W20" i="5"/>
  <c r="S25" i="5"/>
  <c r="L21" i="5"/>
  <c r="R20" i="5"/>
  <c r="J22" i="6"/>
  <c r="P21" i="6"/>
  <c r="L22" i="6"/>
  <c r="R21" i="6"/>
  <c r="Q28" i="6"/>
  <c r="O24" i="6"/>
  <c r="E22" i="1"/>
  <c r="AR24" i="3" l="1"/>
  <c r="AS23" i="3"/>
  <c r="AH24" i="3"/>
  <c r="AI23" i="3"/>
  <c r="AP26" i="3"/>
  <c r="AQ25" i="3"/>
  <c r="X22" i="3"/>
  <c r="AU21" i="3"/>
  <c r="AN25" i="3"/>
  <c r="AO24" i="3"/>
  <c r="AL24" i="3"/>
  <c r="AM23" i="3"/>
  <c r="Y22" i="3"/>
  <c r="N25" i="2"/>
  <c r="O26" i="5"/>
  <c r="V25" i="5"/>
  <c r="S26" i="5"/>
  <c r="L22" i="5"/>
  <c r="R21" i="5"/>
  <c r="N22" i="5"/>
  <c r="W21" i="5"/>
  <c r="X21" i="5"/>
  <c r="M22" i="5"/>
  <c r="T21" i="5"/>
  <c r="J23" i="6"/>
  <c r="P22" i="6"/>
  <c r="O25" i="6"/>
  <c r="Q29" i="6"/>
  <c r="L23" i="6"/>
  <c r="R22" i="6"/>
  <c r="E23" i="1"/>
  <c r="AL25" i="3" l="1"/>
  <c r="AM24" i="3"/>
  <c r="AN26" i="3"/>
  <c r="AO25" i="3"/>
  <c r="AH25" i="3"/>
  <c r="AI24" i="3"/>
  <c r="X23" i="3"/>
  <c r="AU22" i="3"/>
  <c r="AP27" i="3"/>
  <c r="AQ26" i="3"/>
  <c r="Y23" i="3"/>
  <c r="AR25" i="3"/>
  <c r="AS24" i="3"/>
  <c r="N26" i="2"/>
  <c r="O27" i="5"/>
  <c r="V26" i="5"/>
  <c r="M23" i="5"/>
  <c r="T22" i="5"/>
  <c r="N23" i="5"/>
  <c r="W22" i="5"/>
  <c r="X22" i="5"/>
  <c r="L23" i="5"/>
  <c r="R22" i="5"/>
  <c r="S27" i="5"/>
  <c r="J24" i="6"/>
  <c r="P23" i="6"/>
  <c r="L24" i="6"/>
  <c r="R23" i="6"/>
  <c r="Q30" i="6"/>
  <c r="O26" i="6"/>
  <c r="E24" i="1"/>
  <c r="Y24" i="3" l="1"/>
  <c r="AP28" i="3"/>
  <c r="AQ27" i="3"/>
  <c r="AN27" i="3"/>
  <c r="AO26" i="3"/>
  <c r="X24" i="3"/>
  <c r="AU23" i="3"/>
  <c r="AR26" i="3"/>
  <c r="AS25" i="3"/>
  <c r="AH26" i="3"/>
  <c r="AI25" i="3"/>
  <c r="AL26" i="3"/>
  <c r="AM25" i="3"/>
  <c r="N27" i="2"/>
  <c r="O28" i="5"/>
  <c r="V27" i="5"/>
  <c r="S28" i="5"/>
  <c r="L24" i="5"/>
  <c r="R23" i="5"/>
  <c r="N24" i="5"/>
  <c r="W23" i="5"/>
  <c r="X23" i="5"/>
  <c r="M24" i="5"/>
  <c r="T23" i="5"/>
  <c r="J25" i="6"/>
  <c r="P24" i="6"/>
  <c r="O27" i="6"/>
  <c r="Q31" i="6"/>
  <c r="L25" i="6"/>
  <c r="R24" i="6"/>
  <c r="E25" i="1"/>
  <c r="AH27" i="3" l="1"/>
  <c r="AI26" i="3"/>
  <c r="AN28" i="3"/>
  <c r="AO27" i="3"/>
  <c r="AP29" i="3"/>
  <c r="AQ28" i="3"/>
  <c r="AL27" i="3"/>
  <c r="AM26" i="3"/>
  <c r="X25" i="3"/>
  <c r="AU24" i="3"/>
  <c r="AR27" i="3"/>
  <c r="AS26" i="3"/>
  <c r="Y25" i="3"/>
  <c r="N28" i="2"/>
  <c r="O29" i="5"/>
  <c r="V28" i="5"/>
  <c r="M25" i="5"/>
  <c r="T24" i="5"/>
  <c r="N25" i="5"/>
  <c r="W24" i="5"/>
  <c r="X24" i="5"/>
  <c r="L25" i="5"/>
  <c r="R24" i="5"/>
  <c r="S29" i="5"/>
  <c r="J26" i="6"/>
  <c r="P25" i="6"/>
  <c r="L26" i="6"/>
  <c r="R25" i="6"/>
  <c r="Q32" i="6"/>
  <c r="O28" i="6"/>
  <c r="E26" i="1"/>
  <c r="AR28" i="3" l="1"/>
  <c r="AS27" i="3"/>
  <c r="X26" i="3"/>
  <c r="AU25" i="3"/>
  <c r="Y26" i="3"/>
  <c r="AL28" i="3"/>
  <c r="AM27" i="3"/>
  <c r="AP30" i="3"/>
  <c r="AQ29" i="3"/>
  <c r="AN29" i="3"/>
  <c r="AO28" i="3"/>
  <c r="AH28" i="3"/>
  <c r="AI27" i="3"/>
  <c r="N29" i="2"/>
  <c r="O30" i="5"/>
  <c r="V29" i="5"/>
  <c r="S30" i="5"/>
  <c r="L26" i="5"/>
  <c r="R25" i="5"/>
  <c r="N26" i="5"/>
  <c r="X25" i="5"/>
  <c r="W25" i="5"/>
  <c r="M26" i="5"/>
  <c r="T25" i="5"/>
  <c r="J27" i="6"/>
  <c r="P26" i="6"/>
  <c r="O29" i="6"/>
  <c r="Q33" i="6"/>
  <c r="L27" i="6"/>
  <c r="R26" i="6"/>
  <c r="E27" i="1"/>
  <c r="AP31" i="3" l="1"/>
  <c r="AQ30" i="3"/>
  <c r="X27" i="3"/>
  <c r="AU26" i="3"/>
  <c r="AN30" i="3"/>
  <c r="AO29" i="3"/>
  <c r="AL29" i="3"/>
  <c r="AM28" i="3"/>
  <c r="AH29" i="3"/>
  <c r="AI28" i="3"/>
  <c r="Y27" i="3"/>
  <c r="AR29" i="3"/>
  <c r="AS28" i="3"/>
  <c r="N30" i="2"/>
  <c r="O31" i="5"/>
  <c r="V30" i="5"/>
  <c r="M27" i="5"/>
  <c r="T26" i="5"/>
  <c r="N27" i="5"/>
  <c r="W26" i="5"/>
  <c r="X26" i="5"/>
  <c r="L27" i="5"/>
  <c r="R26" i="5"/>
  <c r="S31" i="5"/>
  <c r="J28" i="6"/>
  <c r="P27" i="6"/>
  <c r="L28" i="6"/>
  <c r="R27" i="6"/>
  <c r="Q34" i="6"/>
  <c r="O30" i="6"/>
  <c r="E28" i="1"/>
  <c r="X28" i="3" l="1"/>
  <c r="AU27" i="3"/>
  <c r="AH30" i="3"/>
  <c r="AI29" i="3"/>
  <c r="AL30" i="3"/>
  <c r="AM29" i="3"/>
  <c r="Y28" i="3"/>
  <c r="AR30" i="3"/>
  <c r="AS29" i="3"/>
  <c r="AN31" i="3"/>
  <c r="AO30" i="3"/>
  <c r="AP32" i="3"/>
  <c r="AQ31" i="3"/>
  <c r="N31" i="2"/>
  <c r="O32" i="5"/>
  <c r="V31" i="5"/>
  <c r="S32" i="5"/>
  <c r="L28" i="5"/>
  <c r="R27" i="5"/>
  <c r="N28" i="5"/>
  <c r="X27" i="5"/>
  <c r="W27" i="5"/>
  <c r="M28" i="5"/>
  <c r="T27" i="5"/>
  <c r="J29" i="6"/>
  <c r="P28" i="6"/>
  <c r="O31" i="6"/>
  <c r="Q35" i="6"/>
  <c r="L29" i="6"/>
  <c r="R28" i="6"/>
  <c r="E29" i="1"/>
  <c r="AL31" i="3" l="1"/>
  <c r="AM30" i="3"/>
  <c r="AR31" i="3"/>
  <c r="AS30" i="3"/>
  <c r="AH31" i="3"/>
  <c r="AI30" i="3"/>
  <c r="AN32" i="3"/>
  <c r="AO31" i="3"/>
  <c r="Y29" i="3"/>
  <c r="AP33" i="3"/>
  <c r="AQ32" i="3"/>
  <c r="X29" i="3"/>
  <c r="AU28" i="3"/>
  <c r="N32" i="2"/>
  <c r="O33" i="5"/>
  <c r="V32" i="5"/>
  <c r="M29" i="5"/>
  <c r="T28" i="5"/>
  <c r="N29" i="5"/>
  <c r="X28" i="5"/>
  <c r="W28" i="5"/>
  <c r="L29" i="5"/>
  <c r="R28" i="5"/>
  <c r="S33" i="5"/>
  <c r="J30" i="6"/>
  <c r="P29" i="6"/>
  <c r="L30" i="6"/>
  <c r="R29" i="6"/>
  <c r="Q36" i="6"/>
  <c r="O32" i="6"/>
  <c r="E30" i="1"/>
  <c r="AP34" i="3" l="1"/>
  <c r="AQ33" i="3"/>
  <c r="AH32" i="3"/>
  <c r="AI31" i="3"/>
  <c r="AR32" i="3"/>
  <c r="AS31" i="3"/>
  <c r="X30" i="3"/>
  <c r="AU29" i="3"/>
  <c r="AN33" i="3"/>
  <c r="AO32" i="3"/>
  <c r="Y30" i="3"/>
  <c r="AL32" i="3"/>
  <c r="AM31" i="3"/>
  <c r="N33" i="2"/>
  <c r="O34" i="5"/>
  <c r="V33" i="5"/>
  <c r="L30" i="5"/>
  <c r="R29" i="5"/>
  <c r="S34" i="5"/>
  <c r="N30" i="5"/>
  <c r="W29" i="5"/>
  <c r="X29" i="5"/>
  <c r="M30" i="5"/>
  <c r="T29" i="5"/>
  <c r="J31" i="6"/>
  <c r="P30" i="6"/>
  <c r="Q37" i="6"/>
  <c r="O33" i="6"/>
  <c r="L31" i="6"/>
  <c r="R30" i="6"/>
  <c r="E31" i="1"/>
  <c r="X31" i="3" l="1"/>
  <c r="AU30" i="3"/>
  <c r="AN34" i="3"/>
  <c r="AO33" i="3"/>
  <c r="AL33" i="3"/>
  <c r="AM32" i="3"/>
  <c r="AR33" i="3"/>
  <c r="AS32" i="3"/>
  <c r="Y31" i="3"/>
  <c r="AH33" i="3"/>
  <c r="AI32" i="3"/>
  <c r="AP35" i="3"/>
  <c r="AQ34" i="3"/>
  <c r="N34" i="2"/>
  <c r="O35" i="5"/>
  <c r="V34" i="5"/>
  <c r="M31" i="5"/>
  <c r="T30" i="5"/>
  <c r="N31" i="5"/>
  <c r="X30" i="5"/>
  <c r="W30" i="5"/>
  <c r="S35" i="5"/>
  <c r="L31" i="5"/>
  <c r="R30" i="5"/>
  <c r="J32" i="6"/>
  <c r="P31" i="6"/>
  <c r="L32" i="6"/>
  <c r="R31" i="6"/>
  <c r="O34" i="6"/>
  <c r="Q38" i="6"/>
  <c r="E32" i="1"/>
  <c r="AN35" i="3" l="1"/>
  <c r="AO34" i="3"/>
  <c r="AL34" i="3"/>
  <c r="AM33" i="3"/>
  <c r="Y32" i="3"/>
  <c r="AP36" i="3"/>
  <c r="AQ35" i="3"/>
  <c r="AH34" i="3"/>
  <c r="AI33" i="3"/>
  <c r="AR34" i="3"/>
  <c r="AS33" i="3"/>
  <c r="X32" i="3"/>
  <c r="AU31" i="3"/>
  <c r="N35" i="2"/>
  <c r="O36" i="5"/>
  <c r="V35" i="5"/>
  <c r="S36" i="5"/>
  <c r="L32" i="5"/>
  <c r="R31" i="5"/>
  <c r="N32" i="5"/>
  <c r="W31" i="5"/>
  <c r="X31" i="5"/>
  <c r="M32" i="5"/>
  <c r="T32" i="5" s="1"/>
  <c r="T31" i="5"/>
  <c r="J33" i="6"/>
  <c r="P32" i="6"/>
  <c r="Q39" i="6"/>
  <c r="O35" i="6"/>
  <c r="L33" i="6"/>
  <c r="R32" i="6"/>
  <c r="E33" i="1"/>
  <c r="AH35" i="3" l="1"/>
  <c r="AI34" i="3"/>
  <c r="AP37" i="3"/>
  <c r="AQ36" i="3"/>
  <c r="AL35" i="3"/>
  <c r="AM34" i="3"/>
  <c r="X33" i="3"/>
  <c r="AU32" i="3"/>
  <c r="AR35" i="3"/>
  <c r="AS34" i="3"/>
  <c r="Y33" i="3"/>
  <c r="AN36" i="3"/>
  <c r="AO35" i="3"/>
  <c r="N36" i="2"/>
  <c r="O37" i="5"/>
  <c r="V36" i="5"/>
  <c r="M33" i="5"/>
  <c r="T33" i="5" s="1"/>
  <c r="N33" i="5"/>
  <c r="W32" i="5"/>
  <c r="X32" i="5"/>
  <c r="L33" i="5"/>
  <c r="R32" i="5"/>
  <c r="S37" i="5"/>
  <c r="J34" i="6"/>
  <c r="P33" i="6"/>
  <c r="L34" i="6"/>
  <c r="R33" i="6"/>
  <c r="O36" i="6"/>
  <c r="Q40" i="6"/>
  <c r="E34" i="1"/>
  <c r="AR36" i="3" l="1"/>
  <c r="AS35" i="3"/>
  <c r="AH36" i="3"/>
  <c r="AI35" i="3"/>
  <c r="Y34" i="3"/>
  <c r="AP38" i="3"/>
  <c r="AQ37" i="3"/>
  <c r="X34" i="3"/>
  <c r="AU33" i="3"/>
  <c r="AN37" i="3"/>
  <c r="AO36" i="3"/>
  <c r="AL36" i="3"/>
  <c r="AM35" i="3"/>
  <c r="N37" i="2"/>
  <c r="O38" i="5"/>
  <c r="V37" i="5"/>
  <c r="S38" i="5"/>
  <c r="L34" i="5"/>
  <c r="R33" i="5"/>
  <c r="N34" i="5"/>
  <c r="W33" i="5"/>
  <c r="X33" i="5"/>
  <c r="M34" i="5"/>
  <c r="T34" i="5" s="1"/>
  <c r="J35" i="6"/>
  <c r="P34" i="6"/>
  <c r="Q41" i="6"/>
  <c r="O37" i="6"/>
  <c r="L35" i="6"/>
  <c r="R34" i="6"/>
  <c r="E35" i="1"/>
  <c r="AN38" i="3" l="1"/>
  <c r="AO37" i="3"/>
  <c r="Y35" i="3"/>
  <c r="AH37" i="3"/>
  <c r="AI36" i="3"/>
  <c r="AP39" i="3"/>
  <c r="AQ38" i="3"/>
  <c r="X35" i="3"/>
  <c r="AU34" i="3"/>
  <c r="AL37" i="3"/>
  <c r="AM36" i="3"/>
  <c r="AR37" i="3"/>
  <c r="AS36" i="3"/>
  <c r="N38" i="2"/>
  <c r="O39" i="5"/>
  <c r="V38" i="5"/>
  <c r="M35" i="5"/>
  <c r="T35" i="5" s="1"/>
  <c r="N35" i="5"/>
  <c r="W34" i="5"/>
  <c r="X34" i="5"/>
  <c r="L35" i="5"/>
  <c r="R34" i="5"/>
  <c r="S39" i="5"/>
  <c r="J36" i="6"/>
  <c r="P35" i="6"/>
  <c r="L36" i="6"/>
  <c r="R35" i="6"/>
  <c r="O38" i="6"/>
  <c r="Q42" i="6"/>
  <c r="E36" i="1"/>
  <c r="Y36" i="3" l="1"/>
  <c r="X36" i="3"/>
  <c r="AU35" i="3"/>
  <c r="AR38" i="3"/>
  <c r="AS37" i="3"/>
  <c r="AP40" i="3"/>
  <c r="AQ39" i="3"/>
  <c r="AH38" i="3"/>
  <c r="AI37" i="3"/>
  <c r="AL38" i="3"/>
  <c r="AM37" i="3"/>
  <c r="AN39" i="3"/>
  <c r="AO38" i="3"/>
  <c r="N39" i="2"/>
  <c r="O40" i="5"/>
  <c r="V39" i="5"/>
  <c r="L36" i="5"/>
  <c r="R35" i="5"/>
  <c r="S40" i="5"/>
  <c r="N36" i="5"/>
  <c r="W35" i="5"/>
  <c r="X35" i="5"/>
  <c r="M36" i="5"/>
  <c r="T36" i="5" s="1"/>
  <c r="J37" i="6"/>
  <c r="P36" i="6"/>
  <c r="O39" i="6"/>
  <c r="Q43" i="6"/>
  <c r="L37" i="6"/>
  <c r="R36" i="6"/>
  <c r="E37" i="1"/>
  <c r="AR39" i="3" l="1"/>
  <c r="AS38" i="3"/>
  <c r="AH39" i="3"/>
  <c r="AI38" i="3"/>
  <c r="AL39" i="3"/>
  <c r="AM38" i="3"/>
  <c r="X37" i="3"/>
  <c r="AU36" i="3"/>
  <c r="AN40" i="3"/>
  <c r="AO39" i="3"/>
  <c r="Y37" i="3"/>
  <c r="AP41" i="3"/>
  <c r="AQ40" i="3"/>
  <c r="N40" i="2"/>
  <c r="O41" i="5"/>
  <c r="V40" i="5"/>
  <c r="M37" i="5"/>
  <c r="T37" i="5" s="1"/>
  <c r="N37" i="5"/>
  <c r="W36" i="5"/>
  <c r="X36" i="5"/>
  <c r="S41" i="5"/>
  <c r="L37" i="5"/>
  <c r="R36" i="5"/>
  <c r="J38" i="6"/>
  <c r="P37" i="6"/>
  <c r="L38" i="6"/>
  <c r="R37" i="6"/>
  <c r="Q44" i="6"/>
  <c r="O40" i="6"/>
  <c r="E38" i="1"/>
  <c r="AP42" i="3" l="1"/>
  <c r="AQ41" i="3"/>
  <c r="AN41" i="3"/>
  <c r="AO40" i="3"/>
  <c r="Y38" i="3"/>
  <c r="AH40" i="3"/>
  <c r="AI39" i="3"/>
  <c r="X38" i="3"/>
  <c r="AU37" i="3"/>
  <c r="AL40" i="3"/>
  <c r="AM39" i="3"/>
  <c r="AR40" i="3"/>
  <c r="AS39" i="3"/>
  <c r="N41" i="2"/>
  <c r="O42" i="5"/>
  <c r="V41" i="5"/>
  <c r="L38" i="5"/>
  <c r="R37" i="5"/>
  <c r="S42" i="5"/>
  <c r="N38" i="5"/>
  <c r="X37" i="5"/>
  <c r="W37" i="5"/>
  <c r="M38" i="5"/>
  <c r="T38" i="5" s="1"/>
  <c r="J39" i="6"/>
  <c r="P38" i="6"/>
  <c r="O41" i="6"/>
  <c r="Q45" i="6"/>
  <c r="L39" i="6"/>
  <c r="R38" i="6"/>
  <c r="E39" i="1"/>
  <c r="AL41" i="3" l="1"/>
  <c r="AM40" i="3"/>
  <c r="Y39" i="3"/>
  <c r="AN42" i="3"/>
  <c r="AO41" i="3"/>
  <c r="AR41" i="3"/>
  <c r="AS40" i="3"/>
  <c r="AH41" i="3"/>
  <c r="AI40" i="3"/>
  <c r="X39" i="3"/>
  <c r="AU38" i="3"/>
  <c r="AP43" i="3"/>
  <c r="AQ42" i="3"/>
  <c r="N42" i="2"/>
  <c r="O43" i="5"/>
  <c r="V42" i="5"/>
  <c r="N39" i="5"/>
  <c r="X38" i="5"/>
  <c r="W38" i="5"/>
  <c r="M39" i="5"/>
  <c r="T39" i="5" s="1"/>
  <c r="S43" i="5"/>
  <c r="L39" i="5"/>
  <c r="R38" i="5"/>
  <c r="J40" i="6"/>
  <c r="P39" i="6"/>
  <c r="L40" i="6"/>
  <c r="R39" i="6"/>
  <c r="Q46" i="6"/>
  <c r="O42" i="6"/>
  <c r="E40" i="1"/>
  <c r="X40" i="3" l="1"/>
  <c r="AU39" i="3"/>
  <c r="AH42" i="3"/>
  <c r="AI41" i="3"/>
  <c r="Y40" i="3"/>
  <c r="AR42" i="3"/>
  <c r="AS41" i="3"/>
  <c r="AP44" i="3"/>
  <c r="AQ43" i="3"/>
  <c r="AN43" i="3"/>
  <c r="AO42" i="3"/>
  <c r="AL42" i="3"/>
  <c r="AM41" i="3"/>
  <c r="N43" i="2"/>
  <c r="O44" i="5"/>
  <c r="V43" i="5"/>
  <c r="S44" i="5"/>
  <c r="L40" i="5"/>
  <c r="R39" i="5"/>
  <c r="M40" i="5"/>
  <c r="T40" i="5" s="1"/>
  <c r="N40" i="5"/>
  <c r="X39" i="5"/>
  <c r="W39" i="5"/>
  <c r="J41" i="6"/>
  <c r="P40" i="6"/>
  <c r="O43" i="6"/>
  <c r="Q47" i="6"/>
  <c r="L41" i="6"/>
  <c r="R40" i="6"/>
  <c r="E41" i="1"/>
  <c r="AN44" i="3" l="1"/>
  <c r="AO43" i="3"/>
  <c r="AR43" i="3"/>
  <c r="AS42" i="3"/>
  <c r="AP45" i="3"/>
  <c r="AQ44" i="3"/>
  <c r="AH43" i="3"/>
  <c r="AI42" i="3"/>
  <c r="AL43" i="3"/>
  <c r="AM42" i="3"/>
  <c r="Y41" i="3"/>
  <c r="X41" i="3"/>
  <c r="AU40" i="3"/>
  <c r="N44" i="2"/>
  <c r="O45" i="5"/>
  <c r="V44" i="5"/>
  <c r="M41" i="5"/>
  <c r="T41" i="5" s="1"/>
  <c r="N41" i="5"/>
  <c r="W40" i="5"/>
  <c r="X40" i="5"/>
  <c r="L41" i="5"/>
  <c r="R40" i="5"/>
  <c r="S45" i="5"/>
  <c r="J42" i="6"/>
  <c r="P41" i="6"/>
  <c r="L42" i="6"/>
  <c r="R41" i="6"/>
  <c r="Q48" i="6"/>
  <c r="O44" i="6"/>
  <c r="E42" i="1"/>
  <c r="AP46" i="3" l="1"/>
  <c r="AQ45" i="3"/>
  <c r="AL44" i="3"/>
  <c r="AM43" i="3"/>
  <c r="Y42" i="3"/>
  <c r="AR44" i="3"/>
  <c r="AS43" i="3"/>
  <c r="X42" i="3"/>
  <c r="AU41" i="3"/>
  <c r="AH44" i="3"/>
  <c r="AI43" i="3"/>
  <c r="AN45" i="3"/>
  <c r="AO44" i="3"/>
  <c r="N45" i="2"/>
  <c r="O46" i="5"/>
  <c r="V45" i="5"/>
  <c r="L42" i="5"/>
  <c r="R41" i="5"/>
  <c r="S46" i="5"/>
  <c r="N42" i="5"/>
  <c r="X41" i="5"/>
  <c r="W41" i="5"/>
  <c r="M42" i="5"/>
  <c r="T42" i="5" s="1"/>
  <c r="J43" i="6"/>
  <c r="P42" i="6"/>
  <c r="O45" i="6"/>
  <c r="Q49" i="6"/>
  <c r="L43" i="6"/>
  <c r="R42" i="6"/>
  <c r="E43" i="1"/>
  <c r="X43" i="3" l="1"/>
  <c r="AU42" i="3"/>
  <c r="AL45" i="3"/>
  <c r="AM44" i="3"/>
  <c r="AR45" i="3"/>
  <c r="AS44" i="3"/>
  <c r="AP47" i="3"/>
  <c r="AQ46" i="3"/>
  <c r="AH45" i="3"/>
  <c r="AI44" i="3"/>
  <c r="AN46" i="3"/>
  <c r="AO45" i="3"/>
  <c r="Y43" i="3"/>
  <c r="N46" i="2"/>
  <c r="O47" i="5"/>
  <c r="V46" i="5"/>
  <c r="N43" i="5"/>
  <c r="X42" i="5"/>
  <c r="W42" i="5"/>
  <c r="M43" i="5"/>
  <c r="T43" i="5" s="1"/>
  <c r="S47" i="5"/>
  <c r="L43" i="5"/>
  <c r="R42" i="5"/>
  <c r="J44" i="6"/>
  <c r="P43" i="6"/>
  <c r="L44" i="6"/>
  <c r="R43" i="6"/>
  <c r="Q50" i="6"/>
  <c r="O46" i="6"/>
  <c r="E44" i="1"/>
  <c r="AR46" i="3" l="1"/>
  <c r="AS45" i="3"/>
  <c r="AN47" i="3"/>
  <c r="AO46" i="3"/>
  <c r="AH46" i="3"/>
  <c r="AI45" i="3"/>
  <c r="AL46" i="3"/>
  <c r="AM45" i="3"/>
  <c r="Y44" i="3"/>
  <c r="AP48" i="3"/>
  <c r="AQ47" i="3"/>
  <c r="X44" i="3"/>
  <c r="AU43" i="3"/>
  <c r="N47" i="2"/>
  <c r="O48" i="5"/>
  <c r="V47" i="5"/>
  <c r="M44" i="5"/>
  <c r="T44" i="5" s="1"/>
  <c r="L44" i="5"/>
  <c r="R43" i="5"/>
  <c r="S48" i="5"/>
  <c r="N44" i="5"/>
  <c r="W43" i="5"/>
  <c r="X43" i="5"/>
  <c r="J45" i="6"/>
  <c r="P44" i="6"/>
  <c r="O47" i="6"/>
  <c r="Q51" i="6"/>
  <c r="L45" i="6"/>
  <c r="R44" i="6"/>
  <c r="E45" i="1"/>
  <c r="AP49" i="3" l="1"/>
  <c r="AQ48" i="3"/>
  <c r="AH47" i="3"/>
  <c r="AI46" i="3"/>
  <c r="AN48" i="3"/>
  <c r="AO47" i="3"/>
  <c r="Y45" i="3"/>
  <c r="X45" i="3"/>
  <c r="AU44" i="3"/>
  <c r="AL47" i="3"/>
  <c r="AM46" i="3"/>
  <c r="AR47" i="3"/>
  <c r="AS46" i="3"/>
  <c r="N48" i="2"/>
  <c r="O49" i="5"/>
  <c r="V48" i="5"/>
  <c r="N45" i="5"/>
  <c r="W44" i="5"/>
  <c r="X44" i="5"/>
  <c r="S49" i="5"/>
  <c r="L45" i="5"/>
  <c r="R44" i="5"/>
  <c r="M45" i="5"/>
  <c r="T45" i="5" s="1"/>
  <c r="J46" i="6"/>
  <c r="P45" i="6"/>
  <c r="L46" i="6"/>
  <c r="R45" i="6"/>
  <c r="Q52" i="6"/>
  <c r="O48" i="6"/>
  <c r="E46" i="1"/>
  <c r="AH48" i="3" l="1"/>
  <c r="AI47" i="3"/>
  <c r="AN49" i="3"/>
  <c r="AO48" i="3"/>
  <c r="X46" i="3"/>
  <c r="AU45" i="3"/>
  <c r="AP50" i="3"/>
  <c r="AQ49" i="3"/>
  <c r="AR48" i="3"/>
  <c r="AS47" i="3"/>
  <c r="AL48" i="3"/>
  <c r="AM47" i="3"/>
  <c r="Y46" i="3"/>
  <c r="N49" i="2"/>
  <c r="O50" i="5"/>
  <c r="V49" i="5"/>
  <c r="M46" i="5"/>
  <c r="T46" i="5" s="1"/>
  <c r="L46" i="5"/>
  <c r="R45" i="5"/>
  <c r="S50" i="5"/>
  <c r="N46" i="5"/>
  <c r="X45" i="5"/>
  <c r="W45" i="5"/>
  <c r="J47" i="6"/>
  <c r="P46" i="6"/>
  <c r="O49" i="6"/>
  <c r="Q53" i="6"/>
  <c r="L47" i="6"/>
  <c r="R46" i="6"/>
  <c r="E47" i="1"/>
  <c r="AL49" i="3" l="1"/>
  <c r="AM48" i="3"/>
  <c r="X47" i="3"/>
  <c r="AU46" i="3"/>
  <c r="AR49" i="3"/>
  <c r="AS48" i="3"/>
  <c r="AN50" i="3"/>
  <c r="AO49" i="3"/>
  <c r="Y47" i="3"/>
  <c r="AP51" i="3"/>
  <c r="AQ50" i="3"/>
  <c r="AH49" i="3"/>
  <c r="AI48" i="3"/>
  <c r="N50" i="2"/>
  <c r="O51" i="5"/>
  <c r="V50" i="5"/>
  <c r="N47" i="5"/>
  <c r="W46" i="5"/>
  <c r="X46" i="5"/>
  <c r="S51" i="5"/>
  <c r="L47" i="5"/>
  <c r="R46" i="5"/>
  <c r="M47" i="5"/>
  <c r="T47" i="5" s="1"/>
  <c r="J48" i="6"/>
  <c r="P47" i="6"/>
  <c r="L48" i="6"/>
  <c r="R47" i="6"/>
  <c r="Q54" i="6"/>
  <c r="O50" i="6"/>
  <c r="E48" i="1"/>
  <c r="AR50" i="3" l="1"/>
  <c r="AS49" i="3"/>
  <c r="AP52" i="3"/>
  <c r="AQ51" i="3"/>
  <c r="AN51" i="3"/>
  <c r="AO50" i="3"/>
  <c r="X48" i="3"/>
  <c r="AU47" i="3"/>
  <c r="AH50" i="3"/>
  <c r="AI49" i="3"/>
  <c r="Y48" i="3"/>
  <c r="AL50" i="3"/>
  <c r="AM49" i="3"/>
  <c r="N51" i="2"/>
  <c r="O52" i="5"/>
  <c r="V51" i="5"/>
  <c r="L48" i="5"/>
  <c r="R47" i="5"/>
  <c r="S52" i="5"/>
  <c r="M48" i="5"/>
  <c r="T48" i="5" s="1"/>
  <c r="N48" i="5"/>
  <c r="W47" i="5"/>
  <c r="X47" i="5"/>
  <c r="J49" i="6"/>
  <c r="P48" i="6"/>
  <c r="O51" i="6"/>
  <c r="Q55" i="6"/>
  <c r="L49" i="6"/>
  <c r="R48" i="6"/>
  <c r="E49" i="1"/>
  <c r="Y49" i="3" l="1"/>
  <c r="AN52" i="3"/>
  <c r="AO51" i="3"/>
  <c r="AH51" i="3"/>
  <c r="AI50" i="3"/>
  <c r="AP53" i="3"/>
  <c r="AQ52" i="3"/>
  <c r="X49" i="3"/>
  <c r="AU48" i="3"/>
  <c r="AR51" i="3"/>
  <c r="AS50" i="3"/>
  <c r="AL51" i="3"/>
  <c r="AM50" i="3"/>
  <c r="N52" i="2"/>
  <c r="O53" i="5"/>
  <c r="V52" i="5"/>
  <c r="S53" i="5"/>
  <c r="M49" i="5"/>
  <c r="T49" i="5" s="1"/>
  <c r="N49" i="5"/>
  <c r="W48" i="5"/>
  <c r="X48" i="5"/>
  <c r="L49" i="5"/>
  <c r="R48" i="5"/>
  <c r="J50" i="6"/>
  <c r="P49" i="6"/>
  <c r="Q56" i="6"/>
  <c r="L50" i="6"/>
  <c r="R49" i="6"/>
  <c r="O52" i="6"/>
  <c r="E50" i="1"/>
  <c r="AP54" i="3" l="1"/>
  <c r="AQ53" i="3"/>
  <c r="AH52" i="3"/>
  <c r="AI51" i="3"/>
  <c r="AL52" i="3"/>
  <c r="AM51" i="3"/>
  <c r="AR52" i="3"/>
  <c r="AS51" i="3"/>
  <c r="AN53" i="3"/>
  <c r="AO52" i="3"/>
  <c r="X50" i="3"/>
  <c r="AU49" i="3"/>
  <c r="Y50" i="3"/>
  <c r="N53" i="2"/>
  <c r="O54" i="5"/>
  <c r="V53" i="5"/>
  <c r="L50" i="5"/>
  <c r="R49" i="5"/>
  <c r="N50" i="5"/>
  <c r="X49" i="5"/>
  <c r="W49" i="5"/>
  <c r="M50" i="5"/>
  <c r="T50" i="5" s="1"/>
  <c r="S54" i="5"/>
  <c r="J51" i="6"/>
  <c r="P50" i="6"/>
  <c r="O53" i="6"/>
  <c r="L51" i="6"/>
  <c r="R50" i="6"/>
  <c r="Q57" i="6"/>
  <c r="E51" i="1"/>
  <c r="X51" i="3" l="1"/>
  <c r="AU50" i="3"/>
  <c r="AN54" i="3"/>
  <c r="AO53" i="3"/>
  <c r="AL53" i="3"/>
  <c r="AM52" i="3"/>
  <c r="AH53" i="3"/>
  <c r="AI52" i="3"/>
  <c r="Y51" i="3"/>
  <c r="AR53" i="3"/>
  <c r="AS52" i="3"/>
  <c r="AP55" i="3"/>
  <c r="AQ54" i="3"/>
  <c r="N54" i="2"/>
  <c r="O55" i="5"/>
  <c r="V54" i="5"/>
  <c r="M51" i="5"/>
  <c r="T51" i="5" s="1"/>
  <c r="N51" i="5"/>
  <c r="X50" i="5"/>
  <c r="W50" i="5"/>
  <c r="S55" i="5"/>
  <c r="L51" i="5"/>
  <c r="R50" i="5"/>
  <c r="J52" i="6"/>
  <c r="P51" i="6"/>
  <c r="Q58" i="6"/>
  <c r="L52" i="6"/>
  <c r="R51" i="6"/>
  <c r="O54" i="6"/>
  <c r="E52" i="1"/>
  <c r="Y52" i="3" l="1"/>
  <c r="X52" i="3"/>
  <c r="AU51" i="3"/>
  <c r="AP56" i="3"/>
  <c r="AQ55" i="3"/>
  <c r="AR54" i="3"/>
  <c r="AS53" i="3"/>
  <c r="AN55" i="3"/>
  <c r="AO54" i="3"/>
  <c r="AH54" i="3"/>
  <c r="AI53" i="3"/>
  <c r="AL54" i="3"/>
  <c r="AM53" i="3"/>
  <c r="N55" i="2"/>
  <c r="O56" i="5"/>
  <c r="V55" i="5"/>
  <c r="L52" i="5"/>
  <c r="R51" i="5"/>
  <c r="S56" i="5"/>
  <c r="N52" i="5"/>
  <c r="X51" i="5"/>
  <c r="W51" i="5"/>
  <c r="M52" i="5"/>
  <c r="T52" i="5" s="1"/>
  <c r="J53" i="6"/>
  <c r="P52" i="6"/>
  <c r="O55" i="6"/>
  <c r="L53" i="6"/>
  <c r="R52" i="6"/>
  <c r="Q59" i="6"/>
  <c r="E53" i="1"/>
  <c r="X53" i="3" l="1"/>
  <c r="AU52" i="3"/>
  <c r="AL55" i="3"/>
  <c r="AM54" i="3"/>
  <c r="AP57" i="3"/>
  <c r="AQ56" i="3"/>
  <c r="AN56" i="3"/>
  <c r="AO55" i="3"/>
  <c r="AH55" i="3"/>
  <c r="AI54" i="3"/>
  <c r="AR55" i="3"/>
  <c r="AS54" i="3"/>
  <c r="Y53" i="3"/>
  <c r="N56" i="2"/>
  <c r="O57" i="5"/>
  <c r="V56" i="5"/>
  <c r="M53" i="5"/>
  <c r="T53" i="5" s="1"/>
  <c r="N53" i="5"/>
  <c r="W52" i="5"/>
  <c r="X52" i="5"/>
  <c r="S57" i="5"/>
  <c r="L53" i="5"/>
  <c r="R52" i="5"/>
  <c r="J54" i="6"/>
  <c r="P53" i="6"/>
  <c r="Q60" i="6"/>
  <c r="L54" i="6"/>
  <c r="R53" i="6"/>
  <c r="O56" i="6"/>
  <c r="E54" i="1"/>
  <c r="AH56" i="3" l="1"/>
  <c r="AI55" i="3"/>
  <c r="AP58" i="3"/>
  <c r="AQ57" i="3"/>
  <c r="AR56" i="3"/>
  <c r="AS55" i="3"/>
  <c r="AL56" i="3"/>
  <c r="AM55" i="3"/>
  <c r="Y54" i="3"/>
  <c r="AN57" i="3"/>
  <c r="AO56" i="3"/>
  <c r="X54" i="3"/>
  <c r="AU53" i="3"/>
  <c r="N57" i="2"/>
  <c r="O58" i="5"/>
  <c r="V57" i="5"/>
  <c r="S58" i="5"/>
  <c r="L54" i="5"/>
  <c r="R53" i="5"/>
  <c r="N54" i="5"/>
  <c r="X53" i="5"/>
  <c r="W53" i="5"/>
  <c r="M54" i="5"/>
  <c r="T54" i="5" s="1"/>
  <c r="J55" i="6"/>
  <c r="P54" i="6"/>
  <c r="O57" i="6"/>
  <c r="L55" i="6"/>
  <c r="R54" i="6"/>
  <c r="Q61" i="6"/>
  <c r="E55" i="1"/>
  <c r="AP59" i="3" l="1"/>
  <c r="AQ58" i="3"/>
  <c r="Y55" i="3"/>
  <c r="AL57" i="3"/>
  <c r="AM56" i="3"/>
  <c r="AN58" i="3"/>
  <c r="AO57" i="3"/>
  <c r="AR57" i="3"/>
  <c r="AS56" i="3"/>
  <c r="X55" i="3"/>
  <c r="AU54" i="3"/>
  <c r="AH57" i="3"/>
  <c r="AI56" i="3"/>
  <c r="N58" i="2"/>
  <c r="O59" i="5"/>
  <c r="V58" i="5"/>
  <c r="N55" i="5"/>
  <c r="X54" i="5"/>
  <c r="W54" i="5"/>
  <c r="M55" i="5"/>
  <c r="T55" i="5" s="1"/>
  <c r="L55" i="5"/>
  <c r="R54" i="5"/>
  <c r="S59" i="5"/>
  <c r="J56" i="6"/>
  <c r="P55" i="6"/>
  <c r="Q62" i="6"/>
  <c r="L56" i="6"/>
  <c r="R55" i="6"/>
  <c r="O58" i="6"/>
  <c r="E56" i="1"/>
  <c r="X56" i="3" l="1"/>
  <c r="AU55" i="3"/>
  <c r="Y56" i="3"/>
  <c r="AP60" i="3"/>
  <c r="AQ59" i="3"/>
  <c r="AL58" i="3"/>
  <c r="AM57" i="3"/>
  <c r="AR58" i="3"/>
  <c r="AS57" i="3"/>
  <c r="AH58" i="3"/>
  <c r="AI57" i="3"/>
  <c r="AN59" i="3"/>
  <c r="AO58" i="3"/>
  <c r="N59" i="2"/>
  <c r="O60" i="5"/>
  <c r="V59" i="5"/>
  <c r="L56" i="5"/>
  <c r="R55" i="5"/>
  <c r="S60" i="5"/>
  <c r="M56" i="5"/>
  <c r="T56" i="5" s="1"/>
  <c r="N56" i="5"/>
  <c r="W55" i="5"/>
  <c r="X55" i="5"/>
  <c r="J57" i="6"/>
  <c r="P56" i="6"/>
  <c r="O59" i="6"/>
  <c r="L57" i="6"/>
  <c r="R56" i="6"/>
  <c r="Q63" i="6"/>
  <c r="E57" i="1"/>
  <c r="AP61" i="3" l="1"/>
  <c r="AQ60" i="3"/>
  <c r="AH59" i="3"/>
  <c r="AI58" i="3"/>
  <c r="AN60" i="3"/>
  <c r="AO59" i="3"/>
  <c r="AR59" i="3"/>
  <c r="AS58" i="3"/>
  <c r="Y57" i="3"/>
  <c r="AL59" i="3"/>
  <c r="AM58" i="3"/>
  <c r="X57" i="3"/>
  <c r="AU56" i="3"/>
  <c r="N60" i="2"/>
  <c r="O61" i="5"/>
  <c r="V60" i="5"/>
  <c r="N57" i="5"/>
  <c r="X56" i="5"/>
  <c r="W56" i="5"/>
  <c r="M57" i="5"/>
  <c r="T57" i="5" s="1"/>
  <c r="S61" i="5"/>
  <c r="L57" i="5"/>
  <c r="R56" i="5"/>
  <c r="J58" i="6"/>
  <c r="P57" i="6"/>
  <c r="Q64" i="6"/>
  <c r="L58" i="6"/>
  <c r="R57" i="6"/>
  <c r="O60" i="6"/>
  <c r="E58" i="1"/>
  <c r="AH60" i="3" l="1"/>
  <c r="AI59" i="3"/>
  <c r="AL60" i="3"/>
  <c r="AM59" i="3"/>
  <c r="AN61" i="3"/>
  <c r="AO60" i="3"/>
  <c r="AP62" i="3"/>
  <c r="AQ61" i="3"/>
  <c r="Y58" i="3"/>
  <c r="X58" i="3"/>
  <c r="AU57" i="3"/>
  <c r="AR60" i="3"/>
  <c r="AS59" i="3"/>
  <c r="N61" i="2"/>
  <c r="O62" i="5"/>
  <c r="V61" i="5"/>
  <c r="L58" i="5"/>
  <c r="R57" i="5"/>
  <c r="S62" i="5"/>
  <c r="M58" i="5"/>
  <c r="T58" i="5" s="1"/>
  <c r="N58" i="5"/>
  <c r="X57" i="5"/>
  <c r="W57" i="5"/>
  <c r="J59" i="6"/>
  <c r="P58" i="6"/>
  <c r="O61" i="6"/>
  <c r="L59" i="6"/>
  <c r="R58" i="6"/>
  <c r="Q65" i="6"/>
  <c r="E59" i="1"/>
  <c r="AL61" i="3" l="1"/>
  <c r="AM60" i="3"/>
  <c r="AR61" i="3"/>
  <c r="AS60" i="3"/>
  <c r="AN62" i="3"/>
  <c r="AO61" i="3"/>
  <c r="AH61" i="3"/>
  <c r="AI60" i="3"/>
  <c r="Y59" i="3"/>
  <c r="AP63" i="3"/>
  <c r="AQ62" i="3"/>
  <c r="X59" i="3"/>
  <c r="AU58" i="3"/>
  <c r="N62" i="2"/>
  <c r="O63" i="5"/>
  <c r="V62" i="5"/>
  <c r="M59" i="5"/>
  <c r="T59" i="5" s="1"/>
  <c r="N59" i="5"/>
  <c r="X58" i="5"/>
  <c r="W58" i="5"/>
  <c r="S63" i="5"/>
  <c r="L59" i="5"/>
  <c r="R58" i="5"/>
  <c r="J60" i="6"/>
  <c r="P59" i="6"/>
  <c r="Q66" i="6"/>
  <c r="L60" i="6"/>
  <c r="R59" i="6"/>
  <c r="O62" i="6"/>
  <c r="E60" i="1"/>
  <c r="X60" i="3" l="1"/>
  <c r="AU59" i="3"/>
  <c r="AP64" i="3"/>
  <c r="AQ63" i="3"/>
  <c r="AR62" i="3"/>
  <c r="AS61" i="3"/>
  <c r="Y60" i="3"/>
  <c r="AH62" i="3"/>
  <c r="AI61" i="3"/>
  <c r="AN63" i="3"/>
  <c r="AO62" i="3"/>
  <c r="AL62" i="3"/>
  <c r="AM61" i="3"/>
  <c r="N63" i="2"/>
  <c r="O64" i="5"/>
  <c r="V63" i="5"/>
  <c r="S64" i="5"/>
  <c r="L60" i="5"/>
  <c r="R59" i="5"/>
  <c r="N60" i="5"/>
  <c r="X59" i="5"/>
  <c r="W59" i="5"/>
  <c r="M60" i="5"/>
  <c r="T60" i="5" s="1"/>
  <c r="J61" i="6"/>
  <c r="P60" i="6"/>
  <c r="O63" i="6"/>
  <c r="L61" i="6"/>
  <c r="R60" i="6"/>
  <c r="Q67" i="6"/>
  <c r="E61" i="1"/>
  <c r="AN64" i="3" l="1"/>
  <c r="AO63" i="3"/>
  <c r="AP65" i="3"/>
  <c r="AQ64" i="3"/>
  <c r="AR63" i="3"/>
  <c r="AS62" i="3"/>
  <c r="AH63" i="3"/>
  <c r="AI62" i="3"/>
  <c r="AL63" i="3"/>
  <c r="AM62" i="3"/>
  <c r="Y61" i="3"/>
  <c r="X61" i="3"/>
  <c r="AU60" i="3"/>
  <c r="N64" i="2"/>
  <c r="O65" i="5"/>
  <c r="V64" i="5"/>
  <c r="M61" i="5"/>
  <c r="T61" i="5" s="1"/>
  <c r="N61" i="5"/>
  <c r="X60" i="5"/>
  <c r="W60" i="5"/>
  <c r="L61" i="5"/>
  <c r="R60" i="5"/>
  <c r="S65" i="5"/>
  <c r="J62" i="6"/>
  <c r="P61" i="6"/>
  <c r="Q68" i="6"/>
  <c r="L62" i="6"/>
  <c r="R61" i="6"/>
  <c r="O64" i="6"/>
  <c r="E62" i="1"/>
  <c r="AR64" i="3" l="1"/>
  <c r="AS63" i="3"/>
  <c r="AL64" i="3"/>
  <c r="AM63" i="3"/>
  <c r="AP66" i="3"/>
  <c r="AQ65" i="3"/>
  <c r="AN65" i="3"/>
  <c r="AO64" i="3"/>
  <c r="X62" i="3"/>
  <c r="AU61" i="3"/>
  <c r="Y62" i="3"/>
  <c r="AH64" i="3"/>
  <c r="AI63" i="3"/>
  <c r="N65" i="2"/>
  <c r="O66" i="5"/>
  <c r="V65" i="5"/>
  <c r="S66" i="5"/>
  <c r="L62" i="5"/>
  <c r="R61" i="5"/>
  <c r="N62" i="5"/>
  <c r="W61" i="5"/>
  <c r="X61" i="5"/>
  <c r="M62" i="5"/>
  <c r="T62" i="5" s="1"/>
  <c r="J63" i="6"/>
  <c r="P62" i="6"/>
  <c r="O65" i="6"/>
  <c r="L63" i="6"/>
  <c r="R62" i="6"/>
  <c r="Q69" i="6"/>
  <c r="E63" i="1"/>
  <c r="AH65" i="3" l="1"/>
  <c r="AI64" i="3"/>
  <c r="X63" i="3"/>
  <c r="AU62" i="3"/>
  <c r="Y63" i="3"/>
  <c r="AP67" i="3"/>
  <c r="AQ66" i="3"/>
  <c r="AL65" i="3"/>
  <c r="AM64" i="3"/>
  <c r="AN66" i="3"/>
  <c r="AO65" i="3"/>
  <c r="AR65" i="3"/>
  <c r="AS64" i="3"/>
  <c r="N66" i="2"/>
  <c r="O67" i="5"/>
  <c r="V66" i="5"/>
  <c r="M63" i="5"/>
  <c r="T63" i="5" s="1"/>
  <c r="N63" i="5"/>
  <c r="W62" i="5"/>
  <c r="X62" i="5"/>
  <c r="L63" i="5"/>
  <c r="R62" i="5"/>
  <c r="S67" i="5"/>
  <c r="J64" i="6"/>
  <c r="P63" i="6"/>
  <c r="Q70" i="6"/>
  <c r="L64" i="6"/>
  <c r="R63" i="6"/>
  <c r="O66" i="6"/>
  <c r="E64" i="1"/>
  <c r="Y64" i="3" l="1"/>
  <c r="AN67" i="3"/>
  <c r="AO66" i="3"/>
  <c r="AL66" i="3"/>
  <c r="AM65" i="3"/>
  <c r="AP68" i="3"/>
  <c r="AQ67" i="3"/>
  <c r="AR66" i="3"/>
  <c r="AS65" i="3"/>
  <c r="X64" i="3"/>
  <c r="AU63" i="3"/>
  <c r="AH66" i="3"/>
  <c r="AI65" i="3"/>
  <c r="N67" i="2"/>
  <c r="O68" i="5"/>
  <c r="V67" i="5"/>
  <c r="S68" i="5"/>
  <c r="L64" i="5"/>
  <c r="R63" i="5"/>
  <c r="N64" i="5"/>
  <c r="W63" i="5"/>
  <c r="X63" i="5"/>
  <c r="M64" i="5"/>
  <c r="T64" i="5" s="1"/>
  <c r="J65" i="6"/>
  <c r="P64" i="6"/>
  <c r="O67" i="6"/>
  <c r="L65" i="6"/>
  <c r="R64" i="6"/>
  <c r="Q71" i="6"/>
  <c r="E65" i="1"/>
  <c r="AL67" i="3" l="1"/>
  <c r="AM66" i="3"/>
  <c r="AN68" i="3"/>
  <c r="AO67" i="3"/>
  <c r="X65" i="3"/>
  <c r="AU64" i="3"/>
  <c r="AR67" i="3"/>
  <c r="AS66" i="3"/>
  <c r="AH67" i="3"/>
  <c r="AI66" i="3"/>
  <c r="AP69" i="3"/>
  <c r="AQ68" i="3"/>
  <c r="Y65" i="3"/>
  <c r="N68" i="2"/>
  <c r="O69" i="5"/>
  <c r="V68" i="5"/>
  <c r="M65" i="5"/>
  <c r="T65" i="5" s="1"/>
  <c r="N65" i="5"/>
  <c r="W64" i="5"/>
  <c r="X64" i="5"/>
  <c r="L65" i="5"/>
  <c r="R64" i="5"/>
  <c r="S69" i="5"/>
  <c r="J66" i="6"/>
  <c r="P65" i="6"/>
  <c r="Q72" i="6"/>
  <c r="L66" i="6"/>
  <c r="R65" i="6"/>
  <c r="O68" i="6"/>
  <c r="E66" i="1"/>
  <c r="AH68" i="3" l="1"/>
  <c r="AI67" i="3"/>
  <c r="AR68" i="3"/>
  <c r="AS67" i="3"/>
  <c r="Y66" i="3"/>
  <c r="AP70" i="3"/>
  <c r="AQ69" i="3"/>
  <c r="AN69" i="3"/>
  <c r="AO68" i="3"/>
  <c r="X66" i="3"/>
  <c r="AU65" i="3"/>
  <c r="AL68" i="3"/>
  <c r="AM67" i="3"/>
  <c r="N70" i="2"/>
  <c r="N69" i="2"/>
  <c r="O70" i="5"/>
  <c r="V69" i="5"/>
  <c r="L66" i="5"/>
  <c r="R65" i="5"/>
  <c r="S70" i="5"/>
  <c r="N66" i="5"/>
  <c r="X65" i="5"/>
  <c r="W65" i="5"/>
  <c r="M66" i="5"/>
  <c r="T66" i="5" s="1"/>
  <c r="J67" i="6"/>
  <c r="P66" i="6"/>
  <c r="O69" i="6"/>
  <c r="L67" i="6"/>
  <c r="R66" i="6"/>
  <c r="Q73" i="6"/>
  <c r="E67" i="1"/>
  <c r="AN70" i="3" l="1"/>
  <c r="AO69" i="3"/>
  <c r="X67" i="3"/>
  <c r="AU66" i="3"/>
  <c r="AP71" i="3"/>
  <c r="AQ70" i="3"/>
  <c r="AL69" i="3"/>
  <c r="AM68" i="3"/>
  <c r="AR69" i="3"/>
  <c r="AS68" i="3"/>
  <c r="Y67" i="3"/>
  <c r="AH69" i="3"/>
  <c r="AI68" i="3"/>
  <c r="O71" i="5"/>
  <c r="V70" i="5"/>
  <c r="M67" i="5"/>
  <c r="T67" i="5" s="1"/>
  <c r="N67" i="5"/>
  <c r="W66" i="5"/>
  <c r="X66" i="5"/>
  <c r="S71" i="5"/>
  <c r="L67" i="5"/>
  <c r="R66" i="5"/>
  <c r="J68" i="6"/>
  <c r="P67" i="6"/>
  <c r="Q74" i="6"/>
  <c r="L68" i="6"/>
  <c r="R67" i="6"/>
  <c r="O70" i="6"/>
  <c r="E68" i="1"/>
  <c r="Y68" i="3" l="1"/>
  <c r="X68" i="3"/>
  <c r="AU67" i="3"/>
  <c r="AR70" i="3"/>
  <c r="AS69" i="3"/>
  <c r="AL70" i="3"/>
  <c r="AM69" i="3"/>
  <c r="AH70" i="3"/>
  <c r="AI69" i="3"/>
  <c r="AP72" i="3"/>
  <c r="AQ71" i="3"/>
  <c r="AN71" i="3"/>
  <c r="AO70" i="3"/>
  <c r="O72" i="5"/>
  <c r="V71" i="5"/>
  <c r="L68" i="5"/>
  <c r="R67" i="5"/>
  <c r="N68" i="5"/>
  <c r="W67" i="5"/>
  <c r="X67" i="5"/>
  <c r="S72" i="5"/>
  <c r="M68" i="5"/>
  <c r="T68" i="5" s="1"/>
  <c r="J69" i="6"/>
  <c r="P68" i="6"/>
  <c r="O71" i="6"/>
  <c r="L69" i="6"/>
  <c r="R68" i="6"/>
  <c r="Q75" i="6"/>
  <c r="E69" i="1"/>
  <c r="AP73" i="3" l="1"/>
  <c r="AQ72" i="3"/>
  <c r="AH71" i="3"/>
  <c r="AI70" i="3"/>
  <c r="X69" i="3"/>
  <c r="AU68" i="3"/>
  <c r="AN72" i="3"/>
  <c r="AO71" i="3"/>
  <c r="AL71" i="3"/>
  <c r="AM70" i="3"/>
  <c r="AR71" i="3"/>
  <c r="AS70" i="3"/>
  <c r="Y69" i="3"/>
  <c r="O73" i="5"/>
  <c r="V72" i="5"/>
  <c r="M69" i="5"/>
  <c r="T69" i="5" s="1"/>
  <c r="S73" i="5"/>
  <c r="N69" i="5"/>
  <c r="X68" i="5"/>
  <c r="W68" i="5"/>
  <c r="L69" i="5"/>
  <c r="R68" i="5"/>
  <c r="J70" i="6"/>
  <c r="P69" i="6"/>
  <c r="L70" i="6"/>
  <c r="R69" i="6"/>
  <c r="O72" i="6"/>
  <c r="E70" i="1"/>
  <c r="X70" i="3" l="1"/>
  <c r="AU69" i="3"/>
  <c r="AH72" i="3"/>
  <c r="AI71" i="3"/>
  <c r="AR72" i="3"/>
  <c r="AS71" i="3"/>
  <c r="AN73" i="3"/>
  <c r="AO72" i="3"/>
  <c r="AL72" i="3"/>
  <c r="AM71" i="3"/>
  <c r="Y70" i="3"/>
  <c r="AP74" i="3"/>
  <c r="AQ73" i="3"/>
  <c r="O74" i="5"/>
  <c r="V73" i="5"/>
  <c r="N70" i="5"/>
  <c r="X69" i="5"/>
  <c r="W69" i="5"/>
  <c r="L70" i="5"/>
  <c r="R69" i="5"/>
  <c r="S74" i="5"/>
  <c r="M70" i="5"/>
  <c r="T70" i="5" s="1"/>
  <c r="J71" i="6"/>
  <c r="P70" i="6"/>
  <c r="O73" i="6"/>
  <c r="L71" i="6"/>
  <c r="R70" i="6"/>
  <c r="E71" i="1"/>
  <c r="AH73" i="3" l="1"/>
  <c r="AI72" i="3"/>
  <c r="AL73" i="3"/>
  <c r="AM72" i="3"/>
  <c r="AP75" i="3"/>
  <c r="AQ74" i="3"/>
  <c r="AN74" i="3"/>
  <c r="AO73" i="3"/>
  <c r="Y71" i="3"/>
  <c r="AR73" i="3"/>
  <c r="AS72" i="3"/>
  <c r="X71" i="3"/>
  <c r="AU70" i="3"/>
  <c r="O75" i="5"/>
  <c r="V74" i="5"/>
  <c r="M71" i="5"/>
  <c r="T71" i="5" s="1"/>
  <c r="S75" i="5"/>
  <c r="L71" i="5"/>
  <c r="R70" i="5"/>
  <c r="N71" i="5"/>
  <c r="W70" i="5"/>
  <c r="X70" i="5"/>
  <c r="J72" i="6"/>
  <c r="P71" i="6"/>
  <c r="L72" i="6"/>
  <c r="R71" i="6"/>
  <c r="O74" i="6"/>
  <c r="AR74" i="3" l="1"/>
  <c r="AS73" i="3"/>
  <c r="AP76" i="3"/>
  <c r="AQ75" i="3"/>
  <c r="Y72" i="3"/>
  <c r="X72" i="3"/>
  <c r="AU71" i="3"/>
  <c r="AL74" i="3"/>
  <c r="AM73" i="3"/>
  <c r="AH74" i="3"/>
  <c r="AI73" i="3"/>
  <c r="AN75" i="3"/>
  <c r="AO74" i="3"/>
  <c r="O76" i="5"/>
  <c r="V75" i="5"/>
  <c r="N72" i="5"/>
  <c r="X71" i="5"/>
  <c r="W71" i="5"/>
  <c r="S76" i="5"/>
  <c r="L72" i="5"/>
  <c r="R71" i="5"/>
  <c r="M72" i="5"/>
  <c r="T72" i="5" s="1"/>
  <c r="J73" i="6"/>
  <c r="P72" i="6"/>
  <c r="O75" i="6"/>
  <c r="L73" i="6"/>
  <c r="R72" i="6"/>
  <c r="X73" i="3" l="1"/>
  <c r="AU72" i="3"/>
  <c r="AN76" i="3"/>
  <c r="AO75" i="3"/>
  <c r="AH75" i="3"/>
  <c r="AI74" i="3"/>
  <c r="Y73" i="3"/>
  <c r="AP77" i="3"/>
  <c r="AQ76" i="3"/>
  <c r="AL75" i="3"/>
  <c r="AM74" i="3"/>
  <c r="AR75" i="3"/>
  <c r="AS74" i="3"/>
  <c r="O77" i="5"/>
  <c r="V76" i="5"/>
  <c r="M73" i="5"/>
  <c r="T73" i="5" s="1"/>
  <c r="L73" i="5"/>
  <c r="R72" i="5"/>
  <c r="S77" i="5"/>
  <c r="N73" i="5"/>
  <c r="X72" i="5"/>
  <c r="W72" i="5"/>
  <c r="J74" i="6"/>
  <c r="P73" i="6"/>
  <c r="L74" i="6"/>
  <c r="R73" i="6"/>
  <c r="Y74" i="3" l="1"/>
  <c r="AP78" i="3"/>
  <c r="AQ77" i="3"/>
  <c r="AH76" i="3"/>
  <c r="AI75" i="3"/>
  <c r="AR76" i="3"/>
  <c r="AS75" i="3"/>
  <c r="AL76" i="3"/>
  <c r="AM75" i="3"/>
  <c r="AN77" i="3"/>
  <c r="AO76" i="3"/>
  <c r="X74" i="3"/>
  <c r="AU73" i="3"/>
  <c r="O78" i="5"/>
  <c r="V77" i="5"/>
  <c r="S78" i="5"/>
  <c r="L74" i="5"/>
  <c r="R73" i="5"/>
  <c r="N74" i="5"/>
  <c r="W73" i="5"/>
  <c r="X73" i="5"/>
  <c r="M74" i="5"/>
  <c r="T74" i="5" s="1"/>
  <c r="J75" i="6"/>
  <c r="P75" i="6" s="1"/>
  <c r="P74" i="6"/>
  <c r="L75" i="6"/>
  <c r="R75" i="6" s="1"/>
  <c r="R74" i="6"/>
  <c r="AL77" i="3" l="1"/>
  <c r="AM76" i="3"/>
  <c r="AP79" i="3"/>
  <c r="AQ78" i="3"/>
  <c r="X75" i="3"/>
  <c r="AU74" i="3"/>
  <c r="AR77" i="3"/>
  <c r="AS76" i="3"/>
  <c r="AH77" i="3"/>
  <c r="AI76" i="3"/>
  <c r="AN78" i="3"/>
  <c r="AO77" i="3"/>
  <c r="Y75" i="3"/>
  <c r="O79" i="5"/>
  <c r="V78" i="5"/>
  <c r="M75" i="5"/>
  <c r="T75" i="5" s="1"/>
  <c r="N75" i="5"/>
  <c r="X74" i="5"/>
  <c r="W74" i="5"/>
  <c r="L75" i="5"/>
  <c r="R74" i="5"/>
  <c r="S79" i="5"/>
  <c r="AN79" i="3" l="1"/>
  <c r="AO78" i="3"/>
  <c r="X76" i="3"/>
  <c r="AU75" i="3"/>
  <c r="AP80" i="3"/>
  <c r="AQ79" i="3"/>
  <c r="AH78" i="3"/>
  <c r="AI77" i="3"/>
  <c r="Y76" i="3"/>
  <c r="AR78" i="3"/>
  <c r="AS77" i="3"/>
  <c r="AL78" i="3"/>
  <c r="AM77" i="3"/>
  <c r="O80" i="5"/>
  <c r="V79" i="5"/>
  <c r="N76" i="5"/>
  <c r="W75" i="5"/>
  <c r="X75" i="5"/>
  <c r="S80" i="5"/>
  <c r="L76" i="5"/>
  <c r="R75" i="5"/>
  <c r="M76" i="5"/>
  <c r="T76" i="5" s="1"/>
  <c r="AR79" i="3" l="1"/>
  <c r="AS78" i="3"/>
  <c r="Y77" i="3"/>
  <c r="AP81" i="3"/>
  <c r="AQ81" i="3" s="1"/>
  <c r="AQ80" i="3"/>
  <c r="X77" i="3"/>
  <c r="AU76" i="3"/>
  <c r="AL79" i="3"/>
  <c r="AM78" i="3"/>
  <c r="AH79" i="3"/>
  <c r="AI78" i="3"/>
  <c r="AN80" i="3"/>
  <c r="AO79" i="3"/>
  <c r="O81" i="5"/>
  <c r="V80" i="5"/>
  <c r="L77" i="5"/>
  <c r="R76" i="5"/>
  <c r="S81" i="5"/>
  <c r="M77" i="5"/>
  <c r="T77" i="5" s="1"/>
  <c r="N77" i="5"/>
  <c r="X76" i="5"/>
  <c r="W76" i="5"/>
  <c r="AN81" i="3" l="1"/>
  <c r="AO81" i="3" s="1"/>
  <c r="AO80" i="3"/>
  <c r="AL80" i="3"/>
  <c r="AM79" i="3"/>
  <c r="AH80" i="3"/>
  <c r="AI79" i="3"/>
  <c r="Y78" i="3"/>
  <c r="X78" i="3"/>
  <c r="AU77" i="3"/>
  <c r="AR80" i="3"/>
  <c r="AS79" i="3"/>
  <c r="O82" i="5"/>
  <c r="V81" i="5"/>
  <c r="N78" i="5"/>
  <c r="X77" i="5"/>
  <c r="W77" i="5"/>
  <c r="M78" i="5"/>
  <c r="T78" i="5" s="1"/>
  <c r="S82" i="5"/>
  <c r="L78" i="5"/>
  <c r="R77" i="5"/>
  <c r="AH81" i="3" l="1"/>
  <c r="AI80" i="3"/>
  <c r="AR81" i="3"/>
  <c r="AS81" i="3" s="1"/>
  <c r="AS80" i="3"/>
  <c r="X79" i="3"/>
  <c r="AU78" i="3"/>
  <c r="AL81" i="3"/>
  <c r="AM81" i="3" s="1"/>
  <c r="AM80" i="3"/>
  <c r="Y79" i="3"/>
  <c r="O83" i="5"/>
  <c r="V82" i="5"/>
  <c r="L79" i="5"/>
  <c r="R78" i="5"/>
  <c r="S83" i="5"/>
  <c r="M79" i="5"/>
  <c r="T79" i="5" s="1"/>
  <c r="N79" i="5"/>
  <c r="X78" i="5"/>
  <c r="W78" i="5"/>
  <c r="X80" i="3" l="1"/>
  <c r="AU79" i="3"/>
  <c r="Y80" i="3"/>
  <c r="AI81" i="3"/>
  <c r="O84" i="5"/>
  <c r="V83" i="5"/>
  <c r="M80" i="5"/>
  <c r="T80" i="5" s="1"/>
  <c r="N80" i="5"/>
  <c r="X79" i="5"/>
  <c r="W79" i="5"/>
  <c r="S84" i="5"/>
  <c r="L80" i="5"/>
  <c r="R79" i="5"/>
  <c r="Y81" i="3" l="1"/>
  <c r="X81" i="3"/>
  <c r="AU81" i="3" s="1"/>
  <c r="AU80" i="3"/>
  <c r="O85" i="5"/>
  <c r="V84" i="5"/>
  <c r="L81" i="5"/>
  <c r="R80" i="5"/>
  <c r="S85" i="5"/>
  <c r="N81" i="5"/>
  <c r="W80" i="5"/>
  <c r="X80" i="5"/>
  <c r="M81" i="5"/>
  <c r="T81" i="5" s="1"/>
  <c r="O86" i="5" l="1"/>
  <c r="V85" i="5"/>
  <c r="M82" i="5"/>
  <c r="T82" i="5" s="1"/>
  <c r="N82" i="5"/>
  <c r="W81" i="5"/>
  <c r="X81" i="5"/>
  <c r="S86" i="5"/>
  <c r="L82" i="5"/>
  <c r="R81" i="5"/>
  <c r="O87" i="5" l="1"/>
  <c r="V86" i="5"/>
  <c r="S87" i="5"/>
  <c r="L83" i="5"/>
  <c r="R82" i="5"/>
  <c r="N83" i="5"/>
  <c r="W82" i="5"/>
  <c r="X82" i="5"/>
  <c r="M83" i="5"/>
  <c r="T83" i="5" s="1"/>
  <c r="O88" i="5" l="1"/>
  <c r="V87" i="5"/>
  <c r="M84" i="5"/>
  <c r="T84" i="5" s="1"/>
  <c r="N84" i="5"/>
  <c r="W83" i="5"/>
  <c r="X83" i="5"/>
  <c r="L84" i="5"/>
  <c r="R83" i="5"/>
  <c r="S88" i="5"/>
  <c r="O89" i="5" l="1"/>
  <c r="V88" i="5"/>
  <c r="S89" i="5"/>
  <c r="N85" i="5"/>
  <c r="X84" i="5"/>
  <c r="W84" i="5"/>
  <c r="L85" i="5"/>
  <c r="R84" i="5"/>
  <c r="M85" i="5"/>
  <c r="T85" i="5" s="1"/>
  <c r="O90" i="5" l="1"/>
  <c r="V89" i="5"/>
  <c r="L86" i="5"/>
  <c r="R85" i="5"/>
  <c r="M86" i="5"/>
  <c r="T86" i="5" s="1"/>
  <c r="N86" i="5"/>
  <c r="W85" i="5"/>
  <c r="X85" i="5"/>
  <c r="S90" i="5"/>
  <c r="O91" i="5" l="1"/>
  <c r="V90" i="5"/>
  <c r="S91" i="5"/>
  <c r="M87" i="5"/>
  <c r="T87" i="5" s="1"/>
  <c r="N87" i="5"/>
  <c r="X86" i="5"/>
  <c r="W86" i="5"/>
  <c r="L87" i="5"/>
  <c r="R86" i="5"/>
  <c r="O92" i="5" l="1"/>
  <c r="V91" i="5"/>
  <c r="L88" i="5"/>
  <c r="R87" i="5"/>
  <c r="N88" i="5"/>
  <c r="X87" i="5"/>
  <c r="W87" i="5"/>
  <c r="M88" i="5"/>
  <c r="T88" i="5" s="1"/>
  <c r="S92" i="5"/>
  <c r="O93" i="5" l="1"/>
  <c r="V92" i="5"/>
  <c r="M89" i="5"/>
  <c r="T89" i="5" s="1"/>
  <c r="S93" i="5"/>
  <c r="N89" i="5"/>
  <c r="X88" i="5"/>
  <c r="W88" i="5"/>
  <c r="L89" i="5"/>
  <c r="R88" i="5"/>
  <c r="O94" i="5" l="1"/>
  <c r="V93" i="5"/>
  <c r="L90" i="5"/>
  <c r="R89" i="5"/>
  <c r="N90" i="5"/>
  <c r="X89" i="5"/>
  <c r="W89" i="5"/>
  <c r="S94" i="5"/>
  <c r="M90" i="5"/>
  <c r="T90" i="5" s="1"/>
  <c r="O95" i="5" l="1"/>
  <c r="V94" i="5"/>
  <c r="S95" i="5"/>
  <c r="M91" i="5"/>
  <c r="T91" i="5" s="1"/>
  <c r="N91" i="5"/>
  <c r="W90" i="5"/>
  <c r="X90" i="5"/>
  <c r="L91" i="5"/>
  <c r="R90" i="5"/>
  <c r="O96" i="5" l="1"/>
  <c r="V95" i="5"/>
  <c r="L92" i="5"/>
  <c r="R91" i="5"/>
  <c r="N92" i="5"/>
  <c r="X91" i="5"/>
  <c r="W91" i="5"/>
  <c r="M92" i="5"/>
  <c r="T92" i="5" s="1"/>
  <c r="S96" i="5"/>
  <c r="O97" i="5" l="1"/>
  <c r="V96" i="5"/>
  <c r="S97" i="5"/>
  <c r="M93" i="5"/>
  <c r="T93" i="5" s="1"/>
  <c r="N93" i="5"/>
  <c r="W92" i="5"/>
  <c r="X92" i="5"/>
  <c r="L93" i="5"/>
  <c r="R92" i="5"/>
  <c r="O98" i="5" l="1"/>
  <c r="V97" i="5"/>
  <c r="L94" i="5"/>
  <c r="R93" i="5"/>
  <c r="N94" i="5"/>
  <c r="X93" i="5"/>
  <c r="W93" i="5"/>
  <c r="M94" i="5"/>
  <c r="T94" i="5" s="1"/>
  <c r="S98" i="5"/>
  <c r="O99" i="5" l="1"/>
  <c r="V98" i="5"/>
  <c r="S99" i="5"/>
  <c r="M95" i="5"/>
  <c r="T95" i="5" s="1"/>
  <c r="N95" i="5"/>
  <c r="W94" i="5"/>
  <c r="X94" i="5"/>
  <c r="L95" i="5"/>
  <c r="R94" i="5"/>
  <c r="O100" i="5" l="1"/>
  <c r="V99" i="5"/>
  <c r="L96" i="5"/>
  <c r="R95" i="5"/>
  <c r="N96" i="5"/>
  <c r="X95" i="5"/>
  <c r="W95" i="5"/>
  <c r="M96" i="5"/>
  <c r="T96" i="5" s="1"/>
  <c r="S100" i="5"/>
  <c r="O101" i="5" l="1"/>
  <c r="V100" i="5"/>
  <c r="S101" i="5"/>
  <c r="M97" i="5"/>
  <c r="N97" i="5"/>
  <c r="W96" i="5"/>
  <c r="X96" i="5"/>
  <c r="L97" i="5"/>
  <c r="R96" i="5"/>
  <c r="O102" i="5" l="1"/>
  <c r="V101" i="5"/>
  <c r="L98" i="5"/>
  <c r="R97" i="5"/>
  <c r="N98" i="5"/>
  <c r="W97" i="5"/>
  <c r="X97" i="5"/>
  <c r="M98" i="5"/>
  <c r="T97" i="5"/>
  <c r="S102" i="5"/>
  <c r="O103" i="5" l="1"/>
  <c r="V102" i="5"/>
  <c r="S103" i="5"/>
  <c r="M99" i="5"/>
  <c r="T98" i="5"/>
  <c r="N99" i="5"/>
  <c r="X98" i="5"/>
  <c r="W98" i="5"/>
  <c r="L99" i="5"/>
  <c r="R98" i="5"/>
  <c r="O104" i="5" l="1"/>
  <c r="V104" i="5" s="1"/>
  <c r="V103" i="5"/>
  <c r="L100" i="5"/>
  <c r="R99" i="5"/>
  <c r="N100" i="5"/>
  <c r="W99" i="5"/>
  <c r="X99" i="5"/>
  <c r="M100" i="5"/>
  <c r="T99" i="5"/>
  <c r="S104" i="5"/>
  <c r="M101" i="5" l="1"/>
  <c r="T100" i="5"/>
  <c r="N101" i="5"/>
  <c r="X100" i="5"/>
  <c r="W100" i="5"/>
  <c r="L101" i="5"/>
  <c r="R100" i="5"/>
  <c r="N102" i="5" l="1"/>
  <c r="W101" i="5"/>
  <c r="X101" i="5"/>
  <c r="L102" i="5"/>
  <c r="R101" i="5"/>
  <c r="M102" i="5"/>
  <c r="T101" i="5"/>
  <c r="L103" i="5" l="1"/>
  <c r="R102" i="5"/>
  <c r="M103" i="5"/>
  <c r="T102" i="5"/>
  <c r="N103" i="5"/>
  <c r="W102" i="5"/>
  <c r="X102" i="5"/>
  <c r="N104" i="5" l="1"/>
  <c r="W103" i="5"/>
  <c r="X103" i="5"/>
  <c r="M104" i="5"/>
  <c r="T104" i="5" s="1"/>
  <c r="T103" i="5"/>
  <c r="L104" i="5"/>
  <c r="R104" i="5" s="1"/>
  <c r="R103" i="5"/>
  <c r="X104" i="5" l="1"/>
  <c r="W104" i="5"/>
</calcChain>
</file>

<file path=xl/sharedStrings.xml><?xml version="1.0" encoding="utf-8"?>
<sst xmlns="http://schemas.openxmlformats.org/spreadsheetml/2006/main" count="698" uniqueCount="555">
  <si>
    <t>X1</t>
  </si>
  <si>
    <t>-1909</t>
  </si>
  <si>
    <t>-4083</t>
  </si>
  <si>
    <t>-2205</t>
  </si>
  <si>
    <t>-3012</t>
  </si>
  <si>
    <t>-1324</t>
  </si>
  <si>
    <t>1271</t>
  </si>
  <si>
    <t>-1076</t>
  </si>
  <si>
    <t>-2651</t>
  </si>
  <si>
    <t>-717</t>
  </si>
  <si>
    <t>1968</t>
  </si>
  <si>
    <t>1654</t>
  </si>
  <si>
    <t>ошибка+</t>
  </si>
  <si>
    <t>LX(Формула)</t>
  </si>
  <si>
    <t>-5847</t>
  </si>
  <si>
    <t>663</t>
  </si>
  <si>
    <t>5433</t>
  </si>
  <si>
    <t>1778</t>
  </si>
  <si>
    <t>11393</t>
  </si>
  <si>
    <t>LX</t>
  </si>
  <si>
    <t>X1-1</t>
  </si>
  <si>
    <t>X1-2</t>
  </si>
  <si>
    <t>-5028</t>
  </si>
  <si>
    <t>-8284</t>
  </si>
  <si>
    <t>1549</t>
  </si>
  <si>
    <t>840</t>
  </si>
  <si>
    <t>371</t>
  </si>
  <si>
    <t>1017</t>
  </si>
  <si>
    <t>1114</t>
  </si>
  <si>
    <t>-979</t>
  </si>
  <si>
    <t>-1508</t>
  </si>
  <si>
    <t>-2325</t>
  </si>
  <si>
    <t>116</t>
  </si>
  <si>
    <t>-559</t>
  </si>
  <si>
    <t>-968</t>
  </si>
  <si>
    <t>-7713</t>
  </si>
  <si>
    <t>-8295</t>
  </si>
  <si>
    <t>-6116</t>
  </si>
  <si>
    <t>-8576</t>
  </si>
  <si>
    <t>-6097</t>
  </si>
  <si>
    <t>-6627</t>
  </si>
  <si>
    <t>-4632</t>
  </si>
  <si>
    <t>-3308</t>
  </si>
  <si>
    <t>-2460</t>
  </si>
  <si>
    <t>-784</t>
  </si>
  <si>
    <t>488</t>
  </si>
  <si>
    <t>26</t>
  </si>
  <si>
    <t>645</t>
  </si>
  <si>
    <t>577</t>
  </si>
  <si>
    <t>4316</t>
  </si>
  <si>
    <t>1527</t>
  </si>
  <si>
    <t>-1302</t>
  </si>
  <si>
    <t>-2055</t>
  </si>
  <si>
    <t>-555</t>
  </si>
  <si>
    <t>-619</t>
  </si>
  <si>
    <t>-2067</t>
  </si>
  <si>
    <t>-3334</t>
  </si>
  <si>
    <t>-3867</t>
  </si>
  <si>
    <t>-3967</t>
  </si>
  <si>
    <t>-2932</t>
  </si>
  <si>
    <t>-2178</t>
  </si>
  <si>
    <t>-2748</t>
  </si>
  <si>
    <t>-525</t>
  </si>
  <si>
    <t>-442</t>
  </si>
  <si>
    <t>-896</t>
  </si>
  <si>
    <t>3957</t>
  </si>
  <si>
    <t>-1872</t>
  </si>
  <si>
    <t>499</t>
  </si>
  <si>
    <t>-1661</t>
  </si>
  <si>
    <t>-7302</t>
  </si>
  <si>
    <t>-7492</t>
  </si>
  <si>
    <t>-11163</t>
  </si>
  <si>
    <t>-2757</t>
  </si>
  <si>
    <t>-168</t>
  </si>
  <si>
    <t>-6477</t>
  </si>
  <si>
    <t>581</t>
  </si>
  <si>
    <t>1057</t>
  </si>
  <si>
    <t>5553</t>
  </si>
  <si>
    <t>4054</t>
  </si>
  <si>
    <t>3330</t>
  </si>
  <si>
    <t>2932</t>
  </si>
  <si>
    <t>2040</t>
  </si>
  <si>
    <t>2283</t>
  </si>
  <si>
    <t>5966</t>
  </si>
  <si>
    <t>3180</t>
  </si>
  <si>
    <t>4098</t>
  </si>
  <si>
    <t>9607</t>
  </si>
  <si>
    <t>LX-1</t>
  </si>
  <si>
    <t>LX-2</t>
  </si>
  <si>
    <t>55-45=10см=100 мм; 213-100=113 мм;   113/78=1,4487</t>
  </si>
  <si>
    <t>55-45=10см=100 мм; 664-100=564 мм;   564/78=7,23</t>
  </si>
  <si>
    <t>55-45=10см=100 мм; 212-100=112 мм;   112/78=1,4358974</t>
  </si>
  <si>
    <t>55-45=10см=100 мм; 242-100=142 мм;   142/78=1,82</t>
  </si>
  <si>
    <t>54-44=10см=100 мм; 210-100=110 мм;   110/78=1,41</t>
  </si>
  <si>
    <t>55-46=10см=90 мм; 190-90=100 мм;   100/78=1,282</t>
  </si>
  <si>
    <t>2622</t>
  </si>
  <si>
    <t>311</t>
  </si>
  <si>
    <t>2224</t>
  </si>
  <si>
    <t>1872</t>
  </si>
  <si>
    <t>829</t>
  </si>
  <si>
    <t>-4103</t>
  </si>
  <si>
    <t>-1691</t>
  </si>
  <si>
    <t>-6592</t>
  </si>
  <si>
    <t>-1038</t>
  </si>
  <si>
    <t>-4992</t>
  </si>
  <si>
    <t>-903</t>
  </si>
  <si>
    <t>-4388</t>
  </si>
  <si>
    <t>-994</t>
  </si>
  <si>
    <t>-1998</t>
  </si>
  <si>
    <t>-4973</t>
  </si>
  <si>
    <t>247</t>
  </si>
  <si>
    <t>-2216</t>
  </si>
  <si>
    <t>-1968</t>
  </si>
  <si>
    <t>-458</t>
  </si>
  <si>
    <t>2276</t>
  </si>
  <si>
    <t>4339</t>
  </si>
  <si>
    <t>-1118</t>
  </si>
  <si>
    <t>-720</t>
  </si>
  <si>
    <t>1317</t>
  </si>
  <si>
    <t>-3513</t>
  </si>
  <si>
    <t>-1166</t>
  </si>
  <si>
    <t>1282</t>
  </si>
  <si>
    <t>-117</t>
  </si>
  <si>
    <t>1402</t>
  </si>
  <si>
    <t>2708</t>
  </si>
  <si>
    <t>-412</t>
  </si>
  <si>
    <t>-6210</t>
  </si>
  <si>
    <t>-2715</t>
  </si>
  <si>
    <t>-1845</t>
  </si>
  <si>
    <t>-3409</t>
  </si>
  <si>
    <t>-266</t>
  </si>
  <si>
    <t>574</t>
  </si>
  <si>
    <t>-2007</t>
  </si>
  <si>
    <t>2592</t>
  </si>
  <si>
    <t>1316</t>
  </si>
  <si>
    <t>-1287</t>
  </si>
  <si>
    <t>2239</t>
  </si>
  <si>
    <t>3918</t>
  </si>
  <si>
    <t>2377</t>
  </si>
  <si>
    <t>-1301</t>
  </si>
  <si>
    <t>6761</t>
  </si>
  <si>
    <t>2906</t>
  </si>
  <si>
    <t>-885</t>
  </si>
  <si>
    <t>4035</t>
  </si>
  <si>
    <t>-2948</t>
  </si>
  <si>
    <t>11355</t>
  </si>
  <si>
    <t>больше 50</t>
  </si>
  <si>
    <t>X2-1</t>
  </si>
  <si>
    <t>-2737</t>
  </si>
  <si>
    <t>-6551</t>
  </si>
  <si>
    <t>-8017</t>
  </si>
  <si>
    <t>-5310</t>
  </si>
  <si>
    <t>-8907</t>
  </si>
  <si>
    <t>8217</t>
  </si>
  <si>
    <t>-6033</t>
  </si>
  <si>
    <t>7421</t>
  </si>
  <si>
    <t>-6453</t>
  </si>
  <si>
    <t>-7748</t>
  </si>
  <si>
    <t>-12184</t>
  </si>
  <si>
    <t>-13223</t>
  </si>
  <si>
    <t>-9738</t>
  </si>
  <si>
    <t>-3146</t>
  </si>
  <si>
    <t>-8302</t>
  </si>
  <si>
    <t>-9642</t>
  </si>
  <si>
    <t>-10485</t>
  </si>
  <si>
    <t>3304</t>
  </si>
  <si>
    <t>6465</t>
  </si>
  <si>
    <t>3491</t>
  </si>
  <si>
    <t>-5835</t>
  </si>
  <si>
    <t>-3663</t>
  </si>
  <si>
    <t>6506</t>
  </si>
  <si>
    <t>-7732</t>
  </si>
  <si>
    <t>-1384</t>
  </si>
  <si>
    <t>-2321</t>
  </si>
  <si>
    <t>4522</t>
  </si>
  <si>
    <t>-8351</t>
  </si>
  <si>
    <t>-5501</t>
  </si>
  <si>
    <t>-8123</t>
  </si>
  <si>
    <t>-5322</t>
  </si>
  <si>
    <t>-5778</t>
  </si>
  <si>
    <t>-5445</t>
  </si>
  <si>
    <t>-7287</t>
  </si>
  <si>
    <t>-7968</t>
  </si>
  <si>
    <t>-6123</t>
  </si>
  <si>
    <t>-7395</t>
  </si>
  <si>
    <t>2073</t>
  </si>
  <si>
    <t>-7260</t>
  </si>
  <si>
    <t>-4713</t>
  </si>
  <si>
    <t>-4788</t>
  </si>
  <si>
    <t>-7080</t>
  </si>
  <si>
    <t>-4958</t>
  </si>
  <si>
    <t>-5336</t>
  </si>
  <si>
    <t>-918</t>
  </si>
  <si>
    <t>-4842</t>
  </si>
  <si>
    <t>2490</t>
  </si>
  <si>
    <t>-4687</t>
  </si>
  <si>
    <t>-1230</t>
  </si>
  <si>
    <t>-3228</t>
  </si>
  <si>
    <t>-3720</t>
  </si>
  <si>
    <t>-3053</t>
  </si>
  <si>
    <t>-2569</t>
  </si>
  <si>
    <t>6657</t>
  </si>
  <si>
    <t>2542</t>
  </si>
  <si>
    <t>4282</t>
  </si>
  <si>
    <t>-1977</t>
  </si>
  <si>
    <t>-4054</t>
  </si>
  <si>
    <t>-8175</t>
  </si>
  <si>
    <t>2539</t>
  </si>
  <si>
    <t>-5558</t>
  </si>
  <si>
    <t>-23298</t>
  </si>
  <si>
    <t>-9825</t>
  </si>
  <si>
    <t>-833</t>
  </si>
  <si>
    <t>-19781</t>
  </si>
  <si>
    <t>X2</t>
  </si>
  <si>
    <t>X3</t>
  </si>
  <si>
    <t>14.12.20022</t>
  </si>
  <si>
    <t>678</t>
  </si>
  <si>
    <t>656</t>
  </si>
  <si>
    <t>1103</t>
  </si>
  <si>
    <t>-2003</t>
  </si>
  <si>
    <t>-5997</t>
  </si>
  <si>
    <t>-2468</t>
  </si>
  <si>
    <t>-8599</t>
  </si>
  <si>
    <t>213</t>
  </si>
  <si>
    <t>-1788</t>
  </si>
  <si>
    <t>-3412</t>
  </si>
  <si>
    <t>-3297</t>
  </si>
  <si>
    <t>-6368</t>
  </si>
  <si>
    <t>-8115</t>
  </si>
  <si>
    <t>-3712</t>
  </si>
  <si>
    <t>-3705</t>
  </si>
  <si>
    <t>-6161</t>
  </si>
  <si>
    <t>-5363</t>
  </si>
  <si>
    <t>-3120</t>
  </si>
  <si>
    <t>-548</t>
  </si>
  <si>
    <t>293</t>
  </si>
  <si>
    <t>904</t>
  </si>
  <si>
    <t>-9172</t>
  </si>
  <si>
    <t>-2947</t>
  </si>
  <si>
    <t>-2367</t>
  </si>
  <si>
    <t>-1638</t>
  </si>
  <si>
    <t>472</t>
  </si>
  <si>
    <t>-348</t>
  </si>
  <si>
    <t>1275</t>
  </si>
  <si>
    <t>5614</t>
  </si>
  <si>
    <t>2670</t>
  </si>
  <si>
    <t>-1728</t>
  </si>
  <si>
    <t>-5187</t>
  </si>
  <si>
    <t>-2603</t>
  </si>
  <si>
    <t>-3783</t>
  </si>
  <si>
    <t>-1586</t>
  </si>
  <si>
    <t>222</t>
  </si>
  <si>
    <t>5768</t>
  </si>
  <si>
    <t>-2880</t>
  </si>
  <si>
    <t>-2283</t>
  </si>
  <si>
    <t>1452</t>
  </si>
  <si>
    <t>14628</t>
  </si>
  <si>
    <t>-2820</t>
  </si>
  <si>
    <t>-1110</t>
  </si>
  <si>
    <t>-483</t>
  </si>
  <si>
    <t>1473</t>
  </si>
  <si>
    <t>-1053</t>
  </si>
  <si>
    <t>2298</t>
  </si>
  <si>
    <t>-563</t>
  </si>
  <si>
    <t>2794</t>
  </si>
  <si>
    <t>-1713</t>
  </si>
  <si>
    <t>4402</t>
  </si>
  <si>
    <t>-3446</t>
  </si>
  <si>
    <t>-4211</t>
  </si>
  <si>
    <t>-278</t>
  </si>
  <si>
    <t>2483</t>
  </si>
  <si>
    <t>2243</t>
  </si>
  <si>
    <t>12562</t>
  </si>
  <si>
    <t>13117</t>
  </si>
  <si>
    <t>-3007</t>
  </si>
  <si>
    <t>-4597</t>
  </si>
  <si>
    <t>-5823</t>
  </si>
  <si>
    <t>-2085</t>
  </si>
  <si>
    <t>5427</t>
  </si>
  <si>
    <t>3312</t>
  </si>
  <si>
    <t>3207</t>
  </si>
  <si>
    <t>-3348</t>
  </si>
  <si>
    <t>342</t>
  </si>
  <si>
    <t>1800</t>
  </si>
  <si>
    <t>3052</t>
  </si>
  <si>
    <t>2753</t>
  </si>
  <si>
    <t>-1399</t>
  </si>
  <si>
    <t>14025</t>
  </si>
  <si>
    <t>16077</t>
  </si>
  <si>
    <t>15822</t>
  </si>
  <si>
    <t>06.09.2022(23.10)</t>
  </si>
  <si>
    <t>-2996,7</t>
  </si>
  <si>
    <t>Ошибка 157-152=5см=50мм (196-50)/69=2,11</t>
  </si>
  <si>
    <t>Ошибка 85-53=32 (244-32)/79=2,68</t>
  </si>
  <si>
    <t>Ошибка 83-52=31 (205-31)/69=2,2</t>
  </si>
  <si>
    <t>07.09.2022(23.10)</t>
  </si>
  <si>
    <t>16.01.2023(20.01)</t>
  </si>
  <si>
    <t>Ошибка 129-134=50мм  (79,64-50)/70=-0,4</t>
  </si>
  <si>
    <t>Ошибка 135-133=20мм  (69,26-20)/70=0,7</t>
  </si>
  <si>
    <t>54-44=100мм; 185-100=85мм; 85/78=1,09</t>
  </si>
  <si>
    <t>не понял</t>
  </si>
  <si>
    <t>Ошибка 45-36=9=90мм; (954-90)/100=8,64</t>
  </si>
  <si>
    <t>19.10.2022(23.10)</t>
  </si>
  <si>
    <t>с устья</t>
  </si>
  <si>
    <t>из жопы</t>
  </si>
  <si>
    <t>Ошибка 46-38=8=80мм (1039-80)/100=9,59мм</t>
  </si>
  <si>
    <t>Ошибка 46-38=8=80мм (421-80)/100=3,41</t>
  </si>
  <si>
    <t>1минус3</t>
  </si>
  <si>
    <t>1плюс3</t>
  </si>
  <si>
    <t>1плюс2</t>
  </si>
  <si>
    <t>1минус2</t>
  </si>
  <si>
    <t>устье</t>
  </si>
  <si>
    <t>жопа</t>
  </si>
  <si>
    <t>жопа2</t>
  </si>
  <si>
    <t>тест</t>
  </si>
  <si>
    <t>1458</t>
  </si>
  <si>
    <t>3799</t>
  </si>
  <si>
    <t>4132</t>
  </si>
  <si>
    <t>5607</t>
  </si>
  <si>
    <t>1496</t>
  </si>
  <si>
    <t>2343</t>
  </si>
  <si>
    <t>Ошибка 80-30=50см=500мм (365-500)/69=-1,95</t>
  </si>
  <si>
    <t>-5895</t>
  </si>
  <si>
    <t>-6432</t>
  </si>
  <si>
    <t>5288</t>
  </si>
  <si>
    <t>1376</t>
  </si>
  <si>
    <t>6292</t>
  </si>
  <si>
    <t>-3862</t>
  </si>
  <si>
    <t>765</t>
  </si>
  <si>
    <t>-1673</t>
  </si>
  <si>
    <t>3566</t>
  </si>
  <si>
    <t>07-09-2022 09:04:56</t>
  </si>
  <si>
    <t>24-10-2022 08:40:54</t>
  </si>
  <si>
    <t>-588</t>
  </si>
  <si>
    <t>877</t>
  </si>
  <si>
    <t>-5985</t>
  </si>
  <si>
    <t>-7076</t>
  </si>
  <si>
    <t>2163</t>
  </si>
  <si>
    <t>4474</t>
  </si>
  <si>
    <t>3454</t>
  </si>
  <si>
    <t>5547</t>
  </si>
  <si>
    <t>1132</t>
  </si>
  <si>
    <t>14-01-2023 14:09:34</t>
  </si>
  <si>
    <t>Ошибка 76-61=15=150мм (2,44-150)/68=-2,17</t>
  </si>
  <si>
    <t>Ошибка 70-62=8=80мм (-34,64-80)/68=-1,7</t>
  </si>
  <si>
    <t>-6036.8</t>
  </si>
  <si>
    <t>-4627.7</t>
  </si>
  <si>
    <t>-3928.4</t>
  </si>
  <si>
    <t>-2740.1</t>
  </si>
  <si>
    <t>-3384.1</t>
  </si>
  <si>
    <t>-6042.9</t>
  </si>
  <si>
    <t>-5874.8</t>
  </si>
  <si>
    <t>-3909.8</t>
  </si>
  <si>
    <t>-1873.1</t>
  </si>
  <si>
    <t>333.8</t>
  </si>
  <si>
    <t>-2305.3</t>
  </si>
  <si>
    <t>-4525.5</t>
  </si>
  <si>
    <t>-8346.3</t>
  </si>
  <si>
    <t>-8108.4</t>
  </si>
  <si>
    <t>-6564.6</t>
  </si>
  <si>
    <t>-5229.1</t>
  </si>
  <si>
    <t>-4846.6</t>
  </si>
  <si>
    <t>-4079.8</t>
  </si>
  <si>
    <t>-1055.9</t>
  </si>
  <si>
    <t>-1635.5</t>
  </si>
  <si>
    <t>1230.2</t>
  </si>
  <si>
    <t>-4242.2</t>
  </si>
  <si>
    <t>-2396.2</t>
  </si>
  <si>
    <t>-1947.7</t>
  </si>
  <si>
    <t>664.5</t>
  </si>
  <si>
    <t>4989.4</t>
  </si>
  <si>
    <t>4861.9</t>
  </si>
  <si>
    <t>5108.9</t>
  </si>
  <si>
    <t>8401.4</t>
  </si>
  <si>
    <t>10399.7</t>
  </si>
  <si>
    <t>7939.5</t>
  </si>
  <si>
    <t>7150.8</t>
  </si>
  <si>
    <t>4246.4</t>
  </si>
  <si>
    <t>-330.2</t>
  </si>
  <si>
    <t>-148.4</t>
  </si>
  <si>
    <t>-1121.2</t>
  </si>
  <si>
    <t>556.9</t>
  </si>
  <si>
    <t>884.8</t>
  </si>
  <si>
    <t>2718.3</t>
  </si>
  <si>
    <t>3019.9</t>
  </si>
  <si>
    <t>3347.8</t>
  </si>
  <si>
    <t>5152.7</t>
  </si>
  <si>
    <t>6043.1</t>
  </si>
  <si>
    <t>4190.4</t>
  </si>
  <si>
    <t>4471.4</t>
  </si>
  <si>
    <t>3500.2</t>
  </si>
  <si>
    <t>3146.5</t>
  </si>
  <si>
    <t>783.3</t>
  </si>
  <si>
    <t>-835.8</t>
  </si>
  <si>
    <t>-3766.6</t>
  </si>
  <si>
    <t>-170.4</t>
  </si>
  <si>
    <t>1474.7</t>
  </si>
  <si>
    <t>2139.1</t>
  </si>
  <si>
    <t>2004.8</t>
  </si>
  <si>
    <t>2705.4</t>
  </si>
  <si>
    <t>4562.8</t>
  </si>
  <si>
    <t>4232.6</t>
  </si>
  <si>
    <t>4165.3</t>
  </si>
  <si>
    <t>4027.7</t>
  </si>
  <si>
    <t>1173.5</t>
  </si>
  <si>
    <t>-263.2</t>
  </si>
  <si>
    <t>-1108.1</t>
  </si>
  <si>
    <t>-4486.2</t>
  </si>
  <si>
    <t>-1683.3</t>
  </si>
  <si>
    <t>7373.2</t>
  </si>
  <si>
    <t>13933.4</t>
  </si>
  <si>
    <t>16537.7</t>
  </si>
  <si>
    <t>15319.2</t>
  </si>
  <si>
    <t>17186.2</t>
  </si>
  <si>
    <t>-6057.2</t>
  </si>
  <si>
    <t>-4932.4</t>
  </si>
  <si>
    <t>-4796.7</t>
  </si>
  <si>
    <t>-3850.8</t>
  </si>
  <si>
    <t>-3343.1</t>
  </si>
  <si>
    <t>-6148.8</t>
  </si>
  <si>
    <t>-5931.3</t>
  </si>
  <si>
    <t>-3893.9</t>
  </si>
  <si>
    <t>-1930.1</t>
  </si>
  <si>
    <t>-1665.2</t>
  </si>
  <si>
    <t>198.3</t>
  </si>
  <si>
    <t>-2341.2</t>
  </si>
  <si>
    <t>-4515.2</t>
  </si>
  <si>
    <t>-8347.7</t>
  </si>
  <si>
    <t>-6584.1</t>
  </si>
  <si>
    <t>-5343.3</t>
  </si>
  <si>
    <t>-4889.8</t>
  </si>
  <si>
    <t>-4177.5</t>
  </si>
  <si>
    <t>-1084.2</t>
  </si>
  <si>
    <t>-1719.1</t>
  </si>
  <si>
    <t>1134.8</t>
  </si>
  <si>
    <t>-4324.2</t>
  </si>
  <si>
    <t>-2470.5</t>
  </si>
  <si>
    <t>-2644.9</t>
  </si>
  <si>
    <t>-2053.1</t>
  </si>
  <si>
    <t>-3377.3</t>
  </si>
  <si>
    <t>551.2</t>
  </si>
  <si>
    <t>4792.5</t>
  </si>
  <si>
    <t>5050.1</t>
  </si>
  <si>
    <t>8237.3</t>
  </si>
  <si>
    <t>10410.9</t>
  </si>
  <si>
    <t>7176.8</t>
  </si>
  <si>
    <t>4119.8</t>
  </si>
  <si>
    <t>-371.2</t>
  </si>
  <si>
    <t>-225.5</t>
  </si>
  <si>
    <t>-1168.8</t>
  </si>
  <si>
    <t>587.6</t>
  </si>
  <si>
    <t>825.7</t>
  </si>
  <si>
    <t>2696.7</t>
  </si>
  <si>
    <t>2926.9</t>
  </si>
  <si>
    <t>3332.3</t>
  </si>
  <si>
    <t>5110.5</t>
  </si>
  <si>
    <t>4256.5</t>
  </si>
  <si>
    <t>4363.8</t>
  </si>
  <si>
    <t>3427.3</t>
  </si>
  <si>
    <t>3066.8</t>
  </si>
  <si>
    <t>724.5</t>
  </si>
  <si>
    <t>-763.8</t>
  </si>
  <si>
    <t>-2849.3</t>
  </si>
  <si>
    <t>-3727.3</t>
  </si>
  <si>
    <t>-43.8</t>
  </si>
  <si>
    <t>1480.8</t>
  </si>
  <si>
    <t>2163.3</t>
  </si>
  <si>
    <t>1902.2</t>
  </si>
  <si>
    <t>4479.6</t>
  </si>
  <si>
    <t>4244.1</t>
  </si>
  <si>
    <t>4157.8</t>
  </si>
  <si>
    <t>3942.2</t>
  </si>
  <si>
    <t>926.5</t>
  </si>
  <si>
    <t>-360.9</t>
  </si>
  <si>
    <t>-1358.7</t>
  </si>
  <si>
    <t>-4562.3</t>
  </si>
  <si>
    <t>-1753.1</t>
  </si>
  <si>
    <t>-840.2</t>
  </si>
  <si>
    <t>13756.9</t>
  </si>
  <si>
    <t>16380.5</t>
  </si>
  <si>
    <t>15508.6</t>
  </si>
  <si>
    <t>15162.9</t>
  </si>
  <si>
    <t>17069.8</t>
  </si>
  <si>
    <t>18617.1</t>
  </si>
  <si>
    <t>-6227.8</t>
  </si>
  <si>
    <t>-5118.3</t>
  </si>
  <si>
    <t>-4801.4</t>
  </si>
  <si>
    <t>-4051.2</t>
  </si>
  <si>
    <t>-2854.7</t>
  </si>
  <si>
    <t>-3563.4</t>
  </si>
  <si>
    <t>-6218.7</t>
  </si>
  <si>
    <t>-5887.7</t>
  </si>
  <si>
    <t>-3934.7</t>
  </si>
  <si>
    <t>-1875.2</t>
  </si>
  <si>
    <t>-1757.8</t>
  </si>
  <si>
    <t>224.1</t>
  </si>
  <si>
    <t>-2325.7</t>
  </si>
  <si>
    <t>-4510.5</t>
  </si>
  <si>
    <t>-8247.7</t>
  </si>
  <si>
    <t>-8184.4</t>
  </si>
  <si>
    <t>-6613.1</t>
  </si>
  <si>
    <t>-5421.6</t>
  </si>
  <si>
    <t>-4837.7</t>
  </si>
  <si>
    <t>-4104.6</t>
  </si>
  <si>
    <t>-1056.6</t>
  </si>
  <si>
    <t>-1767.9</t>
  </si>
  <si>
    <t>1155.5</t>
  </si>
  <si>
    <t>-4354.7</t>
  </si>
  <si>
    <t>-2477.1</t>
  </si>
  <si>
    <t>-2685.2</t>
  </si>
  <si>
    <t>-2016.6</t>
  </si>
  <si>
    <t>-3376.2</t>
  </si>
  <si>
    <t>617.6</t>
  </si>
  <si>
    <t>4951.6</t>
  </si>
  <si>
    <t>4729.2</t>
  </si>
  <si>
    <t>5091.6</t>
  </si>
  <si>
    <t>8271.6</t>
  </si>
  <si>
    <t>10398.3</t>
  </si>
  <si>
    <t>7829.5</t>
  </si>
  <si>
    <t>7092.7</t>
  </si>
  <si>
    <t>-438.3</t>
  </si>
  <si>
    <t>-306.6</t>
  </si>
  <si>
    <t>-1191.8</t>
  </si>
  <si>
    <t>525.7</t>
  </si>
  <si>
    <t>812.8</t>
  </si>
  <si>
    <t>2598.8</t>
  </si>
  <si>
    <t>3249.1</t>
  </si>
  <si>
    <t>5113.4</t>
  </si>
  <si>
    <t>5913.3</t>
  </si>
  <si>
    <t>4146.3</t>
  </si>
  <si>
    <t>4308.5</t>
  </si>
  <si>
    <t>3357.4</t>
  </si>
  <si>
    <t>3110.9</t>
  </si>
  <si>
    <t>773.4</t>
  </si>
  <si>
    <t>-858.8</t>
  </si>
  <si>
    <t>-2850.7</t>
  </si>
  <si>
    <t>-3767.8</t>
  </si>
  <si>
    <t>-36.1</t>
  </si>
  <si>
    <t>2186.5</t>
  </si>
  <si>
    <t>1842.9</t>
  </si>
  <si>
    <t>2611.9</t>
  </si>
  <si>
    <t>4498.4</t>
  </si>
  <si>
    <t>4193.2</t>
  </si>
  <si>
    <t>3968.9</t>
  </si>
  <si>
    <t>1185.7</t>
  </si>
  <si>
    <t>-354.6</t>
  </si>
  <si>
    <t>-1001.5</t>
  </si>
  <si>
    <t>-4517.8</t>
  </si>
  <si>
    <t>-1615.8</t>
  </si>
  <si>
    <t>-992.3</t>
  </si>
  <si>
    <t>6697.3</t>
  </si>
  <si>
    <t>16448.2</t>
  </si>
  <si>
    <t>15465.7</t>
  </si>
  <si>
    <t>15206.2</t>
  </si>
  <si>
    <t>16822.3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</si>
</sst>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"/>
      <family val="1"/>
    </font>
    <font>
      <sz val="12"/>
      <color theme="1"/>
      <name val="Times New Roman"/>
      <family val="1"/>
      <charset val="204"/>
    </font>
    <font>
      <sz val="12"/>
      <name val="Times"/>
      <family val="1"/>
    </font>
    <font>
      <b/>
      <sz val="12"/>
      <color theme="1"/>
      <name val="Times"/>
      <family val="1"/>
    </font>
    <font>
      <b/>
      <sz val="12"/>
      <color theme="1"/>
      <name val="Times"/>
      <charset val="204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Times"/>
      <family val="1"/>
    </font>
    <font>
      <b/>
      <sz val="12"/>
      <color theme="1"/>
      <name val="Times"/>
      <family val="1"/>
      <charset val="204"/>
    </font>
    <font>
      <sz val="12"/>
      <color theme="1"/>
      <name val="Times"/>
      <family val="1"/>
      <charset val="204"/>
    </font>
    <font>
      <sz val="12"/>
      <name val="Times"/>
      <family val="1"/>
      <charset val="204"/>
    </font>
    <font>
      <b/>
      <sz val="12"/>
      <color theme="0"/>
      <name val="Times"/>
      <family val="1"/>
      <charset val="204"/>
    </font>
    <font>
      <sz val="12"/>
      <color theme="0"/>
      <name val="Times"/>
      <family val="1"/>
    </font>
    <font>
      <sz val="11"/>
      <color theme="0"/>
      <name val="Calibri"/>
      <family val="2"/>
      <scheme val="minor"/>
    </font>
    <font>
      <sz val="12"/>
      <color theme="1"/>
      <name val="Times"/>
      <charset val="204"/>
    </font>
    <font>
      <sz val="12"/>
      <color rgb="FFFF0000"/>
      <name val="Times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/>
  </cellStyleXfs>
  <cellXfs count="325">
    <xf numFmtId="0" fontId="0" fillId="0" borderId="0" xfId="0"/>
    <xf numFmtId="0" fontId="5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2" borderId="1" xfId="1" applyNumberFormat="1" applyFont="1" applyFill="1" applyBorder="1" applyAlignment="1">
      <alignment horizontal="center" vertical="center"/>
    </xf>
    <xf numFmtId="2" fontId="0" fillId="0" borderId="0" xfId="0" applyNumberFormat="1"/>
    <xf numFmtId="0" fontId="0" fillId="0" borderId="0" xfId="0" applyAlignment="1"/>
    <xf numFmtId="14" fontId="6" fillId="0" borderId="7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/>
    </xf>
    <xf numFmtId="2" fontId="5" fillId="0" borderId="1" xfId="0" applyNumberFormat="1" applyFont="1" applyBorder="1" applyAlignment="1">
      <alignment horizontal="right"/>
    </xf>
    <xf numFmtId="2" fontId="3" fillId="0" borderId="10" xfId="0" applyNumberFormat="1" applyFont="1" applyBorder="1" applyAlignment="1">
      <alignment horizontal="right"/>
    </xf>
    <xf numFmtId="2" fontId="3" fillId="0" borderId="0" xfId="0" applyNumberFormat="1" applyFont="1" applyAlignment="1">
      <alignment horizontal="right"/>
    </xf>
    <xf numFmtId="14" fontId="6" fillId="4" borderId="6" xfId="0" applyNumberFormat="1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0" fillId="4" borderId="0" xfId="0" applyFill="1"/>
    <xf numFmtId="2" fontId="5" fillId="4" borderId="1" xfId="0" applyNumberFormat="1" applyFont="1" applyFill="1" applyBorder="1" applyAlignment="1">
      <alignment horizontal="right"/>
    </xf>
    <xf numFmtId="14" fontId="6" fillId="5" borderId="7" xfId="0" applyNumberFormat="1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/>
    </xf>
    <xf numFmtId="0" fontId="0" fillId="5" borderId="0" xfId="0" applyFill="1"/>
    <xf numFmtId="2" fontId="3" fillId="5" borderId="1" xfId="0" applyNumberFormat="1" applyFont="1" applyFill="1" applyBorder="1" applyAlignment="1">
      <alignment horizontal="right"/>
    </xf>
    <xf numFmtId="0" fontId="9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9" fillId="5" borderId="1" xfId="0" applyFont="1" applyFill="1" applyBorder="1" applyAlignment="1">
      <alignment horizontal="center" vertical="center" wrapText="1"/>
    </xf>
    <xf numFmtId="0" fontId="0" fillId="5" borderId="1" xfId="0" applyFill="1" applyBorder="1"/>
    <xf numFmtId="2" fontId="0" fillId="4" borderId="1" xfId="0" applyNumberFormat="1" applyFill="1" applyBorder="1"/>
    <xf numFmtId="2" fontId="0" fillId="5" borderId="1" xfId="0" applyNumberFormat="1" applyFill="1" applyBorder="1"/>
    <xf numFmtId="0" fontId="0" fillId="6" borderId="0" xfId="0" applyFill="1"/>
    <xf numFmtId="0" fontId="9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2" fontId="0" fillId="6" borderId="1" xfId="0" applyNumberFormat="1" applyFill="1" applyBorder="1"/>
    <xf numFmtId="14" fontId="6" fillId="6" borderId="7" xfId="0" applyNumberFormat="1" applyFont="1" applyFill="1" applyBorder="1" applyAlignment="1">
      <alignment horizontal="center" vertical="center" wrapText="1"/>
    </xf>
    <xf numFmtId="0" fontId="5" fillId="6" borderId="0" xfId="0" applyFont="1" applyFill="1" applyAlignment="1">
      <alignment horizontal="center" vertical="center"/>
    </xf>
    <xf numFmtId="2" fontId="3" fillId="6" borderId="1" xfId="0" applyNumberFormat="1" applyFont="1" applyFill="1" applyBorder="1" applyAlignment="1">
      <alignment horizontal="right"/>
    </xf>
    <xf numFmtId="14" fontId="6" fillId="7" borderId="7" xfId="0" applyNumberFormat="1" applyFont="1" applyFill="1" applyBorder="1" applyAlignment="1">
      <alignment horizontal="center" vertical="center" wrapText="1"/>
    </xf>
    <xf numFmtId="0" fontId="5" fillId="7" borderId="0" xfId="0" applyFont="1" applyFill="1" applyAlignment="1">
      <alignment horizontal="center" vertical="center"/>
    </xf>
    <xf numFmtId="0" fontId="0" fillId="7" borderId="0" xfId="0" applyFill="1"/>
    <xf numFmtId="2" fontId="5" fillId="7" borderId="1" xfId="0" applyNumberFormat="1" applyFont="1" applyFill="1" applyBorder="1" applyAlignment="1">
      <alignment horizontal="right"/>
    </xf>
    <xf numFmtId="14" fontId="6" fillId="7" borderId="1" xfId="0" applyNumberFormat="1" applyFont="1" applyFill="1" applyBorder="1" applyAlignment="1">
      <alignment horizontal="center" vertical="center" wrapText="1"/>
    </xf>
    <xf numFmtId="0" fontId="0" fillId="7" borderId="1" xfId="0" applyFill="1" applyBorder="1"/>
    <xf numFmtId="0" fontId="9" fillId="7" borderId="1" xfId="0" applyFont="1" applyFill="1" applyBorder="1" applyAlignment="1">
      <alignment horizontal="center" vertical="center" wrapText="1"/>
    </xf>
    <xf numFmtId="2" fontId="0" fillId="7" borderId="1" xfId="0" applyNumberFormat="1" applyFill="1" applyBorder="1"/>
    <xf numFmtId="14" fontId="6" fillId="8" borderId="7" xfId="0" applyNumberFormat="1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center" vertical="center"/>
    </xf>
    <xf numFmtId="0" fontId="0" fillId="8" borderId="0" xfId="0" applyFill="1"/>
    <xf numFmtId="2" fontId="3" fillId="8" borderId="1" xfId="0" applyNumberFormat="1" applyFont="1" applyFill="1" applyBorder="1" applyAlignment="1">
      <alignment horizontal="right"/>
    </xf>
    <xf numFmtId="0" fontId="9" fillId="8" borderId="1" xfId="0" applyFont="1" applyFill="1" applyBorder="1" applyAlignment="1">
      <alignment horizontal="center" vertical="center" wrapText="1"/>
    </xf>
    <xf numFmtId="0" fontId="0" fillId="8" borderId="1" xfId="0" applyFill="1" applyBorder="1"/>
    <xf numFmtId="2" fontId="0" fillId="8" borderId="1" xfId="0" applyNumberFormat="1" applyFill="1" applyBorder="1"/>
    <xf numFmtId="14" fontId="6" fillId="2" borderId="6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0" fillId="2" borderId="0" xfId="0" applyFill="1"/>
    <xf numFmtId="2" fontId="3" fillId="2" borderId="1" xfId="0" applyNumberFormat="1" applyFont="1" applyFill="1" applyBorder="1" applyAlignment="1">
      <alignment horizontal="right"/>
    </xf>
    <xf numFmtId="0" fontId="9" fillId="2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2" fontId="0" fillId="2" borderId="1" xfId="0" applyNumberFormat="1" applyFill="1" applyBorder="1"/>
    <xf numFmtId="14" fontId="6" fillId="9" borderId="0" xfId="0" applyNumberFormat="1" applyFont="1" applyFill="1" applyAlignment="1">
      <alignment horizontal="center" vertical="center" wrapText="1"/>
    </xf>
    <xf numFmtId="14" fontId="6" fillId="9" borderId="1" xfId="0" applyNumberFormat="1" applyFont="1" applyFill="1" applyBorder="1" applyAlignment="1">
      <alignment horizontal="center" vertical="center" wrapText="1"/>
    </xf>
    <xf numFmtId="0" fontId="5" fillId="9" borderId="0" xfId="0" applyFont="1" applyFill="1" applyAlignment="1">
      <alignment horizontal="center" vertical="center"/>
    </xf>
    <xf numFmtId="0" fontId="0" fillId="9" borderId="0" xfId="0" applyFill="1"/>
    <xf numFmtId="2" fontId="3" fillId="9" borderId="1" xfId="0" applyNumberFormat="1" applyFont="1" applyFill="1" applyBorder="1" applyAlignment="1">
      <alignment horizontal="right"/>
    </xf>
    <xf numFmtId="2" fontId="5" fillId="9" borderId="1" xfId="0" applyNumberFormat="1" applyFont="1" applyFill="1" applyBorder="1" applyAlignment="1">
      <alignment horizontal="right"/>
    </xf>
    <xf numFmtId="0" fontId="0" fillId="9" borderId="1" xfId="0" applyFill="1" applyBorder="1"/>
    <xf numFmtId="14" fontId="3" fillId="9" borderId="2" xfId="0" applyNumberFormat="1" applyFont="1" applyFill="1" applyBorder="1" applyAlignment="1">
      <alignment horizontal="center" vertical="center" wrapText="1"/>
    </xf>
    <xf numFmtId="16" fontId="3" fillId="9" borderId="3" xfId="0" applyNumberFormat="1" applyFont="1" applyFill="1" applyBorder="1" applyAlignment="1">
      <alignment horizontal="center" vertical="center"/>
    </xf>
    <xf numFmtId="2" fontId="3" fillId="9" borderId="4" xfId="0" applyNumberFormat="1" applyFont="1" applyFill="1" applyBorder="1" applyAlignment="1">
      <alignment horizontal="center" vertical="center"/>
    </xf>
    <xf numFmtId="2" fontId="3" fillId="9" borderId="5" xfId="0" applyNumberFormat="1" applyFont="1" applyFill="1" applyBorder="1" applyAlignment="1">
      <alignment horizontal="center" vertical="center"/>
    </xf>
    <xf numFmtId="14" fontId="3" fillId="9" borderId="1" xfId="0" applyNumberFormat="1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2" fontId="3" fillId="9" borderId="1" xfId="1" applyNumberFormat="1" applyFont="1" applyFill="1" applyBorder="1" applyAlignment="1">
      <alignment horizontal="center" vertical="center"/>
    </xf>
    <xf numFmtId="14" fontId="3" fillId="7" borderId="2" xfId="0" applyNumberFormat="1" applyFont="1" applyFill="1" applyBorder="1" applyAlignment="1">
      <alignment horizontal="center" vertical="center" wrapText="1"/>
    </xf>
    <xf numFmtId="16" fontId="3" fillId="7" borderId="3" xfId="0" applyNumberFormat="1" applyFont="1" applyFill="1" applyBorder="1" applyAlignment="1">
      <alignment horizontal="center" vertical="center"/>
    </xf>
    <xf numFmtId="49" fontId="4" fillId="7" borderId="4" xfId="0" applyNumberFormat="1" applyFont="1" applyFill="1" applyBorder="1"/>
    <xf numFmtId="49" fontId="4" fillId="7" borderId="5" xfId="0" applyNumberFormat="1" applyFont="1" applyFill="1" applyBorder="1"/>
    <xf numFmtId="14" fontId="3" fillId="7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2" fontId="3" fillId="7" borderId="1" xfId="1" applyNumberFormat="1" applyFont="1" applyFill="1" applyBorder="1" applyAlignment="1">
      <alignment horizontal="center" vertical="center"/>
    </xf>
    <xf numFmtId="14" fontId="11" fillId="10" borderId="6" xfId="0" applyNumberFormat="1" applyFont="1" applyFill="1" applyBorder="1" applyAlignment="1">
      <alignment horizontal="center" vertical="center" wrapText="1"/>
    </xf>
    <xf numFmtId="16" fontId="12" fillId="10" borderId="1" xfId="0" applyNumberFormat="1" applyFont="1" applyFill="1" applyBorder="1" applyAlignment="1">
      <alignment horizontal="center" vertical="center"/>
    </xf>
    <xf numFmtId="2" fontId="12" fillId="10" borderId="1" xfId="0" applyNumberFormat="1" applyFont="1" applyFill="1" applyBorder="1" applyAlignment="1">
      <alignment horizontal="right"/>
    </xf>
    <xf numFmtId="0" fontId="12" fillId="10" borderId="1" xfId="0" applyFont="1" applyFill="1" applyBorder="1" applyAlignment="1">
      <alignment horizontal="right"/>
    </xf>
    <xf numFmtId="14" fontId="11" fillId="11" borderId="7" xfId="0" applyNumberFormat="1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/>
    </xf>
    <xf numFmtId="2" fontId="13" fillId="11" borderId="1" xfId="0" applyNumberFormat="1" applyFont="1" applyFill="1" applyBorder="1" applyAlignment="1">
      <alignment horizontal="right"/>
    </xf>
    <xf numFmtId="0" fontId="12" fillId="11" borderId="1" xfId="0" applyFont="1" applyFill="1" applyBorder="1" applyAlignment="1">
      <alignment horizontal="right"/>
    </xf>
    <xf numFmtId="14" fontId="11" fillId="12" borderId="7" xfId="0" applyNumberFormat="1" applyFont="1" applyFill="1" applyBorder="1" applyAlignment="1">
      <alignment horizontal="center" vertical="center" wrapText="1"/>
    </xf>
    <xf numFmtId="0" fontId="12" fillId="12" borderId="1" xfId="0" applyFont="1" applyFill="1" applyBorder="1" applyAlignment="1">
      <alignment horizontal="center" vertical="center"/>
    </xf>
    <xf numFmtId="2" fontId="12" fillId="12" borderId="1" xfId="0" applyNumberFormat="1" applyFont="1" applyFill="1" applyBorder="1" applyAlignment="1">
      <alignment horizontal="right"/>
    </xf>
    <xf numFmtId="0" fontId="12" fillId="12" borderId="1" xfId="0" applyFont="1" applyFill="1" applyBorder="1" applyAlignment="1">
      <alignment horizontal="right"/>
    </xf>
    <xf numFmtId="14" fontId="11" fillId="7" borderId="7" xfId="0" applyNumberFormat="1" applyFont="1" applyFill="1" applyBorder="1" applyAlignment="1">
      <alignment horizontal="center" vertical="center" wrapText="1"/>
    </xf>
    <xf numFmtId="2" fontId="12" fillId="7" borderId="6" xfId="0" applyNumberFormat="1" applyFont="1" applyFill="1" applyBorder="1" applyAlignment="1">
      <alignment horizontal="right"/>
    </xf>
    <xf numFmtId="0" fontId="12" fillId="7" borderId="6" xfId="0" applyFont="1" applyFill="1" applyBorder="1" applyAlignment="1">
      <alignment horizontal="right"/>
    </xf>
    <xf numFmtId="14" fontId="11" fillId="13" borderId="1" xfId="0" applyNumberFormat="1" applyFont="1" applyFill="1" applyBorder="1" applyAlignment="1">
      <alignment horizontal="center" vertical="center" wrapText="1"/>
    </xf>
    <xf numFmtId="2" fontId="12" fillId="13" borderId="1" xfId="0" applyNumberFormat="1" applyFont="1" applyFill="1" applyBorder="1" applyAlignment="1">
      <alignment horizontal="center" vertical="center"/>
    </xf>
    <xf numFmtId="49" fontId="4" fillId="13" borderId="1" xfId="0" applyNumberFormat="1" applyFont="1" applyFill="1" applyBorder="1"/>
    <xf numFmtId="14" fontId="11" fillId="14" borderId="1" xfId="0" applyNumberFormat="1" applyFont="1" applyFill="1" applyBorder="1" applyAlignment="1">
      <alignment horizontal="center" vertical="center" wrapText="1"/>
    </xf>
    <xf numFmtId="0" fontId="12" fillId="14" borderId="1" xfId="0" applyFont="1" applyFill="1" applyBorder="1" applyAlignment="1">
      <alignment horizontal="center" vertical="center"/>
    </xf>
    <xf numFmtId="49" fontId="4" fillId="14" borderId="1" xfId="0" applyNumberFormat="1" applyFont="1" applyFill="1" applyBorder="1"/>
    <xf numFmtId="0" fontId="4" fillId="14" borderId="1" xfId="0" applyFont="1" applyFill="1" applyBorder="1" applyAlignment="1">
      <alignment horizontal="right"/>
    </xf>
    <xf numFmtId="14" fontId="11" fillId="15" borderId="6" xfId="0" applyNumberFormat="1" applyFont="1" applyFill="1" applyBorder="1" applyAlignment="1">
      <alignment horizontal="center" vertical="center" wrapText="1"/>
    </xf>
    <xf numFmtId="0" fontId="5" fillId="15" borderId="0" xfId="0" applyFont="1" applyFill="1" applyAlignment="1">
      <alignment horizontal="center" vertical="center"/>
    </xf>
    <xf numFmtId="2" fontId="5" fillId="15" borderId="1" xfId="0" applyNumberFormat="1" applyFont="1" applyFill="1" applyBorder="1" applyAlignment="1">
      <alignment horizontal="right"/>
    </xf>
    <xf numFmtId="2" fontId="5" fillId="17" borderId="1" xfId="0" applyNumberFormat="1" applyFont="1" applyFill="1" applyBorder="1" applyAlignment="1">
      <alignment horizontal="right"/>
    </xf>
    <xf numFmtId="14" fontId="11" fillId="17" borderId="7" xfId="0" applyNumberFormat="1" applyFont="1" applyFill="1" applyBorder="1" applyAlignment="1">
      <alignment horizontal="center" vertical="center" wrapText="1"/>
    </xf>
    <xf numFmtId="16" fontId="12" fillId="17" borderId="1" xfId="0" applyNumberFormat="1" applyFont="1" applyFill="1" applyBorder="1" applyAlignment="1">
      <alignment horizontal="center" vertical="center"/>
    </xf>
    <xf numFmtId="2" fontId="12" fillId="17" borderId="1" xfId="0" applyNumberFormat="1" applyFont="1" applyFill="1" applyBorder="1" applyAlignment="1">
      <alignment horizontal="right"/>
    </xf>
    <xf numFmtId="0" fontId="12" fillId="17" borderId="1" xfId="0" applyFont="1" applyFill="1" applyBorder="1" applyAlignment="1">
      <alignment horizontal="right"/>
    </xf>
    <xf numFmtId="0" fontId="5" fillId="17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2" fontId="5" fillId="12" borderId="1" xfId="0" applyNumberFormat="1" applyFont="1" applyFill="1" applyBorder="1" applyAlignment="1">
      <alignment horizontal="right"/>
    </xf>
    <xf numFmtId="14" fontId="14" fillId="16" borderId="7" xfId="0" applyNumberFormat="1" applyFont="1" applyFill="1" applyBorder="1" applyAlignment="1">
      <alignment horizontal="center" vertical="center" wrapText="1"/>
    </xf>
    <xf numFmtId="0" fontId="15" fillId="16" borderId="0" xfId="0" applyFont="1" applyFill="1" applyAlignment="1">
      <alignment horizontal="center" vertical="center"/>
    </xf>
    <xf numFmtId="2" fontId="15" fillId="16" borderId="1" xfId="0" applyNumberFormat="1" applyFont="1" applyFill="1" applyBorder="1" applyAlignment="1">
      <alignment horizontal="right"/>
    </xf>
    <xf numFmtId="0" fontId="5" fillId="13" borderId="0" xfId="0" applyFont="1" applyFill="1" applyAlignment="1">
      <alignment horizontal="center" vertical="center"/>
    </xf>
    <xf numFmtId="16" fontId="12" fillId="10" borderId="10" xfId="0" applyNumberFormat="1" applyFont="1" applyFill="1" applyBorder="1" applyAlignment="1">
      <alignment horizontal="center" vertical="center"/>
    </xf>
    <xf numFmtId="16" fontId="12" fillId="17" borderId="10" xfId="0" applyNumberFormat="1" applyFont="1" applyFill="1" applyBorder="1" applyAlignment="1">
      <alignment horizontal="center" vertical="center"/>
    </xf>
    <xf numFmtId="0" fontId="13" fillId="11" borderId="10" xfId="0" applyFont="1" applyFill="1" applyBorder="1" applyAlignment="1">
      <alignment horizontal="center" vertical="center"/>
    </xf>
    <xf numFmtId="0" fontId="12" fillId="12" borderId="10" xfId="0" applyFont="1" applyFill="1" applyBorder="1" applyAlignment="1">
      <alignment horizontal="center" vertical="center"/>
    </xf>
    <xf numFmtId="0" fontId="12" fillId="7" borderId="11" xfId="0" applyFont="1" applyFill="1" applyBorder="1" applyAlignment="1">
      <alignment horizontal="center" vertical="center"/>
    </xf>
    <xf numFmtId="0" fontId="12" fillId="13" borderId="10" xfId="0" applyFont="1" applyFill="1" applyBorder="1" applyAlignment="1">
      <alignment horizontal="center" vertical="center"/>
    </xf>
    <xf numFmtId="0" fontId="12" fillId="14" borderId="10" xfId="0" applyFont="1" applyFill="1" applyBorder="1" applyAlignment="1">
      <alignment horizontal="center" vertical="center"/>
    </xf>
    <xf numFmtId="2" fontId="12" fillId="10" borderId="8" xfId="0" applyNumberFormat="1" applyFont="1" applyFill="1" applyBorder="1" applyAlignment="1">
      <alignment horizontal="right"/>
    </xf>
    <xf numFmtId="2" fontId="12" fillId="17" borderId="8" xfId="0" applyNumberFormat="1" applyFont="1" applyFill="1" applyBorder="1" applyAlignment="1">
      <alignment horizontal="right"/>
    </xf>
    <xf numFmtId="2" fontId="13" fillId="11" borderId="8" xfId="0" applyNumberFormat="1" applyFont="1" applyFill="1" applyBorder="1" applyAlignment="1">
      <alignment horizontal="right"/>
    </xf>
    <xf numFmtId="2" fontId="12" fillId="12" borderId="8" xfId="0" applyNumberFormat="1" applyFont="1" applyFill="1" applyBorder="1" applyAlignment="1">
      <alignment horizontal="right"/>
    </xf>
    <xf numFmtId="2" fontId="12" fillId="7" borderId="9" xfId="0" applyNumberFormat="1" applyFont="1" applyFill="1" applyBorder="1" applyAlignment="1">
      <alignment horizontal="right"/>
    </xf>
    <xf numFmtId="49" fontId="4" fillId="13" borderId="8" xfId="0" applyNumberFormat="1" applyFont="1" applyFill="1" applyBorder="1"/>
    <xf numFmtId="49" fontId="4" fillId="14" borderId="8" xfId="0" applyNumberFormat="1" applyFont="1" applyFill="1" applyBorder="1"/>
    <xf numFmtId="2" fontId="5" fillId="15" borderId="8" xfId="0" applyNumberFormat="1" applyFont="1" applyFill="1" applyBorder="1" applyAlignment="1">
      <alignment horizontal="right"/>
    </xf>
    <xf numFmtId="2" fontId="5" fillId="17" borderId="8" xfId="0" applyNumberFormat="1" applyFont="1" applyFill="1" applyBorder="1" applyAlignment="1">
      <alignment horizontal="right"/>
    </xf>
    <xf numFmtId="2" fontId="15" fillId="16" borderId="8" xfId="0" applyNumberFormat="1" applyFont="1" applyFill="1" applyBorder="1" applyAlignment="1">
      <alignment horizontal="right"/>
    </xf>
    <xf numFmtId="2" fontId="5" fillId="12" borderId="8" xfId="0" applyNumberFormat="1" applyFont="1" applyFill="1" applyBorder="1" applyAlignment="1">
      <alignment horizontal="right"/>
    </xf>
    <xf numFmtId="2" fontId="5" fillId="7" borderId="8" xfId="0" applyNumberFormat="1" applyFont="1" applyFill="1" applyBorder="1" applyAlignment="1">
      <alignment horizontal="right"/>
    </xf>
    <xf numFmtId="0" fontId="12" fillId="7" borderId="1" xfId="0" applyFont="1" applyFill="1" applyBorder="1" applyAlignment="1">
      <alignment horizontal="center" vertical="center"/>
    </xf>
    <xf numFmtId="0" fontId="0" fillId="0" borderId="1" xfId="0" applyBorder="1"/>
    <xf numFmtId="0" fontId="0" fillId="15" borderId="1" xfId="0" applyFill="1" applyBorder="1"/>
    <xf numFmtId="0" fontId="0" fillId="17" borderId="1" xfId="0" applyFill="1" applyBorder="1"/>
    <xf numFmtId="0" fontId="16" fillId="16" borderId="1" xfId="0" applyFont="1" applyFill="1" applyBorder="1"/>
    <xf numFmtId="0" fontId="0" fillId="12" borderId="1" xfId="0" applyFill="1" applyBorder="1"/>
    <xf numFmtId="0" fontId="0" fillId="13" borderId="1" xfId="0" applyFill="1" applyBorder="1"/>
    <xf numFmtId="2" fontId="5" fillId="13" borderId="8" xfId="0" applyNumberFormat="1" applyFont="1" applyFill="1" applyBorder="1" applyAlignment="1">
      <alignment horizontal="right"/>
    </xf>
    <xf numFmtId="0" fontId="5" fillId="14" borderId="0" xfId="0" applyFont="1" applyFill="1" applyAlignment="1">
      <alignment horizontal="center" vertical="center"/>
    </xf>
    <xf numFmtId="0" fontId="0" fillId="14" borderId="1" xfId="0" applyFill="1" applyBorder="1"/>
    <xf numFmtId="2" fontId="5" fillId="14" borderId="8" xfId="0" applyNumberFormat="1" applyFont="1" applyFill="1" applyBorder="1" applyAlignment="1">
      <alignment horizontal="right"/>
    </xf>
    <xf numFmtId="14" fontId="6" fillId="14" borderId="1" xfId="0" applyNumberFormat="1" applyFont="1" applyFill="1" applyBorder="1" applyAlignment="1">
      <alignment horizontal="center" vertical="center" wrapText="1"/>
    </xf>
    <xf numFmtId="16" fontId="3" fillId="14" borderId="1" xfId="0" applyNumberFormat="1" applyFont="1" applyFill="1" applyBorder="1" applyAlignment="1">
      <alignment horizontal="center" vertical="center"/>
    </xf>
    <xf numFmtId="2" fontId="3" fillId="14" borderId="1" xfId="0" applyNumberFormat="1" applyFont="1" applyFill="1" applyBorder="1" applyAlignment="1">
      <alignment horizontal="right"/>
    </xf>
    <xf numFmtId="0" fontId="10" fillId="14" borderId="1" xfId="0" applyFont="1" applyFill="1" applyBorder="1" applyAlignment="1">
      <alignment horizontal="right"/>
    </xf>
    <xf numFmtId="14" fontId="6" fillId="18" borderId="1" xfId="0" applyNumberFormat="1" applyFont="1" applyFill="1" applyBorder="1" applyAlignment="1">
      <alignment horizontal="center" vertical="center" wrapText="1"/>
    </xf>
    <xf numFmtId="0" fontId="5" fillId="18" borderId="1" xfId="0" applyFont="1" applyFill="1" applyBorder="1" applyAlignment="1">
      <alignment horizontal="center" vertical="center"/>
    </xf>
    <xf numFmtId="2" fontId="5" fillId="18" borderId="1" xfId="0" applyNumberFormat="1" applyFont="1" applyFill="1" applyBorder="1" applyAlignment="1">
      <alignment horizontal="right"/>
    </xf>
    <xf numFmtId="0" fontId="10" fillId="18" borderId="1" xfId="0" applyFont="1" applyFill="1" applyBorder="1" applyAlignment="1">
      <alignment horizontal="right"/>
    </xf>
    <xf numFmtId="14" fontId="6" fillId="18" borderId="0" xfId="0" applyNumberFormat="1" applyFont="1" applyFill="1" applyAlignment="1">
      <alignment horizontal="center" vertical="center" wrapText="1"/>
    </xf>
    <xf numFmtId="14" fontId="6" fillId="19" borderId="1" xfId="0" applyNumberFormat="1" applyFont="1" applyFill="1" applyBorder="1" applyAlignment="1">
      <alignment horizontal="center" vertical="center" wrapText="1"/>
    </xf>
    <xf numFmtId="0" fontId="3" fillId="19" borderId="1" xfId="0" applyFont="1" applyFill="1" applyBorder="1" applyAlignment="1">
      <alignment horizontal="center" vertical="center"/>
    </xf>
    <xf numFmtId="2" fontId="3" fillId="19" borderId="1" xfId="0" applyNumberFormat="1" applyFont="1" applyFill="1" applyBorder="1" applyAlignment="1">
      <alignment horizontal="right"/>
    </xf>
    <xf numFmtId="0" fontId="10" fillId="19" borderId="1" xfId="0" applyFont="1" applyFill="1" applyBorder="1" applyAlignment="1">
      <alignment horizontal="right"/>
    </xf>
    <xf numFmtId="14" fontId="6" fillId="16" borderId="1" xfId="0" applyNumberFormat="1" applyFont="1" applyFill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/>
    </xf>
    <xf numFmtId="2" fontId="3" fillId="16" borderId="1" xfId="0" applyNumberFormat="1" applyFont="1" applyFill="1" applyBorder="1" applyAlignment="1">
      <alignment horizontal="right"/>
    </xf>
    <xf numFmtId="14" fontId="6" fillId="20" borderId="1" xfId="0" applyNumberFormat="1" applyFont="1" applyFill="1" applyBorder="1" applyAlignment="1">
      <alignment horizontal="center" vertical="center" wrapText="1"/>
    </xf>
    <xf numFmtId="0" fontId="3" fillId="20" borderId="1" xfId="0" applyFont="1" applyFill="1" applyBorder="1" applyAlignment="1">
      <alignment horizontal="center" vertical="center"/>
    </xf>
    <xf numFmtId="49" fontId="4" fillId="20" borderId="1" xfId="0" applyNumberFormat="1" applyFont="1" applyFill="1" applyBorder="1"/>
    <xf numFmtId="2" fontId="3" fillId="20" borderId="1" xfId="0" applyNumberFormat="1" applyFont="1" applyFill="1" applyBorder="1" applyAlignment="1">
      <alignment horizontal="right"/>
    </xf>
    <xf numFmtId="14" fontId="6" fillId="21" borderId="1" xfId="0" applyNumberFormat="1" applyFont="1" applyFill="1" applyBorder="1" applyAlignment="1">
      <alignment horizontal="center" vertical="center" wrapText="1"/>
    </xf>
    <xf numFmtId="0" fontId="3" fillId="21" borderId="1" xfId="0" applyFont="1" applyFill="1" applyBorder="1" applyAlignment="1">
      <alignment horizontal="center" vertical="center"/>
    </xf>
    <xf numFmtId="49" fontId="4" fillId="21" borderId="1" xfId="0" applyNumberFormat="1" applyFont="1" applyFill="1" applyBorder="1"/>
    <xf numFmtId="2" fontId="3" fillId="21" borderId="1" xfId="0" applyNumberFormat="1" applyFont="1" applyFill="1" applyBorder="1" applyAlignment="1">
      <alignment horizontal="right"/>
    </xf>
    <xf numFmtId="0" fontId="3" fillId="14" borderId="1" xfId="0" applyFont="1" applyFill="1" applyBorder="1" applyAlignment="1">
      <alignment horizontal="center" vertical="center"/>
    </xf>
    <xf numFmtId="2" fontId="3" fillId="14" borderId="1" xfId="1" applyNumberFormat="1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2" fontId="3" fillId="1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2" fontId="3" fillId="16" borderId="1" xfId="1" applyNumberFormat="1" applyFont="1" applyFill="1" applyBorder="1" applyAlignment="1">
      <alignment horizontal="center" vertical="center"/>
    </xf>
    <xf numFmtId="2" fontId="3" fillId="20" borderId="1" xfId="1" applyNumberFormat="1" applyFont="1" applyFill="1" applyBorder="1" applyAlignment="1">
      <alignment horizontal="center" vertical="center"/>
    </xf>
    <xf numFmtId="2" fontId="3" fillId="21" borderId="1" xfId="1" applyNumberFormat="1" applyFont="1" applyFill="1" applyBorder="1" applyAlignment="1">
      <alignment horizontal="center" vertical="center"/>
    </xf>
    <xf numFmtId="2" fontId="3" fillId="22" borderId="1" xfId="1" applyNumberFormat="1" applyFont="1" applyFill="1" applyBorder="1" applyAlignment="1">
      <alignment horizontal="center" vertical="center"/>
    </xf>
    <xf numFmtId="16" fontId="3" fillId="18" borderId="1" xfId="0" applyNumberFormat="1" applyFont="1" applyFill="1" applyBorder="1" applyAlignment="1">
      <alignment horizontal="center" vertical="center"/>
    </xf>
    <xf numFmtId="2" fontId="3" fillId="18" borderId="1" xfId="0" applyNumberFormat="1" applyFont="1" applyFill="1" applyBorder="1" applyAlignment="1">
      <alignment horizontal="right"/>
    </xf>
    <xf numFmtId="16" fontId="3" fillId="7" borderId="1" xfId="0" applyNumberFormat="1" applyFont="1" applyFill="1" applyBorder="1" applyAlignment="1">
      <alignment horizontal="center" vertical="center"/>
    </xf>
    <xf numFmtId="14" fontId="6" fillId="13" borderId="1" xfId="0" applyNumberFormat="1" applyFont="1" applyFill="1" applyBorder="1" applyAlignment="1">
      <alignment horizontal="center" vertical="center" wrapText="1"/>
    </xf>
    <xf numFmtId="16" fontId="3" fillId="13" borderId="1" xfId="0" applyNumberFormat="1" applyFont="1" applyFill="1" applyBorder="1" applyAlignment="1">
      <alignment horizontal="center" vertical="center"/>
    </xf>
    <xf numFmtId="14" fontId="7" fillId="18" borderId="1" xfId="0" applyNumberFormat="1" applyFont="1" applyFill="1" applyBorder="1" applyAlignment="1">
      <alignment horizontal="center" vertical="center" wrapText="1"/>
    </xf>
    <xf numFmtId="16" fontId="17" fillId="18" borderId="1" xfId="0" applyNumberFormat="1" applyFont="1" applyFill="1" applyBorder="1" applyAlignment="1">
      <alignment horizontal="center" vertical="center"/>
    </xf>
    <xf numFmtId="2" fontId="3" fillId="14" borderId="6" xfId="0" applyNumberFormat="1" applyFont="1" applyFill="1" applyBorder="1" applyAlignment="1">
      <alignment horizontal="center"/>
    </xf>
    <xf numFmtId="2" fontId="17" fillId="18" borderId="1" xfId="2" applyNumberFormat="1" applyFont="1" applyFill="1" applyBorder="1" applyAlignment="1">
      <alignment horizontal="center"/>
    </xf>
    <xf numFmtId="14" fontId="6" fillId="17" borderId="1" xfId="0" applyNumberFormat="1" applyFont="1" applyFill="1" applyBorder="1" applyAlignment="1">
      <alignment horizontal="center" vertical="center" wrapText="1"/>
    </xf>
    <xf numFmtId="16" fontId="3" fillId="17" borderId="1" xfId="0" applyNumberFormat="1" applyFont="1" applyFill="1" applyBorder="1" applyAlignment="1">
      <alignment horizontal="center" vertical="center"/>
    </xf>
    <xf numFmtId="2" fontId="17" fillId="17" borderId="1" xfId="0" applyNumberFormat="1" applyFont="1" applyFill="1" applyBorder="1" applyAlignment="1">
      <alignment horizontal="center"/>
    </xf>
    <xf numFmtId="2" fontId="17" fillId="17" borderId="0" xfId="0" applyNumberFormat="1" applyFont="1" applyFill="1" applyAlignment="1">
      <alignment horizontal="center"/>
    </xf>
    <xf numFmtId="2" fontId="17" fillId="7" borderId="1" xfId="0" applyNumberFormat="1" applyFont="1" applyFill="1" applyBorder="1" applyAlignment="1">
      <alignment horizontal="center"/>
    </xf>
    <xf numFmtId="2" fontId="17" fillId="13" borderId="1" xfId="0" applyNumberFormat="1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 vertical="center"/>
    </xf>
    <xf numFmtId="2" fontId="18" fillId="14" borderId="1" xfId="1" applyNumberFormat="1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2" fontId="3" fillId="17" borderId="1" xfId="1" applyNumberFormat="1" applyFont="1" applyFill="1" applyBorder="1" applyAlignment="1">
      <alignment horizontal="center" vertical="center"/>
    </xf>
    <xf numFmtId="2" fontId="18" fillId="18" borderId="1" xfId="1" applyNumberFormat="1" applyFont="1" applyFill="1" applyBorder="1" applyAlignment="1">
      <alignment horizontal="center" vertical="center"/>
    </xf>
    <xf numFmtId="2" fontId="18" fillId="17" borderId="1" xfId="1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2" fontId="18" fillId="7" borderId="1" xfId="1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2" fontId="3" fillId="13" borderId="1" xfId="1" applyNumberFormat="1" applyFont="1" applyFill="1" applyBorder="1" applyAlignment="1">
      <alignment horizontal="center" vertical="center"/>
    </xf>
    <xf numFmtId="2" fontId="18" fillId="13" borderId="1" xfId="1" applyNumberFormat="1" applyFont="1" applyFill="1" applyBorder="1" applyAlignment="1">
      <alignment horizontal="center" vertical="center"/>
    </xf>
    <xf numFmtId="0" fontId="3" fillId="14" borderId="1" xfId="0" applyNumberFormat="1" applyFont="1" applyFill="1" applyBorder="1" applyAlignment="1">
      <alignment horizontal="right"/>
    </xf>
    <xf numFmtId="49" fontId="4" fillId="17" borderId="1" xfId="3" applyNumberFormat="1" applyFont="1" applyFill="1" applyBorder="1"/>
    <xf numFmtId="0" fontId="0" fillId="9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2" fontId="0" fillId="9" borderId="1" xfId="0" applyNumberFormat="1" applyFill="1" applyBorder="1"/>
    <xf numFmtId="14" fontId="6" fillId="23" borderId="6" xfId="0" applyNumberFormat="1" applyFont="1" applyFill="1" applyBorder="1" applyAlignment="1">
      <alignment horizontal="center" vertical="center" wrapText="1"/>
    </xf>
    <xf numFmtId="16" fontId="3" fillId="23" borderId="1" xfId="0" applyNumberFormat="1" applyFont="1" applyFill="1" applyBorder="1" applyAlignment="1">
      <alignment horizontal="center" vertical="center"/>
    </xf>
    <xf numFmtId="2" fontId="3" fillId="23" borderId="1" xfId="0" applyNumberFormat="1" applyFont="1" applyFill="1" applyBorder="1" applyAlignment="1">
      <alignment horizontal="right"/>
    </xf>
    <xf numFmtId="0" fontId="5" fillId="5" borderId="1" xfId="0" applyFont="1" applyFill="1" applyBorder="1" applyAlignment="1">
      <alignment horizontal="center" vertical="center"/>
    </xf>
    <xf numFmtId="2" fontId="5" fillId="5" borderId="1" xfId="0" applyNumberFormat="1" applyFont="1" applyFill="1" applyBorder="1" applyAlignment="1">
      <alignment horizontal="right"/>
    </xf>
    <xf numFmtId="0" fontId="3" fillId="6" borderId="1" xfId="0" applyFont="1" applyFill="1" applyBorder="1" applyAlignment="1">
      <alignment horizontal="center" vertical="center"/>
    </xf>
    <xf numFmtId="2" fontId="3" fillId="7" borderId="1" xfId="0" applyNumberFormat="1" applyFont="1" applyFill="1" applyBorder="1" applyAlignment="1">
      <alignment horizontal="right"/>
    </xf>
    <xf numFmtId="2" fontId="3" fillId="8" borderId="8" xfId="0" applyNumberFormat="1" applyFont="1" applyFill="1" applyBorder="1" applyAlignment="1">
      <alignment horizontal="center" vertical="center"/>
    </xf>
    <xf numFmtId="14" fontId="6" fillId="24" borderId="6" xfId="0" applyNumberFormat="1" applyFont="1" applyFill="1" applyBorder="1" applyAlignment="1">
      <alignment horizontal="center" vertical="center" wrapText="1"/>
    </xf>
    <xf numFmtId="16" fontId="3" fillId="24" borderId="1" xfId="0" applyNumberFormat="1" applyFont="1" applyFill="1" applyBorder="1" applyAlignment="1">
      <alignment horizontal="center" vertical="center"/>
    </xf>
    <xf numFmtId="2" fontId="3" fillId="24" borderId="1" xfId="0" applyNumberFormat="1" applyFont="1" applyFill="1" applyBorder="1" applyAlignment="1">
      <alignment horizontal="right"/>
    </xf>
    <xf numFmtId="0" fontId="0" fillId="14" borderId="1" xfId="0" applyFill="1" applyBorder="1" applyAlignment="1">
      <alignment horizontal="center" vertical="center" wrapText="1"/>
    </xf>
    <xf numFmtId="2" fontId="0" fillId="14" borderId="1" xfId="0" applyNumberFormat="1" applyFill="1" applyBorder="1"/>
    <xf numFmtId="0" fontId="0" fillId="14" borderId="6" xfId="0" applyFill="1" applyBorder="1"/>
    <xf numFmtId="2" fontId="0" fillId="14" borderId="6" xfId="0" applyNumberFormat="1" applyFill="1" applyBorder="1"/>
    <xf numFmtId="2" fontId="19" fillId="18" borderId="1" xfId="0" applyNumberFormat="1" applyFont="1" applyFill="1" applyBorder="1" applyAlignment="1">
      <alignment horizontal="center"/>
    </xf>
    <xf numFmtId="2" fontId="19" fillId="18" borderId="1" xfId="0" applyNumberFormat="1" applyFont="1" applyFill="1" applyBorder="1"/>
    <xf numFmtId="2" fontId="19" fillId="18" borderId="1" xfId="0" applyNumberFormat="1" applyFont="1" applyFill="1" applyBorder="1" applyAlignment="1">
      <alignment horizontal="center" vertical="center"/>
    </xf>
    <xf numFmtId="0" fontId="19" fillId="18" borderId="1" xfId="0" applyFont="1" applyFill="1" applyBorder="1" applyAlignment="1">
      <alignment horizontal="center" vertical="center" wrapText="1"/>
    </xf>
    <xf numFmtId="0" fontId="19" fillId="18" borderId="1" xfId="0" applyFont="1" applyFill="1" applyBorder="1"/>
    <xf numFmtId="0" fontId="19" fillId="17" borderId="1" xfId="0" applyFont="1" applyFill="1" applyBorder="1"/>
    <xf numFmtId="2" fontId="19" fillId="17" borderId="1" xfId="0" applyNumberFormat="1" applyFont="1" applyFill="1" applyBorder="1"/>
    <xf numFmtId="0" fontId="19" fillId="17" borderId="1" xfId="0" applyFont="1" applyFill="1" applyBorder="1" applyAlignment="1">
      <alignment horizontal="center" vertical="center" wrapText="1"/>
    </xf>
    <xf numFmtId="2" fontId="19" fillId="17" borderId="1" xfId="0" applyNumberFormat="1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center" vertical="center" wrapText="1"/>
    </xf>
    <xf numFmtId="0" fontId="19" fillId="17" borderId="6" xfId="0" applyFont="1" applyFill="1" applyBorder="1"/>
    <xf numFmtId="0" fontId="19" fillId="13" borderId="1" xfId="0" applyFont="1" applyFill="1" applyBorder="1" applyAlignment="1">
      <alignment horizontal="center" vertical="center"/>
    </xf>
    <xf numFmtId="2" fontId="19" fillId="13" borderId="1" xfId="0" applyNumberFormat="1" applyFont="1" applyFill="1" applyBorder="1" applyAlignment="1">
      <alignment horizontal="center" vertical="center"/>
    </xf>
    <xf numFmtId="2" fontId="19" fillId="17" borderId="1" xfId="0" applyNumberFormat="1" applyFont="1" applyFill="1" applyBorder="1" applyAlignment="1"/>
    <xf numFmtId="2" fontId="19" fillId="17" borderId="6" xfId="0" applyNumberFormat="1" applyFont="1" applyFill="1" applyBorder="1" applyAlignment="1"/>
    <xf numFmtId="49" fontId="0" fillId="0" borderId="0" xfId="0" applyNumberFormat="1"/>
    <xf numFmtId="0" fontId="19" fillId="16" borderId="1" xfId="0" applyFont="1" applyFill="1" applyBorder="1" applyAlignment="1">
      <alignment horizontal="center" vertical="center" wrapText="1"/>
    </xf>
    <xf numFmtId="0" fontId="19" fillId="16" borderId="1" xfId="0" applyFont="1" applyFill="1" applyBorder="1"/>
    <xf numFmtId="2" fontId="19" fillId="16" borderId="1" xfId="0" applyNumberFormat="1" applyFont="1" applyFill="1" applyBorder="1" applyAlignment="1">
      <alignment horizontal="center" vertical="center"/>
    </xf>
    <xf numFmtId="2" fontId="19" fillId="16" borderId="1" xfId="0" applyNumberFormat="1" applyFont="1" applyFill="1" applyBorder="1"/>
    <xf numFmtId="0" fontId="19" fillId="20" borderId="1" xfId="0" applyFont="1" applyFill="1" applyBorder="1" applyAlignment="1">
      <alignment horizontal="center" vertical="center" wrapText="1"/>
    </xf>
    <xf numFmtId="0" fontId="19" fillId="20" borderId="1" xfId="0" applyFont="1" applyFill="1" applyBorder="1"/>
    <xf numFmtId="2" fontId="19" fillId="20" borderId="1" xfId="0" applyNumberFormat="1" applyFont="1" applyFill="1" applyBorder="1" applyAlignment="1">
      <alignment horizontal="center" vertical="center"/>
    </xf>
    <xf numFmtId="2" fontId="19" fillId="20" borderId="1" xfId="0" applyNumberFormat="1" applyFont="1" applyFill="1" applyBorder="1"/>
    <xf numFmtId="0" fontId="19" fillId="21" borderId="1" xfId="0" applyFont="1" applyFill="1" applyBorder="1" applyAlignment="1">
      <alignment horizontal="center" vertical="center" wrapText="1"/>
    </xf>
    <xf numFmtId="0" fontId="19" fillId="21" borderId="1" xfId="0" applyFont="1" applyFill="1" applyBorder="1"/>
    <xf numFmtId="2" fontId="19" fillId="21" borderId="1" xfId="0" applyNumberFormat="1" applyFont="1" applyFill="1" applyBorder="1" applyAlignment="1">
      <alignment horizontal="center" vertical="center"/>
    </xf>
    <xf numFmtId="2" fontId="19" fillId="21" borderId="1" xfId="0" applyNumberFormat="1" applyFont="1" applyFill="1" applyBorder="1"/>
    <xf numFmtId="0" fontId="21" fillId="0" borderId="0" xfId="0" applyFont="1"/>
    <xf numFmtId="14" fontId="3" fillId="7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0" fillId="25" borderId="0" xfId="0" applyFill="1"/>
    <xf numFmtId="2" fontId="19" fillId="0" borderId="0" xfId="0" applyNumberFormat="1" applyFont="1" applyAlignment="1">
      <alignment horizontal="center" vertical="center"/>
    </xf>
    <xf numFmtId="2" fontId="19" fillId="7" borderId="1" xfId="0" applyNumberFormat="1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vertical="center" wrapText="1"/>
    </xf>
    <xf numFmtId="0" fontId="19" fillId="7" borderId="1" xfId="0" applyFont="1" applyFill="1" applyBorder="1" applyAlignment="1">
      <alignment vertical="center"/>
    </xf>
    <xf numFmtId="0" fontId="19" fillId="0" borderId="0" xfId="0" applyFont="1" applyAlignment="1">
      <alignment vertical="center"/>
    </xf>
    <xf numFmtId="2" fontId="19" fillId="7" borderId="1" xfId="0" applyNumberFormat="1" applyFont="1" applyFill="1" applyBorder="1" applyAlignment="1">
      <alignment vertical="center"/>
    </xf>
    <xf numFmtId="14" fontId="3" fillId="26" borderId="1" xfId="0" applyNumberFormat="1" applyFont="1" applyFill="1" applyBorder="1" applyAlignment="1">
      <alignment horizontal="center" vertical="center" wrapText="1"/>
    </xf>
    <xf numFmtId="16" fontId="3" fillId="26" borderId="1" xfId="0" applyNumberFormat="1" applyFont="1" applyFill="1" applyBorder="1" applyAlignment="1">
      <alignment horizontal="center" vertical="center"/>
    </xf>
    <xf numFmtId="2" fontId="19" fillId="26" borderId="1" xfId="0" applyNumberFormat="1" applyFont="1" applyFill="1" applyBorder="1" applyAlignment="1">
      <alignment horizontal="center" vertical="center"/>
    </xf>
    <xf numFmtId="0" fontId="5" fillId="26" borderId="1" xfId="0" applyFont="1" applyFill="1" applyBorder="1" applyAlignment="1">
      <alignment horizontal="center" vertical="center"/>
    </xf>
    <xf numFmtId="2" fontId="3" fillId="26" borderId="1" xfId="1" applyNumberFormat="1" applyFont="1" applyFill="1" applyBorder="1" applyAlignment="1">
      <alignment horizontal="center" vertical="center"/>
    </xf>
    <xf numFmtId="0" fontId="19" fillId="26" borderId="1" xfId="0" applyFont="1" applyFill="1" applyBorder="1" applyAlignment="1">
      <alignment vertical="center" wrapText="1"/>
    </xf>
    <xf numFmtId="0" fontId="19" fillId="26" borderId="1" xfId="0" applyFont="1" applyFill="1" applyBorder="1" applyAlignment="1">
      <alignment vertical="center"/>
    </xf>
    <xf numFmtId="2" fontId="19" fillId="26" borderId="1" xfId="0" applyNumberFormat="1" applyFont="1" applyFill="1" applyBorder="1" applyAlignment="1">
      <alignment vertical="center"/>
    </xf>
    <xf numFmtId="14" fontId="3" fillId="14" borderId="1" xfId="0" applyNumberFormat="1" applyFont="1" applyFill="1" applyBorder="1" applyAlignment="1">
      <alignment horizontal="center" vertical="center" wrapText="1"/>
    </xf>
    <xf numFmtId="2" fontId="19" fillId="14" borderId="1" xfId="0" applyNumberFormat="1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vertical="center" wrapText="1"/>
    </xf>
    <xf numFmtId="0" fontId="19" fillId="14" borderId="1" xfId="0" applyFont="1" applyFill="1" applyBorder="1" applyAlignment="1">
      <alignment vertical="center"/>
    </xf>
    <xf numFmtId="2" fontId="19" fillId="14" borderId="1" xfId="0" applyNumberFormat="1" applyFont="1" applyFill="1" applyBorder="1" applyAlignment="1">
      <alignment vertical="center"/>
    </xf>
    <xf numFmtId="14" fontId="3" fillId="2" borderId="1" xfId="0" applyNumberFormat="1" applyFont="1" applyFill="1" applyBorder="1" applyAlignment="1">
      <alignment horizontal="center" vertical="center" wrapText="1"/>
    </xf>
    <xf numFmtId="16" fontId="3" fillId="2" borderId="1" xfId="0" applyNumberFormat="1" applyFont="1" applyFill="1" applyBorder="1" applyAlignment="1">
      <alignment horizontal="center" vertical="center"/>
    </xf>
    <xf numFmtId="2" fontId="19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vertical="center" wrapText="1"/>
    </xf>
    <xf numFmtId="0" fontId="19" fillId="2" borderId="1" xfId="0" applyFont="1" applyFill="1" applyBorder="1" applyAlignment="1">
      <alignment vertical="center"/>
    </xf>
    <xf numFmtId="2" fontId="19" fillId="2" borderId="1" xfId="0" applyNumberFormat="1" applyFont="1" applyFill="1" applyBorder="1" applyAlignment="1">
      <alignment vertical="center"/>
    </xf>
    <xf numFmtId="0" fontId="0" fillId="0" borderId="1" xfId="0" applyBorder="1" applyAlignment="1"/>
    <xf numFmtId="14" fontId="6" fillId="20" borderId="0" xfId="0" applyNumberFormat="1" applyFont="1" applyFill="1" applyAlignment="1">
      <alignment horizontal="center" vertical="center" wrapText="1"/>
    </xf>
    <xf numFmtId="0" fontId="5" fillId="20" borderId="0" xfId="0" applyFont="1" applyFill="1" applyAlignment="1">
      <alignment horizontal="center" vertical="center"/>
    </xf>
    <xf numFmtId="0" fontId="0" fillId="20" borderId="0" xfId="0" applyFill="1"/>
    <xf numFmtId="2" fontId="5" fillId="20" borderId="1" xfId="0" applyNumberFormat="1" applyFont="1" applyFill="1" applyBorder="1" applyAlignment="1">
      <alignment horizontal="right"/>
    </xf>
    <xf numFmtId="2" fontId="3" fillId="20" borderId="9" xfId="0" applyNumberFormat="1" applyFont="1" applyFill="1" applyBorder="1" applyAlignment="1">
      <alignment horizontal="center" vertical="center"/>
    </xf>
    <xf numFmtId="2" fontId="3" fillId="20" borderId="1" xfId="0" applyNumberFormat="1" applyFont="1" applyFill="1" applyBorder="1" applyAlignment="1">
      <alignment horizontal="center" vertical="center"/>
    </xf>
    <xf numFmtId="16" fontId="3" fillId="20" borderId="9" xfId="0" applyNumberFormat="1" applyFont="1" applyFill="1" applyBorder="1" applyAlignment="1">
      <alignment horizontal="center" vertical="center"/>
    </xf>
    <xf numFmtId="16" fontId="3" fillId="20" borderId="1" xfId="0" applyNumberFormat="1" applyFont="1" applyFill="1" applyBorder="1" applyAlignment="1">
      <alignment horizontal="center" vertical="center"/>
    </xf>
    <xf numFmtId="2" fontId="4" fillId="20" borderId="1" xfId="0" applyNumberFormat="1" applyFont="1" applyFill="1" applyBorder="1"/>
    <xf numFmtId="2" fontId="0" fillId="20" borderId="0" xfId="0" applyNumberFormat="1" applyFill="1"/>
    <xf numFmtId="0" fontId="9" fillId="20" borderId="1" xfId="0" applyFont="1" applyFill="1" applyBorder="1" applyAlignment="1">
      <alignment horizontal="center" vertical="center" wrapText="1"/>
    </xf>
    <xf numFmtId="0" fontId="0" fillId="20" borderId="1" xfId="0" applyFill="1" applyBorder="1"/>
    <xf numFmtId="2" fontId="0" fillId="20" borderId="1" xfId="0" applyNumberFormat="1" applyFill="1" applyBorder="1"/>
    <xf numFmtId="14" fontId="6" fillId="27" borderId="0" xfId="0" applyNumberFormat="1" applyFont="1" applyFill="1" applyAlignment="1">
      <alignment horizontal="center" vertical="center" wrapText="1"/>
    </xf>
    <xf numFmtId="14" fontId="6" fillId="27" borderId="1" xfId="0" applyNumberFormat="1" applyFont="1" applyFill="1" applyBorder="1" applyAlignment="1">
      <alignment horizontal="center" vertical="center" wrapText="1"/>
    </xf>
    <xf numFmtId="2" fontId="3" fillId="27" borderId="9" xfId="0" applyNumberFormat="1" applyFont="1" applyFill="1" applyBorder="1" applyAlignment="1">
      <alignment horizontal="center" vertical="center"/>
    </xf>
    <xf numFmtId="2" fontId="3" fillId="27" borderId="1" xfId="0" applyNumberFormat="1" applyFont="1" applyFill="1" applyBorder="1" applyAlignment="1">
      <alignment horizontal="center" vertical="center"/>
    </xf>
    <xf numFmtId="16" fontId="3" fillId="27" borderId="9" xfId="0" applyNumberFormat="1" applyFont="1" applyFill="1" applyBorder="1" applyAlignment="1">
      <alignment horizontal="center" vertical="center"/>
    </xf>
    <xf numFmtId="16" fontId="3" fillId="27" borderId="1" xfId="0" applyNumberFormat="1" applyFont="1" applyFill="1" applyBorder="1" applyAlignment="1">
      <alignment horizontal="center" vertical="center"/>
    </xf>
    <xf numFmtId="2" fontId="4" fillId="27" borderId="7" xfId="0" applyNumberFormat="1" applyFont="1" applyFill="1" applyBorder="1"/>
    <xf numFmtId="2" fontId="4" fillId="27" borderId="1" xfId="0" applyNumberFormat="1" applyFont="1" applyFill="1" applyBorder="1"/>
    <xf numFmtId="2" fontId="0" fillId="27" borderId="0" xfId="0" applyNumberFormat="1" applyFill="1"/>
    <xf numFmtId="0" fontId="0" fillId="27" borderId="0" xfId="0" applyFill="1"/>
    <xf numFmtId="0" fontId="0" fillId="20" borderId="0" xfId="0" applyFill="1" applyAlignment="1">
      <alignment horizontal="center"/>
    </xf>
    <xf numFmtId="14" fontId="3" fillId="9" borderId="1" xfId="0" applyNumberFormat="1" applyFont="1" applyFill="1" applyBorder="1" applyAlignment="1">
      <alignment horizontal="center" vertical="center" wrapText="1"/>
    </xf>
    <xf numFmtId="14" fontId="3" fillId="7" borderId="1" xfId="0" applyNumberFormat="1" applyFont="1" applyFill="1" applyBorder="1" applyAlignment="1">
      <alignment horizontal="center" vertical="center" wrapText="1"/>
    </xf>
    <xf numFmtId="14" fontId="3" fillId="26" borderId="1" xfId="0" applyNumberFormat="1" applyFont="1" applyFill="1" applyBorder="1" applyAlignment="1">
      <alignment horizontal="center" vertical="center" wrapText="1"/>
    </xf>
    <xf numFmtId="14" fontId="3" fillId="14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14" fontId="6" fillId="20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14" fontId="6" fillId="4" borderId="1" xfId="0" applyNumberFormat="1" applyFont="1" applyFill="1" applyBorder="1" applyAlignment="1">
      <alignment horizontal="center" vertical="center" wrapText="1"/>
    </xf>
    <xf numFmtId="14" fontId="6" fillId="5" borderId="1" xfId="0" applyNumberFormat="1" applyFont="1" applyFill="1" applyBorder="1" applyAlignment="1">
      <alignment horizontal="center" vertical="center" wrapText="1"/>
    </xf>
    <xf numFmtId="14" fontId="6" fillId="6" borderId="1" xfId="0" applyNumberFormat="1" applyFont="1" applyFill="1" applyBorder="1" applyAlignment="1">
      <alignment horizontal="center" vertical="center" wrapText="1"/>
    </xf>
    <xf numFmtId="14" fontId="6" fillId="7" borderId="1" xfId="0" applyNumberFormat="1" applyFont="1" applyFill="1" applyBorder="1" applyAlignment="1">
      <alignment horizontal="center" vertical="center" wrapText="1"/>
    </xf>
    <xf numFmtId="14" fontId="6" fillId="8" borderId="1" xfId="0" applyNumberFormat="1" applyFont="1" applyFill="1" applyBorder="1" applyAlignment="1">
      <alignment horizontal="center" vertical="center" wrapText="1"/>
    </xf>
    <xf numFmtId="14" fontId="7" fillId="16" borderId="1" xfId="0" applyNumberFormat="1" applyFont="1" applyFill="1" applyBorder="1" applyAlignment="1">
      <alignment horizontal="center" vertical="center" wrapText="1"/>
    </xf>
    <xf numFmtId="14" fontId="7" fillId="18" borderId="1" xfId="0" applyNumberFormat="1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14" fontId="7" fillId="17" borderId="1" xfId="0" applyNumberFormat="1" applyFont="1" applyFill="1" applyBorder="1" applyAlignment="1">
      <alignment horizontal="center" vertical="center" wrapText="1"/>
    </xf>
    <xf numFmtId="14" fontId="7" fillId="17" borderId="6" xfId="0" applyNumberFormat="1" applyFont="1" applyFill="1" applyBorder="1" applyAlignment="1">
      <alignment horizontal="center" vertical="center" wrapText="1"/>
    </xf>
    <xf numFmtId="14" fontId="20" fillId="13" borderId="1" xfId="0" applyNumberFormat="1" applyFont="1" applyFill="1" applyBorder="1" applyAlignment="1">
      <alignment horizontal="center" vertical="center" wrapText="1"/>
    </xf>
    <xf numFmtId="14" fontId="7" fillId="14" borderId="1" xfId="0" applyNumberFormat="1" applyFont="1" applyFill="1" applyBorder="1" applyAlignment="1">
      <alignment horizontal="center" vertical="center" wrapText="1"/>
    </xf>
    <xf numFmtId="14" fontId="7" fillId="14" borderId="6" xfId="0" applyNumberFormat="1" applyFont="1" applyFill="1" applyBorder="1" applyAlignment="1">
      <alignment horizontal="center" vertical="center" wrapText="1"/>
    </xf>
    <xf numFmtId="14" fontId="7" fillId="17" borderId="13" xfId="0" applyNumberFormat="1" applyFont="1" applyFill="1" applyBorder="1" applyAlignment="1">
      <alignment horizontal="center" vertical="center" wrapText="1"/>
    </xf>
  </cellXfs>
  <cellStyles count="4">
    <cellStyle name="Обычный" xfId="0" builtinId="0"/>
    <cellStyle name="Обычный 2" xfId="1"/>
    <cellStyle name="Обычный 4" xfId="3"/>
    <cellStyle name="Обычный 5" xfId="2"/>
  </cellStyles>
  <dxfs count="0"/>
  <tableStyles count="0" defaultTableStyle="TableStyleMedium2" defaultPivotStyle="PivotStyleLight16"/>
  <colors>
    <mruColors>
      <color rgb="FFCC99FF"/>
      <color rgb="FFFFCCFF"/>
      <color rgb="FFCC66FF"/>
      <color rgb="FFFF99CC"/>
      <color rgb="FF00CCFF"/>
      <color rgb="FFFFFF99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5684882646517429E-2"/>
          <c:y val="4.4872455889999538E-3"/>
          <c:w val="0.98938250840258457"/>
          <c:h val="0.98174084508257231"/>
        </c:manualLayout>
      </c:layout>
      <c:lineChart>
        <c:grouping val="standard"/>
        <c:varyColors val="0"/>
        <c:ser>
          <c:idx val="1"/>
          <c:order val="0"/>
          <c:tx>
            <c:strRef>
              <c:f>'880+50'!$F$1</c:f>
              <c:strCache>
                <c:ptCount val="1"/>
                <c:pt idx="0">
                  <c:v>16.01.2023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'880+50'!$F$3:$F$71</c:f>
              <c:numCache>
                <c:formatCode>0.00</c:formatCode>
                <c:ptCount val="69"/>
                <c:pt idx="0">
                  <c:v>-7.263950245206531</c:v>
                </c:pt>
                <c:pt idx="1">
                  <c:v>-16.464952131725006</c:v>
                </c:pt>
                <c:pt idx="2">
                  <c:v>-22.74603297174502</c:v>
                </c:pt>
                <c:pt idx="3">
                  <c:v>-34.951943997395091</c:v>
                </c:pt>
                <c:pt idx="4">
                  <c:v>-46.568731269046744</c:v>
                </c:pt>
                <c:pt idx="5">
                  <c:v>-57.822003391612128</c:v>
                </c:pt>
                <c:pt idx="6">
                  <c:v>-69.308168250159156</c:v>
                </c:pt>
                <c:pt idx="7">
                  <c:v>-76.514189326064809</c:v>
                </c:pt>
                <c:pt idx="8">
                  <c:v>-90.761177245283804</c:v>
                </c:pt>
                <c:pt idx="9">
                  <c:v>-101.08648982966876</c:v>
                </c:pt>
                <c:pt idx="10">
                  <c:v>-105.66621822930469</c:v>
                </c:pt>
                <c:pt idx="11">
                  <c:v>-110.29369875234492</c:v>
                </c:pt>
                <c:pt idx="12">
                  <c:v>-120.19052369440887</c:v>
                </c:pt>
                <c:pt idx="13">
                  <c:v>-134.14504293451023</c:v>
                </c:pt>
                <c:pt idx="14">
                  <c:v>-143.08307667423699</c:v>
                </c:pt>
                <c:pt idx="15">
                  <c:v>-145.8152305775381</c:v>
                </c:pt>
                <c:pt idx="16">
                  <c:v>-148.3713995763851</c:v>
                </c:pt>
                <c:pt idx="17">
                  <c:v>-156.6833896525163</c:v>
                </c:pt>
                <c:pt idx="18">
                  <c:v>-167.77138157435033</c:v>
                </c:pt>
                <c:pt idx="19">
                  <c:v>-173.11635060415821</c:v>
                </c:pt>
                <c:pt idx="20">
                  <c:v>-178.95676819937353</c:v>
                </c:pt>
                <c:pt idx="21">
                  <c:v>-187.4728359319794</c:v>
                </c:pt>
                <c:pt idx="22">
                  <c:v>-199.66275286777173</c:v>
                </c:pt>
                <c:pt idx="23">
                  <c:v>-208.67810192625572</c:v>
                </c:pt>
                <c:pt idx="24">
                  <c:v>-215.97913648392222</c:v>
                </c:pt>
                <c:pt idx="25">
                  <c:v>-219.39922792681674</c:v>
                </c:pt>
                <c:pt idx="26">
                  <c:v>-221.28708791545387</c:v>
                </c:pt>
                <c:pt idx="27">
                  <c:v>-221.34381111602201</c:v>
                </c:pt>
                <c:pt idx="28">
                  <c:v>-227.73299672833878</c:v>
                </c:pt>
                <c:pt idx="29">
                  <c:v>-239.19129213903449</c:v>
                </c:pt>
                <c:pt idx="30">
                  <c:v>-242.5672665558034</c:v>
                </c:pt>
                <c:pt idx="31">
                  <c:v>-250.48224651714341</c:v>
                </c:pt>
                <c:pt idx="32">
                  <c:v>-252.49639950791283</c:v>
                </c:pt>
                <c:pt idx="33">
                  <c:v>-247.25832590789668</c:v>
                </c:pt>
                <c:pt idx="34">
                  <c:v>-251.81696579300962</c:v>
                </c:pt>
                <c:pt idx="35">
                  <c:v>-246.49308495805087</c:v>
                </c:pt>
                <c:pt idx="36">
                  <c:v>-244.45517629193637</c:v>
                </c:pt>
                <c:pt idx="37">
                  <c:v>-247.66462082114413</c:v>
                </c:pt>
                <c:pt idx="38">
                  <c:v>-244.58364937520437</c:v>
                </c:pt>
                <c:pt idx="39">
                  <c:v>-242.15037911442909</c:v>
                </c:pt>
                <c:pt idx="40">
                  <c:v>-246.76477022711316</c:v>
                </c:pt>
                <c:pt idx="41">
                  <c:v>-248.68680933219855</c:v>
                </c:pt>
                <c:pt idx="42">
                  <c:v>-251.2950951067086</c:v>
                </c:pt>
                <c:pt idx="43">
                  <c:v>-254.16202510030269</c:v>
                </c:pt>
                <c:pt idx="44">
                  <c:v>-260.58805352666042</c:v>
                </c:pt>
                <c:pt idx="45">
                  <c:v>-262.32610707317605</c:v>
                </c:pt>
                <c:pt idx="46">
                  <c:v>-263.96622881507113</c:v>
                </c:pt>
                <c:pt idx="47">
                  <c:v>-263.56965126550438</c:v>
                </c:pt>
                <c:pt idx="48">
                  <c:v>-264.35650354516548</c:v>
                </c:pt>
                <c:pt idx="49">
                  <c:v>-262.50039863007356</c:v>
                </c:pt>
                <c:pt idx="50">
                  <c:v>-260.56817851330698</c:v>
                </c:pt>
                <c:pt idx="51">
                  <c:v>-260.15511730398589</c:v>
                </c:pt>
                <c:pt idx="52">
                  <c:v>-256.03327807410659</c:v>
                </c:pt>
                <c:pt idx="53">
                  <c:v>-253.17386256936268</c:v>
                </c:pt>
                <c:pt idx="54">
                  <c:v>-253.5864389651679</c:v>
                </c:pt>
                <c:pt idx="55">
                  <c:v>-253.62498165277793</c:v>
                </c:pt>
                <c:pt idx="56">
                  <c:v>-254.93058341231904</c:v>
                </c:pt>
                <c:pt idx="57">
                  <c:v>-248.47377187203298</c:v>
                </c:pt>
                <c:pt idx="58">
                  <c:v>-234.18534926290556</c:v>
                </c:pt>
                <c:pt idx="59">
                  <c:v>-226.86855994411823</c:v>
                </c:pt>
                <c:pt idx="60">
                  <c:v>-226.45501392128165</c:v>
                </c:pt>
                <c:pt idx="61">
                  <c:v>-223.05819299436558</c:v>
                </c:pt>
                <c:pt idx="62">
                  <c:v>-218.28769875192796</c:v>
                </c:pt>
                <c:pt idx="63">
                  <c:v>-215.75843656444582</c:v>
                </c:pt>
                <c:pt idx="64">
                  <c:v>-216.50844304786469</c:v>
                </c:pt>
                <c:pt idx="65">
                  <c:v>-215.15048159652338</c:v>
                </c:pt>
                <c:pt idx="66">
                  <c:v>-211.14111542207741</c:v>
                </c:pt>
                <c:pt idx="67">
                  <c:v>-205.95418688592954</c:v>
                </c:pt>
                <c:pt idx="68">
                  <c:v>-196.4213882790244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A2-4145-A6C8-C6611EF0E8F4}"/>
            </c:ext>
          </c:extLst>
        </c:ser>
        <c:ser>
          <c:idx val="2"/>
          <c:order val="1"/>
          <c:tx>
            <c:strRef>
              <c:f>'880+50'!$K$1:$L$1</c:f>
              <c:strCache>
                <c:ptCount val="1"/>
                <c:pt idx="0">
                  <c:v>16.01.2023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'880+50'!$L$3:$L$71</c:f>
              <c:numCache>
                <c:formatCode>0.00</c:formatCode>
                <c:ptCount val="69"/>
                <c:pt idx="0">
                  <c:v>-5.1539502452065307</c:v>
                </c:pt>
                <c:pt idx="1">
                  <c:v>-12.244952131725007</c:v>
                </c:pt>
                <c:pt idx="2">
                  <c:v>-16.416032971745018</c:v>
                </c:pt>
                <c:pt idx="3">
                  <c:v>-26.511943997395093</c:v>
                </c:pt>
                <c:pt idx="4">
                  <c:v>-36.018731269046746</c:v>
                </c:pt>
                <c:pt idx="5">
                  <c:v>-45.162003391612132</c:v>
                </c:pt>
                <c:pt idx="6">
                  <c:v>-54.53816825015916</c:v>
                </c:pt>
                <c:pt idx="7">
                  <c:v>-59.634189326064813</c:v>
                </c:pt>
                <c:pt idx="8">
                  <c:v>-71.771177245283809</c:v>
                </c:pt>
                <c:pt idx="9">
                  <c:v>-79.98648982966877</c:v>
                </c:pt>
                <c:pt idx="10">
                  <c:v>-82.456218229304696</c:v>
                </c:pt>
                <c:pt idx="11">
                  <c:v>-84.97369875234493</c:v>
                </c:pt>
                <c:pt idx="12">
                  <c:v>-92.760523694408874</c:v>
                </c:pt>
                <c:pt idx="13">
                  <c:v>-104.60504293451024</c:v>
                </c:pt>
                <c:pt idx="14">
                  <c:v>-111.433076674237</c:v>
                </c:pt>
                <c:pt idx="15">
                  <c:v>-112.05523057753811</c:v>
                </c:pt>
                <c:pt idx="16">
                  <c:v>-112.5013995763851</c:v>
                </c:pt>
                <c:pt idx="17">
                  <c:v>-118.70338965251631</c:v>
                </c:pt>
                <c:pt idx="18">
                  <c:v>-127.68138157435033</c:v>
                </c:pt>
                <c:pt idx="19">
                  <c:v>-130.91635060415823</c:v>
                </c:pt>
                <c:pt idx="20">
                  <c:v>-134.64676819937353</c:v>
                </c:pt>
                <c:pt idx="21">
                  <c:v>-141.05283593197942</c:v>
                </c:pt>
                <c:pt idx="22">
                  <c:v>-151.13275286777173</c:v>
                </c:pt>
                <c:pt idx="23">
                  <c:v>-158.03810192625573</c:v>
                </c:pt>
                <c:pt idx="24">
                  <c:v>-163.22913648392222</c:v>
                </c:pt>
                <c:pt idx="25">
                  <c:v>-164.53922792681675</c:v>
                </c:pt>
                <c:pt idx="26">
                  <c:v>-164.31708791545387</c:v>
                </c:pt>
                <c:pt idx="27">
                  <c:v>-162.26381111602203</c:v>
                </c:pt>
                <c:pt idx="28">
                  <c:v>-166.54299672833878</c:v>
                </c:pt>
                <c:pt idx="29">
                  <c:v>-175.8912921390345</c:v>
                </c:pt>
                <c:pt idx="30">
                  <c:v>-177.1572665558034</c:v>
                </c:pt>
                <c:pt idx="31">
                  <c:v>-182.9622465171434</c:v>
                </c:pt>
                <c:pt idx="32">
                  <c:v>-182.86639950791283</c:v>
                </c:pt>
                <c:pt idx="33">
                  <c:v>-175.51832590789667</c:v>
                </c:pt>
                <c:pt idx="34">
                  <c:v>-177.96696579300962</c:v>
                </c:pt>
                <c:pt idx="35">
                  <c:v>-170.53308495805089</c:v>
                </c:pt>
                <c:pt idx="36">
                  <c:v>-166.38517629193638</c:v>
                </c:pt>
                <c:pt idx="37">
                  <c:v>-167.48462082114412</c:v>
                </c:pt>
                <c:pt idx="38">
                  <c:v>-162.29364937520438</c:v>
                </c:pt>
                <c:pt idx="39">
                  <c:v>-157.75037911442911</c:v>
                </c:pt>
                <c:pt idx="40">
                  <c:v>-160.25477022711317</c:v>
                </c:pt>
                <c:pt idx="41">
                  <c:v>-160.06680933219855</c:v>
                </c:pt>
                <c:pt idx="42">
                  <c:v>-160.56509510670861</c:v>
                </c:pt>
                <c:pt idx="43">
                  <c:v>-161.32202510030271</c:v>
                </c:pt>
                <c:pt idx="44">
                  <c:v>-165.63805352666043</c:v>
                </c:pt>
                <c:pt idx="45">
                  <c:v>-165.26610707317604</c:v>
                </c:pt>
                <c:pt idx="46">
                  <c:v>-164.79622881507115</c:v>
                </c:pt>
                <c:pt idx="47">
                  <c:v>-162.2896512655044</c:v>
                </c:pt>
                <c:pt idx="48">
                  <c:v>-160.96650354516549</c:v>
                </c:pt>
                <c:pt idx="49">
                  <c:v>-157.00039863007356</c:v>
                </c:pt>
                <c:pt idx="50">
                  <c:v>-152.95817851330699</c:v>
                </c:pt>
                <c:pt idx="51">
                  <c:v>-150.43511730398592</c:v>
                </c:pt>
                <c:pt idx="52">
                  <c:v>-144.20327807410661</c:v>
                </c:pt>
                <c:pt idx="53">
                  <c:v>-139.23386256936271</c:v>
                </c:pt>
                <c:pt idx="54">
                  <c:v>-137.53643896516792</c:v>
                </c:pt>
                <c:pt idx="55">
                  <c:v>-135.46498165277796</c:v>
                </c:pt>
                <c:pt idx="56">
                  <c:v>-134.66058341231906</c:v>
                </c:pt>
                <c:pt idx="57">
                  <c:v>-126.093771872033</c:v>
                </c:pt>
                <c:pt idx="58">
                  <c:v>-109.69534926290558</c:v>
                </c:pt>
                <c:pt idx="59">
                  <c:v>-100.26855994411825</c:v>
                </c:pt>
                <c:pt idx="60">
                  <c:v>-97.745013921281668</c:v>
                </c:pt>
                <c:pt idx="61">
                  <c:v>-92.23819299436559</c:v>
                </c:pt>
                <c:pt idx="62">
                  <c:v>-85.357698751927956</c:v>
                </c:pt>
                <c:pt idx="63">
                  <c:v>-80.718436564445796</c:v>
                </c:pt>
                <c:pt idx="64">
                  <c:v>-79.358443047864654</c:v>
                </c:pt>
                <c:pt idx="65">
                  <c:v>-75.89048159652333</c:v>
                </c:pt>
                <c:pt idx="66">
                  <c:v>-69.771115422077344</c:v>
                </c:pt>
                <c:pt idx="67">
                  <c:v>-62.47418688592947</c:v>
                </c:pt>
                <c:pt idx="68">
                  <c:v>-50.83138827902431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A2-4145-A6C8-C6611EF0E8F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52139856"/>
        <c:axId val="351823896"/>
        <c:extLst/>
      </c:lineChart>
      <c:catAx>
        <c:axId val="35213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823896"/>
        <c:crosses val="autoZero"/>
        <c:auto val="1"/>
        <c:lblAlgn val="ctr"/>
        <c:lblOffset val="100"/>
        <c:noMultiLvlLbl val="0"/>
      </c:catAx>
      <c:valAx>
        <c:axId val="35182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2139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solidFill>
            <a:schemeClr val="bg1">
              <a:alpha val="0"/>
            </a:schemeClr>
          </a:solidFill>
          <a:ln w="25400"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solidFill>
          <a:schemeClr val="accent3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2"/>
    </a:solidFill>
    <a:ln>
      <a:solidFill>
        <a:schemeClr val="tx1"/>
      </a:solidFill>
    </a:ln>
    <a:effectLst/>
  </c:spPr>
  <c:txPr>
    <a:bodyPr/>
    <a:lstStyle/>
    <a:p>
      <a:pPr>
        <a:defRPr baseline="0">
          <a:solidFill>
            <a:schemeClr val="dk1"/>
          </a:solidFill>
        </a:defRPr>
      </a:pPr>
      <a:endParaRPr lang="ru-RU"/>
    </a:p>
  </c:txPr>
  <c:printSettings>
    <c:headerFooter/>
    <c:pageMargins b="0.75" l="0.25" r="0.25" t="0.75" header="0.3" footer="0.3"/>
    <c:pageSetup paperSize="8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dk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5684882646517429E-2"/>
          <c:y val="4.4872455889999538E-3"/>
          <c:w val="0.98938250840258457"/>
          <c:h val="0.98174084508257231"/>
        </c:manualLayout>
      </c:layout>
      <c:lineChart>
        <c:grouping val="standard"/>
        <c:varyColors val="0"/>
        <c:ser>
          <c:idx val="0"/>
          <c:order val="0"/>
          <c:tx>
            <c:strRef>
              <c:f>'920'!$E$1</c:f>
              <c:strCache>
                <c:ptCount val="1"/>
                <c:pt idx="0">
                  <c:v>06.09.2022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'920'!$F$3:$F$71</c:f>
              <c:numCache>
                <c:formatCode>0.00</c:formatCode>
                <c:ptCount val="69"/>
                <c:pt idx="0">
                  <c:v>1.6548008965542242</c:v>
                </c:pt>
                <c:pt idx="1">
                  <c:v>2.8795819540039109</c:v>
                </c:pt>
                <c:pt idx="2">
                  <c:v>8.2264960344882425</c:v>
                </c:pt>
                <c:pt idx="3">
                  <c:v>12.143091774384228</c:v>
                </c:pt>
                <c:pt idx="4">
                  <c:v>14.247786554087792</c:v>
                </c:pt>
                <c:pt idx="5">
                  <c:v>13.389101283783003</c:v>
                </c:pt>
                <c:pt idx="6">
                  <c:v>9.5800875066788755</c:v>
                </c:pt>
                <c:pt idx="7">
                  <c:v>8.2402253729318353</c:v>
                </c:pt>
                <c:pt idx="8">
                  <c:v>8.3276492293912234</c:v>
                </c:pt>
                <c:pt idx="9">
                  <c:v>8.2422383251761744</c:v>
                </c:pt>
                <c:pt idx="10">
                  <c:v>6.1160085557416295</c:v>
                </c:pt>
                <c:pt idx="11">
                  <c:v>3.0480291386637042</c:v>
                </c:pt>
                <c:pt idx="12">
                  <c:v>6.1652149916439676</c:v>
                </c:pt>
                <c:pt idx="13">
                  <c:v>7.4564141562704869</c:v>
                </c:pt>
                <c:pt idx="14">
                  <c:v>7.398879841968089</c:v>
                </c:pt>
                <c:pt idx="15">
                  <c:v>4.619364014114776</c:v>
                </c:pt>
                <c:pt idx="16">
                  <c:v>-0.86489828950807635</c:v>
                </c:pt>
                <c:pt idx="17">
                  <c:v>-12.023413514585982</c:v>
                </c:pt>
                <c:pt idx="18">
                  <c:v>-29.482781483704045</c:v>
                </c:pt>
                <c:pt idx="19">
                  <c:v>-45.160737189774636</c:v>
                </c:pt>
                <c:pt idx="20">
                  <c:v>-59.070192453374972</c:v>
                </c:pt>
                <c:pt idx="21">
                  <c:v>-70.923318737746968</c:v>
                </c:pt>
                <c:pt idx="22">
                  <c:v>-82.974694136808125</c:v>
                </c:pt>
                <c:pt idx="23">
                  <c:v>-94.94027487989149</c:v>
                </c:pt>
                <c:pt idx="24">
                  <c:v>-94.426219319551507</c:v>
                </c:pt>
                <c:pt idx="25">
                  <c:v>-85.084171960825572</c:v>
                </c:pt>
                <c:pt idx="26">
                  <c:v>-73.210744215761196</c:v>
                </c:pt>
                <c:pt idx="27">
                  <c:v>-62.063061760642462</c:v>
                </c:pt>
                <c:pt idx="28">
                  <c:v>-53.645337062561957</c:v>
                </c:pt>
                <c:pt idx="29">
                  <c:v>-52.38468052413031</c:v>
                </c:pt>
                <c:pt idx="30">
                  <c:v>-72.757065781915443</c:v>
                </c:pt>
                <c:pt idx="31">
                  <c:v>-98.042849222149513</c:v>
                </c:pt>
                <c:pt idx="32">
                  <c:v>-121.28257904773358</c:v>
                </c:pt>
                <c:pt idx="33">
                  <c:v>-147.79135401048623</c:v>
                </c:pt>
                <c:pt idx="34">
                  <c:v>-176.84829279663182</c:v>
                </c:pt>
                <c:pt idx="35">
                  <c:v>-204.49760297586954</c:v>
                </c:pt>
                <c:pt idx="36">
                  <c:v>-230.56838385946719</c:v>
                </c:pt>
                <c:pt idx="37">
                  <c:v>-257.2207315595025</c:v>
                </c:pt>
                <c:pt idx="38">
                  <c:v>-280.18581812592919</c:v>
                </c:pt>
                <c:pt idx="39">
                  <c:v>-297.66069266006969</c:v>
                </c:pt>
                <c:pt idx="40">
                  <c:v>-312.81960134846622</c:v>
                </c:pt>
                <c:pt idx="41">
                  <c:v>-328.35967903896733</c:v>
                </c:pt>
                <c:pt idx="42">
                  <c:v>-334.65476696449059</c:v>
                </c:pt>
                <c:pt idx="43">
                  <c:v>-332.32439925767284</c:v>
                </c:pt>
                <c:pt idx="44">
                  <c:v>-327.43413400918632</c:v>
                </c:pt>
                <c:pt idx="45">
                  <c:v>-323.08196544373379</c:v>
                </c:pt>
                <c:pt idx="46">
                  <c:v>-320.00235073578187</c:v>
                </c:pt>
                <c:pt idx="47">
                  <c:v>-320.96260425216713</c:v>
                </c:pt>
                <c:pt idx="48">
                  <c:v>-327.62758982549229</c:v>
                </c:pt>
                <c:pt idx="49">
                  <c:v>-333.20396436679027</c:v>
                </c:pt>
                <c:pt idx="50">
                  <c:v>-338.31395890366258</c:v>
                </c:pt>
                <c:pt idx="51">
                  <c:v>-345.60941271944728</c:v>
                </c:pt>
                <c:pt idx="52">
                  <c:v>-356.96109273626695</c:v>
                </c:pt>
                <c:pt idx="53">
                  <c:v>-372.65673746209086</c:v>
                </c:pt>
                <c:pt idx="54">
                  <c:v>-383.33633385942306</c:v>
                </c:pt>
                <c:pt idx="55">
                  <c:v>-385.97501147568971</c:v>
                </c:pt>
                <c:pt idx="56">
                  <c:v>-388.5101814552047</c:v>
                </c:pt>
                <c:pt idx="57">
                  <c:v>-394.79557347242337</c:v>
                </c:pt>
                <c:pt idx="58">
                  <c:v>-400.60659125577564</c:v>
                </c:pt>
                <c:pt idx="59">
                  <c:v>-403.53155095065625</c:v>
                </c:pt>
                <c:pt idx="60">
                  <c:v>-403.68556253107124</c:v>
                </c:pt>
                <c:pt idx="61">
                  <c:v>-403.49366223896675</c:v>
                </c:pt>
                <c:pt idx="62">
                  <c:v>-407.64131557939953</c:v>
                </c:pt>
                <c:pt idx="63">
                  <c:v>-415.27078571373761</c:v>
                </c:pt>
                <c:pt idx="64">
                  <c:v>-425.23004997925932</c:v>
                </c:pt>
                <c:pt idx="65">
                  <c:v>-436.98768652356353</c:v>
                </c:pt>
                <c:pt idx="66">
                  <c:v>-453.34774724463227</c:v>
                </c:pt>
                <c:pt idx="67">
                  <c:v>-475.52204885752201</c:v>
                </c:pt>
                <c:pt idx="68">
                  <c:v>-499.94819162101953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2-42FD-A7DB-D95C15FD680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52139856"/>
        <c:axId val="351823896"/>
        <c:extLst/>
      </c:lineChart>
      <c:catAx>
        <c:axId val="35213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823896"/>
        <c:crosses val="autoZero"/>
        <c:auto val="1"/>
        <c:lblAlgn val="ctr"/>
        <c:lblOffset val="100"/>
        <c:noMultiLvlLbl val="0"/>
      </c:catAx>
      <c:valAx>
        <c:axId val="35182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2139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solidFill>
            <a:schemeClr val="bg1">
              <a:alpha val="0"/>
            </a:schemeClr>
          </a:solidFill>
          <a:ln w="25400"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solidFill>
          <a:schemeClr val="accent3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2"/>
    </a:solidFill>
    <a:ln>
      <a:solidFill>
        <a:schemeClr val="tx1"/>
      </a:solidFill>
    </a:ln>
    <a:effectLst/>
  </c:spPr>
  <c:txPr>
    <a:bodyPr/>
    <a:lstStyle/>
    <a:p>
      <a:pPr>
        <a:defRPr baseline="0">
          <a:solidFill>
            <a:schemeClr val="dk1"/>
          </a:solidFill>
        </a:defRPr>
      </a:pPr>
      <a:endParaRPr lang="ru-RU"/>
    </a:p>
  </c:txPr>
  <c:printSettings>
    <c:headerFooter/>
    <c:pageMargins b="0.75" l="0.25" r="0.25" t="0.75" header="0.3" footer="0.3"/>
    <c:pageSetup paperSize="8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5684882646517429E-2"/>
          <c:y val="4.1467712699701769E-3"/>
          <c:w val="0.98938250840258457"/>
          <c:h val="0.98174084508257231"/>
        </c:manualLayout>
      </c:layout>
      <c:lineChart>
        <c:grouping val="standard"/>
        <c:varyColors val="0"/>
        <c:ser>
          <c:idx val="1"/>
          <c:order val="0"/>
          <c:tx>
            <c:strRef>
              <c:f>'932'!$K$1:$L$1</c:f>
              <c:strCache>
                <c:ptCount val="1"/>
                <c:pt idx="0">
                  <c:v>24.10.2022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'932'!$L$3:$L$70</c:f>
              <c:numCache>
                <c:formatCode>0.00</c:formatCode>
                <c:ptCount val="68"/>
                <c:pt idx="0">
                  <c:v>-21.532494251708833</c:v>
                </c:pt>
                <c:pt idx="1">
                  <c:v>-34.207004397351383</c:v>
                </c:pt>
                <c:pt idx="2">
                  <c:v>-33.462354689289633</c:v>
                </c:pt>
                <c:pt idx="3">
                  <c:v>-18.482797222294099</c:v>
                </c:pt>
                <c:pt idx="4">
                  <c:v>-10.678169483057202</c:v>
                </c:pt>
                <c:pt idx="5">
                  <c:v>-11.338739040747612</c:v>
                </c:pt>
                <c:pt idx="6">
                  <c:v>-13.371296951574417</c:v>
                </c:pt>
                <c:pt idx="7">
                  <c:v>-22.78173298160446</c:v>
                </c:pt>
                <c:pt idx="8">
                  <c:v>-28.068860542387029</c:v>
                </c:pt>
                <c:pt idx="9">
                  <c:v>-34.937476864703044</c:v>
                </c:pt>
                <c:pt idx="10">
                  <c:v>-40.427475764821814</c:v>
                </c:pt>
                <c:pt idx="11">
                  <c:v>-31.670018054183629</c:v>
                </c:pt>
                <c:pt idx="12">
                  <c:v>-21.486633401378128</c:v>
                </c:pt>
                <c:pt idx="13">
                  <c:v>-5.9957721713944778</c:v>
                </c:pt>
                <c:pt idx="14">
                  <c:v>-0.92878422889243595</c:v>
                </c:pt>
                <c:pt idx="15">
                  <c:v>3.3303659563696186E-2</c:v>
                </c:pt>
                <c:pt idx="16">
                  <c:v>4.329205245895583</c:v>
                </c:pt>
                <c:pt idx="17">
                  <c:v>14.340260298669456</c:v>
                </c:pt>
                <c:pt idx="18">
                  <c:v>22.379522330177927</c:v>
                </c:pt>
                <c:pt idx="19">
                  <c:v>19.745335081410946</c:v>
                </c:pt>
                <c:pt idx="20">
                  <c:v>11.946287156649223</c:v>
                </c:pt>
                <c:pt idx="21">
                  <c:v>1.2505098425445809</c:v>
                </c:pt>
                <c:pt idx="22">
                  <c:v>-18.368841027715391</c:v>
                </c:pt>
                <c:pt idx="23">
                  <c:v>-30.70485471729539</c:v>
                </c:pt>
                <c:pt idx="24">
                  <c:v>-28.650240372375308</c:v>
                </c:pt>
                <c:pt idx="25">
                  <c:v>-16.120998091073332</c:v>
                </c:pt>
                <c:pt idx="26">
                  <c:v>2.1740173396892999</c:v>
                </c:pt>
                <c:pt idx="27">
                  <c:v>20.770669346508157</c:v>
                </c:pt>
                <c:pt idx="28">
                  <c:v>17.463838717743855</c:v>
                </c:pt>
                <c:pt idx="29">
                  <c:v>1.1557378579019542</c:v>
                </c:pt>
                <c:pt idx="30">
                  <c:v>-16.21963497721768</c:v>
                </c:pt>
                <c:pt idx="31">
                  <c:v>-20.82445644532055</c:v>
                </c:pt>
                <c:pt idx="32">
                  <c:v>-19.427249145329881</c:v>
                </c:pt>
                <c:pt idx="33">
                  <c:v>-17.799270734650875</c:v>
                </c:pt>
                <c:pt idx="34">
                  <c:v>-13.580453851803597</c:v>
                </c:pt>
                <c:pt idx="35">
                  <c:v>-21.478868627129287</c:v>
                </c:pt>
                <c:pt idx="36">
                  <c:v>-36.458212468925922</c:v>
                </c:pt>
                <c:pt idx="37">
                  <c:v>-35.659021434983501</c:v>
                </c:pt>
                <c:pt idx="38">
                  <c:v>-28.245857570937645</c:v>
                </c:pt>
                <c:pt idx="39">
                  <c:v>-15.231425920260051</c:v>
                </c:pt>
                <c:pt idx="40">
                  <c:v>-1.8677708552968681</c:v>
                </c:pt>
                <c:pt idx="41">
                  <c:v>14.975674635634775</c:v>
                </c:pt>
                <c:pt idx="42">
                  <c:v>30.013875215357388</c:v>
                </c:pt>
                <c:pt idx="43">
                  <c:v>31.010142371388298</c:v>
                </c:pt>
                <c:pt idx="44">
                  <c:v>24.131831361584617</c:v>
                </c:pt>
                <c:pt idx="45">
                  <c:v>34.674172339376405</c:v>
                </c:pt>
                <c:pt idx="46">
                  <c:v>50.288859086757213</c:v>
                </c:pt>
                <c:pt idx="47">
                  <c:v>37.014182729506224</c:v>
                </c:pt>
                <c:pt idx="48">
                  <c:v>17.082186217194888</c:v>
                </c:pt>
                <c:pt idx="49">
                  <c:v>8.8427765429445486</c:v>
                </c:pt>
                <c:pt idx="50">
                  <c:v>18.543829885080115</c:v>
                </c:pt>
                <c:pt idx="51">
                  <c:v>22.64944367222931</c:v>
                </c:pt>
                <c:pt idx="52">
                  <c:v>8.0516709313342005</c:v>
                </c:pt>
                <c:pt idx="53">
                  <c:v>4.1904925975933196</c:v>
                </c:pt>
                <c:pt idx="54">
                  <c:v>9.9551126706991795</c:v>
                </c:pt>
                <c:pt idx="55">
                  <c:v>11.873979194443436</c:v>
                </c:pt>
                <c:pt idx="56">
                  <c:v>5.6653365230966557</c:v>
                </c:pt>
                <c:pt idx="57">
                  <c:v>9.889728716342205</c:v>
                </c:pt>
                <c:pt idx="58">
                  <c:v>24.092369772998524</c:v>
                </c:pt>
                <c:pt idx="59">
                  <c:v>29.006401433383829</c:v>
                </c:pt>
                <c:pt idx="60">
                  <c:v>28.969779126840308</c:v>
                </c:pt>
                <c:pt idx="61">
                  <c:v>32.311815127594073</c:v>
                </c:pt>
                <c:pt idx="62">
                  <c:v>35.433503808974322</c:v>
                </c:pt>
                <c:pt idx="63">
                  <c:v>41.45821920207915</c:v>
                </c:pt>
                <c:pt idx="64">
                  <c:v>57.982064805743818</c:v>
                </c:pt>
                <c:pt idx="65">
                  <c:v>87.541471989796264</c:v>
                </c:pt>
                <c:pt idx="66">
                  <c:v>115.99976044178405</c:v>
                </c:pt>
                <c:pt idx="67">
                  <c:v>145.65840466077603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C-460F-8ED2-6AD0CC9E85CE}"/>
            </c:ext>
          </c:extLst>
        </c:ser>
        <c:ser>
          <c:idx val="0"/>
          <c:order val="1"/>
          <c:tx>
            <c:strRef>
              <c:f>'932'!$M$1:$N$1</c:f>
              <c:strCache>
                <c:ptCount val="1"/>
                <c:pt idx="0">
                  <c:v>14.01.2023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'932'!$N$3:$N$70</c:f>
              <c:numCache>
                <c:formatCode>0.00</c:formatCode>
                <c:ptCount val="68"/>
                <c:pt idx="0">
                  <c:v>-28.974920187411794</c:v>
                </c:pt>
                <c:pt idx="1">
                  <c:v>-48.754280893765497</c:v>
                </c:pt>
                <c:pt idx="2">
                  <c:v>-50.240454842225866</c:v>
                </c:pt>
                <c:pt idx="3">
                  <c:v>-34.205993803944892</c:v>
                </c:pt>
                <c:pt idx="4">
                  <c:v>-27.038858868122041</c:v>
                </c:pt>
                <c:pt idx="5">
                  <c:v>-28.580058032748564</c:v>
                </c:pt>
                <c:pt idx="6">
                  <c:v>-35.264760023565863</c:v>
                </c:pt>
                <c:pt idx="7">
                  <c:v>-47.736389864152514</c:v>
                </c:pt>
                <c:pt idx="8">
                  <c:v>-54.530159393949766</c:v>
                </c:pt>
                <c:pt idx="9">
                  <c:v>-62.921355781537471</c:v>
                </c:pt>
                <c:pt idx="10">
                  <c:v>-67.454201437524702</c:v>
                </c:pt>
                <c:pt idx="11">
                  <c:v>-59.650791183960266</c:v>
                </c:pt>
                <c:pt idx="12">
                  <c:v>-52.971594573283305</c:v>
                </c:pt>
                <c:pt idx="13">
                  <c:v>-38.981108947292853</c:v>
                </c:pt>
                <c:pt idx="14">
                  <c:v>-32.179745496909511</c:v>
                </c:pt>
                <c:pt idx="15">
                  <c:v>-32.431842824645699</c:v>
                </c:pt>
                <c:pt idx="16">
                  <c:v>-30.479497314340804</c:v>
                </c:pt>
                <c:pt idx="17">
                  <c:v>-20.990553365806303</c:v>
                </c:pt>
                <c:pt idx="18">
                  <c:v>-16.114560298596174</c:v>
                </c:pt>
                <c:pt idx="19">
                  <c:v>-19.836852627877665</c:v>
                </c:pt>
                <c:pt idx="20">
                  <c:v>-28.740387308643449</c:v>
                </c:pt>
                <c:pt idx="21">
                  <c:v>-40.219248015702881</c:v>
                </c:pt>
                <c:pt idx="22">
                  <c:v>-61.614581072744876</c:v>
                </c:pt>
                <c:pt idx="23">
                  <c:v>-74.428590818948379</c:v>
                </c:pt>
                <c:pt idx="24">
                  <c:v>-74.463008284777942</c:v>
                </c:pt>
                <c:pt idx="25">
                  <c:v>-62.459992384276681</c:v>
                </c:pt>
                <c:pt idx="26">
                  <c:v>-46.272151564464657</c:v>
                </c:pt>
                <c:pt idx="27">
                  <c:v>-29.244986848817014</c:v>
                </c:pt>
                <c:pt idx="28">
                  <c:v>-33.0007293428067</c:v>
                </c:pt>
                <c:pt idx="29">
                  <c:v>-50.562215369213668</c:v>
                </c:pt>
                <c:pt idx="30">
                  <c:v>-68.640845428391742</c:v>
                </c:pt>
                <c:pt idx="31">
                  <c:v>-74.127475965726035</c:v>
                </c:pt>
                <c:pt idx="32">
                  <c:v>-73.645569134612572</c:v>
                </c:pt>
                <c:pt idx="33">
                  <c:v>-72.578008412978022</c:v>
                </c:pt>
                <c:pt idx="34">
                  <c:v>-69.270853827574967</c:v>
                </c:pt>
                <c:pt idx="35">
                  <c:v>-77.494580643121822</c:v>
                </c:pt>
                <c:pt idx="36">
                  <c:v>-93.913675233163985</c:v>
                </c:pt>
                <c:pt idx="37">
                  <c:v>-93.894763505160114</c:v>
                </c:pt>
                <c:pt idx="38">
                  <c:v>-87.064555150688591</c:v>
                </c:pt>
                <c:pt idx="39">
                  <c:v>-74.496857929146969</c:v>
                </c:pt>
                <c:pt idx="40">
                  <c:v>-61.873420373269738</c:v>
                </c:pt>
                <c:pt idx="41">
                  <c:v>-45.763359652200961</c:v>
                </c:pt>
                <c:pt idx="42">
                  <c:v>-31.964318463392701</c:v>
                </c:pt>
                <c:pt idx="43">
                  <c:v>-31.516590892497348</c:v>
                </c:pt>
                <c:pt idx="44">
                  <c:v>-39.406829415083777</c:v>
                </c:pt>
                <c:pt idx="45">
                  <c:v>-29.805907291932343</c:v>
                </c:pt>
                <c:pt idx="46">
                  <c:v>-14.937466460496353</c:v>
                </c:pt>
                <c:pt idx="47">
                  <c:v>-26.846202572366323</c:v>
                </c:pt>
                <c:pt idx="48">
                  <c:v>-46.796301079606494</c:v>
                </c:pt>
                <c:pt idx="49">
                  <c:v>-55.835067967744877</c:v>
                </c:pt>
                <c:pt idx="50">
                  <c:v>-46.67042663155047</c:v>
                </c:pt>
                <c:pt idx="51">
                  <c:v>-44.598816979191312</c:v>
                </c:pt>
                <c:pt idx="52">
                  <c:v>-59.824549241100755</c:v>
                </c:pt>
                <c:pt idx="53">
                  <c:v>-63.987751518703178</c:v>
                </c:pt>
                <c:pt idx="54">
                  <c:v>-57.977811268531582</c:v>
                </c:pt>
                <c:pt idx="55">
                  <c:v>-55.956864633676858</c:v>
                </c:pt>
                <c:pt idx="56">
                  <c:v>-61.511119627197161</c:v>
                </c:pt>
                <c:pt idx="57">
                  <c:v>-57.753818576453867</c:v>
                </c:pt>
                <c:pt idx="58">
                  <c:v>-44.272239782826432</c:v>
                </c:pt>
                <c:pt idx="59">
                  <c:v>-38.723099581604842</c:v>
                </c:pt>
                <c:pt idx="60">
                  <c:v>-38.354881188871616</c:v>
                </c:pt>
                <c:pt idx="61">
                  <c:v>-34.971368862190829</c:v>
                </c:pt>
                <c:pt idx="62">
                  <c:v>-32.172054725951455</c:v>
                </c:pt>
                <c:pt idx="63">
                  <c:v>-27.90400794786153</c:v>
                </c:pt>
                <c:pt idx="64">
                  <c:v>-12.641312130795242</c:v>
                </c:pt>
                <c:pt idx="65">
                  <c:v>17.169595993468377</c:v>
                </c:pt>
                <c:pt idx="66">
                  <c:v>46.472966552616654</c:v>
                </c:pt>
                <c:pt idx="67">
                  <c:v>77.561906859535114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5C-460F-8ED2-6AD0CC9E85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52139856"/>
        <c:axId val="351823896"/>
        <c:extLst/>
      </c:lineChart>
      <c:catAx>
        <c:axId val="35213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823896"/>
        <c:crosses val="autoZero"/>
        <c:auto val="1"/>
        <c:lblAlgn val="ctr"/>
        <c:lblOffset val="100"/>
        <c:noMultiLvlLbl val="0"/>
      </c:catAx>
      <c:valAx>
        <c:axId val="35182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2139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solidFill>
            <a:schemeClr val="bg1">
              <a:alpha val="0"/>
            </a:schemeClr>
          </a:solidFill>
          <a:ln w="25400"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solidFill>
          <a:schemeClr val="accent3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2"/>
    </a:solidFill>
    <a:ln>
      <a:solidFill>
        <a:schemeClr val="tx1"/>
      </a:solidFill>
    </a:ln>
    <a:effectLst/>
  </c:spPr>
  <c:txPr>
    <a:bodyPr/>
    <a:lstStyle/>
    <a:p>
      <a:pPr>
        <a:defRPr baseline="0">
          <a:solidFill>
            <a:schemeClr val="dk1"/>
          </a:solidFill>
        </a:defRPr>
      </a:pPr>
      <a:endParaRPr lang="ru-RU"/>
    </a:p>
  </c:txPr>
  <c:printSettings>
    <c:headerFooter/>
    <c:pageMargins b="0.75" l="0.25" r="0.25" t="0.75" header="0.3" footer="0.3"/>
    <c:pageSetup paperSize="8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5684882646517429E-2"/>
          <c:y val="4.3128336835185702E-3"/>
          <c:w val="0.98938250840258457"/>
          <c:h val="0.98174084508257231"/>
        </c:manualLayout>
      </c:layout>
      <c:lineChart>
        <c:grouping val="standard"/>
        <c:varyColors val="0"/>
        <c:ser>
          <c:idx val="5"/>
          <c:order val="5"/>
          <c:tx>
            <c:strRef>
              <c:f>'938+87'!$AR$1:$AS$1</c:f>
              <c:strCache>
                <c:ptCount val="1"/>
                <c:pt idx="0">
                  <c:v>13.12.2022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'938+87'!$BA$4:$BA$81</c:f>
              <c:numCache>
                <c:formatCode>0.00</c:formatCode>
                <c:ptCount val="78"/>
                <c:pt idx="0">
                  <c:v>-14.872501382230526</c:v>
                </c:pt>
                <c:pt idx="1">
                  <c:v>-27.056519289548493</c:v>
                </c:pt>
                <c:pt idx="2">
                  <c:v>-38.472572071385159</c:v>
                </c:pt>
                <c:pt idx="3">
                  <c:v>-48.070508441086922</c:v>
                </c:pt>
                <c:pt idx="4">
                  <c:v>-54.76845742391798</c:v>
                </c:pt>
                <c:pt idx="5">
                  <c:v>-63.184134932812512</c:v>
                </c:pt>
                <c:pt idx="6">
                  <c:v>-78.034587331949581</c:v>
                </c:pt>
                <c:pt idx="7">
                  <c:v>-92.083018661723315</c:v>
                </c:pt>
                <c:pt idx="8">
                  <c:v>-101.39860397921574</c:v>
                </c:pt>
                <c:pt idx="9">
                  <c:v>-105.72233625562158</c:v>
                </c:pt>
                <c:pt idx="10">
                  <c:v>-109.76149394077815</c:v>
                </c:pt>
                <c:pt idx="11">
                  <c:v>-108.99644213614997</c:v>
                </c:pt>
                <c:pt idx="12">
                  <c:v>-114.41216039084573</c:v>
                </c:pt>
                <c:pt idx="13">
                  <c:v>-125.1232313733651</c:v>
                </c:pt>
                <c:pt idx="14">
                  <c:v>-144.88907487939562</c:v>
                </c:pt>
                <c:pt idx="15">
                  <c:v>-164.50159656897804</c:v>
                </c:pt>
                <c:pt idx="16">
                  <c:v>-180.30763893370604</c:v>
                </c:pt>
                <c:pt idx="17">
                  <c:v>-193.22663676910071</c:v>
                </c:pt>
                <c:pt idx="18">
                  <c:v>-204.73065921441798</c:v>
                </c:pt>
                <c:pt idx="19">
                  <c:v>-214.45801553985672</c:v>
                </c:pt>
                <c:pt idx="20">
                  <c:v>-216.79745683388094</c:v>
                </c:pt>
                <c:pt idx="21">
                  <c:v>-220.86109671577353</c:v>
                </c:pt>
                <c:pt idx="22">
                  <c:v>-217.44680213585895</c:v>
                </c:pt>
                <c:pt idx="23">
                  <c:v>-214.42398756193296</c:v>
                </c:pt>
                <c:pt idx="24">
                  <c:v>-224.75747589904626</c:v>
                </c:pt>
                <c:pt idx="25">
                  <c:v>-230.54017322988142</c:v>
                </c:pt>
                <c:pt idx="26">
                  <c:v>-236.82727967811863</c:v>
                </c:pt>
                <c:pt idx="27">
                  <c:v>-241.49375996747824</c:v>
                </c:pt>
                <c:pt idx="28">
                  <c:v>-249.45571609146262</c:v>
                </c:pt>
                <c:pt idx="29">
                  <c:v>-247.73679549937324</c:v>
                </c:pt>
                <c:pt idx="30">
                  <c:v>-235.51311303657445</c:v>
                </c:pt>
                <c:pt idx="31">
                  <c:v>-223.82839492413095</c:v>
                </c:pt>
                <c:pt idx="32">
                  <c:v>-211.26544345805178</c:v>
                </c:pt>
                <c:pt idx="33">
                  <c:v>-190.99807479732672</c:v>
                </c:pt>
                <c:pt idx="34">
                  <c:v>-165.58074129387597</c:v>
                </c:pt>
                <c:pt idx="35">
                  <c:v>-146.38423689938421</c:v>
                </c:pt>
                <c:pt idx="36">
                  <c:v>-128.97261680813432</c:v>
                </c:pt>
                <c:pt idx="37">
                  <c:v>-119.06967442015826</c:v>
                </c:pt>
                <c:pt idx="38">
                  <c:v>-119.91032462091945</c:v>
                </c:pt>
                <c:pt idx="39">
                  <c:v>-120.43172553855166</c:v>
                </c:pt>
                <c:pt idx="40">
                  <c:v>-123.09889600739891</c:v>
                </c:pt>
                <c:pt idx="41">
                  <c:v>-121.60274644439689</c:v>
                </c:pt>
                <c:pt idx="42">
                  <c:v>-119.41065056165628</c:v>
                </c:pt>
                <c:pt idx="43">
                  <c:v>-112.8893300779023</c:v>
                </c:pt>
                <c:pt idx="44">
                  <c:v>-105.48766804980535</c:v>
                </c:pt>
                <c:pt idx="45">
                  <c:v>-97.390134918603536</c:v>
                </c:pt>
                <c:pt idx="46">
                  <c:v>-84.77435492963123</c:v>
                </c:pt>
                <c:pt idx="47">
                  <c:v>-70.220256474487655</c:v>
                </c:pt>
                <c:pt idx="48">
                  <c:v>-59.948200350638054</c:v>
                </c:pt>
                <c:pt idx="49">
                  <c:v>-49.283042916225448</c:v>
                </c:pt>
                <c:pt idx="50">
                  <c:v>-40.923016843791885</c:v>
                </c:pt>
                <c:pt idx="51">
                  <c:v>-33.160450147577585</c:v>
                </c:pt>
                <c:pt idx="52">
                  <c:v>-31.063861853851662</c:v>
                </c:pt>
                <c:pt idx="53">
                  <c:v>-32.923827603946997</c:v>
                </c:pt>
                <c:pt idx="54">
                  <c:v>-39.612081240476556</c:v>
                </c:pt>
                <c:pt idx="55">
                  <c:v>-48.52316007202851</c:v>
                </c:pt>
                <c:pt idx="56">
                  <c:v>-48.388850759203848</c:v>
                </c:pt>
                <c:pt idx="57">
                  <c:v>-44.712762577593594</c:v>
                </c:pt>
                <c:pt idx="58">
                  <c:v>-39.19081809049402</c:v>
                </c:pt>
                <c:pt idx="59">
                  <c:v>-34.501743679730318</c:v>
                </c:pt>
                <c:pt idx="60">
                  <c:v>-27.948670433026997</c:v>
                </c:pt>
                <c:pt idx="61">
                  <c:v>-16.823287320725029</c:v>
                </c:pt>
                <c:pt idx="62">
                  <c:v>-6.4375656185517105</c:v>
                </c:pt>
                <c:pt idx="63">
                  <c:v>3.7828682263675244</c:v>
                </c:pt>
                <c:pt idx="64">
                  <c:v>13.62497783203267</c:v>
                </c:pt>
                <c:pt idx="65">
                  <c:v>16.720998092812408</c:v>
                </c:pt>
                <c:pt idx="66">
                  <c:v>16.083242041431795</c:v>
                </c:pt>
                <c:pt idx="67">
                  <c:v>13.877365253937036</c:v>
                </c:pt>
                <c:pt idx="68">
                  <c:v>3.1486028096790353</c:v>
                </c:pt>
                <c:pt idx="69">
                  <c:v>-0.546348678750471</c:v>
                </c:pt>
                <c:pt idx="70">
                  <c:v>-2.7299242973842883</c:v>
                </c:pt>
                <c:pt idx="71">
                  <c:v>13.723754755870489</c:v>
                </c:pt>
                <c:pt idx="72">
                  <c:v>47.191365603867666</c:v>
                </c:pt>
                <c:pt idx="73">
                  <c:v>87.242502184121918</c:v>
                </c:pt>
                <c:pt idx="74">
                  <c:v>124.91911708587058</c:v>
                </c:pt>
                <c:pt idx="75">
                  <c:v>161.96842417166931</c:v>
                </c:pt>
                <c:pt idx="76">
                  <c:v>202.92345697091804</c:v>
                </c:pt>
                <c:pt idx="77">
                  <c:v>247.78316358379789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64-4976-B2D6-BB683B60F905}"/>
            </c:ext>
          </c:extLst>
        </c:ser>
        <c:ser>
          <c:idx val="6"/>
          <c:order val="6"/>
          <c:tx>
            <c:strRef>
              <c:f>'938+87'!$AT$1:$AU$1</c:f>
              <c:strCache>
                <c:ptCount val="1"/>
                <c:pt idx="0">
                  <c:v>14.01.2023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'938+87'!$AY$4:$AY$81</c:f>
              <c:numCache>
                <c:formatCode>0.00</c:formatCode>
                <c:ptCount val="78"/>
                <c:pt idx="0">
                  <c:v>-14.529268553003728</c:v>
                </c:pt>
                <c:pt idx="1">
                  <c:v>-26.332915767206355</c:v>
                </c:pt>
                <c:pt idx="2">
                  <c:v>-37.80770838123432</c:v>
                </c:pt>
                <c:pt idx="3">
                  <c:v>-46.990080449219931</c:v>
                </c:pt>
                <c:pt idx="4">
                  <c:v>-53.557707493468193</c:v>
                </c:pt>
                <c:pt idx="5">
                  <c:v>-61.509567466616708</c:v>
                </c:pt>
                <c:pt idx="6">
                  <c:v>-76.260783495186786</c:v>
                </c:pt>
                <c:pt idx="7">
                  <c:v>-90.48499070403571</c:v>
                </c:pt>
                <c:pt idx="8">
                  <c:v>-99.771821709069982</c:v>
                </c:pt>
                <c:pt idx="9">
                  <c:v>-104.29875954891446</c:v>
                </c:pt>
                <c:pt idx="10">
                  <c:v>-108.18358609901681</c:v>
                </c:pt>
                <c:pt idx="11">
                  <c:v>-107.55120509655607</c:v>
                </c:pt>
                <c:pt idx="12">
                  <c:v>-113.07462387735877</c:v>
                </c:pt>
                <c:pt idx="13">
                  <c:v>-123.86721512475368</c:v>
                </c:pt>
                <c:pt idx="14">
                  <c:v>-143.94539921927162</c:v>
                </c:pt>
                <c:pt idx="15">
                  <c:v>-163.65856996290489</c:v>
                </c:pt>
                <c:pt idx="16">
                  <c:v>-179.46448018312682</c:v>
                </c:pt>
                <c:pt idx="17">
                  <c:v>-192.26386795285975</c:v>
                </c:pt>
                <c:pt idx="18">
                  <c:v>-203.96427912239608</c:v>
                </c:pt>
                <c:pt idx="19">
                  <c:v>-213.93844429163454</c:v>
                </c:pt>
                <c:pt idx="20">
                  <c:v>-216.41491884285605</c:v>
                </c:pt>
                <c:pt idx="21">
                  <c:v>-220.43039828292723</c:v>
                </c:pt>
                <c:pt idx="22">
                  <c:v>-217.52789102178605</c:v>
                </c:pt>
                <c:pt idx="23">
                  <c:v>-213.21412532540521</c:v>
                </c:pt>
                <c:pt idx="24">
                  <c:v>-223.5438258076465</c:v>
                </c:pt>
                <c:pt idx="25">
                  <c:v>-229.38065530775717</c:v>
                </c:pt>
                <c:pt idx="26">
                  <c:v>-235.64020982360415</c:v>
                </c:pt>
                <c:pt idx="27">
                  <c:v>-240.46529417432868</c:v>
                </c:pt>
                <c:pt idx="28">
                  <c:v>-248.50004628637882</c:v>
                </c:pt>
                <c:pt idx="29">
                  <c:v>-247.01221305982247</c:v>
                </c:pt>
                <c:pt idx="30">
                  <c:v>-234.99097688570981</c:v>
                </c:pt>
                <c:pt idx="31">
                  <c:v>-223.22298598518779</c:v>
                </c:pt>
                <c:pt idx="32">
                  <c:v>-210.83073282938466</c:v>
                </c:pt>
                <c:pt idx="33">
                  <c:v>-190.7165730152349</c:v>
                </c:pt>
                <c:pt idx="34">
                  <c:v>-165.338864970261</c:v>
                </c:pt>
                <c:pt idx="35">
                  <c:v>-146.16767756047494</c:v>
                </c:pt>
                <c:pt idx="36">
                  <c:v>-128.62244513589906</c:v>
                </c:pt>
                <c:pt idx="37">
                  <c:v>-118.48474379940936</c:v>
                </c:pt>
                <c:pt idx="38">
                  <c:v>-119.23286919416138</c:v>
                </c:pt>
                <c:pt idx="39">
                  <c:v>-119.62780819903533</c:v>
                </c:pt>
                <c:pt idx="40">
                  <c:v>-122.30935587751468</c:v>
                </c:pt>
                <c:pt idx="41">
                  <c:v>-120.73328689731316</c:v>
                </c:pt>
                <c:pt idx="42">
                  <c:v>-118.5800506489291</c:v>
                </c:pt>
                <c:pt idx="43">
                  <c:v>-111.89156329281394</c:v>
                </c:pt>
                <c:pt idx="44">
                  <c:v>-104.64510726670477</c:v>
                </c:pt>
                <c:pt idx="45">
                  <c:v>-96.41604718148794</c:v>
                </c:pt>
                <c:pt idx="46">
                  <c:v>-83.877424702215734</c:v>
                </c:pt>
                <c:pt idx="47">
                  <c:v>-69.34814472369689</c:v>
                </c:pt>
                <c:pt idx="48">
                  <c:v>-58.879141548830319</c:v>
                </c:pt>
                <c:pt idx="49">
                  <c:v>-48.150092621937119</c:v>
                </c:pt>
                <c:pt idx="50">
                  <c:v>-39.690776954605546</c:v>
                </c:pt>
                <c:pt idx="51">
                  <c:v>-32.105229558603469</c:v>
                </c:pt>
                <c:pt idx="52">
                  <c:v>-30.197307298351696</c:v>
                </c:pt>
                <c:pt idx="53">
                  <c:v>-31.897118203440805</c:v>
                </c:pt>
                <c:pt idx="54">
                  <c:v>-38.652108338280598</c:v>
                </c:pt>
                <c:pt idx="55">
                  <c:v>-47.535158472961257</c:v>
                </c:pt>
                <c:pt idx="56">
                  <c:v>-47.489644356638003</c:v>
                </c:pt>
                <c:pt idx="57">
                  <c:v>-43.748426384127178</c:v>
                </c:pt>
                <c:pt idx="58">
                  <c:v>-38.352847027861685</c:v>
                </c:pt>
                <c:pt idx="59">
                  <c:v>-33.590161154839002</c:v>
                </c:pt>
                <c:pt idx="60">
                  <c:v>-27.402689114775285</c:v>
                </c:pt>
                <c:pt idx="61">
                  <c:v>-16.392997566547336</c:v>
                </c:pt>
                <c:pt idx="62">
                  <c:v>-5.9540464585912911</c:v>
                </c:pt>
                <c:pt idx="63">
                  <c:v>4.2757509340715245</c:v>
                </c:pt>
                <c:pt idx="64">
                  <c:v>13.983019944028275</c:v>
                </c:pt>
                <c:pt idx="65">
                  <c:v>16.380600081157311</c:v>
                </c:pt>
                <c:pt idx="66">
                  <c:v>15.657442551662648</c:v>
                </c:pt>
                <c:pt idx="67">
                  <c:v>12.515572939163711</c:v>
                </c:pt>
                <c:pt idx="68">
                  <c:v>1.6088357102731834</c:v>
                </c:pt>
                <c:pt idx="69">
                  <c:v>-2.4890591361145962</c:v>
                </c:pt>
                <c:pt idx="70">
                  <c:v>-4.374067466399401</c:v>
                </c:pt>
                <c:pt idx="71">
                  <c:v>13.135310415248746</c:v>
                </c:pt>
                <c:pt idx="72">
                  <c:v>46.609947649875245</c:v>
                </c:pt>
                <c:pt idx="73">
                  <c:v>86.427364293211355</c:v>
                </c:pt>
                <c:pt idx="74">
                  <c:v>124.13754886379516</c:v>
                </c:pt>
                <c:pt idx="75">
                  <c:v>161.0120482067988</c:v>
                </c:pt>
                <c:pt idx="76">
                  <c:v>202.4948843940108</c:v>
                </c:pt>
                <c:pt idx="77">
                  <c:v>247.71444711870311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264-4976-B2D6-BB683B60F905}"/>
            </c:ext>
          </c:extLst>
        </c:ser>
        <c:ser>
          <c:idx val="7"/>
          <c:order val="7"/>
          <c:tx>
            <c:strRef>
              <c:f>'938+87'!$AV$1:$AW$1</c:f>
              <c:strCache>
                <c:ptCount val="1"/>
                <c:pt idx="0">
                  <c:v>14.01.2023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'938+87'!$AW$4:$AW$81</c:f>
              <c:numCache>
                <c:formatCode>0.00</c:formatCode>
                <c:ptCount val="78"/>
                <c:pt idx="0">
                  <c:v>-14.631527118489126</c:v>
                </c:pt>
                <c:pt idx="1">
                  <c:v>-26.665864531534488</c:v>
                </c:pt>
                <c:pt idx="2">
                  <c:v>-37.882784808698275</c:v>
                </c:pt>
                <c:pt idx="3">
                  <c:v>-47.404919451138575</c:v>
                </c:pt>
                <c:pt idx="4">
                  <c:v>-54.046913927779073</c:v>
                </c:pt>
                <c:pt idx="5">
                  <c:v>-62.249835802677303</c:v>
                </c:pt>
                <c:pt idx="6">
                  <c:v>-76.896143399513207</c:v>
                </c:pt>
                <c:pt idx="7">
                  <c:v>-91.135135139223806</c:v>
                </c:pt>
                <c:pt idx="8">
                  <c:v>-100.61219024770146</c:v>
                </c:pt>
                <c:pt idx="9">
                  <c:v>-105.15265037240462</c:v>
                </c:pt>
                <c:pt idx="10">
                  <c:v>-109.1353526459873</c:v>
                </c:pt>
                <c:pt idx="11">
                  <c:v>-108.32619896540052</c:v>
                </c:pt>
                <c:pt idx="12">
                  <c:v>-113.91428752233473</c:v>
                </c:pt>
                <c:pt idx="13">
                  <c:v>-124.88352899044875</c:v>
                </c:pt>
                <c:pt idx="14">
                  <c:v>-145.1100104792836</c:v>
                </c:pt>
                <c:pt idx="15">
                  <c:v>-164.76026481864238</c:v>
                </c:pt>
                <c:pt idx="16">
                  <c:v>-180.67061802533163</c:v>
                </c:pt>
                <c:pt idx="17">
                  <c:v>-193.34495640470348</c:v>
                </c:pt>
                <c:pt idx="18">
                  <c:v>-205.09236529620389</c:v>
                </c:pt>
                <c:pt idx="19">
                  <c:v>-214.98143473788394</c:v>
                </c:pt>
                <c:pt idx="20">
                  <c:v>-217.54099738809069</c:v>
                </c:pt>
                <c:pt idx="21">
                  <c:v>-221.50551972276767</c:v>
                </c:pt>
                <c:pt idx="22">
                  <c:v>-218.52344844975363</c:v>
                </c:pt>
                <c:pt idx="23">
                  <c:v>-215.15159485545385</c:v>
                </c:pt>
                <c:pt idx="24">
                  <c:v>-225.43425289624616</c:v>
                </c:pt>
                <c:pt idx="25">
                  <c:v>-231.24267495955897</c:v>
                </c:pt>
                <c:pt idx="26">
                  <c:v>-237.61537824908615</c:v>
                </c:pt>
                <c:pt idx="27">
                  <c:v>-242.33666611965847</c:v>
                </c:pt>
                <c:pt idx="28">
                  <c:v>-250.29212292493014</c:v>
                </c:pt>
                <c:pt idx="29">
                  <c:v>-248.68133225574505</c:v>
                </c:pt>
                <c:pt idx="30">
                  <c:v>-236.58786479246518</c:v>
                </c:pt>
                <c:pt idx="31">
                  <c:v>-224.80337792460085</c:v>
                </c:pt>
                <c:pt idx="32">
                  <c:v>-212.42032107644877</c:v>
                </c:pt>
                <c:pt idx="33">
                  <c:v>-192.06038347313887</c:v>
                </c:pt>
                <c:pt idx="34">
                  <c:v>-166.86147876778878</c:v>
                </c:pt>
                <c:pt idx="35">
                  <c:v>-147.62033981741462</c:v>
                </c:pt>
                <c:pt idx="36">
                  <c:v>-130.28978347448796</c:v>
                </c:pt>
                <c:pt idx="37">
                  <c:v>-119.99694650170738</c:v>
                </c:pt>
                <c:pt idx="38">
                  <c:v>-120.79737354733859</c:v>
                </c:pt>
                <c:pt idx="39">
                  <c:v>-121.15710526768734</c:v>
                </c:pt>
                <c:pt idx="40">
                  <c:v>-123.87495737980089</c:v>
                </c:pt>
                <c:pt idx="41">
                  <c:v>-122.52499532486846</c:v>
                </c:pt>
                <c:pt idx="42">
                  <c:v>-120.38018617740401</c:v>
                </c:pt>
                <c:pt idx="43">
                  <c:v>-113.79103176619435</c:v>
                </c:pt>
                <c:pt idx="44">
                  <c:v>-106.47084911519303</c:v>
                </c:pt>
                <c:pt idx="45">
                  <c:v>-98.355909207368626</c:v>
                </c:pt>
                <c:pt idx="46">
                  <c:v>-85.866711009556226</c:v>
                </c:pt>
                <c:pt idx="47">
                  <c:v>-71.219918807089698</c:v>
                </c:pt>
                <c:pt idx="48">
                  <c:v>-61.062801276719384</c:v>
                </c:pt>
                <c:pt idx="49">
                  <c:v>-50.224670722195498</c:v>
                </c:pt>
                <c:pt idx="50">
                  <c:v>-41.740353696517353</c:v>
                </c:pt>
                <c:pt idx="51">
                  <c:v>-34.113318274358917</c:v>
                </c:pt>
                <c:pt idx="52">
                  <c:v>-32.214550056102006</c:v>
                </c:pt>
                <c:pt idx="53">
                  <c:v>-34.240580885115648</c:v>
                </c:pt>
                <c:pt idx="54">
                  <c:v>-40.850822854231922</c:v>
                </c:pt>
                <c:pt idx="55">
                  <c:v>-49.98081147065993</c:v>
                </c:pt>
                <c:pt idx="56">
                  <c:v>-50.393872679981023</c:v>
                </c:pt>
                <c:pt idx="57">
                  <c:v>-46.819129456946889</c:v>
                </c:pt>
                <c:pt idx="58">
                  <c:v>-41.633897677405564</c:v>
                </c:pt>
                <c:pt idx="59">
                  <c:v>-36.77420185435215</c:v>
                </c:pt>
                <c:pt idx="60">
                  <c:v>-30.21631522298377</c:v>
                </c:pt>
                <c:pt idx="61">
                  <c:v>-19.156677944707262</c:v>
                </c:pt>
                <c:pt idx="62">
                  <c:v>-8.8972860501764632</c:v>
                </c:pt>
                <c:pt idx="63">
                  <c:v>1.1989998436712312</c:v>
                </c:pt>
                <c:pt idx="64">
                  <c:v>10.961799711223099</c:v>
                </c:pt>
                <c:pt idx="65">
                  <c:v>13.806428639248512</c:v>
                </c:pt>
                <c:pt idx="66">
                  <c:v>13.168414008049783</c:v>
                </c:pt>
                <c:pt idx="67">
                  <c:v>10.48231672837049</c:v>
                </c:pt>
                <c:pt idx="68">
                  <c:v>-0.39168158123099417</c:v>
                </c:pt>
                <c:pt idx="69">
                  <c:v>-4.4720706357700584</c:v>
                </c:pt>
                <c:pt idx="70">
                  <c:v>-6.0889214444024651</c:v>
                </c:pt>
                <c:pt idx="71">
                  <c:v>11.780413593093296</c:v>
                </c:pt>
                <c:pt idx="72">
                  <c:v>45.530247099073478</c:v>
                </c:pt>
                <c:pt idx="73">
                  <c:v>85.57582642709545</c:v>
                </c:pt>
                <c:pt idx="74">
                  <c:v>123.36250428918628</c:v>
                </c:pt>
                <c:pt idx="75">
                  <c:v>160.46316335747701</c:v>
                </c:pt>
                <c:pt idx="76">
                  <c:v>202.07550053411529</c:v>
                </c:pt>
                <c:pt idx="77">
                  <c:v>247.55594641706881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264-4976-B2D6-BB683B60F90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52139856"/>
        <c:axId val="351823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'938+87'!$AH$1:$AI$1</c15:sqref>
                        </c15:formulaRef>
                      </c:ext>
                    </c:extLst>
                    <c:strCache>
                      <c:ptCount val="1"/>
                      <c:pt idx="0">
                        <c:v>04.07.2022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'938+87'!$AI$4:$AI$81</c15:sqref>
                        </c15:formulaRef>
                      </c:ext>
                    </c:extLst>
                    <c:numCache>
                      <c:formatCode>0.00</c:formatCode>
                      <c:ptCount val="78"/>
                      <c:pt idx="0">
                        <c:v>-13.730180775881168</c:v>
                      </c:pt>
                      <c:pt idx="1">
                        <c:v>-23.818779919744262</c:v>
                      </c:pt>
                      <c:pt idx="2">
                        <c:v>-33.444985087440863</c:v>
                      </c:pt>
                      <c:pt idx="3">
                        <c:v>-45.119411509546538</c:v>
                      </c:pt>
                      <c:pt idx="4">
                        <c:v>-54.303813155327077</c:v>
                      </c:pt>
                      <c:pt idx="5">
                        <c:v>-59.738037990217322</c:v>
                      </c:pt>
                      <c:pt idx="6">
                        <c:v>-59.596151779825306</c:v>
                      </c:pt>
                      <c:pt idx="7">
                        <c:v>-57.443017734212972</c:v>
                      </c:pt>
                      <c:pt idx="8">
                        <c:v>-55.702944728357508</c:v>
                      </c:pt>
                      <c:pt idx="9">
                        <c:v>-53.048756678159684</c:v>
                      </c:pt>
                      <c:pt idx="10">
                        <c:v>-55.819097669594903</c:v>
                      </c:pt>
                      <c:pt idx="11">
                        <c:v>-56.743551728354518</c:v>
                      </c:pt>
                      <c:pt idx="12">
                        <c:v>-55.353998997311933</c:v>
                      </c:pt>
                      <c:pt idx="13">
                        <c:v>-55.319983431280562</c:v>
                      </c:pt>
                      <c:pt idx="14">
                        <c:v>-57.127753904476116</c:v>
                      </c:pt>
                      <c:pt idx="15">
                        <c:v>-62.120352697488315</c:v>
                      </c:pt>
                      <c:pt idx="16">
                        <c:v>-76.811447246848914</c:v>
                      </c:pt>
                      <c:pt idx="17">
                        <c:v>-93.452287595188309</c:v>
                      </c:pt>
                      <c:pt idx="18">
                        <c:v>-107.12116759307185</c:v>
                      </c:pt>
                      <c:pt idx="19">
                        <c:v>-120.64006567898755</c:v>
                      </c:pt>
                      <c:pt idx="20">
                        <c:v>-130.87988588702402</c:v>
                      </c:pt>
                      <c:pt idx="21">
                        <c:v>-144.20857880352202</c:v>
                      </c:pt>
                      <c:pt idx="22">
                        <c:v>-154.91005279536276</c:v>
                      </c:pt>
                      <c:pt idx="23">
                        <c:v>-158.82498608164622</c:v>
                      </c:pt>
                      <c:pt idx="24">
                        <c:v>-163.60186009680635</c:v>
                      </c:pt>
                      <c:pt idx="25">
                        <c:v>-163.8604281572936</c:v>
                      </c:pt>
                      <c:pt idx="26">
                        <c:v>-161.22878387896347</c:v>
                      </c:pt>
                      <c:pt idx="27">
                        <c:v>-155.54237822825857</c:v>
                      </c:pt>
                      <c:pt idx="28">
                        <c:v>-146.06962904618811</c:v>
                      </c:pt>
                      <c:pt idx="29">
                        <c:v>-138.83407974130463</c:v>
                      </c:pt>
                      <c:pt idx="30">
                        <c:v>-138.48178500246948</c:v>
                      </c:pt>
                      <c:pt idx="31">
                        <c:v>-139.61082792580603</c:v>
                      </c:pt>
                      <c:pt idx="32">
                        <c:v>-142.84802596368289</c:v>
                      </c:pt>
                      <c:pt idx="33">
                        <c:v>-144.33364392491814</c:v>
                      </c:pt>
                      <c:pt idx="34">
                        <c:v>-139.66144008987459</c:v>
                      </c:pt>
                      <c:pt idx="35">
                        <c:v>-137.93033613564313</c:v>
                      </c:pt>
                      <c:pt idx="36">
                        <c:v>-140.83932873951872</c:v>
                      </c:pt>
                      <c:pt idx="37">
                        <c:v>-143.96066127141802</c:v>
                      </c:pt>
                      <c:pt idx="38">
                        <c:v>-149.86122961326112</c:v>
                      </c:pt>
                      <c:pt idx="39">
                        <c:v>-156.47123849020065</c:v>
                      </c:pt>
                      <c:pt idx="40">
                        <c:v>-162.12966770668126</c:v>
                      </c:pt>
                      <c:pt idx="41">
                        <c:v>-166.48551152208378</c:v>
                      </c:pt>
                      <c:pt idx="42">
                        <c:v>-171.64923496203707</c:v>
                      </c:pt>
                      <c:pt idx="43">
                        <c:v>-174.83431779263668</c:v>
                      </c:pt>
                      <c:pt idx="44">
                        <c:v>-174.5763190680122</c:v>
                      </c:pt>
                      <c:pt idx="45">
                        <c:v>-173.76684573242505</c:v>
                      </c:pt>
                      <c:pt idx="46">
                        <c:v>-166.3868318706958</c:v>
                      </c:pt>
                      <c:pt idx="47">
                        <c:v>-157.32418489752024</c:v>
                      </c:pt>
                      <c:pt idx="48">
                        <c:v>-159.86836793459156</c:v>
                      </c:pt>
                      <c:pt idx="49">
                        <c:v>-156.49811363960617</c:v>
                      </c:pt>
                      <c:pt idx="50">
                        <c:v>-147.42310535336526</c:v>
                      </c:pt>
                      <c:pt idx="51">
                        <c:v>-146.46867282075658</c:v>
                      </c:pt>
                      <c:pt idx="52">
                        <c:v>-141.13859347311069</c:v>
                      </c:pt>
                      <c:pt idx="53">
                        <c:v>-134.34371247837021</c:v>
                      </c:pt>
                      <c:pt idx="54">
                        <c:v>-137.43086706281559</c:v>
                      </c:pt>
                      <c:pt idx="55">
                        <c:v>-144.52441092492347</c:v>
                      </c:pt>
                      <c:pt idx="56">
                        <c:v>-160.77256148883555</c:v>
                      </c:pt>
                      <c:pt idx="57">
                        <c:v>-181.30598326826419</c:v>
                      </c:pt>
                      <c:pt idx="58">
                        <c:v>-196.91868493493683</c:v>
                      </c:pt>
                      <c:pt idx="59">
                        <c:v>-208.37114189701185</c:v>
                      </c:pt>
                      <c:pt idx="60">
                        <c:v>-218.47234283674317</c:v>
                      </c:pt>
                      <c:pt idx="61">
                        <c:v>-228.57524017151167</c:v>
                      </c:pt>
                      <c:pt idx="62">
                        <c:v>-229.51278405140391</c:v>
                      </c:pt>
                      <c:pt idx="63">
                        <c:v>-226.7061226000626</c:v>
                      </c:pt>
                      <c:pt idx="64">
                        <c:v>-230.3030353474465</c:v>
                      </c:pt>
                      <c:pt idx="65">
                        <c:v>-224.73758648845723</c:v>
                      </c:pt>
                      <c:pt idx="66">
                        <c:v>-211.69294058783345</c:v>
                      </c:pt>
                      <c:pt idx="67">
                        <c:v>-200.97392217304048</c:v>
                      </c:pt>
                      <c:pt idx="68">
                        <c:v>-191.93284691420217</c:v>
                      </c:pt>
                      <c:pt idx="69">
                        <c:v>-184.32110906435838</c:v>
                      </c:pt>
                      <c:pt idx="70">
                        <c:v>-179.66587335736489</c:v>
                      </c:pt>
                      <c:pt idx="71">
                        <c:v>-165.52296401426736</c:v>
                      </c:pt>
                      <c:pt idx="72">
                        <c:v>-152.68503651896674</c:v>
                      </c:pt>
                      <c:pt idx="73">
                        <c:v>-145.64315773660257</c:v>
                      </c:pt>
                      <c:pt idx="74">
                        <c:v>-134.26127891827224</c:v>
                      </c:pt>
                      <c:pt idx="75">
                        <c:v>-122.30283477314283</c:v>
                      </c:pt>
                      <c:pt idx="76">
                        <c:v>-110.43115326179152</c:v>
                      </c:pt>
                      <c:pt idx="77">
                        <c:v>-100.33065770522087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264-4976-B2D6-BB683B60F90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'938+87'!$AJ$1:$AK$1</c15:sqref>
                        </c15:formulaRef>
                      </c:ext>
                    </c:extLst>
                    <c:strCache>
                      <c:ptCount val="1"/>
                      <c:pt idx="0">
                        <c:v>19.07.2022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'938+87'!$AK$4:$AK$80</c15:sqref>
                        </c15:formulaRef>
                      </c:ext>
                    </c:extLst>
                    <c:numCache>
                      <c:formatCode>0.00</c:formatCode>
                      <c:ptCount val="77"/>
                      <c:pt idx="0">
                        <c:v>-14.679469809587598</c:v>
                      </c:pt>
                      <c:pt idx="1">
                        <c:v>-24.87426544428795</c:v>
                      </c:pt>
                      <c:pt idx="2">
                        <c:v>-34.551827601678482</c:v>
                      </c:pt>
                      <c:pt idx="3">
                        <c:v>-47.51149335625054</c:v>
                      </c:pt>
                      <c:pt idx="4">
                        <c:v>-57.386502779284811</c:v>
                      </c:pt>
                      <c:pt idx="5">
                        <c:v>-64.690381498584699</c:v>
                      </c:pt>
                      <c:pt idx="6">
                        <c:v>-65.887256318747717</c:v>
                      </c:pt>
                      <c:pt idx="7">
                        <c:v>-63.210805871552395</c:v>
                      </c:pt>
                      <c:pt idx="8">
                        <c:v>-60.968486300231817</c:v>
                      </c:pt>
                      <c:pt idx="9">
                        <c:v>-58.733438571770407</c:v>
                      </c:pt>
                      <c:pt idx="10">
                        <c:v>-55.80416770349288</c:v>
                      </c:pt>
                      <c:pt idx="11">
                        <c:v>-58.161497878954933</c:v>
                      </c:pt>
                      <c:pt idx="12">
                        <c:v>-59.699631063156318</c:v>
                      </c:pt>
                      <c:pt idx="13">
                        <c:v>-58.064021803870688</c:v>
                      </c:pt>
                      <c:pt idx="14">
                        <c:v>-57.236781088565635</c:v>
                      </c:pt>
                      <c:pt idx="15">
                        <c:v>-57.885404559022433</c:v>
                      </c:pt>
                      <c:pt idx="16">
                        <c:v>-63.285639020553788</c:v>
                      </c:pt>
                      <c:pt idx="17">
                        <c:v>-77.4340089517097</c:v>
                      </c:pt>
                      <c:pt idx="18">
                        <c:v>-93.195459972686166</c:v>
                      </c:pt>
                      <c:pt idx="19">
                        <c:v>-106.17111152008857</c:v>
                      </c:pt>
                      <c:pt idx="20">
                        <c:v>-119.14894294672897</c:v>
                      </c:pt>
                      <c:pt idx="21">
                        <c:v>-132.69159221958211</c:v>
                      </c:pt>
                      <c:pt idx="22">
                        <c:v>-143.18266825866127</c:v>
                      </c:pt>
                      <c:pt idx="23">
                        <c:v>-155.47067002813327</c:v>
                      </c:pt>
                      <c:pt idx="24">
                        <c:v>-165.54506213945589</c:v>
                      </c:pt>
                      <c:pt idx="25">
                        <c:v>-169.36452081905287</c:v>
                      </c:pt>
                      <c:pt idx="26">
                        <c:v>-173.0073073810847</c:v>
                      </c:pt>
                      <c:pt idx="27">
                        <c:v>-177.94105214292341</c:v>
                      </c:pt>
                      <c:pt idx="28">
                        <c:v>-176.64963769754431</c:v>
                      </c:pt>
                      <c:pt idx="29">
                        <c:v>-175.35434501611257</c:v>
                      </c:pt>
                      <c:pt idx="30">
                        <c:v>-172.23770029427138</c:v>
                      </c:pt>
                      <c:pt idx="31">
                        <c:v>-165.29398275732456</c:v>
                      </c:pt>
                      <c:pt idx="32">
                        <c:v>-154.92095636222447</c:v>
                      </c:pt>
                      <c:pt idx="33">
                        <c:v>-147.87567037052565</c:v>
                      </c:pt>
                      <c:pt idx="34">
                        <c:v>-147.85581193448226</c:v>
                      </c:pt>
                      <c:pt idx="35">
                        <c:v>-148.05579293781761</c:v>
                      </c:pt>
                      <c:pt idx="36">
                        <c:v>-150.29509241976916</c:v>
                      </c:pt>
                      <c:pt idx="37">
                        <c:v>-149.80258664255609</c:v>
                      </c:pt>
                      <c:pt idx="38">
                        <c:v>-143.93660824246069</c:v>
                      </c:pt>
                      <c:pt idx="39">
                        <c:v>-141.24367481122175</c:v>
                      </c:pt>
                      <c:pt idx="40">
                        <c:v>-143.89014155970239</c:v>
                      </c:pt>
                      <c:pt idx="41">
                        <c:v>-146.38392133653224</c:v>
                      </c:pt>
                      <c:pt idx="42">
                        <c:v>-151.59659188846769</c:v>
                      </c:pt>
                      <c:pt idx="43">
                        <c:v>-157.02275558835549</c:v>
                      </c:pt>
                      <c:pt idx="44">
                        <c:v>-161.70156225556769</c:v>
                      </c:pt>
                      <c:pt idx="45">
                        <c:v>-164.49174780408521</c:v>
                      </c:pt>
                      <c:pt idx="46">
                        <c:v>-168.88483595137603</c:v>
                      </c:pt>
                      <c:pt idx="47">
                        <c:v>-171.19781379304197</c:v>
                      </c:pt>
                      <c:pt idx="48">
                        <c:v>-169.76169242489107</c:v>
                      </c:pt>
                      <c:pt idx="49">
                        <c:v>-168.69982043134371</c:v>
                      </c:pt>
                      <c:pt idx="50">
                        <c:v>-162.42659964710504</c:v>
                      </c:pt>
                      <c:pt idx="51">
                        <c:v>-150.0537868020848</c:v>
                      </c:pt>
                      <c:pt idx="52">
                        <c:v>-152.21528752965685</c:v>
                      </c:pt>
                      <c:pt idx="53">
                        <c:v>-148.15958378319715</c:v>
                      </c:pt>
                      <c:pt idx="54">
                        <c:v>-138.47740601450221</c:v>
                      </c:pt>
                      <c:pt idx="55">
                        <c:v>-135.45384229764841</c:v>
                      </c:pt>
                      <c:pt idx="56">
                        <c:v>-128.97821209925985</c:v>
                      </c:pt>
                      <c:pt idx="57">
                        <c:v>-120.35001126523605</c:v>
                      </c:pt>
                      <c:pt idx="58">
                        <c:v>-121.98072947242258</c:v>
                      </c:pt>
                      <c:pt idx="59">
                        <c:v>-126.38399595338274</c:v>
                      </c:pt>
                      <c:pt idx="60">
                        <c:v>-141.18164606366577</c:v>
                      </c:pt>
                      <c:pt idx="61">
                        <c:v>-161.1430600314626</c:v>
                      </c:pt>
                      <c:pt idx="62">
                        <c:v>-177.30502042736953</c:v>
                      </c:pt>
                      <c:pt idx="63">
                        <c:v>-187.15216935440037</c:v>
                      </c:pt>
                      <c:pt idx="64">
                        <c:v>-195.47127286646082</c:v>
                      </c:pt>
                      <c:pt idx="65">
                        <c:v>-200.74985755147338</c:v>
                      </c:pt>
                      <c:pt idx="66">
                        <c:v>-200.2895889428886</c:v>
                      </c:pt>
                      <c:pt idx="67">
                        <c:v>-197.28372029652701</c:v>
                      </c:pt>
                      <c:pt idx="68">
                        <c:v>-198.33735267818668</c:v>
                      </c:pt>
                      <c:pt idx="69">
                        <c:v>-191.75166988205785</c:v>
                      </c:pt>
                      <c:pt idx="70">
                        <c:v>-176.94117119108171</c:v>
                      </c:pt>
                      <c:pt idx="71">
                        <c:v>-166.17739368902983</c:v>
                      </c:pt>
                      <c:pt idx="72">
                        <c:v>-155.65213895379122</c:v>
                      </c:pt>
                      <c:pt idx="73">
                        <c:v>-145.38940556757154</c:v>
                      </c:pt>
                      <c:pt idx="74">
                        <c:v>-137.92524056815569</c:v>
                      </c:pt>
                      <c:pt idx="75">
                        <c:v>-122.87163666641163</c:v>
                      </c:pt>
                      <c:pt idx="76">
                        <c:v>-108.79337274167153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264-4976-B2D6-BB683B60F90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'938+87'!$AL$1:$AM$1</c15:sqref>
                        </c15:formulaRef>
                      </c:ext>
                    </c:extLst>
                    <c:strCache>
                      <c:ptCount val="1"/>
                      <c:pt idx="0">
                        <c:v>28.07.2022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'938+87'!$AM$4:$AM$81</c15:sqref>
                        </c15:formulaRef>
                      </c:ext>
                    </c:extLst>
                    <c:numCache>
                      <c:formatCode>0.00</c:formatCode>
                      <c:ptCount val="78"/>
                      <c:pt idx="0">
                        <c:v>-15.390989223695696</c:v>
                      </c:pt>
                      <c:pt idx="1">
                        <c:v>-26.142100741808868</c:v>
                      </c:pt>
                      <c:pt idx="2">
                        <c:v>-36.160621261283438</c:v>
                      </c:pt>
                      <c:pt idx="3">
                        <c:v>-49.640712350056909</c:v>
                      </c:pt>
                      <c:pt idx="4">
                        <c:v>-60.383342147583541</c:v>
                      </c:pt>
                      <c:pt idx="5">
                        <c:v>-68.016114590030838</c:v>
                      </c:pt>
                      <c:pt idx="6">
                        <c:v>-69.14196147319231</c:v>
                      </c:pt>
                      <c:pt idx="7">
                        <c:v>-65.951526962055439</c:v>
                      </c:pt>
                      <c:pt idx="8">
                        <c:v>-64.061116798611323</c:v>
                      </c:pt>
                      <c:pt idx="9">
                        <c:v>-60.159951818793786</c:v>
                      </c:pt>
                      <c:pt idx="10">
                        <c:v>-64.540475367317441</c:v>
                      </c:pt>
                      <c:pt idx="11">
                        <c:v>-66.760040558248079</c:v>
                      </c:pt>
                      <c:pt idx="12">
                        <c:v>-65.042951238026887</c:v>
                      </c:pt>
                      <c:pt idx="13">
                        <c:v>-64.669522220606268</c:v>
                      </c:pt>
                      <c:pt idx="14">
                        <c:v>-65.815731008987768</c:v>
                      </c:pt>
                      <c:pt idx="15">
                        <c:v>-72.000567185991628</c:v>
                      </c:pt>
                      <c:pt idx="16">
                        <c:v>-87.416510150238366</c:v>
                      </c:pt>
                      <c:pt idx="17">
                        <c:v>-104.6861762204048</c:v>
                      </c:pt>
                      <c:pt idx="18">
                        <c:v>-118.07370885426616</c:v>
                      </c:pt>
                      <c:pt idx="19">
                        <c:v>-132.13991071588904</c:v>
                      </c:pt>
                      <c:pt idx="20">
                        <c:v>-142.1749105682907</c:v>
                      </c:pt>
                      <c:pt idx="21">
                        <c:v>-156.80055091306315</c:v>
                      </c:pt>
                      <c:pt idx="22">
                        <c:v>-167.71766111037277</c:v>
                      </c:pt>
                      <c:pt idx="23">
                        <c:v>-172.17599191887044</c:v>
                      </c:pt>
                      <c:pt idx="24">
                        <c:v>-177.75802691763403</c:v>
                      </c:pt>
                      <c:pt idx="25">
                        <c:v>-177.79135526389069</c:v>
                      </c:pt>
                      <c:pt idx="26">
                        <c:v>-175.76180365085133</c:v>
                      </c:pt>
                      <c:pt idx="27">
                        <c:v>-168.94506307236281</c:v>
                      </c:pt>
                      <c:pt idx="28">
                        <c:v>-158.5306564881985</c:v>
                      </c:pt>
                      <c:pt idx="29">
                        <c:v>-153.39324044402528</c:v>
                      </c:pt>
                      <c:pt idx="30">
                        <c:v>-153.25276375070246</c:v>
                      </c:pt>
                      <c:pt idx="31">
                        <c:v>-155.13999726205068</c:v>
                      </c:pt>
                      <c:pt idx="32">
                        <c:v>-158.69468902800045</c:v>
                      </c:pt>
                      <c:pt idx="33">
                        <c:v>-158.82279801275459</c:v>
                      </c:pt>
                      <c:pt idx="34">
                        <c:v>-153.69798678004787</c:v>
                      </c:pt>
                      <c:pt idx="35">
                        <c:v>-152.55128072470603</c:v>
                      </c:pt>
                      <c:pt idx="36">
                        <c:v>-155.97168561217893</c:v>
                      </c:pt>
                      <c:pt idx="37">
                        <c:v>-158.74804205332973</c:v>
                      </c:pt>
                      <c:pt idx="38">
                        <c:v>-165.39363680510857</c:v>
                      </c:pt>
                      <c:pt idx="39">
                        <c:v>-172.69484926810964</c:v>
                      </c:pt>
                      <c:pt idx="40">
                        <c:v>-178.08952174909311</c:v>
                      </c:pt>
                      <c:pt idx="41">
                        <c:v>-182.1064581340755</c:v>
                      </c:pt>
                      <c:pt idx="42">
                        <c:v>-187.26529001805704</c:v>
                      </c:pt>
                      <c:pt idx="43">
                        <c:v>-190.34900661010349</c:v>
                      </c:pt>
                      <c:pt idx="44">
                        <c:v>-190.18574374890721</c:v>
                      </c:pt>
                      <c:pt idx="45">
                        <c:v>-190.37978705793404</c:v>
                      </c:pt>
                      <c:pt idx="46">
                        <c:v>-184.1198259696119</c:v>
                      </c:pt>
                      <c:pt idx="47">
                        <c:v>-173.26867617319314</c:v>
                      </c:pt>
                      <c:pt idx="48">
                        <c:v>-176.45686574570448</c:v>
                      </c:pt>
                      <c:pt idx="49">
                        <c:v>-173.42157073932026</c:v>
                      </c:pt>
                      <c:pt idx="50">
                        <c:v>-164.54623951438379</c:v>
                      </c:pt>
                      <c:pt idx="51">
                        <c:v>-162.74382300428951</c:v>
                      </c:pt>
                      <c:pt idx="52">
                        <c:v>-156.605544627705</c:v>
                      </c:pt>
                      <c:pt idx="53">
                        <c:v>-149.29287110255061</c:v>
                      </c:pt>
                      <c:pt idx="54">
                        <c:v>-151.5327979208684</c:v>
                      </c:pt>
                      <c:pt idx="55">
                        <c:v>-157.38314983458022</c:v>
                      </c:pt>
                      <c:pt idx="56">
                        <c:v>-172.83034548256853</c:v>
                      </c:pt>
                      <c:pt idx="57">
                        <c:v>-194.30986360268685</c:v>
                      </c:pt>
                      <c:pt idx="58">
                        <c:v>-212.30234548931071</c:v>
                      </c:pt>
                      <c:pt idx="59">
                        <c:v>-223.86453526211196</c:v>
                      </c:pt>
                      <c:pt idx="60">
                        <c:v>-233.07313005006819</c:v>
                      </c:pt>
                      <c:pt idx="61">
                        <c:v>-239.69376014875081</c:v>
                      </c:pt>
                      <c:pt idx="62">
                        <c:v>-240.4877558829661</c:v>
                      </c:pt>
                      <c:pt idx="63">
                        <c:v>-237.85146096168708</c:v>
                      </c:pt>
                      <c:pt idx="64">
                        <c:v>-240.65375400865804</c:v>
                      </c:pt>
                      <c:pt idx="65">
                        <c:v>-236.02731942578032</c:v>
                      </c:pt>
                      <c:pt idx="66">
                        <c:v>-221.65221989795003</c:v>
                      </c:pt>
                      <c:pt idx="67">
                        <c:v>-211.23854041705968</c:v>
                      </c:pt>
                      <c:pt idx="68">
                        <c:v>-201.84379294579992</c:v>
                      </c:pt>
                      <c:pt idx="69">
                        <c:v>-193.19339111267624</c:v>
                      </c:pt>
                      <c:pt idx="70">
                        <c:v>-187.10116801876342</c:v>
                      </c:pt>
                      <c:pt idx="71">
                        <c:v>-172.32284285022226</c:v>
                      </c:pt>
                      <c:pt idx="72">
                        <c:v>-159.24156191165935</c:v>
                      </c:pt>
                      <c:pt idx="73">
                        <c:v>-150.7404674668083</c:v>
                      </c:pt>
                      <c:pt idx="74">
                        <c:v>-137.83924670503171</c:v>
                      </c:pt>
                      <c:pt idx="75">
                        <c:v>-123.69363093101347</c:v>
                      </c:pt>
                      <c:pt idx="76">
                        <c:v>-110.8287616647698</c:v>
                      </c:pt>
                      <c:pt idx="77">
                        <c:v>-100.10824630858397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264-4976-B2D6-BB683B60F90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'938+87'!$AN$1:$AO$1</c15:sqref>
                        </c15:formulaRef>
                      </c:ext>
                    </c:extLst>
                    <c:strCache>
                      <c:ptCount val="1"/>
                      <c:pt idx="0">
                        <c:v>08.09.2022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'938+87'!$AO$4:$AO$81</c15:sqref>
                        </c15:formulaRef>
                      </c:ext>
                    </c:extLst>
                    <c:numCache>
                      <c:formatCode>0.00</c:formatCode>
                      <c:ptCount val="78"/>
                      <c:pt idx="0">
                        <c:v>-17.299540284335869</c:v>
                      </c:pt>
                      <c:pt idx="1">
                        <c:v>-27.463229282714337</c:v>
                      </c:pt>
                      <c:pt idx="2">
                        <c:v>-36.725647217603601</c:v>
                      </c:pt>
                      <c:pt idx="3">
                        <c:v>-51.588867316872907</c:v>
                      </c:pt>
                      <c:pt idx="4">
                        <c:v>-62.534078841828425</c:v>
                      </c:pt>
                      <c:pt idx="5">
                        <c:v>-68.697893644432853</c:v>
                      </c:pt>
                      <c:pt idx="6">
                        <c:v>-69.252259723736174</c:v>
                      </c:pt>
                      <c:pt idx="7">
                        <c:v>-65.577366834501248</c:v>
                      </c:pt>
                      <c:pt idx="8">
                        <c:v>-63.680766273185597</c:v>
                      </c:pt>
                      <c:pt idx="9">
                        <c:v>-59.791102578854947</c:v>
                      </c:pt>
                      <c:pt idx="10">
                        <c:v>-64.52389910409731</c:v>
                      </c:pt>
                      <c:pt idx="11">
                        <c:v>-65.462717357871767</c:v>
                      </c:pt>
                      <c:pt idx="12">
                        <c:v>-64.997769937831777</c:v>
                      </c:pt>
                      <c:pt idx="13">
                        <c:v>-64.893522188032975</c:v>
                      </c:pt>
                      <c:pt idx="14">
                        <c:v>-65.71525964551374</c:v>
                      </c:pt>
                      <c:pt idx="15">
                        <c:v>-74.17379764119373</c:v>
                      </c:pt>
                      <c:pt idx="16">
                        <c:v>-90.00340840894296</c:v>
                      </c:pt>
                      <c:pt idx="17">
                        <c:v>-106.25381114077643</c:v>
                      </c:pt>
                      <c:pt idx="18">
                        <c:v>-119.56907873830598</c:v>
                      </c:pt>
                      <c:pt idx="19">
                        <c:v>-132.97738764322773</c:v>
                      </c:pt>
                      <c:pt idx="20">
                        <c:v>-143.4893122717578</c:v>
                      </c:pt>
                      <c:pt idx="21">
                        <c:v>-158.14926490186869</c:v>
                      </c:pt>
                      <c:pt idx="22">
                        <c:v>-166.22512040651486</c:v>
                      </c:pt>
                      <c:pt idx="23">
                        <c:v>-172.4235949487429</c:v>
                      </c:pt>
                      <c:pt idx="24">
                        <c:v>-176.67694898260268</c:v>
                      </c:pt>
                      <c:pt idx="25">
                        <c:v>-175.27800961487918</c:v>
                      </c:pt>
                      <c:pt idx="26">
                        <c:v>-173.39498383650186</c:v>
                      </c:pt>
                      <c:pt idx="27">
                        <c:v>-164.92959596369298</c:v>
                      </c:pt>
                      <c:pt idx="28">
                        <c:v>-153.97209398913003</c:v>
                      </c:pt>
                      <c:pt idx="29">
                        <c:v>-152.02870890853993</c:v>
                      </c:pt>
                      <c:pt idx="30">
                        <c:v>-152.04711824504079</c:v>
                      </c:pt>
                      <c:pt idx="31">
                        <c:v>-154.91592503717783</c:v>
                      </c:pt>
                      <c:pt idx="32">
                        <c:v>-157.18988842124622</c:v>
                      </c:pt>
                      <c:pt idx="33">
                        <c:v>-153.81266939496595</c:v>
                      </c:pt>
                      <c:pt idx="34">
                        <c:v>-150.50986892478721</c:v>
                      </c:pt>
                      <c:pt idx="35">
                        <c:v>-151.29597306739203</c:v>
                      </c:pt>
                      <c:pt idx="36">
                        <c:v>-154.64302530811972</c:v>
                      </c:pt>
                      <c:pt idx="37">
                        <c:v>-157.63181807404595</c:v>
                      </c:pt>
                      <c:pt idx="38">
                        <c:v>-164.21469801588086</c:v>
                      </c:pt>
                      <c:pt idx="39">
                        <c:v>-171.66792481258886</c:v>
                      </c:pt>
                      <c:pt idx="40">
                        <c:v>-176.81374483656998</c:v>
                      </c:pt>
                      <c:pt idx="41">
                        <c:v>-180.55977574328801</c:v>
                      </c:pt>
                      <c:pt idx="42">
                        <c:v>-185.67893359272961</c:v>
                      </c:pt>
                      <c:pt idx="43">
                        <c:v>-189.08852341815663</c:v>
                      </c:pt>
                      <c:pt idx="44">
                        <c:v>-188.69048002808375</c:v>
                      </c:pt>
                      <c:pt idx="45">
                        <c:v>-188.97820126430554</c:v>
                      </c:pt>
                      <c:pt idx="46">
                        <c:v>-182.62743701427706</c:v>
                      </c:pt>
                      <c:pt idx="47">
                        <c:v>-171.83304808224955</c:v>
                      </c:pt>
                      <c:pt idx="48">
                        <c:v>-175.11538110951722</c:v>
                      </c:pt>
                      <c:pt idx="49">
                        <c:v>-171.05700382057881</c:v>
                      </c:pt>
                      <c:pt idx="50">
                        <c:v>-162.53659449559018</c:v>
                      </c:pt>
                      <c:pt idx="51">
                        <c:v>-160.3491057583949</c:v>
                      </c:pt>
                      <c:pt idx="52">
                        <c:v>-153.69025594315218</c:v>
                      </c:pt>
                      <c:pt idx="53">
                        <c:v>-146.84112602435442</c:v>
                      </c:pt>
                      <c:pt idx="54">
                        <c:v>-149.48789745896738</c:v>
                      </c:pt>
                      <c:pt idx="55">
                        <c:v>-154.7170972460371</c:v>
                      </c:pt>
                      <c:pt idx="56">
                        <c:v>-173.03275024474169</c:v>
                      </c:pt>
                      <c:pt idx="57">
                        <c:v>-192.6933218663433</c:v>
                      </c:pt>
                      <c:pt idx="58">
                        <c:v>-208.49555770563632</c:v>
                      </c:pt>
                      <c:pt idx="59">
                        <c:v>-219.444888803217</c:v>
                      </c:pt>
                      <c:pt idx="60">
                        <c:v>-226.07890932091021</c:v>
                      </c:pt>
                      <c:pt idx="61">
                        <c:v>-230.63379409473407</c:v>
                      </c:pt>
                      <c:pt idx="62">
                        <c:v>-229.172798594749</c:v>
                      </c:pt>
                      <c:pt idx="63">
                        <c:v>-227.88682076296294</c:v>
                      </c:pt>
                      <c:pt idx="64">
                        <c:v>-230.2250197724577</c:v>
                      </c:pt>
                      <c:pt idx="65">
                        <c:v>-223.0588387777172</c:v>
                      </c:pt>
                      <c:pt idx="66">
                        <c:v>-208.57516287494582</c:v>
                      </c:pt>
                      <c:pt idx="67">
                        <c:v>-198.77983123124795</c:v>
                      </c:pt>
                      <c:pt idx="68">
                        <c:v>-188.88924596426898</c:v>
                      </c:pt>
                      <c:pt idx="69">
                        <c:v>-180.51644943902664</c:v>
                      </c:pt>
                      <c:pt idx="70">
                        <c:v>-173.75143050965605</c:v>
                      </c:pt>
                      <c:pt idx="71">
                        <c:v>-158.22964489173782</c:v>
                      </c:pt>
                      <c:pt idx="72">
                        <c:v>-145.98278571405407</c:v>
                      </c:pt>
                      <c:pt idx="73">
                        <c:v>-136.66930119114627</c:v>
                      </c:pt>
                      <c:pt idx="74">
                        <c:v>-125.10128532613666</c:v>
                      </c:pt>
                      <c:pt idx="75">
                        <c:v>-116.56899913443186</c:v>
                      </c:pt>
                      <c:pt idx="76">
                        <c:v>-108.15645132230691</c:v>
                      </c:pt>
                      <c:pt idx="77">
                        <c:v>-100.24613006494116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264-4976-B2D6-BB683B60F90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'938+87'!$AP$1:$AQ$1</c15:sqref>
                        </c15:formulaRef>
                      </c:ext>
                    </c:extLst>
                    <c:strCache>
                      <c:ptCount val="1"/>
                      <c:pt idx="0">
                        <c:v>19.10.2022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'938+87'!$AQ$4:$AQ$81</c15:sqref>
                        </c15:formulaRef>
                      </c:ext>
                    </c:extLst>
                    <c:numCache>
                      <c:formatCode>0.00</c:formatCode>
                      <c:ptCount val="78"/>
                      <c:pt idx="0">
                        <c:v>-17.615312650408082</c:v>
                      </c:pt>
                      <c:pt idx="1">
                        <c:v>-26.365338462429726</c:v>
                      </c:pt>
                      <c:pt idx="2">
                        <c:v>-32.013021644677295</c:v>
                      </c:pt>
                      <c:pt idx="3">
                        <c:v>-49.939355568483293</c:v>
                      </c:pt>
                      <c:pt idx="4">
                        <c:v>-64.826389371910537</c:v>
                      </c:pt>
                      <c:pt idx="5">
                        <c:v>-72.382295429972629</c:v>
                      </c:pt>
                      <c:pt idx="6">
                        <c:v>-72.404675491581983</c:v>
                      </c:pt>
                      <c:pt idx="7">
                        <c:v>-66.998883665246311</c:v>
                      </c:pt>
                      <c:pt idx="8">
                        <c:v>-64.376365837223233</c:v>
                      </c:pt>
                      <c:pt idx="9">
                        <c:v>-59.847337248804926</c:v>
                      </c:pt>
                      <c:pt idx="10">
                        <c:v>-65.345712381282624</c:v>
                      </c:pt>
                      <c:pt idx="11">
                        <c:v>-68.21486809829851</c:v>
                      </c:pt>
                      <c:pt idx="12">
                        <c:v>-67.938846326284732</c:v>
                      </c:pt>
                      <c:pt idx="13">
                        <c:v>-69.953543391256687</c:v>
                      </c:pt>
                      <c:pt idx="14">
                        <c:v>-72.335962047973936</c:v>
                      </c:pt>
                      <c:pt idx="15">
                        <c:v>-78.283228950441853</c:v>
                      </c:pt>
                      <c:pt idx="16">
                        <c:v>-93.498061416534981</c:v>
                      </c:pt>
                      <c:pt idx="17">
                        <c:v>-109.91306427074073</c:v>
                      </c:pt>
                      <c:pt idx="18">
                        <c:v>-123.15785246412412</c:v>
                      </c:pt>
                      <c:pt idx="19">
                        <c:v>-136.91897979451491</c:v>
                      </c:pt>
                      <c:pt idx="20">
                        <c:v>-146.86185566797718</c:v>
                      </c:pt>
                      <c:pt idx="21">
                        <c:v>-161.46954035612868</c:v>
                      </c:pt>
                      <c:pt idx="22">
                        <c:v>-171.94799061519802</c:v>
                      </c:pt>
                      <c:pt idx="23">
                        <c:v>-176.76574612274464</c:v>
                      </c:pt>
                      <c:pt idx="24">
                        <c:v>-182.53680187823755</c:v>
                      </c:pt>
                      <c:pt idx="25">
                        <c:v>-182.84206931761125</c:v>
                      </c:pt>
                      <c:pt idx="26">
                        <c:v>-180.92519670082837</c:v>
                      </c:pt>
                      <c:pt idx="27">
                        <c:v>-173.70144204720967</c:v>
                      </c:pt>
                      <c:pt idx="28">
                        <c:v>-163.04317887214407</c:v>
                      </c:pt>
                      <c:pt idx="29">
                        <c:v>-158.66298532390067</c:v>
                      </c:pt>
                      <c:pt idx="30">
                        <c:v>-159.35804010853806</c:v>
                      </c:pt>
                      <c:pt idx="31">
                        <c:v>-162.01364283641774</c:v>
                      </c:pt>
                      <c:pt idx="32">
                        <c:v>-165.25148465814905</c:v>
                      </c:pt>
                      <c:pt idx="33">
                        <c:v>-165.42609552221387</c:v>
                      </c:pt>
                      <c:pt idx="34">
                        <c:v>-159.9294041000187</c:v>
                      </c:pt>
                      <c:pt idx="35">
                        <c:v>-159.25510859563002</c:v>
                      </c:pt>
                      <c:pt idx="36">
                        <c:v>-163.08390937625509</c:v>
                      </c:pt>
                      <c:pt idx="37">
                        <c:v>-166.19740171915922</c:v>
                      </c:pt>
                      <c:pt idx="38">
                        <c:v>-172.9983219421436</c:v>
                      </c:pt>
                      <c:pt idx="39">
                        <c:v>-180.47812438716448</c:v>
                      </c:pt>
                      <c:pt idx="40">
                        <c:v>-185.60565058995553</c:v>
                      </c:pt>
                      <c:pt idx="41">
                        <c:v>-189.47929415332445</c:v>
                      </c:pt>
                      <c:pt idx="42">
                        <c:v>-194.76679485731609</c:v>
                      </c:pt>
                      <c:pt idx="43">
                        <c:v>-198.49088151691947</c:v>
                      </c:pt>
                      <c:pt idx="44">
                        <c:v>-198.17898362188231</c:v>
                      </c:pt>
                      <c:pt idx="45">
                        <c:v>-198.85973652881998</c:v>
                      </c:pt>
                      <c:pt idx="46">
                        <c:v>-192.8472228467889</c:v>
                      </c:pt>
                      <c:pt idx="47">
                        <c:v>-182.28154340140776</c:v>
                      </c:pt>
                      <c:pt idx="48">
                        <c:v>-185.79498917251559</c:v>
                      </c:pt>
                      <c:pt idx="49">
                        <c:v>-182.86291897146634</c:v>
                      </c:pt>
                      <c:pt idx="50">
                        <c:v>-174.38432856983351</c:v>
                      </c:pt>
                      <c:pt idx="51">
                        <c:v>-172.46066856504964</c:v>
                      </c:pt>
                      <c:pt idx="52">
                        <c:v>-166.01353962581311</c:v>
                      </c:pt>
                      <c:pt idx="53">
                        <c:v>-159.05011309551409</c:v>
                      </c:pt>
                      <c:pt idx="54">
                        <c:v>-161.33460213358217</c:v>
                      </c:pt>
                      <c:pt idx="55">
                        <c:v>-167.12092794155529</c:v>
                      </c:pt>
                      <c:pt idx="56">
                        <c:v>-183.34454981946703</c:v>
                      </c:pt>
                      <c:pt idx="57">
                        <c:v>-204.27144867644867</c:v>
                      </c:pt>
                      <c:pt idx="58">
                        <c:v>-221.69249039694347</c:v>
                      </c:pt>
                      <c:pt idx="59">
                        <c:v>-232.68541849930253</c:v>
                      </c:pt>
                      <c:pt idx="60">
                        <c:v>-240.85256945727446</c:v>
                      </c:pt>
                      <c:pt idx="61">
                        <c:v>-247.19055159467209</c:v>
                      </c:pt>
                      <c:pt idx="62">
                        <c:v>-247.32080222351505</c:v>
                      </c:pt>
                      <c:pt idx="63">
                        <c:v>-244.65756017009167</c:v>
                      </c:pt>
                      <c:pt idx="64">
                        <c:v>-247.30177015205368</c:v>
                      </c:pt>
                      <c:pt idx="65">
                        <c:v>-241.56607404476986</c:v>
                      </c:pt>
                      <c:pt idx="66">
                        <c:v>-226.99151037781775</c:v>
                      </c:pt>
                      <c:pt idx="67">
                        <c:v>-217.01430226587192</c:v>
                      </c:pt>
                      <c:pt idx="68">
                        <c:v>-207.56328679477076</c:v>
                      </c:pt>
                      <c:pt idx="69">
                        <c:v>-199.21243226090601</c:v>
                      </c:pt>
                      <c:pt idx="70">
                        <c:v>-193.1630743126945</c:v>
                      </c:pt>
                      <c:pt idx="71">
                        <c:v>-178.39319947495576</c:v>
                      </c:pt>
                      <c:pt idx="72">
                        <c:v>-164.7743804343101</c:v>
                      </c:pt>
                      <c:pt idx="73">
                        <c:v>-156.57986358398355</c:v>
                      </c:pt>
                      <c:pt idx="74">
                        <c:v>-143.5894275539535</c:v>
                      </c:pt>
                      <c:pt idx="75">
                        <c:v>-129.15856185243061</c:v>
                      </c:pt>
                      <c:pt idx="76">
                        <c:v>-114.75992535372725</c:v>
                      </c:pt>
                      <c:pt idx="77">
                        <c:v>-100.68116054095015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264-4976-B2D6-BB683B60F905}"/>
                  </c:ext>
                </c:extLst>
              </c15:ser>
            </c15:filteredLineSeries>
          </c:ext>
        </c:extLst>
      </c:lineChart>
      <c:catAx>
        <c:axId val="35213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823896"/>
        <c:crosses val="autoZero"/>
        <c:auto val="1"/>
        <c:lblAlgn val="ctr"/>
        <c:lblOffset val="100"/>
        <c:noMultiLvlLbl val="0"/>
      </c:catAx>
      <c:valAx>
        <c:axId val="35182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2139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solidFill>
            <a:schemeClr val="bg1">
              <a:alpha val="0"/>
            </a:schemeClr>
          </a:solidFill>
          <a:ln w="25400"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solidFill>
          <a:schemeClr val="accent3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2"/>
    </a:solidFill>
    <a:ln>
      <a:solidFill>
        <a:schemeClr val="tx1"/>
      </a:solidFill>
    </a:ln>
    <a:effectLst/>
  </c:spPr>
  <c:txPr>
    <a:bodyPr/>
    <a:lstStyle/>
    <a:p>
      <a:pPr>
        <a:defRPr baseline="0">
          <a:solidFill>
            <a:schemeClr val="dk1"/>
          </a:solidFill>
        </a:defRPr>
      </a:pPr>
      <a:endParaRPr lang="ru-RU"/>
    </a:p>
  </c:txPr>
  <c:printSettings>
    <c:headerFooter/>
    <c:pageMargins b="0.75" l="0.25" r="0.25" t="0.75" header="0.3" footer="0.3"/>
    <c:pageSetup paperSize="8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622844629642594E-2"/>
          <c:y val="4.4390183058993027E-3"/>
          <c:w val="0.98938250840258457"/>
          <c:h val="0.98174084508257231"/>
        </c:manualLayout>
      </c:layout>
      <c:lineChart>
        <c:grouping val="standard"/>
        <c:varyColors val="0"/>
        <c:ser>
          <c:idx val="0"/>
          <c:order val="0"/>
          <c:tx>
            <c:strRef>
              <c:f>'1074'!$Q$2:$R$2</c:f>
              <c:strCache>
                <c:ptCount val="1"/>
                <c:pt idx="0">
                  <c:v>19.10.2022(23.10)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'1074'!$R$4:$R$104</c:f>
              <c:numCache>
                <c:formatCode>0.00</c:formatCode>
                <c:ptCount val="101"/>
                <c:pt idx="0">
                  <c:v>1.1964457151977133</c:v>
                </c:pt>
                <c:pt idx="1">
                  <c:v>5.4986297207498929</c:v>
                </c:pt>
                <c:pt idx="2">
                  <c:v>-0.36181095747240022</c:v>
                </c:pt>
                <c:pt idx="3">
                  <c:v>-11.150674691632538</c:v>
                </c:pt>
                <c:pt idx="4">
                  <c:v>-19.284261923221237</c:v>
                </c:pt>
                <c:pt idx="5">
                  <c:v>-19.706145489790117</c:v>
                </c:pt>
                <c:pt idx="6">
                  <c:v>-25.688465090708291</c:v>
                </c:pt>
                <c:pt idx="7">
                  <c:v>-32.688426944004291</c:v>
                </c:pt>
                <c:pt idx="8">
                  <c:v>-45.03566132466915</c:v>
                </c:pt>
                <c:pt idx="9">
                  <c:v>-65.913338130278419</c:v>
                </c:pt>
                <c:pt idx="10">
                  <c:v>-86.833604022409318</c:v>
                </c:pt>
                <c:pt idx="11">
                  <c:v>-104.04155412971409</c:v>
                </c:pt>
                <c:pt idx="12">
                  <c:v>-125.44722353292626</c:v>
                </c:pt>
                <c:pt idx="13">
                  <c:v>-136.92640622738114</c:v>
                </c:pt>
                <c:pt idx="14">
                  <c:v>-144.82716979415659</c:v>
                </c:pt>
                <c:pt idx="15">
                  <c:v>-149.85503116783144</c:v>
                </c:pt>
                <c:pt idx="16">
                  <c:v>-164.57938740693902</c:v>
                </c:pt>
                <c:pt idx="17">
                  <c:v>-172.77426892295517</c:v>
                </c:pt>
                <c:pt idx="18">
                  <c:v>-167.97710673277595</c:v>
                </c:pt>
                <c:pt idx="19">
                  <c:v>-160.23304193602098</c:v>
                </c:pt>
                <c:pt idx="20">
                  <c:v>-164.61681553288201</c:v>
                </c:pt>
                <c:pt idx="21">
                  <c:v>-175.99959806745591</c:v>
                </c:pt>
                <c:pt idx="22">
                  <c:v>-189.98491149521499</c:v>
                </c:pt>
                <c:pt idx="23">
                  <c:v>-201.98362477704421</c:v>
                </c:pt>
                <c:pt idx="24">
                  <c:v>-211.43946357564647</c:v>
                </c:pt>
                <c:pt idx="25">
                  <c:v>-228.42154787623281</c:v>
                </c:pt>
                <c:pt idx="26">
                  <c:v>-238.63996210771143</c:v>
                </c:pt>
                <c:pt idx="27">
                  <c:v>-239.06814721622283</c:v>
                </c:pt>
                <c:pt idx="28">
                  <c:v>-238.67954389573447</c:v>
                </c:pt>
                <c:pt idx="29">
                  <c:v>-242.47761014351113</c:v>
                </c:pt>
                <c:pt idx="30">
                  <c:v>-237.22546222375996</c:v>
                </c:pt>
                <c:pt idx="31">
                  <c:v>-243.72969476181731</c:v>
                </c:pt>
                <c:pt idx="32">
                  <c:v>-261.17875622727354</c:v>
                </c:pt>
                <c:pt idx="33">
                  <c:v>-272.77662150645324</c:v>
                </c:pt>
                <c:pt idx="34">
                  <c:v>-284.59586308029259</c:v>
                </c:pt>
                <c:pt idx="35">
                  <c:v>-293.19775155755099</c:v>
                </c:pt>
                <c:pt idx="36">
                  <c:v>-300.132537746303</c:v>
                </c:pt>
                <c:pt idx="37">
                  <c:v>-314.62249792691034</c:v>
                </c:pt>
                <c:pt idx="38">
                  <c:v>-329.10374080016129</c:v>
                </c:pt>
                <c:pt idx="39">
                  <c:v>-339.92118690661653</c:v>
                </c:pt>
                <c:pt idx="40">
                  <c:v>-345.28562243454599</c:v>
                </c:pt>
                <c:pt idx="41">
                  <c:v>-350.8283985064636</c:v>
                </c:pt>
                <c:pt idx="42">
                  <c:v>-361.49857204935518</c:v>
                </c:pt>
                <c:pt idx="43">
                  <c:v>-368.67128446711502</c:v>
                </c:pt>
                <c:pt idx="44">
                  <c:v>-378.20221995090367</c:v>
                </c:pt>
                <c:pt idx="45">
                  <c:v>-388.40367776631479</c:v>
                </c:pt>
                <c:pt idx="46">
                  <c:v>-389.13239626099119</c:v>
                </c:pt>
                <c:pt idx="47">
                  <c:v>-387.14408615444324</c:v>
                </c:pt>
                <c:pt idx="48">
                  <c:v>-393.08909102811117</c:v>
                </c:pt>
                <c:pt idx="49">
                  <c:v>-400.88179993336303</c:v>
                </c:pt>
                <c:pt idx="50">
                  <c:v>-405.33245500113912</c:v>
                </c:pt>
                <c:pt idx="51">
                  <c:v>-415.17055586098104</c:v>
                </c:pt>
                <c:pt idx="52">
                  <c:v>-424.51059961553699</c:v>
                </c:pt>
                <c:pt idx="53">
                  <c:v>-428.80398592669894</c:v>
                </c:pt>
                <c:pt idx="54">
                  <c:v>-420.01054239903635</c:v>
                </c:pt>
                <c:pt idx="55">
                  <c:v>-413.59582984899009</c:v>
                </c:pt>
                <c:pt idx="56">
                  <c:v>-417.30811044774191</c:v>
                </c:pt>
                <c:pt idx="57">
                  <c:v>-417.67206823451738</c:v>
                </c:pt>
                <c:pt idx="58">
                  <c:v>-415.16383796548291</c:v>
                </c:pt>
                <c:pt idx="59">
                  <c:v>-409.94392940837747</c:v>
                </c:pt>
                <c:pt idx="60">
                  <c:v>-409.1285028187624</c:v>
                </c:pt>
                <c:pt idx="61">
                  <c:v>-411.45847133236089</c:v>
                </c:pt>
                <c:pt idx="62">
                  <c:v>-411.7407511407331</c:v>
                </c:pt>
                <c:pt idx="63">
                  <c:v>-410.45171614710841</c:v>
                </c:pt>
                <c:pt idx="64">
                  <c:v>-413.94323031558076</c:v>
                </c:pt>
                <c:pt idx="65">
                  <c:v>-411.49462760123822</c:v>
                </c:pt>
                <c:pt idx="66">
                  <c:v>-389.2352295428135</c:v>
                </c:pt>
                <c:pt idx="67">
                  <c:v>-364.46100744634919</c:v>
                </c:pt>
                <c:pt idx="68">
                  <c:v>-338.28089670943177</c:v>
                </c:pt>
                <c:pt idx="69">
                  <c:v>-321.44233757073835</c:v>
                </c:pt>
                <c:pt idx="70">
                  <c:v>-302.4232222033944</c:v>
                </c:pt>
                <c:pt idx="71">
                  <c:v>-288.05600102829453</c:v>
                </c:pt>
                <c:pt idx="72">
                  <c:v>-292.43686672981744</c:v>
                </c:pt>
                <c:pt idx="73">
                  <c:v>-293.784091547039</c:v>
                </c:pt>
                <c:pt idx="74">
                  <c:v>-290.80538233749792</c:v>
                </c:pt>
                <c:pt idx="75">
                  <c:v>-292.61671926941528</c:v>
                </c:pt>
                <c:pt idx="76">
                  <c:v>-287.57182414367162</c:v>
                </c:pt>
                <c:pt idx="77">
                  <c:v>-281.08560226137172</c:v>
                </c:pt>
                <c:pt idx="78">
                  <c:v>-277.91952418246967</c:v>
                </c:pt>
                <c:pt idx="79">
                  <c:v>-263.760759705498</c:v>
                </c:pt>
                <c:pt idx="80">
                  <c:v>-263.92306697787058</c:v>
                </c:pt>
                <c:pt idx="81">
                  <c:v>-258.54244627140201</c:v>
                </c:pt>
                <c:pt idx="82">
                  <c:v>-243.74789201732574</c:v>
                </c:pt>
                <c:pt idx="83">
                  <c:v>-228.90122427447568</c:v>
                </c:pt>
                <c:pt idx="84">
                  <c:v>-217.83183247729437</c:v>
                </c:pt>
                <c:pt idx="85">
                  <c:v>-209.4589648028774</c:v>
                </c:pt>
                <c:pt idx="86">
                  <c:v>-215.77420567582078</c:v>
                </c:pt>
                <c:pt idx="87">
                  <c:v>-216.5181931159741</c:v>
                </c:pt>
                <c:pt idx="88">
                  <c:v>-207.02080054112457</c:v>
                </c:pt>
                <c:pt idx="89">
                  <c:v>-200.62378351378584</c:v>
                </c:pt>
                <c:pt idx="90">
                  <c:v>-193.86946185639101</c:v>
                </c:pt>
                <c:pt idx="91">
                  <c:v>-179.75263122762669</c:v>
                </c:pt>
                <c:pt idx="92">
                  <c:v>-166.23354377698433</c:v>
                </c:pt>
                <c:pt idx="93">
                  <c:v>-166.50831016881989</c:v>
                </c:pt>
                <c:pt idx="94">
                  <c:v>-179.78068606611009</c:v>
                </c:pt>
                <c:pt idx="95">
                  <c:v>-173.18538206719484</c:v>
                </c:pt>
                <c:pt idx="96">
                  <c:v>-160.54522705721638</c:v>
                </c:pt>
                <c:pt idx="97">
                  <c:v>-146.65745771665956</c:v>
                </c:pt>
                <c:pt idx="98">
                  <c:v>-124.18772980398296</c:v>
                </c:pt>
                <c:pt idx="99">
                  <c:v>-104.5523147130591</c:v>
                </c:pt>
                <c:pt idx="100">
                  <c:v>-81.502738604293427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DB-4C83-A2CC-FFD907F0FE74}"/>
            </c:ext>
          </c:extLst>
        </c:ser>
        <c:ser>
          <c:idx val="1"/>
          <c:order val="1"/>
          <c:tx>
            <c:strRef>
              <c:f>'1074'!$S$2:$W$2</c:f>
              <c:strCache>
                <c:ptCount val="1"/>
                <c:pt idx="0">
                  <c:v>15.01.2023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'1074'!$T$4:$T$104</c:f>
              <c:numCache>
                <c:formatCode>0.00</c:formatCode>
                <c:ptCount val="101"/>
                <c:pt idx="0">
                  <c:v>4.2438190052595033</c:v>
                </c:pt>
                <c:pt idx="1">
                  <c:v>11.759064810995518</c:v>
                </c:pt>
                <c:pt idx="2">
                  <c:v>14.714584284102205</c:v>
                </c:pt>
                <c:pt idx="3">
                  <c:v>6.3284165310204941</c:v>
                </c:pt>
                <c:pt idx="4">
                  <c:v>-8.7362352241717574</c:v>
                </c:pt>
                <c:pt idx="5">
                  <c:v>-20.730702903277759</c:v>
                </c:pt>
                <c:pt idx="6">
                  <c:v>-32.83972156335507</c:v>
                </c:pt>
                <c:pt idx="7">
                  <c:v>-41.795892042515746</c:v>
                </c:pt>
                <c:pt idx="8">
                  <c:v>-50.983157514976128</c:v>
                </c:pt>
                <c:pt idx="9">
                  <c:v>-73.424663557221848</c:v>
                </c:pt>
                <c:pt idx="10">
                  <c:v>-102.13931321193424</c:v>
                </c:pt>
                <c:pt idx="11">
                  <c:v>-127.43939907528819</c:v>
                </c:pt>
                <c:pt idx="12">
                  <c:v>-156.06051230313051</c:v>
                </c:pt>
                <c:pt idx="13">
                  <c:v>-172.83432678284206</c:v>
                </c:pt>
                <c:pt idx="14">
                  <c:v>-185.64321966365605</c:v>
                </c:pt>
                <c:pt idx="15">
                  <c:v>-193.91625614815578</c:v>
                </c:pt>
                <c:pt idx="16">
                  <c:v>-209.73166896542602</c:v>
                </c:pt>
                <c:pt idx="17">
                  <c:v>-219.25902918364093</c:v>
                </c:pt>
                <c:pt idx="18">
                  <c:v>-215.71668998002514</c:v>
                </c:pt>
                <c:pt idx="19">
                  <c:v>-209.20814623044041</c:v>
                </c:pt>
                <c:pt idx="20">
                  <c:v>-214.77788568114767</c:v>
                </c:pt>
                <c:pt idx="21">
                  <c:v>-227.14457932394814</c:v>
                </c:pt>
                <c:pt idx="22">
                  <c:v>-241.84896208910669</c:v>
                </c:pt>
                <c:pt idx="23">
                  <c:v>-254.47671521628789</c:v>
                </c:pt>
                <c:pt idx="24">
                  <c:v>-264.64330349921448</c:v>
                </c:pt>
                <c:pt idx="25">
                  <c:v>-282.22874227737304</c:v>
                </c:pt>
                <c:pt idx="26">
                  <c:v>-292.83736976683633</c:v>
                </c:pt>
                <c:pt idx="27">
                  <c:v>-293.56807760297039</c:v>
                </c:pt>
                <c:pt idx="28">
                  <c:v>-293.73530317548386</c:v>
                </c:pt>
                <c:pt idx="29">
                  <c:v>-297.85290437179589</c:v>
                </c:pt>
                <c:pt idx="30">
                  <c:v>-292.95971023732977</c:v>
                </c:pt>
                <c:pt idx="31">
                  <c:v>-299.94851079938991</c:v>
                </c:pt>
                <c:pt idx="32">
                  <c:v>-317.82222484087129</c:v>
                </c:pt>
                <c:pt idx="33">
                  <c:v>-329.62706335145793</c:v>
                </c:pt>
                <c:pt idx="34">
                  <c:v>-341.66173298433455</c:v>
                </c:pt>
                <c:pt idx="35">
                  <c:v>-350.45487494140235</c:v>
                </c:pt>
                <c:pt idx="36">
                  <c:v>-357.51853784399304</c:v>
                </c:pt>
                <c:pt idx="37">
                  <c:v>-372.14398901451574</c:v>
                </c:pt>
                <c:pt idx="38">
                  <c:v>-386.74789127026543</c:v>
                </c:pt>
                <c:pt idx="39">
                  <c:v>-397.59049039460905</c:v>
                </c:pt>
                <c:pt idx="40">
                  <c:v>-402.90121404245497</c:v>
                </c:pt>
                <c:pt idx="41">
                  <c:v>-408.45108525870188</c:v>
                </c:pt>
                <c:pt idx="42">
                  <c:v>-418.97518153124793</c:v>
                </c:pt>
                <c:pt idx="43">
                  <c:v>-426.00201899254165</c:v>
                </c:pt>
                <c:pt idx="44">
                  <c:v>-435.44023841813907</c:v>
                </c:pt>
                <c:pt idx="45">
                  <c:v>-445.34038461818085</c:v>
                </c:pt>
                <c:pt idx="46">
                  <c:v>-445.8728450991091</c:v>
                </c:pt>
                <c:pt idx="47">
                  <c:v>-443.54970391928902</c:v>
                </c:pt>
                <c:pt idx="48">
                  <c:v>-447.91131541017342</c:v>
                </c:pt>
                <c:pt idx="49">
                  <c:v>-455.37472230740951</c:v>
                </c:pt>
                <c:pt idx="50">
                  <c:v>-459.12206134437145</c:v>
                </c:pt>
                <c:pt idx="51">
                  <c:v>-468.1026980439579</c:v>
                </c:pt>
                <c:pt idx="52">
                  <c:v>-476.94986007072339</c:v>
                </c:pt>
                <c:pt idx="53">
                  <c:v>-480.44276077704933</c:v>
                </c:pt>
                <c:pt idx="54">
                  <c:v>-470.74828342953049</c:v>
                </c:pt>
                <c:pt idx="55">
                  <c:v>-463.00251049075473</c:v>
                </c:pt>
                <c:pt idx="56">
                  <c:v>-465.89613507001866</c:v>
                </c:pt>
                <c:pt idx="57">
                  <c:v>-465.25265169218392</c:v>
                </c:pt>
                <c:pt idx="58">
                  <c:v>-461.75975983698902</c:v>
                </c:pt>
                <c:pt idx="59">
                  <c:v>-455.69335650528319</c:v>
                </c:pt>
                <c:pt idx="60">
                  <c:v>-453.80940726734923</c:v>
                </c:pt>
                <c:pt idx="61">
                  <c:v>-455.21264122418938</c:v>
                </c:pt>
                <c:pt idx="62">
                  <c:v>-454.639686854655</c:v>
                </c:pt>
                <c:pt idx="63">
                  <c:v>-451.92121964579474</c:v>
                </c:pt>
                <c:pt idx="64">
                  <c:v>-453.90147731718764</c:v>
                </c:pt>
                <c:pt idx="65">
                  <c:v>-450.53874804865859</c:v>
                </c:pt>
                <c:pt idx="66">
                  <c:v>-426.98962487326287</c:v>
                </c:pt>
                <c:pt idx="67">
                  <c:v>-400.96861189932906</c:v>
                </c:pt>
                <c:pt idx="68">
                  <c:v>-373.04876349512199</c:v>
                </c:pt>
                <c:pt idx="69">
                  <c:v>-354.78200378292468</c:v>
                </c:pt>
                <c:pt idx="70">
                  <c:v>-334.5089776741487</c:v>
                </c:pt>
                <c:pt idx="71">
                  <c:v>-318.12597736646921</c:v>
                </c:pt>
                <c:pt idx="72">
                  <c:v>-320.57249580895393</c:v>
                </c:pt>
                <c:pt idx="73">
                  <c:v>-320.53807650722229</c:v>
                </c:pt>
                <c:pt idx="74">
                  <c:v>-315.54549986103518</c:v>
                </c:pt>
                <c:pt idx="75">
                  <c:v>-315.782040494076</c:v>
                </c:pt>
                <c:pt idx="76">
                  <c:v>-309.57649895638258</c:v>
                </c:pt>
                <c:pt idx="77">
                  <c:v>-301.21647002486361</c:v>
                </c:pt>
                <c:pt idx="78">
                  <c:v>-296.68347531233087</c:v>
                </c:pt>
                <c:pt idx="79">
                  <c:v>-280.84342011164154</c:v>
                </c:pt>
                <c:pt idx="80">
                  <c:v>-278.98782909303384</c:v>
                </c:pt>
                <c:pt idx="81">
                  <c:v>-272.39929256613527</c:v>
                </c:pt>
                <c:pt idx="82">
                  <c:v>-256.02429094676438</c:v>
                </c:pt>
                <c:pt idx="83">
                  <c:v>-239.48398345829196</c:v>
                </c:pt>
                <c:pt idx="84">
                  <c:v>-226.30736260465562</c:v>
                </c:pt>
                <c:pt idx="85">
                  <c:v>-215.86118206222932</c:v>
                </c:pt>
                <c:pt idx="86">
                  <c:v>-219.80940378097569</c:v>
                </c:pt>
                <c:pt idx="87">
                  <c:v>-219.05418851746413</c:v>
                </c:pt>
                <c:pt idx="88">
                  <c:v>-207.61608297322948</c:v>
                </c:pt>
                <c:pt idx="89">
                  <c:v>-199.07715825974992</c:v>
                </c:pt>
                <c:pt idx="90">
                  <c:v>-190.91323576925345</c:v>
                </c:pt>
                <c:pt idx="91">
                  <c:v>-175.18467915772953</c:v>
                </c:pt>
                <c:pt idx="92">
                  <c:v>-159.05109330244147</c:v>
                </c:pt>
                <c:pt idx="93">
                  <c:v>-155.98553065256237</c:v>
                </c:pt>
                <c:pt idx="94">
                  <c:v>-167.68744016092398</c:v>
                </c:pt>
                <c:pt idx="95">
                  <c:v>-160.20128292209415</c:v>
                </c:pt>
                <c:pt idx="96">
                  <c:v>-145.21347225048987</c:v>
                </c:pt>
                <c:pt idx="97">
                  <c:v>-130.04386740389236</c:v>
                </c:pt>
                <c:pt idx="98">
                  <c:v>-105.27086761158023</c:v>
                </c:pt>
                <c:pt idx="99">
                  <c:v>-80.796620315572454</c:v>
                </c:pt>
                <c:pt idx="100">
                  <c:v>-71.206620315572422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DB-4C83-A2CC-FFD907F0FE74}"/>
            </c:ext>
          </c:extLst>
        </c:ser>
        <c:ser>
          <c:idx val="2"/>
          <c:order val="2"/>
          <c:tx>
            <c:strRef>
              <c:f>'1074'!$W$3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'1074'!$W$4:$W$104</c:f>
              <c:numCache>
                <c:formatCode>0.00</c:formatCode>
                <c:ptCount val="101"/>
                <c:pt idx="0">
                  <c:v>4.4315017154950853</c:v>
                </c:pt>
                <c:pt idx="1">
                  <c:v>9.1812827199531029</c:v>
                </c:pt>
                <c:pt idx="2">
                  <c:v>15.149633351830611</c:v>
                </c:pt>
                <c:pt idx="3">
                  <c:v>34.68343737880393</c:v>
                </c:pt>
                <c:pt idx="4">
                  <c:v>58.560187268812967</c:v>
                </c:pt>
                <c:pt idx="5">
                  <c:v>81.883489320956414</c:v>
                </c:pt>
                <c:pt idx="6">
                  <c:v>103.27862032580529</c:v>
                </c:pt>
                <c:pt idx="7">
                  <c:v>125.11149006807483</c:v>
                </c:pt>
                <c:pt idx="8">
                  <c:v>152.47883555410255</c:v>
                </c:pt>
                <c:pt idx="9">
                  <c:v>168.9414457558573</c:v>
                </c:pt>
                <c:pt idx="10">
                  <c:v>178.85067493268861</c:v>
                </c:pt>
                <c:pt idx="11">
                  <c:v>190.03943902770601</c:v>
                </c:pt>
                <c:pt idx="12">
                  <c:v>196.03275723412065</c:v>
                </c:pt>
                <c:pt idx="13">
                  <c:v>216.52959677448229</c:v>
                </c:pt>
                <c:pt idx="14">
                  <c:v>244.87243133933941</c:v>
                </c:pt>
                <c:pt idx="15">
                  <c:v>266.34605111212323</c:v>
                </c:pt>
                <c:pt idx="16">
                  <c:v>287.57209061166071</c:v>
                </c:pt>
                <c:pt idx="17">
                  <c:v>305.60392560625343</c:v>
                </c:pt>
                <c:pt idx="18">
                  <c:v>324.68296201970884</c:v>
                </c:pt>
                <c:pt idx="19">
                  <c:v>349.23786312790344</c:v>
                </c:pt>
                <c:pt idx="20">
                  <c:v>373.6934659272091</c:v>
                </c:pt>
                <c:pt idx="21">
                  <c:v>392.39477125121351</c:v>
                </c:pt>
                <c:pt idx="22">
                  <c:v>406.85253349725173</c:v>
                </c:pt>
                <c:pt idx="23">
                  <c:v>424.83905773974413</c:v>
                </c:pt>
                <c:pt idx="24">
                  <c:v>444.0174318329972</c:v>
                </c:pt>
                <c:pt idx="25">
                  <c:v>461.3756509491983</c:v>
                </c:pt>
                <c:pt idx="26">
                  <c:v>481.38141065018397</c:v>
                </c:pt>
                <c:pt idx="27">
                  <c:v>498.81692728687301</c:v>
                </c:pt>
                <c:pt idx="28">
                  <c:v>508.50122127035212</c:v>
                </c:pt>
                <c:pt idx="29">
                  <c:v>517.02615879536847</c:v>
                </c:pt>
                <c:pt idx="30">
                  <c:v>533.37802650525305</c:v>
                </c:pt>
                <c:pt idx="31">
                  <c:v>549.96107146848442</c:v>
                </c:pt>
                <c:pt idx="32">
                  <c:v>564.33183073756561</c:v>
                </c:pt>
                <c:pt idx="33">
                  <c:v>584.01100254072526</c:v>
                </c:pt>
                <c:pt idx="34">
                  <c:v>602.3103381235868</c:v>
                </c:pt>
                <c:pt idx="35">
                  <c:v>612.33615496236962</c:v>
                </c:pt>
                <c:pt idx="36">
                  <c:v>611.57898721061008</c:v>
                </c:pt>
                <c:pt idx="37">
                  <c:v>617.21257782947248</c:v>
                </c:pt>
                <c:pt idx="38">
                  <c:v>630.97212591651828</c:v>
                </c:pt>
                <c:pt idx="39">
                  <c:v>638.80550824141267</c:v>
                </c:pt>
                <c:pt idx="40">
                  <c:v>644.83639899929051</c:v>
                </c:pt>
                <c:pt idx="41">
                  <c:v>648.79520797610883</c:v>
                </c:pt>
                <c:pt idx="42">
                  <c:v>657.68931037322773</c:v>
                </c:pt>
                <c:pt idx="43">
                  <c:v>668.80245259857497</c:v>
                </c:pt>
                <c:pt idx="44">
                  <c:v>677.23746180937144</c:v>
                </c:pt>
                <c:pt idx="45">
                  <c:v>685.47322226657116</c:v>
                </c:pt>
                <c:pt idx="46">
                  <c:v>698.03138835881373</c:v>
                </c:pt>
                <c:pt idx="47">
                  <c:v>701.16237809981521</c:v>
                </c:pt>
                <c:pt idx="48">
                  <c:v>686.46006644489103</c:v>
                </c:pt>
                <c:pt idx="49">
                  <c:v>668.87314434003565</c:v>
                </c:pt>
                <c:pt idx="50">
                  <c:v>653.13114533653356</c:v>
                </c:pt>
                <c:pt idx="51">
                  <c:v>644.93574811399003</c:v>
                </c:pt>
                <c:pt idx="52">
                  <c:v>634.40988693956808</c:v>
                </c:pt>
                <c:pt idx="53">
                  <c:v>629.96113836842096</c:v>
                </c:pt>
                <c:pt idx="54">
                  <c:v>645.62648559273066</c:v>
                </c:pt>
                <c:pt idx="55">
                  <c:v>653.42011473757123</c:v>
                </c:pt>
                <c:pt idx="56">
                  <c:v>659.33780298992565</c:v>
                </c:pt>
                <c:pt idx="57">
                  <c:v>668.78358671830097</c:v>
                </c:pt>
                <c:pt idx="58">
                  <c:v>670.76023703331089</c:v>
                </c:pt>
                <c:pt idx="59">
                  <c:v>674.35495104161214</c:v>
                </c:pt>
                <c:pt idx="60">
                  <c:v>676.55825096073772</c:v>
                </c:pt>
                <c:pt idx="61">
                  <c:v>673.05430100355738</c:v>
                </c:pt>
                <c:pt idx="62">
                  <c:v>681.80757328240679</c:v>
                </c:pt>
                <c:pt idx="63">
                  <c:v>680.75952814649781</c:v>
                </c:pt>
                <c:pt idx="64">
                  <c:v>673.95060970516067</c:v>
                </c:pt>
                <c:pt idx="65">
                  <c:v>667.37629318984591</c:v>
                </c:pt>
                <c:pt idx="66">
                  <c:v>665.93944432409785</c:v>
                </c:pt>
                <c:pt idx="67">
                  <c:v>667.689445329519</c:v>
                </c:pt>
                <c:pt idx="68">
                  <c:v>683.61263430247755</c:v>
                </c:pt>
                <c:pt idx="69">
                  <c:v>688.32702403194412</c:v>
                </c:pt>
                <c:pt idx="70">
                  <c:v>686.94471417141551</c:v>
                </c:pt>
                <c:pt idx="71">
                  <c:v>689.43720479483716</c:v>
                </c:pt>
                <c:pt idx="72">
                  <c:v>689.16289656690537</c:v>
                </c:pt>
                <c:pt idx="73">
                  <c:v>681.21493146276703</c:v>
                </c:pt>
                <c:pt idx="74">
                  <c:v>679.90364359219461</c:v>
                </c:pt>
                <c:pt idx="75">
                  <c:v>693.05390391147682</c:v>
                </c:pt>
                <c:pt idx="76">
                  <c:v>709.05948522570338</c:v>
                </c:pt>
                <c:pt idx="77">
                  <c:v>707.0585853493709</c:v>
                </c:pt>
                <c:pt idx="78">
                  <c:v>702.29620264100629</c:v>
                </c:pt>
                <c:pt idx="79">
                  <c:v>692.81764664203934</c:v>
                </c:pt>
                <c:pt idx="80">
                  <c:v>676.41607509891764</c:v>
                </c:pt>
                <c:pt idx="81">
                  <c:v>663.1850103634456</c:v>
                </c:pt>
                <c:pt idx="82">
                  <c:v>640.75214399442871</c:v>
                </c:pt>
                <c:pt idx="83">
                  <c:v>616.86737606406678</c:v>
                </c:pt>
                <c:pt idx="84">
                  <c:v>582.6180825097349</c:v>
                </c:pt>
                <c:pt idx="85">
                  <c:v>534.0355545959369</c:v>
                </c:pt>
                <c:pt idx="86">
                  <c:v>481.0896202093387</c:v>
                </c:pt>
                <c:pt idx="87">
                  <c:v>434.92465137369317</c:v>
                </c:pt>
                <c:pt idx="88">
                  <c:v>397.63671061903835</c:v>
                </c:pt>
                <c:pt idx="89">
                  <c:v>357.99868059178374</c:v>
                </c:pt>
                <c:pt idx="90">
                  <c:v>314.2188976416985</c:v>
                </c:pt>
                <c:pt idx="91">
                  <c:v>274.93299517418359</c:v>
                </c:pt>
                <c:pt idx="92">
                  <c:v>232.2537677603946</c:v>
                </c:pt>
                <c:pt idx="93">
                  <c:v>190.05900130003116</c:v>
                </c:pt>
                <c:pt idx="94">
                  <c:v>155.15758420417143</c:v>
                </c:pt>
                <c:pt idx="95">
                  <c:v>115.63499555604943</c:v>
                </c:pt>
                <c:pt idx="96">
                  <c:v>81.759650751654419</c:v>
                </c:pt>
                <c:pt idx="97">
                  <c:v>41.481422073251053</c:v>
                </c:pt>
                <c:pt idx="98">
                  <c:v>-2.2928104033661043</c:v>
                </c:pt>
                <c:pt idx="99">
                  <c:v>-46.759841199193886</c:v>
                </c:pt>
                <c:pt idx="100">
                  <c:v>-43.349841199193861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DB-4C83-A2CC-FFD907F0FE74}"/>
            </c:ext>
          </c:extLst>
        </c:ser>
        <c:ser>
          <c:idx val="3"/>
          <c:order val="3"/>
          <c:tx>
            <c:v>-1</c:v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51"/>
              <c:layout>
                <c:manualLayout>
                  <c:x val="-5.9060464970747406E-3"/>
                  <c:y val="-8.1697396574151554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64B-4D38-BB62-70D72494D9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'1074'!$X$4:$X$104</c:f>
              <c:numCache>
                <c:formatCode>0.00</c:formatCode>
                <c:ptCount val="101"/>
                <c:pt idx="0">
                  <c:v>-4.4315017154950853</c:v>
                </c:pt>
                <c:pt idx="1">
                  <c:v>-9.1812827199531029</c:v>
                </c:pt>
                <c:pt idx="2">
                  <c:v>-15.149633351830611</c:v>
                </c:pt>
                <c:pt idx="3">
                  <c:v>-34.68343737880393</c:v>
                </c:pt>
                <c:pt idx="4">
                  <c:v>-58.560187268812967</c:v>
                </c:pt>
                <c:pt idx="5">
                  <c:v>-81.883489320956414</c:v>
                </c:pt>
                <c:pt idx="6">
                  <c:v>-103.27862032580529</c:v>
                </c:pt>
                <c:pt idx="7">
                  <c:v>-125.11149006807483</c:v>
                </c:pt>
                <c:pt idx="8">
                  <c:v>-152.47883555410255</c:v>
                </c:pt>
                <c:pt idx="9">
                  <c:v>-168.9414457558573</c:v>
                </c:pt>
                <c:pt idx="10">
                  <c:v>-178.85067493268861</c:v>
                </c:pt>
                <c:pt idx="11">
                  <c:v>-190.03943902770601</c:v>
                </c:pt>
                <c:pt idx="12">
                  <c:v>-196.03275723412065</c:v>
                </c:pt>
                <c:pt idx="13">
                  <c:v>-216.52959677448229</c:v>
                </c:pt>
                <c:pt idx="14">
                  <c:v>-244.87243133933941</c:v>
                </c:pt>
                <c:pt idx="15">
                  <c:v>-266.34605111212323</c:v>
                </c:pt>
                <c:pt idx="16">
                  <c:v>-287.57209061166071</c:v>
                </c:pt>
                <c:pt idx="17">
                  <c:v>-305.60392560625343</c:v>
                </c:pt>
                <c:pt idx="18">
                  <c:v>-324.68296201970884</c:v>
                </c:pt>
                <c:pt idx="19">
                  <c:v>-349.23786312790344</c:v>
                </c:pt>
                <c:pt idx="20">
                  <c:v>-373.6934659272091</c:v>
                </c:pt>
                <c:pt idx="21">
                  <c:v>-392.39477125121351</c:v>
                </c:pt>
                <c:pt idx="22">
                  <c:v>-406.85253349725173</c:v>
                </c:pt>
                <c:pt idx="23">
                  <c:v>-424.83905773974413</c:v>
                </c:pt>
                <c:pt idx="24">
                  <c:v>-444.0174318329972</c:v>
                </c:pt>
                <c:pt idx="25">
                  <c:v>-461.3756509491983</c:v>
                </c:pt>
                <c:pt idx="26">
                  <c:v>-481.38141065018397</c:v>
                </c:pt>
                <c:pt idx="27">
                  <c:v>-498.81692728687301</c:v>
                </c:pt>
                <c:pt idx="28">
                  <c:v>-508.50122127035212</c:v>
                </c:pt>
                <c:pt idx="29">
                  <c:v>-517.02615879536847</c:v>
                </c:pt>
                <c:pt idx="30">
                  <c:v>-533.37802650525305</c:v>
                </c:pt>
                <c:pt idx="31">
                  <c:v>-549.96107146848442</c:v>
                </c:pt>
                <c:pt idx="32">
                  <c:v>-564.33183073756561</c:v>
                </c:pt>
                <c:pt idx="33">
                  <c:v>-584.01100254072526</c:v>
                </c:pt>
                <c:pt idx="34">
                  <c:v>-602.3103381235868</c:v>
                </c:pt>
                <c:pt idx="35">
                  <c:v>-612.33615496236962</c:v>
                </c:pt>
                <c:pt idx="36">
                  <c:v>-611.57898721061008</c:v>
                </c:pt>
                <c:pt idx="37">
                  <c:v>-617.21257782947248</c:v>
                </c:pt>
                <c:pt idx="38">
                  <c:v>-630.97212591651828</c:v>
                </c:pt>
                <c:pt idx="39">
                  <c:v>-638.80550824141267</c:v>
                </c:pt>
                <c:pt idx="40">
                  <c:v>-644.83639899929051</c:v>
                </c:pt>
                <c:pt idx="41">
                  <c:v>-648.79520797610883</c:v>
                </c:pt>
                <c:pt idx="42">
                  <c:v>-657.68931037322773</c:v>
                </c:pt>
                <c:pt idx="43">
                  <c:v>-668.80245259857497</c:v>
                </c:pt>
                <c:pt idx="44">
                  <c:v>-677.23746180937144</c:v>
                </c:pt>
                <c:pt idx="45">
                  <c:v>-685.47322226657116</c:v>
                </c:pt>
                <c:pt idx="46">
                  <c:v>-698.03138835881373</c:v>
                </c:pt>
                <c:pt idx="47">
                  <c:v>-701.16237809981521</c:v>
                </c:pt>
                <c:pt idx="48">
                  <c:v>-686.46006644489103</c:v>
                </c:pt>
                <c:pt idx="49">
                  <c:v>-668.87314434003565</c:v>
                </c:pt>
                <c:pt idx="50">
                  <c:v>-653.13114533653356</c:v>
                </c:pt>
                <c:pt idx="51">
                  <c:v>-644.93574811399003</c:v>
                </c:pt>
                <c:pt idx="52">
                  <c:v>-634.40988693956808</c:v>
                </c:pt>
                <c:pt idx="53">
                  <c:v>-629.96113836842096</c:v>
                </c:pt>
                <c:pt idx="54">
                  <c:v>-645.62648559273066</c:v>
                </c:pt>
                <c:pt idx="55">
                  <c:v>-653.42011473757123</c:v>
                </c:pt>
                <c:pt idx="56">
                  <c:v>-659.33780298992565</c:v>
                </c:pt>
                <c:pt idx="57">
                  <c:v>-668.78358671830097</c:v>
                </c:pt>
                <c:pt idx="58">
                  <c:v>-670.76023703331089</c:v>
                </c:pt>
                <c:pt idx="59">
                  <c:v>-674.35495104161214</c:v>
                </c:pt>
                <c:pt idx="60">
                  <c:v>-676.55825096073772</c:v>
                </c:pt>
                <c:pt idx="61">
                  <c:v>-673.05430100355738</c:v>
                </c:pt>
                <c:pt idx="62">
                  <c:v>-681.80757328240679</c:v>
                </c:pt>
                <c:pt idx="63">
                  <c:v>-680.75952814649781</c:v>
                </c:pt>
                <c:pt idx="64">
                  <c:v>-673.95060970516067</c:v>
                </c:pt>
                <c:pt idx="65">
                  <c:v>-667.37629318984591</c:v>
                </c:pt>
                <c:pt idx="66">
                  <c:v>-665.93944432409785</c:v>
                </c:pt>
                <c:pt idx="67">
                  <c:v>-667.689445329519</c:v>
                </c:pt>
                <c:pt idx="68">
                  <c:v>-683.61263430247755</c:v>
                </c:pt>
                <c:pt idx="69">
                  <c:v>-688.32702403194412</c:v>
                </c:pt>
                <c:pt idx="70">
                  <c:v>-686.94471417141551</c:v>
                </c:pt>
                <c:pt idx="71">
                  <c:v>-689.43720479483716</c:v>
                </c:pt>
                <c:pt idx="72">
                  <c:v>-689.16289656690537</c:v>
                </c:pt>
                <c:pt idx="73">
                  <c:v>-681.21493146276703</c:v>
                </c:pt>
                <c:pt idx="74">
                  <c:v>-679.90364359219461</c:v>
                </c:pt>
                <c:pt idx="75">
                  <c:v>-693.05390391147682</c:v>
                </c:pt>
                <c:pt idx="76">
                  <c:v>-709.05948522570338</c:v>
                </c:pt>
                <c:pt idx="77">
                  <c:v>-707.0585853493709</c:v>
                </c:pt>
                <c:pt idx="78">
                  <c:v>-702.29620264100629</c:v>
                </c:pt>
                <c:pt idx="79">
                  <c:v>-692.81764664203934</c:v>
                </c:pt>
                <c:pt idx="80">
                  <c:v>-676.41607509891764</c:v>
                </c:pt>
                <c:pt idx="81">
                  <c:v>-663.1850103634456</c:v>
                </c:pt>
                <c:pt idx="82">
                  <c:v>-640.75214399442871</c:v>
                </c:pt>
                <c:pt idx="83">
                  <c:v>-616.86737606406678</c:v>
                </c:pt>
                <c:pt idx="84">
                  <c:v>-582.6180825097349</c:v>
                </c:pt>
                <c:pt idx="85">
                  <c:v>-534.0355545959369</c:v>
                </c:pt>
                <c:pt idx="86">
                  <c:v>-481.0896202093387</c:v>
                </c:pt>
                <c:pt idx="87">
                  <c:v>-434.92465137369317</c:v>
                </c:pt>
                <c:pt idx="88">
                  <c:v>-397.63671061903835</c:v>
                </c:pt>
                <c:pt idx="89">
                  <c:v>-357.99868059178374</c:v>
                </c:pt>
                <c:pt idx="90">
                  <c:v>-314.2188976416985</c:v>
                </c:pt>
                <c:pt idx="91">
                  <c:v>-274.93299517418359</c:v>
                </c:pt>
                <c:pt idx="92">
                  <c:v>-232.2537677603946</c:v>
                </c:pt>
                <c:pt idx="93">
                  <c:v>-190.05900130003116</c:v>
                </c:pt>
                <c:pt idx="94">
                  <c:v>-155.15758420417143</c:v>
                </c:pt>
                <c:pt idx="95">
                  <c:v>-115.63499555604943</c:v>
                </c:pt>
                <c:pt idx="96">
                  <c:v>-81.759650751654419</c:v>
                </c:pt>
                <c:pt idx="97">
                  <c:v>-41.481422073251053</c:v>
                </c:pt>
                <c:pt idx="98">
                  <c:v>2.2928104033661043</c:v>
                </c:pt>
                <c:pt idx="99">
                  <c:v>46.759841199193886</c:v>
                </c:pt>
                <c:pt idx="100">
                  <c:v>43.349841199193861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DB-4C83-A2CC-FFD907F0FE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52139856"/>
        <c:axId val="35182389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'1074'!$V$4</c15:sqref>
                        </c15:formulaRef>
                      </c:ext>
                    </c:extLst>
                    <c:strCache>
                      <c:ptCount val="1"/>
                      <c:pt idx="0">
                        <c:v>-44.47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'1074'!$V$4:$V$104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-44.467030795827824</c:v>
                      </c:pt>
                      <c:pt idx="1">
                        <c:v>-88.241263272445025</c:v>
                      </c:pt>
                      <c:pt idx="2">
                        <c:v>-128.51949195084842</c:v>
                      </c:pt>
                      <c:pt idx="3">
                        <c:v>-162.39483675524343</c:v>
                      </c:pt>
                      <c:pt idx="4">
                        <c:v>-201.91742540336546</c:v>
                      </c:pt>
                      <c:pt idx="5">
                        <c:v>-236.81884249922521</c:v>
                      </c:pt>
                      <c:pt idx="6">
                        <c:v>-279.01360895958868</c:v>
                      </c:pt>
                      <c:pt idx="7">
                        <c:v>-321.69283637337776</c:v>
                      </c:pt>
                      <c:pt idx="8">
                        <c:v>-360.97873884089262</c:v>
                      </c:pt>
                      <c:pt idx="9">
                        <c:v>-404.75852179097785</c:v>
                      </c:pt>
                      <c:pt idx="10">
                        <c:v>-444.39655181823252</c:v>
                      </c:pt>
                      <c:pt idx="11">
                        <c:v>-481.68449257288734</c:v>
                      </c:pt>
                      <c:pt idx="12">
                        <c:v>-527.84946140853287</c:v>
                      </c:pt>
                      <c:pt idx="13">
                        <c:v>-580.79539579513107</c:v>
                      </c:pt>
                      <c:pt idx="14">
                        <c:v>-629.37792370892919</c:v>
                      </c:pt>
                      <c:pt idx="15">
                        <c:v>-663.62721726326117</c:v>
                      </c:pt>
                      <c:pt idx="16">
                        <c:v>-687.51198519362299</c:v>
                      </c:pt>
                      <c:pt idx="17">
                        <c:v>-709.94485156264</c:v>
                      </c:pt>
                      <c:pt idx="18">
                        <c:v>-723.17591629811216</c:v>
                      </c:pt>
                      <c:pt idx="19">
                        <c:v>-739.57748784123385</c:v>
                      </c:pt>
                      <c:pt idx="20">
                        <c:v>-749.05604384020069</c:v>
                      </c:pt>
                      <c:pt idx="21">
                        <c:v>-753.81842654856541</c:v>
                      </c:pt>
                      <c:pt idx="22">
                        <c:v>-755.81932642489801</c:v>
                      </c:pt>
                      <c:pt idx="23">
                        <c:v>-739.81374511067145</c:v>
                      </c:pt>
                      <c:pt idx="24">
                        <c:v>-726.66348479138912</c:v>
                      </c:pt>
                      <c:pt idx="25">
                        <c:v>-727.97477266196142</c:v>
                      </c:pt>
                      <c:pt idx="26">
                        <c:v>-735.92273776609989</c:v>
                      </c:pt>
                      <c:pt idx="27">
                        <c:v>-736.19704599403167</c:v>
                      </c:pt>
                      <c:pt idx="28">
                        <c:v>-733.70455537061002</c:v>
                      </c:pt>
                      <c:pt idx="29">
                        <c:v>-735.08686523113863</c:v>
                      </c:pt>
                      <c:pt idx="30">
                        <c:v>-730.37247550167206</c:v>
                      </c:pt>
                      <c:pt idx="31">
                        <c:v>-714.44928652871363</c:v>
                      </c:pt>
                      <c:pt idx="32">
                        <c:v>-712.69928552329236</c:v>
                      </c:pt>
                      <c:pt idx="33">
                        <c:v>-714.13613438904042</c:v>
                      </c:pt>
                      <c:pt idx="34">
                        <c:v>-720.71045090435507</c:v>
                      </c:pt>
                      <c:pt idx="35">
                        <c:v>-727.51936934569233</c:v>
                      </c:pt>
                      <c:pt idx="36">
                        <c:v>-728.56741448160119</c:v>
                      </c:pt>
                      <c:pt idx="37">
                        <c:v>-719.81414220275178</c:v>
                      </c:pt>
                      <c:pt idx="38">
                        <c:v>-723.31809215993223</c:v>
                      </c:pt>
                      <c:pt idx="39">
                        <c:v>-721.11479224080654</c:v>
                      </c:pt>
                      <c:pt idx="40">
                        <c:v>-717.5200782325054</c:v>
                      </c:pt>
                      <c:pt idx="41">
                        <c:v>-715.54342791749548</c:v>
                      </c:pt>
                      <c:pt idx="42">
                        <c:v>-706.09764418912016</c:v>
                      </c:pt>
                      <c:pt idx="43">
                        <c:v>-700.17995593676574</c:v>
                      </c:pt>
                      <c:pt idx="44">
                        <c:v>-692.38632679192506</c:v>
                      </c:pt>
                      <c:pt idx="45">
                        <c:v>-676.72097956761536</c:v>
                      </c:pt>
                      <c:pt idx="46">
                        <c:v>-681.16972813876248</c:v>
                      </c:pt>
                      <c:pt idx="47">
                        <c:v>-691.69558931318443</c:v>
                      </c:pt>
                      <c:pt idx="48">
                        <c:v>-699.89098653572796</c:v>
                      </c:pt>
                      <c:pt idx="49">
                        <c:v>-715.63298553923005</c:v>
                      </c:pt>
                      <c:pt idx="50">
                        <c:v>-733.21990764408554</c:v>
                      </c:pt>
                      <c:pt idx="51">
                        <c:v>-747.92221929900984</c:v>
                      </c:pt>
                      <c:pt idx="52">
                        <c:v>-744.79122955800824</c:v>
                      </c:pt>
                      <c:pt idx="53">
                        <c:v>-732.23306346576567</c:v>
                      </c:pt>
                      <c:pt idx="54">
                        <c:v>-723.99730300856595</c:v>
                      </c:pt>
                      <c:pt idx="55">
                        <c:v>-715.56229379776937</c:v>
                      </c:pt>
                      <c:pt idx="56">
                        <c:v>-704.44915157242224</c:v>
                      </c:pt>
                      <c:pt idx="57">
                        <c:v>-695.55504917530334</c:v>
                      </c:pt>
                      <c:pt idx="58">
                        <c:v>-691.59624019848513</c:v>
                      </c:pt>
                      <c:pt idx="59">
                        <c:v>-685.56534944060718</c:v>
                      </c:pt>
                      <c:pt idx="60">
                        <c:v>-677.73196711571279</c:v>
                      </c:pt>
                      <c:pt idx="61">
                        <c:v>-663.9724190286671</c:v>
                      </c:pt>
                      <c:pt idx="62">
                        <c:v>-658.33882840980482</c:v>
                      </c:pt>
                      <c:pt idx="63">
                        <c:v>-659.09599616156424</c:v>
                      </c:pt>
                      <c:pt idx="64">
                        <c:v>-649.07017932278143</c:v>
                      </c:pt>
                      <c:pt idx="65">
                        <c:v>-630.77084373992</c:v>
                      </c:pt>
                      <c:pt idx="66">
                        <c:v>-611.09167193676046</c:v>
                      </c:pt>
                      <c:pt idx="67">
                        <c:v>-596.72091266767916</c:v>
                      </c:pt>
                      <c:pt idx="68">
                        <c:v>-580.13786770444779</c:v>
                      </c:pt>
                      <c:pt idx="69">
                        <c:v>-563.78599999456333</c:v>
                      </c:pt>
                      <c:pt idx="70">
                        <c:v>-555.26106246954691</c:v>
                      </c:pt>
                      <c:pt idx="71">
                        <c:v>-545.57676848606775</c:v>
                      </c:pt>
                      <c:pt idx="72">
                        <c:v>-528.1412518493787</c:v>
                      </c:pt>
                      <c:pt idx="73">
                        <c:v>-508.13549214839304</c:v>
                      </c:pt>
                      <c:pt idx="74">
                        <c:v>-490.77727303219194</c:v>
                      </c:pt>
                      <c:pt idx="75">
                        <c:v>-471.59889893893882</c:v>
                      </c:pt>
                      <c:pt idx="76">
                        <c:v>-453.61237469644641</c:v>
                      </c:pt>
                      <c:pt idx="77">
                        <c:v>-439.15461245040814</c:v>
                      </c:pt>
                      <c:pt idx="78">
                        <c:v>-420.45330712640373</c:v>
                      </c:pt>
                      <c:pt idx="79">
                        <c:v>-395.99770432709801</c:v>
                      </c:pt>
                      <c:pt idx="80">
                        <c:v>-371.44280321890335</c:v>
                      </c:pt>
                      <c:pt idx="81">
                        <c:v>-352.36376680544782</c:v>
                      </c:pt>
                      <c:pt idx="82">
                        <c:v>-334.33193181085505</c:v>
                      </c:pt>
                      <c:pt idx="83">
                        <c:v>-313.10589231131752</c:v>
                      </c:pt>
                      <c:pt idx="84">
                        <c:v>-291.6322725385337</c:v>
                      </c:pt>
                      <c:pt idx="85">
                        <c:v>-263.28943797367657</c:v>
                      </c:pt>
                      <c:pt idx="86">
                        <c:v>-242.79259843331488</c:v>
                      </c:pt>
                      <c:pt idx="87">
                        <c:v>-236.79928022690018</c:v>
                      </c:pt>
                      <c:pt idx="88">
                        <c:v>-225.61051613188272</c:v>
                      </c:pt>
                      <c:pt idx="89">
                        <c:v>-215.70128695505144</c:v>
                      </c:pt>
                      <c:pt idx="90">
                        <c:v>-199.23867675329666</c:v>
                      </c:pt>
                      <c:pt idx="91">
                        <c:v>-171.87133126726894</c:v>
                      </c:pt>
                      <c:pt idx="92">
                        <c:v>-150.03846152499938</c:v>
                      </c:pt>
                      <c:pt idx="93">
                        <c:v>-128.64333052015047</c:v>
                      </c:pt>
                      <c:pt idx="94">
                        <c:v>-105.32002846800702</c:v>
                      </c:pt>
                      <c:pt idx="95">
                        <c:v>-81.443278577997944</c:v>
                      </c:pt>
                      <c:pt idx="96">
                        <c:v>-61.909474551024573</c:v>
                      </c:pt>
                      <c:pt idx="97">
                        <c:v>-55.94112391914706</c:v>
                      </c:pt>
                      <c:pt idx="98">
                        <c:v>-51.191342914689017</c:v>
                      </c:pt>
                      <c:pt idx="99">
                        <c:v>-46.759841199193886</c:v>
                      </c:pt>
                      <c:pt idx="100">
                        <c:v>-43.349841199193861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8CC-49B4-90B9-1A2902C1FB08}"/>
                  </c:ext>
                </c:extLst>
              </c15:ser>
            </c15:filteredLineSeries>
          </c:ext>
        </c:extLst>
      </c:lineChart>
      <c:catAx>
        <c:axId val="35213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823896"/>
        <c:crosses val="autoZero"/>
        <c:auto val="1"/>
        <c:lblAlgn val="ctr"/>
        <c:lblOffset val="100"/>
        <c:noMultiLvlLbl val="0"/>
      </c:catAx>
      <c:valAx>
        <c:axId val="35182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2139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solidFill>
            <a:schemeClr val="bg1">
              <a:alpha val="0"/>
            </a:schemeClr>
          </a:solidFill>
          <a:ln w="25400"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2"/>
    </a:solidFill>
    <a:ln>
      <a:solidFill>
        <a:schemeClr val="tx1"/>
      </a:solidFill>
    </a:ln>
    <a:effectLst/>
  </c:spPr>
  <c:txPr>
    <a:bodyPr/>
    <a:lstStyle/>
    <a:p>
      <a:pPr>
        <a:defRPr baseline="0">
          <a:solidFill>
            <a:schemeClr val="dk1"/>
          </a:solidFill>
        </a:defRPr>
      </a:pPr>
      <a:endParaRPr lang="ru-RU"/>
    </a:p>
  </c:txPr>
  <c:printSettings>
    <c:headerFooter/>
    <c:pageMargins b="0.75" l="0.25" r="0.25" t="0.75" header="0.3" footer="0.3"/>
    <c:pageSetup paperSize="8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5684882646517429E-2"/>
          <c:y val="4.4872455889999538E-3"/>
          <c:w val="0.98938250840258457"/>
          <c:h val="0.98174084508257231"/>
        </c:manualLayout>
      </c:layout>
      <c:lineChart>
        <c:grouping val="standard"/>
        <c:varyColors val="0"/>
        <c:ser>
          <c:idx val="4"/>
          <c:order val="4"/>
          <c:tx>
            <c:strRef>
              <c:f>'1074'!$BX$110</c:f>
              <c:strCache>
                <c:ptCount val="1"/>
                <c:pt idx="0">
                  <c:v>устье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'1074'!$BX$111:$BX$211</c:f>
              <c:numCache>
                <c:formatCode>General</c:formatCode>
                <c:ptCount val="101"/>
                <c:pt idx="0">
                  <c:v>4.2438190052595033</c:v>
                </c:pt>
                <c:pt idx="1">
                  <c:v>11.759064810995518</c:v>
                </c:pt>
                <c:pt idx="2">
                  <c:v>14.714584284102205</c:v>
                </c:pt>
                <c:pt idx="3">
                  <c:v>6.3284165310204941</c:v>
                </c:pt>
                <c:pt idx="4">
                  <c:v>-8.7362352241717574</c:v>
                </c:pt>
                <c:pt idx="5">
                  <c:v>-20.730702903277759</c:v>
                </c:pt>
                <c:pt idx="6">
                  <c:v>-32.83972156335507</c:v>
                </c:pt>
                <c:pt idx="7">
                  <c:v>-41.795892042515746</c:v>
                </c:pt>
                <c:pt idx="8">
                  <c:v>-50.983157514976128</c:v>
                </c:pt>
                <c:pt idx="9">
                  <c:v>-73.424663557221848</c:v>
                </c:pt>
                <c:pt idx="10">
                  <c:v>-102.13931321193424</c:v>
                </c:pt>
                <c:pt idx="11">
                  <c:v>-127.43939907528819</c:v>
                </c:pt>
                <c:pt idx="12">
                  <c:v>-156.06051230313051</c:v>
                </c:pt>
                <c:pt idx="13">
                  <c:v>-172.83432678284206</c:v>
                </c:pt>
                <c:pt idx="14">
                  <c:v>-185.64321966365605</c:v>
                </c:pt>
                <c:pt idx="15">
                  <c:v>-193.91625614815578</c:v>
                </c:pt>
                <c:pt idx="16">
                  <c:v>-209.73166896542602</c:v>
                </c:pt>
                <c:pt idx="17">
                  <c:v>-219.25902918364093</c:v>
                </c:pt>
                <c:pt idx="18">
                  <c:v>-215.71668998002514</c:v>
                </c:pt>
                <c:pt idx="19">
                  <c:v>-209.20814623044041</c:v>
                </c:pt>
                <c:pt idx="20">
                  <c:v>-214.77788568114767</c:v>
                </c:pt>
                <c:pt idx="21">
                  <c:v>-227.14457932394814</c:v>
                </c:pt>
                <c:pt idx="22">
                  <c:v>-241.84896208910669</c:v>
                </c:pt>
                <c:pt idx="23">
                  <c:v>-254.47671521628789</c:v>
                </c:pt>
                <c:pt idx="24">
                  <c:v>-264.64330349921448</c:v>
                </c:pt>
                <c:pt idx="25">
                  <c:v>-282.22874227737304</c:v>
                </c:pt>
                <c:pt idx="26">
                  <c:v>-292.83736976683633</c:v>
                </c:pt>
                <c:pt idx="27">
                  <c:v>-293.56807760297039</c:v>
                </c:pt>
                <c:pt idx="28">
                  <c:v>-293.73530317548386</c:v>
                </c:pt>
                <c:pt idx="29">
                  <c:v>-297.85290437179589</c:v>
                </c:pt>
                <c:pt idx="30">
                  <c:v>-292.95971023732977</c:v>
                </c:pt>
                <c:pt idx="31">
                  <c:v>-299.94851079938991</c:v>
                </c:pt>
                <c:pt idx="32">
                  <c:v>-317.82222484087129</c:v>
                </c:pt>
                <c:pt idx="33">
                  <c:v>-329.62706335145793</c:v>
                </c:pt>
                <c:pt idx="34">
                  <c:v>-341.66173298433455</c:v>
                </c:pt>
                <c:pt idx="35">
                  <c:v>-350.45487494140235</c:v>
                </c:pt>
                <c:pt idx="36">
                  <c:v>-357.51853784399304</c:v>
                </c:pt>
                <c:pt idx="37">
                  <c:v>-372.14398901451574</c:v>
                </c:pt>
                <c:pt idx="38">
                  <c:v>-386.74789127026543</c:v>
                </c:pt>
                <c:pt idx="39">
                  <c:v>-397.59049039460905</c:v>
                </c:pt>
                <c:pt idx="40">
                  <c:v>-402.90121404245497</c:v>
                </c:pt>
                <c:pt idx="41">
                  <c:v>-408.45108525870188</c:v>
                </c:pt>
                <c:pt idx="42">
                  <c:v>-418.97518153124793</c:v>
                </c:pt>
                <c:pt idx="43">
                  <c:v>-426.00201899254165</c:v>
                </c:pt>
                <c:pt idx="44">
                  <c:v>-435.44023841813907</c:v>
                </c:pt>
                <c:pt idx="45">
                  <c:v>-445.34038461818085</c:v>
                </c:pt>
                <c:pt idx="46">
                  <c:v>-445.8728450991091</c:v>
                </c:pt>
                <c:pt idx="47">
                  <c:v>-443.54970391928902</c:v>
                </c:pt>
                <c:pt idx="48">
                  <c:v>-447.91131541017342</c:v>
                </c:pt>
                <c:pt idx="49">
                  <c:v>-455.37472230740951</c:v>
                </c:pt>
                <c:pt idx="50">
                  <c:v>-459.12206134437145</c:v>
                </c:pt>
                <c:pt idx="51">
                  <c:v>-468.1026980439579</c:v>
                </c:pt>
                <c:pt idx="52">
                  <c:v>-476.94986007072339</c:v>
                </c:pt>
                <c:pt idx="53">
                  <c:v>-480.44276077704933</c:v>
                </c:pt>
                <c:pt idx="54">
                  <c:v>-470.74828342953049</c:v>
                </c:pt>
                <c:pt idx="55">
                  <c:v>-463.00251049075473</c:v>
                </c:pt>
                <c:pt idx="56">
                  <c:v>-465.89613507001866</c:v>
                </c:pt>
                <c:pt idx="57">
                  <c:v>-465.25265169218392</c:v>
                </c:pt>
                <c:pt idx="58">
                  <c:v>-461.75975983698902</c:v>
                </c:pt>
                <c:pt idx="59">
                  <c:v>-455.69335650528319</c:v>
                </c:pt>
                <c:pt idx="60">
                  <c:v>-453.80940726734923</c:v>
                </c:pt>
                <c:pt idx="61">
                  <c:v>-455.21264122418938</c:v>
                </c:pt>
                <c:pt idx="62">
                  <c:v>-454.639686854655</c:v>
                </c:pt>
                <c:pt idx="63">
                  <c:v>-451.92121964579474</c:v>
                </c:pt>
                <c:pt idx="64">
                  <c:v>-453.90147731718764</c:v>
                </c:pt>
                <c:pt idx="65">
                  <c:v>-450.53874804865859</c:v>
                </c:pt>
                <c:pt idx="66">
                  <c:v>-426.98962487326287</c:v>
                </c:pt>
                <c:pt idx="67">
                  <c:v>-400.96861189932906</c:v>
                </c:pt>
                <c:pt idx="68">
                  <c:v>-373.04876349512199</c:v>
                </c:pt>
                <c:pt idx="69">
                  <c:v>-354.78200378292468</c:v>
                </c:pt>
                <c:pt idx="70">
                  <c:v>-334.5089776741487</c:v>
                </c:pt>
                <c:pt idx="71">
                  <c:v>-318.12597736646921</c:v>
                </c:pt>
                <c:pt idx="72">
                  <c:v>-320.57249580895393</c:v>
                </c:pt>
                <c:pt idx="73">
                  <c:v>-320.53807650722229</c:v>
                </c:pt>
                <c:pt idx="74">
                  <c:v>-315.54549986103518</c:v>
                </c:pt>
                <c:pt idx="75">
                  <c:v>-315.782040494076</c:v>
                </c:pt>
                <c:pt idx="76">
                  <c:v>-309.57649895638258</c:v>
                </c:pt>
                <c:pt idx="77">
                  <c:v>-301.21647002486361</c:v>
                </c:pt>
                <c:pt idx="78">
                  <c:v>-296.68347531233087</c:v>
                </c:pt>
                <c:pt idx="79">
                  <c:v>-280.84342011164154</c:v>
                </c:pt>
                <c:pt idx="80">
                  <c:v>-278.98782909303384</c:v>
                </c:pt>
                <c:pt idx="81">
                  <c:v>-272.39929256613527</c:v>
                </c:pt>
                <c:pt idx="82">
                  <c:v>-256.02429094676438</c:v>
                </c:pt>
                <c:pt idx="83">
                  <c:v>-239.48398345829196</c:v>
                </c:pt>
                <c:pt idx="84">
                  <c:v>-226.30736260465562</c:v>
                </c:pt>
                <c:pt idx="85">
                  <c:v>-215.86118206222932</c:v>
                </c:pt>
                <c:pt idx="86">
                  <c:v>-219.80940378097569</c:v>
                </c:pt>
                <c:pt idx="87">
                  <c:v>-219.05418851746413</c:v>
                </c:pt>
                <c:pt idx="88">
                  <c:v>-207.61608297322948</c:v>
                </c:pt>
                <c:pt idx="89">
                  <c:v>-199.07715825974992</c:v>
                </c:pt>
                <c:pt idx="90">
                  <c:v>-190.91323576925345</c:v>
                </c:pt>
                <c:pt idx="91">
                  <c:v>-175.18467915772953</c:v>
                </c:pt>
                <c:pt idx="92">
                  <c:v>-159.05109330244147</c:v>
                </c:pt>
                <c:pt idx="93">
                  <c:v>-155.98553065256237</c:v>
                </c:pt>
                <c:pt idx="94">
                  <c:v>-167.68744016092398</c:v>
                </c:pt>
                <c:pt idx="95">
                  <c:v>-160.20128292209415</c:v>
                </c:pt>
                <c:pt idx="96">
                  <c:v>-145.21347225048987</c:v>
                </c:pt>
                <c:pt idx="97">
                  <c:v>-130.04386740389236</c:v>
                </c:pt>
                <c:pt idx="98">
                  <c:v>-105.27086761158023</c:v>
                </c:pt>
                <c:pt idx="99">
                  <c:v>-80.796620315572454</c:v>
                </c:pt>
                <c:pt idx="100">
                  <c:v>-71.206620315572422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8E-49F3-B2C0-D035E790EF85}"/>
            </c:ext>
          </c:extLst>
        </c:ser>
        <c:ser>
          <c:idx val="6"/>
          <c:order val="6"/>
          <c:tx>
            <c:strRef>
              <c:f>'1074'!$CA$110</c:f>
              <c:strCache>
                <c:ptCount val="1"/>
                <c:pt idx="0">
                  <c:v>жопа2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'1074'!$CA$111:$CA$229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-4.4315017154950853</c:v>
                </c:pt>
                <c:pt idx="19">
                  <c:v>-9.1812827199531029</c:v>
                </c:pt>
                <c:pt idx="20">
                  <c:v>-15.149633351830611</c:v>
                </c:pt>
                <c:pt idx="21">
                  <c:v>-34.68343737880393</c:v>
                </c:pt>
                <c:pt idx="22">
                  <c:v>-58.560187268812967</c:v>
                </c:pt>
                <c:pt idx="23">
                  <c:v>-81.883489320956414</c:v>
                </c:pt>
                <c:pt idx="24">
                  <c:v>-103.27862032580529</c:v>
                </c:pt>
                <c:pt idx="25">
                  <c:v>-125.11149006807483</c:v>
                </c:pt>
                <c:pt idx="26">
                  <c:v>-152.47883555410255</c:v>
                </c:pt>
                <c:pt idx="27">
                  <c:v>-168.9414457558573</c:v>
                </c:pt>
                <c:pt idx="28">
                  <c:v>-178.85067493268861</c:v>
                </c:pt>
                <c:pt idx="29">
                  <c:v>-190.03943902770601</c:v>
                </c:pt>
                <c:pt idx="30">
                  <c:v>-196.03275723412065</c:v>
                </c:pt>
                <c:pt idx="31">
                  <c:v>-216.52959677448229</c:v>
                </c:pt>
                <c:pt idx="32">
                  <c:v>-244.87243133933941</c:v>
                </c:pt>
                <c:pt idx="33">
                  <c:v>-266.34605111212323</c:v>
                </c:pt>
                <c:pt idx="34">
                  <c:v>-287.57209061166071</c:v>
                </c:pt>
                <c:pt idx="35">
                  <c:v>-305.60392560625343</c:v>
                </c:pt>
                <c:pt idx="36">
                  <c:v>-324.68296201970884</c:v>
                </c:pt>
                <c:pt idx="37">
                  <c:v>-349.23786312790344</c:v>
                </c:pt>
                <c:pt idx="38">
                  <c:v>-373.6934659272091</c:v>
                </c:pt>
                <c:pt idx="39">
                  <c:v>-392.39477125121351</c:v>
                </c:pt>
                <c:pt idx="40">
                  <c:v>-406.85253349725173</c:v>
                </c:pt>
                <c:pt idx="41">
                  <c:v>-424.83905773974413</c:v>
                </c:pt>
                <c:pt idx="42">
                  <c:v>-444.0174318329972</c:v>
                </c:pt>
                <c:pt idx="43">
                  <c:v>-461.3756509491983</c:v>
                </c:pt>
                <c:pt idx="44">
                  <c:v>-481.38141065018397</c:v>
                </c:pt>
                <c:pt idx="45">
                  <c:v>-498.81692728687301</c:v>
                </c:pt>
                <c:pt idx="46">
                  <c:v>-508.50122127035212</c:v>
                </c:pt>
                <c:pt idx="47">
                  <c:v>-517.02615879536847</c:v>
                </c:pt>
                <c:pt idx="48">
                  <c:v>-533.37802650525305</c:v>
                </c:pt>
                <c:pt idx="49">
                  <c:v>-549.96107146848442</c:v>
                </c:pt>
                <c:pt idx="50">
                  <c:v>-564.33183073756561</c:v>
                </c:pt>
                <c:pt idx="51">
                  <c:v>-584.01100254072526</c:v>
                </c:pt>
                <c:pt idx="52">
                  <c:v>-602.3103381235868</c:v>
                </c:pt>
                <c:pt idx="53">
                  <c:v>-612.33615496236962</c:v>
                </c:pt>
                <c:pt idx="54">
                  <c:v>-611.57898721061008</c:v>
                </c:pt>
                <c:pt idx="55">
                  <c:v>-617.21257782947248</c:v>
                </c:pt>
                <c:pt idx="56">
                  <c:v>-630.97212591651828</c:v>
                </c:pt>
                <c:pt idx="57">
                  <c:v>-638.80550824141267</c:v>
                </c:pt>
                <c:pt idx="58">
                  <c:v>-644.83639899929051</c:v>
                </c:pt>
                <c:pt idx="59">
                  <c:v>-648.79520797610883</c:v>
                </c:pt>
                <c:pt idx="60">
                  <c:v>-657.68931037322773</c:v>
                </c:pt>
                <c:pt idx="61">
                  <c:v>-668.80245259857497</c:v>
                </c:pt>
                <c:pt idx="62">
                  <c:v>-677.23746180937144</c:v>
                </c:pt>
                <c:pt idx="63">
                  <c:v>-685.47322226657116</c:v>
                </c:pt>
                <c:pt idx="64">
                  <c:v>-698.03138835881373</c:v>
                </c:pt>
                <c:pt idx="65">
                  <c:v>-701.16237809981521</c:v>
                </c:pt>
                <c:pt idx="66">
                  <c:v>-686.46006644489103</c:v>
                </c:pt>
                <c:pt idx="67">
                  <c:v>-668.87314434003565</c:v>
                </c:pt>
                <c:pt idx="68">
                  <c:v>-653.13114533653356</c:v>
                </c:pt>
                <c:pt idx="69">
                  <c:v>-644.93574811399003</c:v>
                </c:pt>
                <c:pt idx="70">
                  <c:v>-634.40988693956808</c:v>
                </c:pt>
                <c:pt idx="71">
                  <c:v>-629.96113836842096</c:v>
                </c:pt>
                <c:pt idx="72">
                  <c:v>-645.62648559273066</c:v>
                </c:pt>
                <c:pt idx="73">
                  <c:v>-653.42011473757123</c:v>
                </c:pt>
                <c:pt idx="74">
                  <c:v>-659.33780298992565</c:v>
                </c:pt>
                <c:pt idx="75">
                  <c:v>-668.78358671830097</c:v>
                </c:pt>
                <c:pt idx="76">
                  <c:v>-670.76023703331089</c:v>
                </c:pt>
                <c:pt idx="77">
                  <c:v>-674.35495104161214</c:v>
                </c:pt>
                <c:pt idx="78">
                  <c:v>-676.55825096073772</c:v>
                </c:pt>
                <c:pt idx="79">
                  <c:v>-673.05430100355738</c:v>
                </c:pt>
                <c:pt idx="80">
                  <c:v>-681.80757328240679</c:v>
                </c:pt>
                <c:pt idx="81">
                  <c:v>-680.75952814649781</c:v>
                </c:pt>
                <c:pt idx="82">
                  <c:v>-673.95060970516067</c:v>
                </c:pt>
                <c:pt idx="83">
                  <c:v>-667.37629318984591</c:v>
                </c:pt>
                <c:pt idx="84">
                  <c:v>-665.93944432409785</c:v>
                </c:pt>
                <c:pt idx="85">
                  <c:v>-667.689445329519</c:v>
                </c:pt>
                <c:pt idx="86">
                  <c:v>-683.61263430247755</c:v>
                </c:pt>
                <c:pt idx="87">
                  <c:v>-688.32702403194412</c:v>
                </c:pt>
                <c:pt idx="88">
                  <c:v>-686.94471417141551</c:v>
                </c:pt>
                <c:pt idx="89">
                  <c:v>-689.43720479483716</c:v>
                </c:pt>
                <c:pt idx="90">
                  <c:v>-689.16289656690537</c:v>
                </c:pt>
                <c:pt idx="91">
                  <c:v>-681.21493146276703</c:v>
                </c:pt>
                <c:pt idx="92">
                  <c:v>-679.90364359219461</c:v>
                </c:pt>
                <c:pt idx="93">
                  <c:v>-693.05390391147682</c:v>
                </c:pt>
                <c:pt idx="94">
                  <c:v>-709.05948522570338</c:v>
                </c:pt>
                <c:pt idx="95">
                  <c:v>-707.0585853493709</c:v>
                </c:pt>
                <c:pt idx="96">
                  <c:v>-702.29620264100629</c:v>
                </c:pt>
                <c:pt idx="97">
                  <c:v>-692.81764664203934</c:v>
                </c:pt>
                <c:pt idx="98">
                  <c:v>-676.41607509891764</c:v>
                </c:pt>
                <c:pt idx="99">
                  <c:v>-663.1850103634456</c:v>
                </c:pt>
                <c:pt idx="100">
                  <c:v>-640.75214399442871</c:v>
                </c:pt>
                <c:pt idx="101">
                  <c:v>-616.86737606406678</c:v>
                </c:pt>
                <c:pt idx="102">
                  <c:v>-582.6180825097349</c:v>
                </c:pt>
                <c:pt idx="103">
                  <c:v>-534.0355545959369</c:v>
                </c:pt>
                <c:pt idx="104">
                  <c:v>-481.0896202093387</c:v>
                </c:pt>
                <c:pt idx="105">
                  <c:v>-434.92465137369317</c:v>
                </c:pt>
                <c:pt idx="106">
                  <c:v>-397.63671061903835</c:v>
                </c:pt>
                <c:pt idx="107">
                  <c:v>-357.99868059178374</c:v>
                </c:pt>
                <c:pt idx="108">
                  <c:v>-314.2188976416985</c:v>
                </c:pt>
                <c:pt idx="109">
                  <c:v>-274.93299517418359</c:v>
                </c:pt>
                <c:pt idx="110">
                  <c:v>-232.2537677603946</c:v>
                </c:pt>
                <c:pt idx="111">
                  <c:v>-190.05900130003116</c:v>
                </c:pt>
                <c:pt idx="112">
                  <c:v>-155.15758420417143</c:v>
                </c:pt>
                <c:pt idx="113">
                  <c:v>-115.63499555604943</c:v>
                </c:pt>
                <c:pt idx="114">
                  <c:v>-81.759650751654419</c:v>
                </c:pt>
                <c:pt idx="115">
                  <c:v>-41.481422073251053</c:v>
                </c:pt>
                <c:pt idx="116">
                  <c:v>2.2928104033661043</c:v>
                </c:pt>
                <c:pt idx="117">
                  <c:v>46.759841199193886</c:v>
                </c:pt>
                <c:pt idx="118">
                  <c:v>43.349841199193861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8E-49F3-B2C0-D035E790EF85}"/>
            </c:ext>
          </c:extLst>
        </c:ser>
        <c:ser>
          <c:idx val="7"/>
          <c:order val="7"/>
          <c:tx>
            <c:strRef>
              <c:f>'1074'!$CB$110</c:f>
              <c:strCache>
                <c:ptCount val="1"/>
                <c:pt idx="0">
                  <c:v>тест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'1074'!$CB$111:$CB$229</c:f>
              <c:numCache>
                <c:formatCode>General</c:formatCode>
                <c:ptCount val="119"/>
                <c:pt idx="0">
                  <c:v>159.44276813239804</c:v>
                </c:pt>
                <c:pt idx="1">
                  <c:v>141.44276813239804</c:v>
                </c:pt>
                <c:pt idx="2">
                  <c:v>123.44276813239804</c:v>
                </c:pt>
                <c:pt idx="3">
                  <c:v>105.44276813239804</c:v>
                </c:pt>
                <c:pt idx="4">
                  <c:v>87.442768132398044</c:v>
                </c:pt>
                <c:pt idx="5">
                  <c:v>69.442768132398044</c:v>
                </c:pt>
                <c:pt idx="6">
                  <c:v>51.442768132398044</c:v>
                </c:pt>
                <c:pt idx="7">
                  <c:v>33.442768132398044</c:v>
                </c:pt>
                <c:pt idx="8">
                  <c:v>15.442768132398044</c:v>
                </c:pt>
                <c:pt idx="9">
                  <c:v>-2.5572318676019563</c:v>
                </c:pt>
                <c:pt idx="10">
                  <c:v>-20.557231867601956</c:v>
                </c:pt>
                <c:pt idx="11">
                  <c:v>-38.557231867601956</c:v>
                </c:pt>
                <c:pt idx="12">
                  <c:v>-56.557231867601956</c:v>
                </c:pt>
                <c:pt idx="13">
                  <c:v>-74.557231867601956</c:v>
                </c:pt>
                <c:pt idx="14">
                  <c:v>-92.557231867601956</c:v>
                </c:pt>
                <c:pt idx="15">
                  <c:v>-110.55723186760196</c:v>
                </c:pt>
                <c:pt idx="16">
                  <c:v>-128.55723186760196</c:v>
                </c:pt>
                <c:pt idx="17">
                  <c:v>-146.55723186760196</c:v>
                </c:pt>
                <c:pt idx="18">
                  <c:v>-164.55723186760196</c:v>
                </c:pt>
                <c:pt idx="19">
                  <c:v>-179.20957292392828</c:v>
                </c:pt>
                <c:pt idx="20">
                  <c:v>-194.42154963951987</c:v>
                </c:pt>
                <c:pt idx="21">
                  <c:v>-213.53910431500873</c:v>
                </c:pt>
                <c:pt idx="22">
                  <c:v>-232.70636038303235</c:v>
                </c:pt>
                <c:pt idx="23">
                  <c:v>-253.36127353035027</c:v>
                </c:pt>
                <c:pt idx="24">
                  <c:v>-273.64802607940123</c:v>
                </c:pt>
                <c:pt idx="25">
                  <c:v>-293.24357050863659</c:v>
                </c:pt>
                <c:pt idx="26">
                  <c:v>-316.93012310214328</c:v>
                </c:pt>
                <c:pt idx="27">
                  <c:v>-333.87918652136517</c:v>
                </c:pt>
                <c:pt idx="28">
                  <c:v>-343.67594810152036</c:v>
                </c:pt>
                <c:pt idx="29">
                  <c:v>-353.53279891153727</c:v>
                </c:pt>
                <c:pt idx="30">
                  <c:v>-364.70539186968688</c:v>
                </c:pt>
                <c:pt idx="31">
                  <c:v>-383.24533412148332</c:v>
                </c:pt>
                <c:pt idx="32">
                  <c:v>-404.60213103845251</c:v>
                </c:pt>
                <c:pt idx="33">
                  <c:v>-425.17852682642422</c:v>
                </c:pt>
                <c:pt idx="34">
                  <c:v>-444.94121436762373</c:v>
                </c:pt>
                <c:pt idx="35">
                  <c:v>-458.97004028431149</c:v>
                </c:pt>
                <c:pt idx="36">
                  <c:v>-468.13097461515946</c:v>
                </c:pt>
                <c:pt idx="37">
                  <c:v>-483.22522047868796</c:v>
                </c:pt>
                <c:pt idx="38">
                  <c:v>-502.33279592186369</c:v>
                </c:pt>
                <c:pt idx="39">
                  <c:v>-515.60013974631306</c:v>
                </c:pt>
                <c:pt idx="40">
                  <c:v>-525.84446624827115</c:v>
                </c:pt>
                <c:pt idx="41">
                  <c:v>-536.81713285792648</c:v>
                </c:pt>
                <c:pt idx="42">
                  <c:v>-550.85337110311252</c:v>
                </c:pt>
                <c:pt idx="43">
                  <c:v>-565.08905177388669</c:v>
                </c:pt>
                <c:pt idx="44">
                  <c:v>-579.3094362297777</c:v>
                </c:pt>
                <c:pt idx="45">
                  <c:v>-592.14507477672214</c:v>
                </c:pt>
                <c:pt idx="46">
                  <c:v>-603.2663048145829</c:v>
                </c:pt>
                <c:pt idx="47">
                  <c:v>-609.09426844759184</c:v>
                </c:pt>
                <c:pt idx="48">
                  <c:v>-609.91904647507204</c:v>
                </c:pt>
                <c:pt idx="49">
                  <c:v>-609.41710790426009</c:v>
                </c:pt>
                <c:pt idx="50">
                  <c:v>-608.73148803704953</c:v>
                </c:pt>
                <c:pt idx="51">
                  <c:v>-614.47337532735764</c:v>
                </c:pt>
                <c:pt idx="52">
                  <c:v>-618.36011253157744</c:v>
                </c:pt>
                <c:pt idx="53">
                  <c:v>-621.14864666539529</c:v>
                </c:pt>
                <c:pt idx="54">
                  <c:v>-628.60273640167043</c:v>
                </c:pt>
                <c:pt idx="55">
                  <c:v>-635.31634628352185</c:v>
                </c:pt>
                <c:pt idx="56">
                  <c:v>-645.15496445322196</c:v>
                </c:pt>
                <c:pt idx="57">
                  <c:v>-653.79454747985687</c:v>
                </c:pt>
                <c:pt idx="58">
                  <c:v>-657.79831801630075</c:v>
                </c:pt>
                <c:pt idx="59">
                  <c:v>-661.57507950886043</c:v>
                </c:pt>
                <c:pt idx="60">
                  <c:v>-667.12378066698273</c:v>
                </c:pt>
                <c:pt idx="61">
                  <c:v>-670.92837680106618</c:v>
                </c:pt>
                <c:pt idx="62">
                  <c:v>-679.52251754588906</c:v>
                </c:pt>
                <c:pt idx="63">
                  <c:v>-683.11637520653449</c:v>
                </c:pt>
                <c:pt idx="64">
                  <c:v>-685.99099903198726</c:v>
                </c:pt>
                <c:pt idx="65">
                  <c:v>-684.26933564483056</c:v>
                </c:pt>
                <c:pt idx="66">
                  <c:v>-676.19975538449444</c:v>
                </c:pt>
                <c:pt idx="67">
                  <c:v>-668.28129483477733</c:v>
                </c:pt>
                <c:pt idx="68">
                  <c:v>-668.37188981950555</c:v>
                </c:pt>
                <c:pt idx="69">
                  <c:v>-666.63138607296708</c:v>
                </c:pt>
                <c:pt idx="70">
                  <c:v>-660.6773005554918</c:v>
                </c:pt>
                <c:pt idx="71">
                  <c:v>-659.69917158162912</c:v>
                </c:pt>
                <c:pt idx="72">
                  <c:v>-667.39469107981802</c:v>
                </c:pt>
                <c:pt idx="73">
                  <c:v>-667.31752310016918</c:v>
                </c:pt>
                <c:pt idx="74">
                  <c:v>-669.62072329106013</c:v>
                </c:pt>
                <c:pt idx="75">
                  <c:v>-680.91874531488884</c:v>
                </c:pt>
                <c:pt idx="76">
                  <c:v>-689.90986112950714</c:v>
                </c:pt>
                <c:pt idx="77">
                  <c:v>-690.70676819549158</c:v>
                </c:pt>
                <c:pt idx="78">
                  <c:v>-689.42722680087195</c:v>
                </c:pt>
                <c:pt idx="79">
                  <c:v>-682.93597382279836</c:v>
                </c:pt>
                <c:pt idx="80">
                  <c:v>-679.11182419066222</c:v>
                </c:pt>
                <c:pt idx="81">
                  <c:v>-671.97226925497171</c:v>
                </c:pt>
                <c:pt idx="82">
                  <c:v>-657.35137684979463</c:v>
                </c:pt>
                <c:pt idx="83">
                  <c:v>-642.12183462695634</c:v>
                </c:pt>
                <c:pt idx="84">
                  <c:v>-624.27876341691638</c:v>
                </c:pt>
                <c:pt idx="85">
                  <c:v>-600.86249996272795</c:v>
                </c:pt>
                <c:pt idx="86">
                  <c:v>-582.35112725590807</c:v>
                </c:pt>
                <c:pt idx="87">
                  <c:v>-561.62583770281867</c:v>
                </c:pt>
                <c:pt idx="88">
                  <c:v>-542.29071239522693</c:v>
                </c:pt>
                <c:pt idx="89">
                  <c:v>-523.71794269331042</c:v>
                </c:pt>
                <c:pt idx="90">
                  <c:v>-501.69089710430194</c:v>
                </c:pt>
                <c:pt idx="91">
                  <c:v>-478.07396331847531</c:v>
                </c:pt>
                <c:pt idx="92">
                  <c:v>-456.07870567629459</c:v>
                </c:pt>
                <c:pt idx="93">
                  <c:v>-441.55645260575398</c:v>
                </c:pt>
                <c:pt idx="94">
                  <c:v>-432.10853471493738</c:v>
                </c:pt>
                <c:pt idx="95">
                  <c:v>-411.34679045271014</c:v>
                </c:pt>
                <c:pt idx="96">
                  <c:v>-392.02792669633038</c:v>
                </c:pt>
                <c:pt idx="97">
                  <c:v>-367.14953435764517</c:v>
                </c:pt>
                <c:pt idx="98">
                  <c:v>-337.0616323477758</c:v>
                </c:pt>
                <c:pt idx="99">
                  <c:v>-308.21258458212583</c:v>
                </c:pt>
                <c:pt idx="100">
                  <c:v>-298.70115139761742</c:v>
                </c:pt>
                <c:pt idx="101">
                  <c:v>-267.70115139761742</c:v>
                </c:pt>
                <c:pt idx="102">
                  <c:v>-236.70115139761742</c:v>
                </c:pt>
                <c:pt idx="103">
                  <c:v>-205.70115139761742</c:v>
                </c:pt>
                <c:pt idx="104">
                  <c:v>-174.70115139761742</c:v>
                </c:pt>
                <c:pt idx="105">
                  <c:v>-143.70115139761742</c:v>
                </c:pt>
                <c:pt idx="106">
                  <c:v>-112.70115139761742</c:v>
                </c:pt>
                <c:pt idx="107">
                  <c:v>-81.701151397617423</c:v>
                </c:pt>
                <c:pt idx="108">
                  <c:v>-50.701151397617423</c:v>
                </c:pt>
                <c:pt idx="109">
                  <c:v>-19.701151397617423</c:v>
                </c:pt>
                <c:pt idx="110">
                  <c:v>11.298848602382577</c:v>
                </c:pt>
                <c:pt idx="111">
                  <c:v>42.298848602382577</c:v>
                </c:pt>
                <c:pt idx="112">
                  <c:v>73.298848602382577</c:v>
                </c:pt>
                <c:pt idx="113">
                  <c:v>104.29884860238258</c:v>
                </c:pt>
                <c:pt idx="114">
                  <c:v>135.29884860238258</c:v>
                </c:pt>
                <c:pt idx="115">
                  <c:v>166.29884860238258</c:v>
                </c:pt>
                <c:pt idx="116">
                  <c:v>197.29884860238258</c:v>
                </c:pt>
                <c:pt idx="117">
                  <c:v>228.29884860238258</c:v>
                </c:pt>
                <c:pt idx="118">
                  <c:v>259.29884860238258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8E-49F3-B2C0-D035E790EF8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52139856"/>
        <c:axId val="351823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'1074'!$Q$2:$R$2</c15:sqref>
                        </c15:formulaRef>
                      </c:ext>
                    </c:extLst>
                    <c:strCache>
                      <c:ptCount val="1"/>
                      <c:pt idx="0">
                        <c:v>19.10.2022(23.10)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'1074'!$R$4:$R$104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1.1964457151977133</c:v>
                      </c:pt>
                      <c:pt idx="1">
                        <c:v>5.4986297207498929</c:v>
                      </c:pt>
                      <c:pt idx="2">
                        <c:v>-0.36181095747240022</c:v>
                      </c:pt>
                      <c:pt idx="3">
                        <c:v>-11.150674691632538</c:v>
                      </c:pt>
                      <c:pt idx="4">
                        <c:v>-19.284261923221237</c:v>
                      </c:pt>
                      <c:pt idx="5">
                        <c:v>-19.706145489790117</c:v>
                      </c:pt>
                      <c:pt idx="6">
                        <c:v>-25.688465090708291</c:v>
                      </c:pt>
                      <c:pt idx="7">
                        <c:v>-32.688426944004291</c:v>
                      </c:pt>
                      <c:pt idx="8">
                        <c:v>-45.03566132466915</c:v>
                      </c:pt>
                      <c:pt idx="9">
                        <c:v>-65.913338130278419</c:v>
                      </c:pt>
                      <c:pt idx="10">
                        <c:v>-86.833604022409318</c:v>
                      </c:pt>
                      <c:pt idx="11">
                        <c:v>-104.04155412971409</c:v>
                      </c:pt>
                      <c:pt idx="12">
                        <c:v>-125.44722353292626</c:v>
                      </c:pt>
                      <c:pt idx="13">
                        <c:v>-136.92640622738114</c:v>
                      </c:pt>
                      <c:pt idx="14">
                        <c:v>-144.82716979415659</c:v>
                      </c:pt>
                      <c:pt idx="15">
                        <c:v>-149.85503116783144</c:v>
                      </c:pt>
                      <c:pt idx="16">
                        <c:v>-164.57938740693902</c:v>
                      </c:pt>
                      <c:pt idx="17">
                        <c:v>-172.77426892295517</c:v>
                      </c:pt>
                      <c:pt idx="18">
                        <c:v>-167.97710673277595</c:v>
                      </c:pt>
                      <c:pt idx="19">
                        <c:v>-160.23304193602098</c:v>
                      </c:pt>
                      <c:pt idx="20">
                        <c:v>-164.61681553288201</c:v>
                      </c:pt>
                      <c:pt idx="21">
                        <c:v>-175.99959806745591</c:v>
                      </c:pt>
                      <c:pt idx="22">
                        <c:v>-189.98491149521499</c:v>
                      </c:pt>
                      <c:pt idx="23">
                        <c:v>-201.98362477704421</c:v>
                      </c:pt>
                      <c:pt idx="24">
                        <c:v>-211.43946357564647</c:v>
                      </c:pt>
                      <c:pt idx="25">
                        <c:v>-228.42154787623281</c:v>
                      </c:pt>
                      <c:pt idx="26">
                        <c:v>-238.63996210771143</c:v>
                      </c:pt>
                      <c:pt idx="27">
                        <c:v>-239.06814721622283</c:v>
                      </c:pt>
                      <c:pt idx="28">
                        <c:v>-238.67954389573447</c:v>
                      </c:pt>
                      <c:pt idx="29">
                        <c:v>-242.47761014351113</c:v>
                      </c:pt>
                      <c:pt idx="30">
                        <c:v>-237.22546222375996</c:v>
                      </c:pt>
                      <c:pt idx="31">
                        <c:v>-243.72969476181731</c:v>
                      </c:pt>
                      <c:pt idx="32">
                        <c:v>-261.17875622727354</c:v>
                      </c:pt>
                      <c:pt idx="33">
                        <c:v>-272.77662150645324</c:v>
                      </c:pt>
                      <c:pt idx="34">
                        <c:v>-284.59586308029259</c:v>
                      </c:pt>
                      <c:pt idx="35">
                        <c:v>-293.19775155755099</c:v>
                      </c:pt>
                      <c:pt idx="36">
                        <c:v>-300.132537746303</c:v>
                      </c:pt>
                      <c:pt idx="37">
                        <c:v>-314.62249792691034</c:v>
                      </c:pt>
                      <c:pt idx="38">
                        <c:v>-329.10374080016129</c:v>
                      </c:pt>
                      <c:pt idx="39">
                        <c:v>-339.92118690661653</c:v>
                      </c:pt>
                      <c:pt idx="40">
                        <c:v>-345.28562243454599</c:v>
                      </c:pt>
                      <c:pt idx="41">
                        <c:v>-350.8283985064636</c:v>
                      </c:pt>
                      <c:pt idx="42">
                        <c:v>-361.49857204935518</c:v>
                      </c:pt>
                      <c:pt idx="43">
                        <c:v>-368.67128446711502</c:v>
                      </c:pt>
                      <c:pt idx="44">
                        <c:v>-378.20221995090367</c:v>
                      </c:pt>
                      <c:pt idx="45">
                        <c:v>-388.40367776631479</c:v>
                      </c:pt>
                      <c:pt idx="46">
                        <c:v>-389.13239626099119</c:v>
                      </c:pt>
                      <c:pt idx="47">
                        <c:v>-387.14408615444324</c:v>
                      </c:pt>
                      <c:pt idx="48">
                        <c:v>-393.08909102811117</c:v>
                      </c:pt>
                      <c:pt idx="49">
                        <c:v>-400.88179993336303</c:v>
                      </c:pt>
                      <c:pt idx="50">
                        <c:v>-405.33245500113912</c:v>
                      </c:pt>
                      <c:pt idx="51">
                        <c:v>-415.17055586098104</c:v>
                      </c:pt>
                      <c:pt idx="52">
                        <c:v>-424.51059961553699</c:v>
                      </c:pt>
                      <c:pt idx="53">
                        <c:v>-428.80398592669894</c:v>
                      </c:pt>
                      <c:pt idx="54">
                        <c:v>-420.01054239903635</c:v>
                      </c:pt>
                      <c:pt idx="55">
                        <c:v>-413.59582984899009</c:v>
                      </c:pt>
                      <c:pt idx="56">
                        <c:v>-417.30811044774191</c:v>
                      </c:pt>
                      <c:pt idx="57">
                        <c:v>-417.67206823451738</c:v>
                      </c:pt>
                      <c:pt idx="58">
                        <c:v>-415.16383796548291</c:v>
                      </c:pt>
                      <c:pt idx="59">
                        <c:v>-409.94392940837747</c:v>
                      </c:pt>
                      <c:pt idx="60">
                        <c:v>-409.1285028187624</c:v>
                      </c:pt>
                      <c:pt idx="61">
                        <c:v>-411.45847133236089</c:v>
                      </c:pt>
                      <c:pt idx="62">
                        <c:v>-411.7407511407331</c:v>
                      </c:pt>
                      <c:pt idx="63">
                        <c:v>-410.45171614710841</c:v>
                      </c:pt>
                      <c:pt idx="64">
                        <c:v>-413.94323031558076</c:v>
                      </c:pt>
                      <c:pt idx="65">
                        <c:v>-411.49462760123822</c:v>
                      </c:pt>
                      <c:pt idx="66">
                        <c:v>-389.2352295428135</c:v>
                      </c:pt>
                      <c:pt idx="67">
                        <c:v>-364.46100744634919</c:v>
                      </c:pt>
                      <c:pt idx="68">
                        <c:v>-338.28089670943177</c:v>
                      </c:pt>
                      <c:pt idx="69">
                        <c:v>-321.44233757073835</c:v>
                      </c:pt>
                      <c:pt idx="70">
                        <c:v>-302.4232222033944</c:v>
                      </c:pt>
                      <c:pt idx="71">
                        <c:v>-288.05600102829453</c:v>
                      </c:pt>
                      <c:pt idx="72">
                        <c:v>-292.43686672981744</c:v>
                      </c:pt>
                      <c:pt idx="73">
                        <c:v>-293.784091547039</c:v>
                      </c:pt>
                      <c:pt idx="74">
                        <c:v>-290.80538233749792</c:v>
                      </c:pt>
                      <c:pt idx="75">
                        <c:v>-292.61671926941528</c:v>
                      </c:pt>
                      <c:pt idx="76">
                        <c:v>-287.57182414367162</c:v>
                      </c:pt>
                      <c:pt idx="77">
                        <c:v>-281.08560226137172</c:v>
                      </c:pt>
                      <c:pt idx="78">
                        <c:v>-277.91952418246967</c:v>
                      </c:pt>
                      <c:pt idx="79">
                        <c:v>-263.760759705498</c:v>
                      </c:pt>
                      <c:pt idx="80">
                        <c:v>-263.92306697787058</c:v>
                      </c:pt>
                      <c:pt idx="81">
                        <c:v>-258.54244627140201</c:v>
                      </c:pt>
                      <c:pt idx="82">
                        <c:v>-243.74789201732574</c:v>
                      </c:pt>
                      <c:pt idx="83">
                        <c:v>-228.90122427447568</c:v>
                      </c:pt>
                      <c:pt idx="84">
                        <c:v>-217.83183247729437</c:v>
                      </c:pt>
                      <c:pt idx="85">
                        <c:v>-209.4589648028774</c:v>
                      </c:pt>
                      <c:pt idx="86">
                        <c:v>-215.77420567582078</c:v>
                      </c:pt>
                      <c:pt idx="87">
                        <c:v>-216.5181931159741</c:v>
                      </c:pt>
                      <c:pt idx="88">
                        <c:v>-207.02080054112457</c:v>
                      </c:pt>
                      <c:pt idx="89">
                        <c:v>-200.62378351378584</c:v>
                      </c:pt>
                      <c:pt idx="90">
                        <c:v>-193.86946185639101</c:v>
                      </c:pt>
                      <c:pt idx="91">
                        <c:v>-179.75263122762669</c:v>
                      </c:pt>
                      <c:pt idx="92">
                        <c:v>-166.23354377698433</c:v>
                      </c:pt>
                      <c:pt idx="93">
                        <c:v>-166.50831016881989</c:v>
                      </c:pt>
                      <c:pt idx="94">
                        <c:v>-179.78068606611009</c:v>
                      </c:pt>
                      <c:pt idx="95">
                        <c:v>-173.18538206719484</c:v>
                      </c:pt>
                      <c:pt idx="96">
                        <c:v>-160.54522705721638</c:v>
                      </c:pt>
                      <c:pt idx="97">
                        <c:v>-146.65745771665956</c:v>
                      </c:pt>
                      <c:pt idx="98">
                        <c:v>-124.18772980398296</c:v>
                      </c:pt>
                      <c:pt idx="99">
                        <c:v>-104.5523147130591</c:v>
                      </c:pt>
                      <c:pt idx="100">
                        <c:v>-81.502738604293427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8E1-4DC0-9C8F-F0A4BBE4CEC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'1074'!$S$2:$W$2</c15:sqref>
                        </c15:formulaRef>
                      </c:ext>
                    </c:extLst>
                    <c:strCache>
                      <c:ptCount val="1"/>
                      <c:pt idx="0">
                        <c:v>15.01.2023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'1074'!$T$4:$T$104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4.2438190052595033</c:v>
                      </c:pt>
                      <c:pt idx="1">
                        <c:v>11.759064810995518</c:v>
                      </c:pt>
                      <c:pt idx="2">
                        <c:v>14.714584284102205</c:v>
                      </c:pt>
                      <c:pt idx="3">
                        <c:v>6.3284165310204941</c:v>
                      </c:pt>
                      <c:pt idx="4">
                        <c:v>-8.7362352241717574</c:v>
                      </c:pt>
                      <c:pt idx="5">
                        <c:v>-20.730702903277759</c:v>
                      </c:pt>
                      <c:pt idx="6">
                        <c:v>-32.83972156335507</c:v>
                      </c:pt>
                      <c:pt idx="7">
                        <c:v>-41.795892042515746</c:v>
                      </c:pt>
                      <c:pt idx="8">
                        <c:v>-50.983157514976128</c:v>
                      </c:pt>
                      <c:pt idx="9">
                        <c:v>-73.424663557221848</c:v>
                      </c:pt>
                      <c:pt idx="10">
                        <c:v>-102.13931321193424</c:v>
                      </c:pt>
                      <c:pt idx="11">
                        <c:v>-127.43939907528819</c:v>
                      </c:pt>
                      <c:pt idx="12">
                        <c:v>-156.06051230313051</c:v>
                      </c:pt>
                      <c:pt idx="13">
                        <c:v>-172.83432678284206</c:v>
                      </c:pt>
                      <c:pt idx="14">
                        <c:v>-185.64321966365605</c:v>
                      </c:pt>
                      <c:pt idx="15">
                        <c:v>-193.91625614815578</c:v>
                      </c:pt>
                      <c:pt idx="16">
                        <c:v>-209.73166896542602</c:v>
                      </c:pt>
                      <c:pt idx="17">
                        <c:v>-219.25902918364093</c:v>
                      </c:pt>
                      <c:pt idx="18">
                        <c:v>-215.71668998002514</c:v>
                      </c:pt>
                      <c:pt idx="19">
                        <c:v>-209.20814623044041</c:v>
                      </c:pt>
                      <c:pt idx="20">
                        <c:v>-214.77788568114767</c:v>
                      </c:pt>
                      <c:pt idx="21">
                        <c:v>-227.14457932394814</c:v>
                      </c:pt>
                      <c:pt idx="22">
                        <c:v>-241.84896208910669</c:v>
                      </c:pt>
                      <c:pt idx="23">
                        <c:v>-254.47671521628789</c:v>
                      </c:pt>
                      <c:pt idx="24">
                        <c:v>-264.64330349921448</c:v>
                      </c:pt>
                      <c:pt idx="25">
                        <c:v>-282.22874227737304</c:v>
                      </c:pt>
                      <c:pt idx="26">
                        <c:v>-292.83736976683633</c:v>
                      </c:pt>
                      <c:pt idx="27">
                        <c:v>-293.56807760297039</c:v>
                      </c:pt>
                      <c:pt idx="28">
                        <c:v>-293.73530317548386</c:v>
                      </c:pt>
                      <c:pt idx="29">
                        <c:v>-297.85290437179589</c:v>
                      </c:pt>
                      <c:pt idx="30">
                        <c:v>-292.95971023732977</c:v>
                      </c:pt>
                      <c:pt idx="31">
                        <c:v>-299.94851079938991</c:v>
                      </c:pt>
                      <c:pt idx="32">
                        <c:v>-317.82222484087129</c:v>
                      </c:pt>
                      <c:pt idx="33">
                        <c:v>-329.62706335145793</c:v>
                      </c:pt>
                      <c:pt idx="34">
                        <c:v>-341.66173298433455</c:v>
                      </c:pt>
                      <c:pt idx="35">
                        <c:v>-350.45487494140235</c:v>
                      </c:pt>
                      <c:pt idx="36">
                        <c:v>-357.51853784399304</c:v>
                      </c:pt>
                      <c:pt idx="37">
                        <c:v>-372.14398901451574</c:v>
                      </c:pt>
                      <c:pt idx="38">
                        <c:v>-386.74789127026543</c:v>
                      </c:pt>
                      <c:pt idx="39">
                        <c:v>-397.59049039460905</c:v>
                      </c:pt>
                      <c:pt idx="40">
                        <c:v>-402.90121404245497</c:v>
                      </c:pt>
                      <c:pt idx="41">
                        <c:v>-408.45108525870188</c:v>
                      </c:pt>
                      <c:pt idx="42">
                        <c:v>-418.97518153124793</c:v>
                      </c:pt>
                      <c:pt idx="43">
                        <c:v>-426.00201899254165</c:v>
                      </c:pt>
                      <c:pt idx="44">
                        <c:v>-435.44023841813907</c:v>
                      </c:pt>
                      <c:pt idx="45">
                        <c:v>-445.34038461818085</c:v>
                      </c:pt>
                      <c:pt idx="46">
                        <c:v>-445.8728450991091</c:v>
                      </c:pt>
                      <c:pt idx="47">
                        <c:v>-443.54970391928902</c:v>
                      </c:pt>
                      <c:pt idx="48">
                        <c:v>-447.91131541017342</c:v>
                      </c:pt>
                      <c:pt idx="49">
                        <c:v>-455.37472230740951</c:v>
                      </c:pt>
                      <c:pt idx="50">
                        <c:v>-459.12206134437145</c:v>
                      </c:pt>
                      <c:pt idx="51">
                        <c:v>-468.1026980439579</c:v>
                      </c:pt>
                      <c:pt idx="52">
                        <c:v>-476.94986007072339</c:v>
                      </c:pt>
                      <c:pt idx="53">
                        <c:v>-480.44276077704933</c:v>
                      </c:pt>
                      <c:pt idx="54">
                        <c:v>-470.74828342953049</c:v>
                      </c:pt>
                      <c:pt idx="55">
                        <c:v>-463.00251049075473</c:v>
                      </c:pt>
                      <c:pt idx="56">
                        <c:v>-465.89613507001866</c:v>
                      </c:pt>
                      <c:pt idx="57">
                        <c:v>-465.25265169218392</c:v>
                      </c:pt>
                      <c:pt idx="58">
                        <c:v>-461.75975983698902</c:v>
                      </c:pt>
                      <c:pt idx="59">
                        <c:v>-455.69335650528319</c:v>
                      </c:pt>
                      <c:pt idx="60">
                        <c:v>-453.80940726734923</c:v>
                      </c:pt>
                      <c:pt idx="61">
                        <c:v>-455.21264122418938</c:v>
                      </c:pt>
                      <c:pt idx="62">
                        <c:v>-454.639686854655</c:v>
                      </c:pt>
                      <c:pt idx="63">
                        <c:v>-451.92121964579474</c:v>
                      </c:pt>
                      <c:pt idx="64">
                        <c:v>-453.90147731718764</c:v>
                      </c:pt>
                      <c:pt idx="65">
                        <c:v>-450.53874804865859</c:v>
                      </c:pt>
                      <c:pt idx="66">
                        <c:v>-426.98962487326287</c:v>
                      </c:pt>
                      <c:pt idx="67">
                        <c:v>-400.96861189932906</c:v>
                      </c:pt>
                      <c:pt idx="68">
                        <c:v>-373.04876349512199</c:v>
                      </c:pt>
                      <c:pt idx="69">
                        <c:v>-354.78200378292468</c:v>
                      </c:pt>
                      <c:pt idx="70">
                        <c:v>-334.5089776741487</c:v>
                      </c:pt>
                      <c:pt idx="71">
                        <c:v>-318.12597736646921</c:v>
                      </c:pt>
                      <c:pt idx="72">
                        <c:v>-320.57249580895393</c:v>
                      </c:pt>
                      <c:pt idx="73">
                        <c:v>-320.53807650722229</c:v>
                      </c:pt>
                      <c:pt idx="74">
                        <c:v>-315.54549986103518</c:v>
                      </c:pt>
                      <c:pt idx="75">
                        <c:v>-315.782040494076</c:v>
                      </c:pt>
                      <c:pt idx="76">
                        <c:v>-309.57649895638258</c:v>
                      </c:pt>
                      <c:pt idx="77">
                        <c:v>-301.21647002486361</c:v>
                      </c:pt>
                      <c:pt idx="78">
                        <c:v>-296.68347531233087</c:v>
                      </c:pt>
                      <c:pt idx="79">
                        <c:v>-280.84342011164154</c:v>
                      </c:pt>
                      <c:pt idx="80">
                        <c:v>-278.98782909303384</c:v>
                      </c:pt>
                      <c:pt idx="81">
                        <c:v>-272.39929256613527</c:v>
                      </c:pt>
                      <c:pt idx="82">
                        <c:v>-256.02429094676438</c:v>
                      </c:pt>
                      <c:pt idx="83">
                        <c:v>-239.48398345829196</c:v>
                      </c:pt>
                      <c:pt idx="84">
                        <c:v>-226.30736260465562</c:v>
                      </c:pt>
                      <c:pt idx="85">
                        <c:v>-215.86118206222932</c:v>
                      </c:pt>
                      <c:pt idx="86">
                        <c:v>-219.80940378097569</c:v>
                      </c:pt>
                      <c:pt idx="87">
                        <c:v>-219.05418851746413</c:v>
                      </c:pt>
                      <c:pt idx="88">
                        <c:v>-207.61608297322948</c:v>
                      </c:pt>
                      <c:pt idx="89">
                        <c:v>-199.07715825974992</c:v>
                      </c:pt>
                      <c:pt idx="90">
                        <c:v>-190.91323576925345</c:v>
                      </c:pt>
                      <c:pt idx="91">
                        <c:v>-175.18467915772953</c:v>
                      </c:pt>
                      <c:pt idx="92">
                        <c:v>-159.05109330244147</c:v>
                      </c:pt>
                      <c:pt idx="93">
                        <c:v>-155.98553065256237</c:v>
                      </c:pt>
                      <c:pt idx="94">
                        <c:v>-167.68744016092398</c:v>
                      </c:pt>
                      <c:pt idx="95">
                        <c:v>-160.20128292209415</c:v>
                      </c:pt>
                      <c:pt idx="96">
                        <c:v>-145.21347225048987</c:v>
                      </c:pt>
                      <c:pt idx="97">
                        <c:v>-130.04386740389236</c:v>
                      </c:pt>
                      <c:pt idx="98">
                        <c:v>-105.27086761158023</c:v>
                      </c:pt>
                      <c:pt idx="99">
                        <c:v>-80.796620315572454</c:v>
                      </c:pt>
                      <c:pt idx="100">
                        <c:v>-71.206620315572422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8E1-4DC0-9C8F-F0A4BBE4CEC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'1074'!$W$3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'1074'!$W$4:$W$104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4.4315017154950853</c:v>
                      </c:pt>
                      <c:pt idx="1">
                        <c:v>9.1812827199531029</c:v>
                      </c:pt>
                      <c:pt idx="2">
                        <c:v>15.149633351830611</c:v>
                      </c:pt>
                      <c:pt idx="3">
                        <c:v>34.68343737880393</c:v>
                      </c:pt>
                      <c:pt idx="4">
                        <c:v>58.560187268812967</c:v>
                      </c:pt>
                      <c:pt idx="5">
                        <c:v>81.883489320956414</c:v>
                      </c:pt>
                      <c:pt idx="6">
                        <c:v>103.27862032580529</c:v>
                      </c:pt>
                      <c:pt idx="7">
                        <c:v>125.11149006807483</c:v>
                      </c:pt>
                      <c:pt idx="8">
                        <c:v>152.47883555410255</c:v>
                      </c:pt>
                      <c:pt idx="9">
                        <c:v>168.9414457558573</c:v>
                      </c:pt>
                      <c:pt idx="10">
                        <c:v>178.85067493268861</c:v>
                      </c:pt>
                      <c:pt idx="11">
                        <c:v>190.03943902770601</c:v>
                      </c:pt>
                      <c:pt idx="12">
                        <c:v>196.03275723412065</c:v>
                      </c:pt>
                      <c:pt idx="13">
                        <c:v>216.52959677448229</c:v>
                      </c:pt>
                      <c:pt idx="14">
                        <c:v>244.87243133933941</c:v>
                      </c:pt>
                      <c:pt idx="15">
                        <c:v>266.34605111212323</c:v>
                      </c:pt>
                      <c:pt idx="16">
                        <c:v>287.57209061166071</c:v>
                      </c:pt>
                      <c:pt idx="17">
                        <c:v>305.60392560625343</c:v>
                      </c:pt>
                      <c:pt idx="18">
                        <c:v>324.68296201970884</c:v>
                      </c:pt>
                      <c:pt idx="19">
                        <c:v>349.23786312790344</c:v>
                      </c:pt>
                      <c:pt idx="20">
                        <c:v>373.6934659272091</c:v>
                      </c:pt>
                      <c:pt idx="21">
                        <c:v>392.39477125121351</c:v>
                      </c:pt>
                      <c:pt idx="22">
                        <c:v>406.85253349725173</c:v>
                      </c:pt>
                      <c:pt idx="23">
                        <c:v>424.83905773974413</c:v>
                      </c:pt>
                      <c:pt idx="24">
                        <c:v>444.0174318329972</c:v>
                      </c:pt>
                      <c:pt idx="25">
                        <c:v>461.3756509491983</c:v>
                      </c:pt>
                      <c:pt idx="26">
                        <c:v>481.38141065018397</c:v>
                      </c:pt>
                      <c:pt idx="27">
                        <c:v>498.81692728687301</c:v>
                      </c:pt>
                      <c:pt idx="28">
                        <c:v>508.50122127035212</c:v>
                      </c:pt>
                      <c:pt idx="29">
                        <c:v>517.02615879536847</c:v>
                      </c:pt>
                      <c:pt idx="30">
                        <c:v>533.37802650525305</c:v>
                      </c:pt>
                      <c:pt idx="31">
                        <c:v>549.96107146848442</c:v>
                      </c:pt>
                      <c:pt idx="32">
                        <c:v>564.33183073756561</c:v>
                      </c:pt>
                      <c:pt idx="33">
                        <c:v>584.01100254072526</c:v>
                      </c:pt>
                      <c:pt idx="34">
                        <c:v>602.3103381235868</c:v>
                      </c:pt>
                      <c:pt idx="35">
                        <c:v>612.33615496236962</c:v>
                      </c:pt>
                      <c:pt idx="36">
                        <c:v>611.57898721061008</c:v>
                      </c:pt>
                      <c:pt idx="37">
                        <c:v>617.21257782947248</c:v>
                      </c:pt>
                      <c:pt idx="38">
                        <c:v>630.97212591651828</c:v>
                      </c:pt>
                      <c:pt idx="39">
                        <c:v>638.80550824141267</c:v>
                      </c:pt>
                      <c:pt idx="40">
                        <c:v>644.83639899929051</c:v>
                      </c:pt>
                      <c:pt idx="41">
                        <c:v>648.79520797610883</c:v>
                      </c:pt>
                      <c:pt idx="42">
                        <c:v>657.68931037322773</c:v>
                      </c:pt>
                      <c:pt idx="43">
                        <c:v>668.80245259857497</c:v>
                      </c:pt>
                      <c:pt idx="44">
                        <c:v>677.23746180937144</c:v>
                      </c:pt>
                      <c:pt idx="45">
                        <c:v>685.47322226657116</c:v>
                      </c:pt>
                      <c:pt idx="46">
                        <c:v>698.03138835881373</c:v>
                      </c:pt>
                      <c:pt idx="47">
                        <c:v>701.16237809981521</c:v>
                      </c:pt>
                      <c:pt idx="48">
                        <c:v>686.46006644489103</c:v>
                      </c:pt>
                      <c:pt idx="49">
                        <c:v>668.87314434003565</c:v>
                      </c:pt>
                      <c:pt idx="50">
                        <c:v>653.13114533653356</c:v>
                      </c:pt>
                      <c:pt idx="51">
                        <c:v>644.93574811399003</c:v>
                      </c:pt>
                      <c:pt idx="52">
                        <c:v>634.40988693956808</c:v>
                      </c:pt>
                      <c:pt idx="53">
                        <c:v>629.96113836842096</c:v>
                      </c:pt>
                      <c:pt idx="54">
                        <c:v>645.62648559273066</c:v>
                      </c:pt>
                      <c:pt idx="55">
                        <c:v>653.42011473757123</c:v>
                      </c:pt>
                      <c:pt idx="56">
                        <c:v>659.33780298992565</c:v>
                      </c:pt>
                      <c:pt idx="57">
                        <c:v>668.78358671830097</c:v>
                      </c:pt>
                      <c:pt idx="58">
                        <c:v>670.76023703331089</c:v>
                      </c:pt>
                      <c:pt idx="59">
                        <c:v>674.35495104161214</c:v>
                      </c:pt>
                      <c:pt idx="60">
                        <c:v>676.55825096073772</c:v>
                      </c:pt>
                      <c:pt idx="61">
                        <c:v>673.05430100355738</c:v>
                      </c:pt>
                      <c:pt idx="62">
                        <c:v>681.80757328240679</c:v>
                      </c:pt>
                      <c:pt idx="63">
                        <c:v>680.75952814649781</c:v>
                      </c:pt>
                      <c:pt idx="64">
                        <c:v>673.95060970516067</c:v>
                      </c:pt>
                      <c:pt idx="65">
                        <c:v>667.37629318984591</c:v>
                      </c:pt>
                      <c:pt idx="66">
                        <c:v>665.93944432409785</c:v>
                      </c:pt>
                      <c:pt idx="67">
                        <c:v>667.689445329519</c:v>
                      </c:pt>
                      <c:pt idx="68">
                        <c:v>683.61263430247755</c:v>
                      </c:pt>
                      <c:pt idx="69">
                        <c:v>688.32702403194412</c:v>
                      </c:pt>
                      <c:pt idx="70">
                        <c:v>686.94471417141551</c:v>
                      </c:pt>
                      <c:pt idx="71">
                        <c:v>689.43720479483716</c:v>
                      </c:pt>
                      <c:pt idx="72">
                        <c:v>689.16289656690537</c:v>
                      </c:pt>
                      <c:pt idx="73">
                        <c:v>681.21493146276703</c:v>
                      </c:pt>
                      <c:pt idx="74">
                        <c:v>679.90364359219461</c:v>
                      </c:pt>
                      <c:pt idx="75">
                        <c:v>693.05390391147682</c:v>
                      </c:pt>
                      <c:pt idx="76">
                        <c:v>709.05948522570338</c:v>
                      </c:pt>
                      <c:pt idx="77">
                        <c:v>707.0585853493709</c:v>
                      </c:pt>
                      <c:pt idx="78">
                        <c:v>702.29620264100629</c:v>
                      </c:pt>
                      <c:pt idx="79">
                        <c:v>692.81764664203934</c:v>
                      </c:pt>
                      <c:pt idx="80">
                        <c:v>676.41607509891764</c:v>
                      </c:pt>
                      <c:pt idx="81">
                        <c:v>663.1850103634456</c:v>
                      </c:pt>
                      <c:pt idx="82">
                        <c:v>640.75214399442871</c:v>
                      </c:pt>
                      <c:pt idx="83">
                        <c:v>616.86737606406678</c:v>
                      </c:pt>
                      <c:pt idx="84">
                        <c:v>582.6180825097349</c:v>
                      </c:pt>
                      <c:pt idx="85">
                        <c:v>534.0355545959369</c:v>
                      </c:pt>
                      <c:pt idx="86">
                        <c:v>481.0896202093387</c:v>
                      </c:pt>
                      <c:pt idx="87">
                        <c:v>434.92465137369317</c:v>
                      </c:pt>
                      <c:pt idx="88">
                        <c:v>397.63671061903835</c:v>
                      </c:pt>
                      <c:pt idx="89">
                        <c:v>357.99868059178374</c:v>
                      </c:pt>
                      <c:pt idx="90">
                        <c:v>314.2188976416985</c:v>
                      </c:pt>
                      <c:pt idx="91">
                        <c:v>274.93299517418359</c:v>
                      </c:pt>
                      <c:pt idx="92">
                        <c:v>232.2537677603946</c:v>
                      </c:pt>
                      <c:pt idx="93">
                        <c:v>190.05900130003116</c:v>
                      </c:pt>
                      <c:pt idx="94">
                        <c:v>155.15758420417143</c:v>
                      </c:pt>
                      <c:pt idx="95">
                        <c:v>115.63499555604943</c:v>
                      </c:pt>
                      <c:pt idx="96">
                        <c:v>81.759650751654419</c:v>
                      </c:pt>
                      <c:pt idx="97">
                        <c:v>41.481422073251053</c:v>
                      </c:pt>
                      <c:pt idx="98">
                        <c:v>-2.2928104033661043</c:v>
                      </c:pt>
                      <c:pt idx="99">
                        <c:v>-46.759841199193886</c:v>
                      </c:pt>
                      <c:pt idx="100">
                        <c:v>-43.349841199193861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8E1-4DC0-9C8F-F0A4BBE4CEC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-1</c:v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'1074'!$X$4:$X$104</c15:sqref>
                        </c15:formulaRef>
                      </c:ext>
                    </c:extLst>
                    <c:numCache>
                      <c:formatCode>0.00</c:formatCode>
                      <c:ptCount val="101"/>
                      <c:pt idx="0">
                        <c:v>-4.4315017154950853</c:v>
                      </c:pt>
                      <c:pt idx="1">
                        <c:v>-9.1812827199531029</c:v>
                      </c:pt>
                      <c:pt idx="2">
                        <c:v>-15.149633351830611</c:v>
                      </c:pt>
                      <c:pt idx="3">
                        <c:v>-34.68343737880393</c:v>
                      </c:pt>
                      <c:pt idx="4">
                        <c:v>-58.560187268812967</c:v>
                      </c:pt>
                      <c:pt idx="5">
                        <c:v>-81.883489320956414</c:v>
                      </c:pt>
                      <c:pt idx="6">
                        <c:v>-103.27862032580529</c:v>
                      </c:pt>
                      <c:pt idx="7">
                        <c:v>-125.11149006807483</c:v>
                      </c:pt>
                      <c:pt idx="8">
                        <c:v>-152.47883555410255</c:v>
                      </c:pt>
                      <c:pt idx="9">
                        <c:v>-168.9414457558573</c:v>
                      </c:pt>
                      <c:pt idx="10">
                        <c:v>-178.85067493268861</c:v>
                      </c:pt>
                      <c:pt idx="11">
                        <c:v>-190.03943902770601</c:v>
                      </c:pt>
                      <c:pt idx="12">
                        <c:v>-196.03275723412065</c:v>
                      </c:pt>
                      <c:pt idx="13">
                        <c:v>-216.52959677448229</c:v>
                      </c:pt>
                      <c:pt idx="14">
                        <c:v>-244.87243133933941</c:v>
                      </c:pt>
                      <c:pt idx="15">
                        <c:v>-266.34605111212323</c:v>
                      </c:pt>
                      <c:pt idx="16">
                        <c:v>-287.57209061166071</c:v>
                      </c:pt>
                      <c:pt idx="17">
                        <c:v>-305.60392560625343</c:v>
                      </c:pt>
                      <c:pt idx="18">
                        <c:v>-324.68296201970884</c:v>
                      </c:pt>
                      <c:pt idx="19">
                        <c:v>-349.23786312790344</c:v>
                      </c:pt>
                      <c:pt idx="20">
                        <c:v>-373.6934659272091</c:v>
                      </c:pt>
                      <c:pt idx="21">
                        <c:v>-392.39477125121351</c:v>
                      </c:pt>
                      <c:pt idx="22">
                        <c:v>-406.85253349725173</c:v>
                      </c:pt>
                      <c:pt idx="23">
                        <c:v>-424.83905773974413</c:v>
                      </c:pt>
                      <c:pt idx="24">
                        <c:v>-444.0174318329972</c:v>
                      </c:pt>
                      <c:pt idx="25">
                        <c:v>-461.3756509491983</c:v>
                      </c:pt>
                      <c:pt idx="26">
                        <c:v>-481.38141065018397</c:v>
                      </c:pt>
                      <c:pt idx="27">
                        <c:v>-498.81692728687301</c:v>
                      </c:pt>
                      <c:pt idx="28">
                        <c:v>-508.50122127035212</c:v>
                      </c:pt>
                      <c:pt idx="29">
                        <c:v>-517.02615879536847</c:v>
                      </c:pt>
                      <c:pt idx="30">
                        <c:v>-533.37802650525305</c:v>
                      </c:pt>
                      <c:pt idx="31">
                        <c:v>-549.96107146848442</c:v>
                      </c:pt>
                      <c:pt idx="32">
                        <c:v>-564.33183073756561</c:v>
                      </c:pt>
                      <c:pt idx="33">
                        <c:v>-584.01100254072526</c:v>
                      </c:pt>
                      <c:pt idx="34">
                        <c:v>-602.3103381235868</c:v>
                      </c:pt>
                      <c:pt idx="35">
                        <c:v>-612.33615496236962</c:v>
                      </c:pt>
                      <c:pt idx="36">
                        <c:v>-611.57898721061008</c:v>
                      </c:pt>
                      <c:pt idx="37">
                        <c:v>-617.21257782947248</c:v>
                      </c:pt>
                      <c:pt idx="38">
                        <c:v>-630.97212591651828</c:v>
                      </c:pt>
                      <c:pt idx="39">
                        <c:v>-638.80550824141267</c:v>
                      </c:pt>
                      <c:pt idx="40">
                        <c:v>-644.83639899929051</c:v>
                      </c:pt>
                      <c:pt idx="41">
                        <c:v>-648.79520797610883</c:v>
                      </c:pt>
                      <c:pt idx="42">
                        <c:v>-657.68931037322773</c:v>
                      </c:pt>
                      <c:pt idx="43">
                        <c:v>-668.80245259857497</c:v>
                      </c:pt>
                      <c:pt idx="44">
                        <c:v>-677.23746180937144</c:v>
                      </c:pt>
                      <c:pt idx="45">
                        <c:v>-685.47322226657116</c:v>
                      </c:pt>
                      <c:pt idx="46">
                        <c:v>-698.03138835881373</c:v>
                      </c:pt>
                      <c:pt idx="47">
                        <c:v>-701.16237809981521</c:v>
                      </c:pt>
                      <c:pt idx="48">
                        <c:v>-686.46006644489103</c:v>
                      </c:pt>
                      <c:pt idx="49">
                        <c:v>-668.87314434003565</c:v>
                      </c:pt>
                      <c:pt idx="50">
                        <c:v>-653.13114533653356</c:v>
                      </c:pt>
                      <c:pt idx="51">
                        <c:v>-644.93574811399003</c:v>
                      </c:pt>
                      <c:pt idx="52">
                        <c:v>-634.40988693956808</c:v>
                      </c:pt>
                      <c:pt idx="53">
                        <c:v>-629.96113836842096</c:v>
                      </c:pt>
                      <c:pt idx="54">
                        <c:v>-645.62648559273066</c:v>
                      </c:pt>
                      <c:pt idx="55">
                        <c:v>-653.42011473757123</c:v>
                      </c:pt>
                      <c:pt idx="56">
                        <c:v>-659.33780298992565</c:v>
                      </c:pt>
                      <c:pt idx="57">
                        <c:v>-668.78358671830097</c:v>
                      </c:pt>
                      <c:pt idx="58">
                        <c:v>-670.76023703331089</c:v>
                      </c:pt>
                      <c:pt idx="59">
                        <c:v>-674.35495104161214</c:v>
                      </c:pt>
                      <c:pt idx="60">
                        <c:v>-676.55825096073772</c:v>
                      </c:pt>
                      <c:pt idx="61">
                        <c:v>-673.05430100355738</c:v>
                      </c:pt>
                      <c:pt idx="62">
                        <c:v>-681.80757328240679</c:v>
                      </c:pt>
                      <c:pt idx="63">
                        <c:v>-680.75952814649781</c:v>
                      </c:pt>
                      <c:pt idx="64">
                        <c:v>-673.95060970516067</c:v>
                      </c:pt>
                      <c:pt idx="65">
                        <c:v>-667.37629318984591</c:v>
                      </c:pt>
                      <c:pt idx="66">
                        <c:v>-665.93944432409785</c:v>
                      </c:pt>
                      <c:pt idx="67">
                        <c:v>-667.689445329519</c:v>
                      </c:pt>
                      <c:pt idx="68">
                        <c:v>-683.61263430247755</c:v>
                      </c:pt>
                      <c:pt idx="69">
                        <c:v>-688.32702403194412</c:v>
                      </c:pt>
                      <c:pt idx="70">
                        <c:v>-686.94471417141551</c:v>
                      </c:pt>
                      <c:pt idx="71">
                        <c:v>-689.43720479483716</c:v>
                      </c:pt>
                      <c:pt idx="72">
                        <c:v>-689.16289656690537</c:v>
                      </c:pt>
                      <c:pt idx="73">
                        <c:v>-681.21493146276703</c:v>
                      </c:pt>
                      <c:pt idx="74">
                        <c:v>-679.90364359219461</c:v>
                      </c:pt>
                      <c:pt idx="75">
                        <c:v>-693.05390391147682</c:v>
                      </c:pt>
                      <c:pt idx="76">
                        <c:v>-709.05948522570338</c:v>
                      </c:pt>
                      <c:pt idx="77">
                        <c:v>-707.0585853493709</c:v>
                      </c:pt>
                      <c:pt idx="78">
                        <c:v>-702.29620264100629</c:v>
                      </c:pt>
                      <c:pt idx="79">
                        <c:v>-692.81764664203934</c:v>
                      </c:pt>
                      <c:pt idx="80">
                        <c:v>-676.41607509891764</c:v>
                      </c:pt>
                      <c:pt idx="81">
                        <c:v>-663.1850103634456</c:v>
                      </c:pt>
                      <c:pt idx="82">
                        <c:v>-640.75214399442871</c:v>
                      </c:pt>
                      <c:pt idx="83">
                        <c:v>-616.86737606406678</c:v>
                      </c:pt>
                      <c:pt idx="84">
                        <c:v>-582.6180825097349</c:v>
                      </c:pt>
                      <c:pt idx="85">
                        <c:v>-534.0355545959369</c:v>
                      </c:pt>
                      <c:pt idx="86">
                        <c:v>-481.0896202093387</c:v>
                      </c:pt>
                      <c:pt idx="87">
                        <c:v>-434.92465137369317</c:v>
                      </c:pt>
                      <c:pt idx="88">
                        <c:v>-397.63671061903835</c:v>
                      </c:pt>
                      <c:pt idx="89">
                        <c:v>-357.99868059178374</c:v>
                      </c:pt>
                      <c:pt idx="90">
                        <c:v>-314.2188976416985</c:v>
                      </c:pt>
                      <c:pt idx="91">
                        <c:v>-274.93299517418359</c:v>
                      </c:pt>
                      <c:pt idx="92">
                        <c:v>-232.2537677603946</c:v>
                      </c:pt>
                      <c:pt idx="93">
                        <c:v>-190.05900130003116</c:v>
                      </c:pt>
                      <c:pt idx="94">
                        <c:v>-155.15758420417143</c:v>
                      </c:pt>
                      <c:pt idx="95">
                        <c:v>-115.63499555604943</c:v>
                      </c:pt>
                      <c:pt idx="96">
                        <c:v>-81.759650751654419</c:v>
                      </c:pt>
                      <c:pt idx="97">
                        <c:v>-41.481422073251053</c:v>
                      </c:pt>
                      <c:pt idx="98">
                        <c:v>2.2928104033661043</c:v>
                      </c:pt>
                      <c:pt idx="99">
                        <c:v>46.759841199193886</c:v>
                      </c:pt>
                      <c:pt idx="100">
                        <c:v>43.349841199193861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8E1-4DC0-9C8F-F0A4BBE4CEC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'1074'!$BZ$110</c15:sqref>
                        </c15:formulaRef>
                      </c:ext>
                    </c:extLst>
                    <c:strCache>
                      <c:ptCount val="1"/>
                      <c:pt idx="0">
                        <c:v>жопа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'1074'!$BZ$111:$BZ$211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-4.4315017154950853</c:v>
                      </c:pt>
                      <c:pt idx="1">
                        <c:v>-9.1812827199531029</c:v>
                      </c:pt>
                      <c:pt idx="2">
                        <c:v>-15.149633351830611</c:v>
                      </c:pt>
                      <c:pt idx="3">
                        <c:v>-34.68343737880393</c:v>
                      </c:pt>
                      <c:pt idx="4">
                        <c:v>-58.560187268812967</c:v>
                      </c:pt>
                      <c:pt idx="5">
                        <c:v>-81.883489320956414</c:v>
                      </c:pt>
                      <c:pt idx="6">
                        <c:v>-103.27862032580529</c:v>
                      </c:pt>
                      <c:pt idx="7">
                        <c:v>-125.11149006807483</c:v>
                      </c:pt>
                      <c:pt idx="8">
                        <c:v>-152.47883555410255</c:v>
                      </c:pt>
                      <c:pt idx="9">
                        <c:v>-168.9414457558573</c:v>
                      </c:pt>
                      <c:pt idx="10">
                        <c:v>-178.85067493268861</c:v>
                      </c:pt>
                      <c:pt idx="11">
                        <c:v>-190.03943902770601</c:v>
                      </c:pt>
                      <c:pt idx="12">
                        <c:v>-196.03275723412065</c:v>
                      </c:pt>
                      <c:pt idx="13">
                        <c:v>-216.52959677448229</c:v>
                      </c:pt>
                      <c:pt idx="14">
                        <c:v>-244.87243133933941</c:v>
                      </c:pt>
                      <c:pt idx="15">
                        <c:v>-266.34605111212323</c:v>
                      </c:pt>
                      <c:pt idx="16">
                        <c:v>-287.57209061166071</c:v>
                      </c:pt>
                      <c:pt idx="17">
                        <c:v>-305.60392560625343</c:v>
                      </c:pt>
                      <c:pt idx="18">
                        <c:v>-324.68296201970884</c:v>
                      </c:pt>
                      <c:pt idx="19">
                        <c:v>-349.23786312790344</c:v>
                      </c:pt>
                      <c:pt idx="20">
                        <c:v>-373.6934659272091</c:v>
                      </c:pt>
                      <c:pt idx="21">
                        <c:v>-392.39477125121351</c:v>
                      </c:pt>
                      <c:pt idx="22">
                        <c:v>-406.85253349725173</c:v>
                      </c:pt>
                      <c:pt idx="23">
                        <c:v>-424.83905773974413</c:v>
                      </c:pt>
                      <c:pt idx="24">
                        <c:v>-444.0174318329972</c:v>
                      </c:pt>
                      <c:pt idx="25">
                        <c:v>-461.3756509491983</c:v>
                      </c:pt>
                      <c:pt idx="26">
                        <c:v>-481.38141065018397</c:v>
                      </c:pt>
                      <c:pt idx="27">
                        <c:v>-498.81692728687301</c:v>
                      </c:pt>
                      <c:pt idx="28">
                        <c:v>-508.50122127035212</c:v>
                      </c:pt>
                      <c:pt idx="29">
                        <c:v>-517.02615879536847</c:v>
                      </c:pt>
                      <c:pt idx="30">
                        <c:v>-533.37802650525305</c:v>
                      </c:pt>
                      <c:pt idx="31">
                        <c:v>-549.96107146848442</c:v>
                      </c:pt>
                      <c:pt idx="32">
                        <c:v>-564.33183073756561</c:v>
                      </c:pt>
                      <c:pt idx="33">
                        <c:v>-584.01100254072526</c:v>
                      </c:pt>
                      <c:pt idx="34">
                        <c:v>-602.3103381235868</c:v>
                      </c:pt>
                      <c:pt idx="35">
                        <c:v>-612.33615496236962</c:v>
                      </c:pt>
                      <c:pt idx="36">
                        <c:v>-611.57898721061008</c:v>
                      </c:pt>
                      <c:pt idx="37">
                        <c:v>-617.21257782947248</c:v>
                      </c:pt>
                      <c:pt idx="38">
                        <c:v>-630.97212591651828</c:v>
                      </c:pt>
                      <c:pt idx="39">
                        <c:v>-638.80550824141267</c:v>
                      </c:pt>
                      <c:pt idx="40">
                        <c:v>-644.83639899929051</c:v>
                      </c:pt>
                      <c:pt idx="41">
                        <c:v>-648.79520797610883</c:v>
                      </c:pt>
                      <c:pt idx="42">
                        <c:v>-657.68931037322773</c:v>
                      </c:pt>
                      <c:pt idx="43">
                        <c:v>-668.80245259857497</c:v>
                      </c:pt>
                      <c:pt idx="44">
                        <c:v>-677.23746180937144</c:v>
                      </c:pt>
                      <c:pt idx="45">
                        <c:v>-685.47322226657116</c:v>
                      </c:pt>
                      <c:pt idx="46">
                        <c:v>-698.03138835881373</c:v>
                      </c:pt>
                      <c:pt idx="47">
                        <c:v>-701.16237809981521</c:v>
                      </c:pt>
                      <c:pt idx="48">
                        <c:v>-686.46006644489103</c:v>
                      </c:pt>
                      <c:pt idx="49">
                        <c:v>-668.87314434003565</c:v>
                      </c:pt>
                      <c:pt idx="50">
                        <c:v>-653.13114533653356</c:v>
                      </c:pt>
                      <c:pt idx="51">
                        <c:v>-644.93574811399003</c:v>
                      </c:pt>
                      <c:pt idx="52">
                        <c:v>-634.40988693956808</c:v>
                      </c:pt>
                      <c:pt idx="53">
                        <c:v>-629.96113836842096</c:v>
                      </c:pt>
                      <c:pt idx="54">
                        <c:v>-645.62648559273066</c:v>
                      </c:pt>
                      <c:pt idx="55">
                        <c:v>-653.42011473757123</c:v>
                      </c:pt>
                      <c:pt idx="56">
                        <c:v>-659.33780298992565</c:v>
                      </c:pt>
                      <c:pt idx="57">
                        <c:v>-668.78358671830097</c:v>
                      </c:pt>
                      <c:pt idx="58">
                        <c:v>-670.76023703331089</c:v>
                      </c:pt>
                      <c:pt idx="59">
                        <c:v>-674.35495104161214</c:v>
                      </c:pt>
                      <c:pt idx="60">
                        <c:v>-676.55825096073772</c:v>
                      </c:pt>
                      <c:pt idx="61">
                        <c:v>-673.05430100355738</c:v>
                      </c:pt>
                      <c:pt idx="62">
                        <c:v>-681.80757328240679</c:v>
                      </c:pt>
                      <c:pt idx="63">
                        <c:v>-680.75952814649781</c:v>
                      </c:pt>
                      <c:pt idx="64">
                        <c:v>-673.95060970516067</c:v>
                      </c:pt>
                      <c:pt idx="65">
                        <c:v>-667.37629318984591</c:v>
                      </c:pt>
                      <c:pt idx="66">
                        <c:v>-665.93944432409785</c:v>
                      </c:pt>
                      <c:pt idx="67">
                        <c:v>-667.689445329519</c:v>
                      </c:pt>
                      <c:pt idx="68">
                        <c:v>-683.61263430247755</c:v>
                      </c:pt>
                      <c:pt idx="69">
                        <c:v>-688.32702403194412</c:v>
                      </c:pt>
                      <c:pt idx="70">
                        <c:v>-686.94471417141551</c:v>
                      </c:pt>
                      <c:pt idx="71">
                        <c:v>-689.43720479483716</c:v>
                      </c:pt>
                      <c:pt idx="72">
                        <c:v>-689.16289656690537</c:v>
                      </c:pt>
                      <c:pt idx="73">
                        <c:v>-681.21493146276703</c:v>
                      </c:pt>
                      <c:pt idx="74">
                        <c:v>-679.90364359219461</c:v>
                      </c:pt>
                      <c:pt idx="75">
                        <c:v>-693.05390391147682</c:v>
                      </c:pt>
                      <c:pt idx="76">
                        <c:v>-709.05948522570338</c:v>
                      </c:pt>
                      <c:pt idx="77">
                        <c:v>-707.0585853493709</c:v>
                      </c:pt>
                      <c:pt idx="78">
                        <c:v>-702.29620264100629</c:v>
                      </c:pt>
                      <c:pt idx="79">
                        <c:v>-692.81764664203934</c:v>
                      </c:pt>
                      <c:pt idx="80">
                        <c:v>-676.41607509891764</c:v>
                      </c:pt>
                      <c:pt idx="81">
                        <c:v>-663.1850103634456</c:v>
                      </c:pt>
                      <c:pt idx="82">
                        <c:v>-640.75214399442871</c:v>
                      </c:pt>
                      <c:pt idx="83">
                        <c:v>-616.86737606406678</c:v>
                      </c:pt>
                      <c:pt idx="84">
                        <c:v>-582.6180825097349</c:v>
                      </c:pt>
                      <c:pt idx="85">
                        <c:v>-534.0355545959369</c:v>
                      </c:pt>
                      <c:pt idx="86">
                        <c:v>-481.0896202093387</c:v>
                      </c:pt>
                      <c:pt idx="87">
                        <c:v>-434.92465137369317</c:v>
                      </c:pt>
                      <c:pt idx="88">
                        <c:v>-397.63671061903835</c:v>
                      </c:pt>
                      <c:pt idx="89">
                        <c:v>-357.99868059178374</c:v>
                      </c:pt>
                      <c:pt idx="90">
                        <c:v>-314.2188976416985</c:v>
                      </c:pt>
                      <c:pt idx="91">
                        <c:v>-274.93299517418359</c:v>
                      </c:pt>
                      <c:pt idx="92">
                        <c:v>-232.2537677603946</c:v>
                      </c:pt>
                      <c:pt idx="93">
                        <c:v>-190.05900130003116</c:v>
                      </c:pt>
                      <c:pt idx="94">
                        <c:v>-155.15758420417143</c:v>
                      </c:pt>
                      <c:pt idx="95">
                        <c:v>-115.63499555604943</c:v>
                      </c:pt>
                      <c:pt idx="96">
                        <c:v>-81.759650751654419</c:v>
                      </c:pt>
                      <c:pt idx="97">
                        <c:v>-41.481422073251053</c:v>
                      </c:pt>
                      <c:pt idx="98">
                        <c:v>2.2928104033661043</c:v>
                      </c:pt>
                      <c:pt idx="99">
                        <c:v>46.759841199193886</c:v>
                      </c:pt>
                      <c:pt idx="100">
                        <c:v>43.349841199193861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78E-49F3-B2C0-D035E790EF85}"/>
                  </c:ext>
                </c:extLst>
              </c15:ser>
            </c15:filteredLineSeries>
          </c:ext>
        </c:extLst>
      </c:lineChart>
      <c:catAx>
        <c:axId val="35213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823896"/>
        <c:crosses val="autoZero"/>
        <c:auto val="1"/>
        <c:lblAlgn val="ctr"/>
        <c:lblOffset val="100"/>
        <c:noMultiLvlLbl val="0"/>
      </c:catAx>
      <c:valAx>
        <c:axId val="35182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2139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solidFill>
            <a:schemeClr val="bg1">
              <a:alpha val="0"/>
            </a:schemeClr>
          </a:solidFill>
          <a:ln w="25400"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2"/>
    </a:solidFill>
    <a:ln>
      <a:solidFill>
        <a:schemeClr val="tx1"/>
      </a:solidFill>
    </a:ln>
    <a:effectLst/>
  </c:spPr>
  <c:txPr>
    <a:bodyPr/>
    <a:lstStyle/>
    <a:p>
      <a:pPr>
        <a:defRPr baseline="0">
          <a:solidFill>
            <a:schemeClr val="dk1"/>
          </a:solidFill>
        </a:defRPr>
      </a:pPr>
      <a:endParaRPr lang="ru-RU"/>
    </a:p>
  </c:txPr>
  <c:printSettings>
    <c:headerFooter/>
    <c:pageMargins b="0.75" l="0.25" r="0.25" t="0.75" header="0.3" footer="0.3"/>
    <c:pageSetup paperSize="8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5684882646517429E-2"/>
          <c:y val="4.3128336835185702E-3"/>
          <c:w val="0.98938250840258457"/>
          <c:h val="0.98174084508257231"/>
        </c:manualLayout>
      </c:layout>
      <c:lineChart>
        <c:grouping val="standard"/>
        <c:varyColors val="0"/>
        <c:ser>
          <c:idx val="1"/>
          <c:order val="0"/>
          <c:tx>
            <c:strRef>
              <c:f>'1164+50'!$M$1:$N$1</c:f>
              <c:strCache>
                <c:ptCount val="1"/>
                <c:pt idx="0">
                  <c:v>07.09.2022(23.10)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'1164+50'!$N$3:$N$81</c:f>
              <c:numCache>
                <c:formatCode>0.00</c:formatCode>
                <c:ptCount val="79"/>
                <c:pt idx="0">
                  <c:v>-12.171354538903934</c:v>
                </c:pt>
                <c:pt idx="1">
                  <c:v>-22.75954795845081</c:v>
                </c:pt>
                <c:pt idx="2">
                  <c:v>-30.307242828772139</c:v>
                </c:pt>
                <c:pt idx="3">
                  <c:v>-34.351991646490902</c:v>
                </c:pt>
                <c:pt idx="4">
                  <c:v>-36.826915465131385</c:v>
                </c:pt>
                <c:pt idx="5">
                  <c:v>-41.153339750842463</c:v>
                </c:pt>
                <c:pt idx="6">
                  <c:v>-50.979734886184886</c:v>
                </c:pt>
                <c:pt idx="7">
                  <c:v>-59.999473509372365</c:v>
                </c:pt>
                <c:pt idx="8">
                  <c:v>-66.1342283112742</c:v>
                </c:pt>
                <c:pt idx="9">
                  <c:v>-69.881302413380709</c:v>
                </c:pt>
                <c:pt idx="10">
                  <c:v>-71.763541839590246</c:v>
                </c:pt>
                <c:pt idx="11">
                  <c:v>-72.915896307135881</c:v>
                </c:pt>
                <c:pt idx="12">
                  <c:v>-80.506737532092416</c:v>
                </c:pt>
                <c:pt idx="13">
                  <c:v>-91.239871775403856</c:v>
                </c:pt>
                <c:pt idx="14">
                  <c:v>-110.8506916625695</c:v>
                </c:pt>
                <c:pt idx="15">
                  <c:v>-130.01573206965679</c:v>
                </c:pt>
                <c:pt idx="16">
                  <c:v>-146.03476735063205</c:v>
                </c:pt>
                <c:pt idx="17">
                  <c:v>-159.08249204871257</c:v>
                </c:pt>
                <c:pt idx="18">
                  <c:v>-170.46833618677508</c:v>
                </c:pt>
                <c:pt idx="19">
                  <c:v>-178.35295946682743</c:v>
                </c:pt>
                <c:pt idx="20">
                  <c:v>-182.53733404955796</c:v>
                </c:pt>
                <c:pt idx="21">
                  <c:v>-188.29030622123418</c:v>
                </c:pt>
                <c:pt idx="22">
                  <c:v>-184.81114658637833</c:v>
                </c:pt>
                <c:pt idx="23">
                  <c:v>-180.71850657962705</c:v>
                </c:pt>
                <c:pt idx="24">
                  <c:v>-192.49286730846535</c:v>
                </c:pt>
                <c:pt idx="25">
                  <c:v>-201.64664590896393</c:v>
                </c:pt>
                <c:pt idx="26">
                  <c:v>-208.47902735519301</c:v>
                </c:pt>
                <c:pt idx="27">
                  <c:v>-213.53775670833812</c:v>
                </c:pt>
                <c:pt idx="28">
                  <c:v>-223.57720503610426</c:v>
                </c:pt>
                <c:pt idx="29">
                  <c:v>-226.80310513257888</c:v>
                </c:pt>
                <c:pt idx="30">
                  <c:v>-217.50280885537501</c:v>
                </c:pt>
                <c:pt idx="31">
                  <c:v>-208.34282631403696</c:v>
                </c:pt>
                <c:pt idx="32">
                  <c:v>-197.46231135589812</c:v>
                </c:pt>
                <c:pt idx="33">
                  <c:v>-181.69109930145055</c:v>
                </c:pt>
                <c:pt idx="34">
                  <c:v>-159.5024228388346</c:v>
                </c:pt>
                <c:pt idx="35">
                  <c:v>-139.45903564119891</c:v>
                </c:pt>
                <c:pt idx="36">
                  <c:v>-127.19179061681608</c:v>
                </c:pt>
                <c:pt idx="37">
                  <c:v>-121.05009380915038</c:v>
                </c:pt>
                <c:pt idx="38">
                  <c:v>-123.68815742578359</c:v>
                </c:pt>
                <c:pt idx="39">
                  <c:v>-127.25172989973487</c:v>
                </c:pt>
                <c:pt idx="40">
                  <c:v>-131.83219495362934</c:v>
                </c:pt>
                <c:pt idx="41">
                  <c:v>-135.84227971902379</c:v>
                </c:pt>
                <c:pt idx="42">
                  <c:v>-138.45343617652375</c:v>
                </c:pt>
                <c:pt idx="43">
                  <c:v>-136.15157322289144</c:v>
                </c:pt>
                <c:pt idx="44">
                  <c:v>-132.47947284658903</c:v>
                </c:pt>
                <c:pt idx="45">
                  <c:v>-128.43118924856117</c:v>
                </c:pt>
                <c:pt idx="46">
                  <c:v>-120.4412501246546</c:v>
                </c:pt>
                <c:pt idx="47">
                  <c:v>-110.84893952644408</c:v>
                </c:pt>
                <c:pt idx="48">
                  <c:v>-105.18107821699699</c:v>
                </c:pt>
                <c:pt idx="49">
                  <c:v>-99.921133489478621</c:v>
                </c:pt>
                <c:pt idx="50">
                  <c:v>-96.322718914390279</c:v>
                </c:pt>
                <c:pt idx="51">
                  <c:v>-95.206421859904736</c:v>
                </c:pt>
                <c:pt idx="52">
                  <c:v>-96.755837318984419</c:v>
                </c:pt>
                <c:pt idx="53">
                  <c:v>-102.4406944266378</c:v>
                </c:pt>
                <c:pt idx="54">
                  <c:v>-113.47364556976709</c:v>
                </c:pt>
                <c:pt idx="55">
                  <c:v>-126.36068855403133</c:v>
                </c:pt>
                <c:pt idx="56">
                  <c:v>-134.84814105539931</c:v>
                </c:pt>
                <c:pt idx="57">
                  <c:v>-138.20203186811926</c:v>
                </c:pt>
                <c:pt idx="58">
                  <c:v>-140.09566440153932</c:v>
                </c:pt>
                <c:pt idx="59">
                  <c:v>-139.26685418487475</c:v>
                </c:pt>
                <c:pt idx="60">
                  <c:v>-140.20831582760792</c:v>
                </c:pt>
                <c:pt idx="61">
                  <c:v>-136.86949934515218</c:v>
                </c:pt>
                <c:pt idx="62">
                  <c:v>-132.70293210916796</c:v>
                </c:pt>
                <c:pt idx="63">
                  <c:v>-128.95229833350467</c:v>
                </c:pt>
                <c:pt idx="64">
                  <c:v>-124.80463706327318</c:v>
                </c:pt>
                <c:pt idx="65">
                  <c:v>-123.59186493841217</c:v>
                </c:pt>
                <c:pt idx="66">
                  <c:v>-133.08764937900912</c:v>
                </c:pt>
                <c:pt idx="67">
                  <c:v>-142.24482139065609</c:v>
                </c:pt>
                <c:pt idx="68">
                  <c:v>-156.49047456489893</c:v>
                </c:pt>
                <c:pt idx="69">
                  <c:v>-169.60654319760732</c:v>
                </c:pt>
                <c:pt idx="70">
                  <c:v>-176.76349531232171</c:v>
                </c:pt>
                <c:pt idx="71">
                  <c:v>-174.00641703766721</c:v>
                </c:pt>
                <c:pt idx="72">
                  <c:v>-152.48500897502836</c:v>
                </c:pt>
                <c:pt idx="73">
                  <c:v>-124.73268251219739</c:v>
                </c:pt>
                <c:pt idx="74">
                  <c:v>-95.028481322642023</c:v>
                </c:pt>
                <c:pt idx="75">
                  <c:v>-65.933402934787892</c:v>
                </c:pt>
                <c:pt idx="76">
                  <c:v>-33.443783329742359</c:v>
                </c:pt>
                <c:pt idx="77">
                  <c:v>-0.29696457260021702</c:v>
                </c:pt>
                <c:pt idx="78">
                  <c:v>32.849854184541925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69-4081-8B29-368F9E4E7074}"/>
            </c:ext>
          </c:extLst>
        </c:ser>
        <c:ser>
          <c:idx val="0"/>
          <c:order val="1"/>
          <c:tx>
            <c:strRef>
              <c:f>'1164+50'!$O$1:$P$1</c:f>
              <c:strCache>
                <c:ptCount val="1"/>
                <c:pt idx="0">
                  <c:v>16.01.2023(20.01)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'1164+50'!$P$3:$P$81</c:f>
              <c:numCache>
                <c:formatCode>0.00</c:formatCode>
                <c:ptCount val="79"/>
                <c:pt idx="0">
                  <c:v>-12.733010049067197</c:v>
                </c:pt>
                <c:pt idx="1">
                  <c:v>-22.221925554783184</c:v>
                </c:pt>
                <c:pt idx="2">
                  <c:v>-27.960793473164692</c:v>
                </c:pt>
                <c:pt idx="3">
                  <c:v>-31.726011886187436</c:v>
                </c:pt>
                <c:pt idx="4">
                  <c:v>-38.02967121807265</c:v>
                </c:pt>
                <c:pt idx="5">
                  <c:v>-49.189275710946248</c:v>
                </c:pt>
                <c:pt idx="6">
                  <c:v>-68.655632697290855</c:v>
                </c:pt>
                <c:pt idx="7">
                  <c:v>-81.998152679461199</c:v>
                </c:pt>
                <c:pt idx="8">
                  <c:v>-90.840631927001638</c:v>
                </c:pt>
                <c:pt idx="9">
                  <c:v>-95.431239080241724</c:v>
                </c:pt>
                <c:pt idx="10">
                  <c:v>-99.594244632200912</c:v>
                </c:pt>
                <c:pt idx="11">
                  <c:v>-98.961978253833834</c:v>
                </c:pt>
                <c:pt idx="12">
                  <c:v>-104.45771779222295</c:v>
                </c:pt>
                <c:pt idx="13">
                  <c:v>-115.0346638538974</c:v>
                </c:pt>
                <c:pt idx="14">
                  <c:v>-134.80021162017766</c:v>
                </c:pt>
                <c:pt idx="15">
                  <c:v>-155.10743607157318</c:v>
                </c:pt>
                <c:pt idx="16">
                  <c:v>-171.42091154754539</c:v>
                </c:pt>
                <c:pt idx="17">
                  <c:v>-184.9519764190733</c:v>
                </c:pt>
                <c:pt idx="18">
                  <c:v>-196.72694611563776</c:v>
                </c:pt>
                <c:pt idx="19">
                  <c:v>-207.98592127774748</c:v>
                </c:pt>
                <c:pt idx="20">
                  <c:v>-211.21324074520533</c:v>
                </c:pt>
                <c:pt idx="21">
                  <c:v>-216.45906385898266</c:v>
                </c:pt>
                <c:pt idx="22">
                  <c:v>-215.06274698186513</c:v>
                </c:pt>
                <c:pt idx="23">
                  <c:v>-210.02545868535805</c:v>
                </c:pt>
                <c:pt idx="24">
                  <c:v>-221.81569720794448</c:v>
                </c:pt>
                <c:pt idx="25">
                  <c:v>-229.66632277984246</c:v>
                </c:pt>
                <c:pt idx="26">
                  <c:v>-236.9204193339209</c:v>
                </c:pt>
                <c:pt idx="27">
                  <c:v>-243.53095459757574</c:v>
                </c:pt>
                <c:pt idx="28">
                  <c:v>-252.51159329531882</c:v>
                </c:pt>
                <c:pt idx="29">
                  <c:v>-255.43929837375757</c:v>
                </c:pt>
                <c:pt idx="30">
                  <c:v>-245.81797593344942</c:v>
                </c:pt>
                <c:pt idx="31">
                  <c:v>-236.79136182503703</c:v>
                </c:pt>
                <c:pt idx="32">
                  <c:v>-225.83746036449918</c:v>
                </c:pt>
                <c:pt idx="33">
                  <c:v>-209.96657313571814</c:v>
                </c:pt>
                <c:pt idx="34">
                  <c:v>-186.54666763057446</c:v>
                </c:pt>
                <c:pt idx="35">
                  <c:v>-168.43323362685106</c:v>
                </c:pt>
                <c:pt idx="36">
                  <c:v>-153.79738303327065</c:v>
                </c:pt>
                <c:pt idx="37">
                  <c:v>-144.32776540003826</c:v>
                </c:pt>
                <c:pt idx="38">
                  <c:v>-146.77938368991386</c:v>
                </c:pt>
                <c:pt idx="39">
                  <c:v>-150.43164102974615</c:v>
                </c:pt>
                <c:pt idx="40">
                  <c:v>-155.44330315483856</c:v>
                </c:pt>
                <c:pt idx="41">
                  <c:v>-157.95528073838938</c:v>
                </c:pt>
                <c:pt idx="42">
                  <c:v>-159.11559854847349</c:v>
                </c:pt>
                <c:pt idx="43">
                  <c:v>-156.91887993883546</c:v>
                </c:pt>
                <c:pt idx="44">
                  <c:v>-152.97062778561937</c:v>
                </c:pt>
                <c:pt idx="45">
                  <c:v>-148.97680661748186</c:v>
                </c:pt>
                <c:pt idx="46">
                  <c:v>-140.21944022889761</c:v>
                </c:pt>
                <c:pt idx="47">
                  <c:v>-129.88129118714227</c:v>
                </c:pt>
                <c:pt idx="48">
                  <c:v>-121.84419603696664</c:v>
                </c:pt>
                <c:pt idx="49">
                  <c:v>-116.0160264695669</c:v>
                </c:pt>
                <c:pt idx="50">
                  <c:v>-110.4423523025178</c:v>
                </c:pt>
                <c:pt idx="51">
                  <c:v>-107.55577490199538</c:v>
                </c:pt>
                <c:pt idx="52">
                  <c:v>-107.29753703534902</c:v>
                </c:pt>
                <c:pt idx="53">
                  <c:v>-112.29950303959907</c:v>
                </c:pt>
                <c:pt idx="54">
                  <c:v>-122.61492769724443</c:v>
                </c:pt>
                <c:pt idx="55">
                  <c:v>-136.50902173825128</c:v>
                </c:pt>
                <c:pt idx="56">
                  <c:v>-143.13943358598456</c:v>
                </c:pt>
                <c:pt idx="57">
                  <c:v>-144.51040257114556</c:v>
                </c:pt>
                <c:pt idx="58">
                  <c:v>-144.55250357546132</c:v>
                </c:pt>
                <c:pt idx="59">
                  <c:v>-142.38923582627433</c:v>
                </c:pt>
                <c:pt idx="60">
                  <c:v>-143.32581271778935</c:v>
                </c:pt>
                <c:pt idx="61">
                  <c:v>-138.86006447440485</c:v>
                </c:pt>
                <c:pt idx="62">
                  <c:v>-132.42765856816109</c:v>
                </c:pt>
                <c:pt idx="63">
                  <c:v>-127.22967174993454</c:v>
                </c:pt>
                <c:pt idx="64">
                  <c:v>-122.7564095630571</c:v>
                </c:pt>
                <c:pt idx="65">
                  <c:v>-120.156343040515</c:v>
                </c:pt>
                <c:pt idx="66">
                  <c:v>-128.41200267669655</c:v>
                </c:pt>
                <c:pt idx="67">
                  <c:v>-134.00324837473158</c:v>
                </c:pt>
                <c:pt idx="68">
                  <c:v>-148.79640638967709</c:v>
                </c:pt>
                <c:pt idx="69">
                  <c:v>-161.13122708263998</c:v>
                </c:pt>
                <c:pt idx="70">
                  <c:v>-169.37791832257983</c:v>
                </c:pt>
                <c:pt idx="71">
                  <c:v>-168.33841597020344</c:v>
                </c:pt>
                <c:pt idx="72">
                  <c:v>-141.86651541272323</c:v>
                </c:pt>
                <c:pt idx="73">
                  <c:v>-110.0951469940774</c:v>
                </c:pt>
                <c:pt idx="74">
                  <c:v>-73.362847372355418</c:v>
                </c:pt>
                <c:pt idx="75">
                  <c:v>-38.028765077972849</c:v>
                </c:pt>
                <c:pt idx="76">
                  <c:v>-1.9127557939265785</c:v>
                </c:pt>
                <c:pt idx="77">
                  <c:v>34.37702916596524</c:v>
                </c:pt>
                <c:pt idx="78">
                  <c:v>32.177029165965251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69-4081-8B29-368F9E4E70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52139856"/>
        <c:axId val="351823896"/>
        <c:extLst/>
      </c:lineChart>
      <c:catAx>
        <c:axId val="35213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823896"/>
        <c:crosses val="autoZero"/>
        <c:auto val="1"/>
        <c:lblAlgn val="ctr"/>
        <c:lblOffset val="100"/>
        <c:noMultiLvlLbl val="0"/>
      </c:catAx>
      <c:valAx>
        <c:axId val="35182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2139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solidFill>
            <a:schemeClr val="bg1">
              <a:alpha val="0"/>
            </a:schemeClr>
          </a:solidFill>
          <a:ln w="25400"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solidFill>
          <a:schemeClr val="accent3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2"/>
    </a:solidFill>
    <a:ln>
      <a:solidFill>
        <a:schemeClr val="tx1"/>
      </a:solidFill>
    </a:ln>
    <a:effectLst/>
  </c:spPr>
  <c:txPr>
    <a:bodyPr/>
    <a:lstStyle/>
    <a:p>
      <a:pPr>
        <a:defRPr baseline="0">
          <a:solidFill>
            <a:schemeClr val="dk1"/>
          </a:solidFill>
        </a:defRPr>
      </a:pPr>
      <a:endParaRPr lang="ru-RU"/>
    </a:p>
  </c:txPr>
  <c:printSettings>
    <c:headerFooter/>
    <c:pageMargins b="0.75" l="0.25" r="0.25" t="0.75" header="0.3" footer="0.3"/>
    <c:pageSetup paperSize="8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78</xdr:col>
      <xdr:colOff>551831</xdr:colOff>
      <xdr:row>76</xdr:row>
      <xdr:rowOff>76571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CF92A72-6619-4146-AEFD-00460FD05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73</xdr:col>
      <xdr:colOff>551831</xdr:colOff>
      <xdr:row>79</xdr:row>
      <xdr:rowOff>95621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04DC19F-7091-4262-BD4A-1CC8AA976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80</xdr:col>
      <xdr:colOff>551831</xdr:colOff>
      <xdr:row>79</xdr:row>
      <xdr:rowOff>95621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07A0519-1C9C-4AE4-9929-A83CD78BD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360218</xdr:colOff>
      <xdr:row>11</xdr:row>
      <xdr:rowOff>83127</xdr:rowOff>
    </xdr:from>
    <xdr:to>
      <xdr:col>122</xdr:col>
      <xdr:colOff>527586</xdr:colOff>
      <xdr:row>86</xdr:row>
      <xdr:rowOff>114671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C44254C-A532-44C2-9489-D4A532CC2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2</xdr:row>
      <xdr:rowOff>0</xdr:rowOff>
    </xdr:from>
    <xdr:to>
      <xdr:col>90</xdr:col>
      <xdr:colOff>233584</xdr:colOff>
      <xdr:row>73</xdr:row>
      <xdr:rowOff>25024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44EAD17-4931-429A-8868-BAD47110AF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81</xdr:col>
      <xdr:colOff>0</xdr:colOff>
      <xdr:row>106</xdr:row>
      <xdr:rowOff>0</xdr:rowOff>
    </xdr:from>
    <xdr:to>
      <xdr:col>146</xdr:col>
      <xdr:colOff>233584</xdr:colOff>
      <xdr:row>183</xdr:row>
      <xdr:rowOff>101224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1DC5023-603E-4478-8037-B979C41D7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82</xdr:col>
      <xdr:colOff>551831</xdr:colOff>
      <xdr:row>76</xdr:row>
      <xdr:rowOff>38471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0935BF9-1654-4101-BDE9-1C8328EB7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zoomScale="15" zoomScaleNormal="15" workbookViewId="0">
      <pane ySplit="2" topLeftCell="A3" activePane="bottomLeft" state="frozen"/>
      <selection pane="bottomLeft" activeCell="CB10" sqref="CB10"/>
    </sheetView>
  </sheetViews>
  <sheetFormatPr defaultRowHeight="15" x14ac:dyDescent="0.25"/>
  <cols>
    <col min="1" max="2" width="11.28515625" bestFit="1" customWidth="1"/>
    <col min="5" max="6" width="11.28515625" bestFit="1" customWidth="1"/>
    <col min="9" max="10" width="11.28515625" bestFit="1" customWidth="1"/>
    <col min="11" max="11" width="8.28515625" bestFit="1" customWidth="1"/>
    <col min="12" max="12" width="9" bestFit="1" customWidth="1"/>
  </cols>
  <sheetData>
    <row r="1" spans="1:12" ht="15.75" x14ac:dyDescent="0.25">
      <c r="A1" s="61">
        <v>44810</v>
      </c>
      <c r="B1" s="68">
        <v>44942</v>
      </c>
      <c r="E1" s="65">
        <v>44810</v>
      </c>
      <c r="F1" s="72">
        <v>44942</v>
      </c>
      <c r="I1" s="304" t="s">
        <v>290</v>
      </c>
      <c r="J1" s="304"/>
      <c r="K1" s="305">
        <v>44942</v>
      </c>
      <c r="L1" s="305"/>
    </row>
    <row r="2" spans="1:12" ht="105" x14ac:dyDescent="0.25">
      <c r="A2" s="62" t="s">
        <v>0</v>
      </c>
      <c r="B2" s="69" t="s">
        <v>0</v>
      </c>
      <c r="E2" s="66" t="s">
        <v>19</v>
      </c>
      <c r="F2" s="73" t="s">
        <v>19</v>
      </c>
      <c r="I2" s="203"/>
      <c r="J2" s="60"/>
      <c r="K2" s="204" t="s">
        <v>292</v>
      </c>
      <c r="L2" s="37" t="s">
        <v>12</v>
      </c>
    </row>
    <row r="3" spans="1:12" ht="15.75" x14ac:dyDescent="0.25">
      <c r="A3" s="63">
        <v>1841</v>
      </c>
      <c r="B3" s="70" t="s">
        <v>291</v>
      </c>
      <c r="E3" s="67">
        <f>500*SIN(A3*PI()/(180*3600))</f>
        <v>4.4626506826165659</v>
      </c>
      <c r="F3" s="74">
        <f>500*SIN(B3*PI()/(180*3600))</f>
        <v>-7.263950245206531</v>
      </c>
      <c r="I3" s="205"/>
      <c r="J3" s="205"/>
      <c r="K3" s="39">
        <v>2.11</v>
      </c>
      <c r="L3" s="39">
        <f>K3+F3</f>
        <v>-5.1539502452065307</v>
      </c>
    </row>
    <row r="4" spans="1:12" ht="15.75" x14ac:dyDescent="0.25">
      <c r="A4" s="63">
        <v>1459.2</v>
      </c>
      <c r="B4" s="70">
        <v>-3795.9</v>
      </c>
      <c r="E4" s="67">
        <f>500*SIN(A4*PI()/(180*3600))+E3</f>
        <v>7.9998217955955901</v>
      </c>
      <c r="F4" s="74">
        <f>500*SIN(B4*PI()/(180*3600))+F3</f>
        <v>-16.464952131725006</v>
      </c>
      <c r="I4" s="205"/>
      <c r="J4" s="205"/>
      <c r="K4" s="39">
        <f>2.11+K3</f>
        <v>4.22</v>
      </c>
      <c r="L4" s="39">
        <f t="shared" ref="L4:L67" si="0">K4+F4</f>
        <v>-12.244952131725007</v>
      </c>
    </row>
    <row r="5" spans="1:12" ht="15.75" x14ac:dyDescent="0.25">
      <c r="A5" s="63">
        <v>-1583.7</v>
      </c>
      <c r="B5" s="70">
        <v>-2591.1999999999998</v>
      </c>
      <c r="E5" s="67">
        <f t="shared" ref="E5:E11" si="1">500*SIN(A5*PI()/(180*3600))+E4</f>
        <v>4.160862380786547</v>
      </c>
      <c r="F5" s="74">
        <f t="shared" ref="F5:F68" si="2">500*SIN(B5*PI()/(180*3600))+F4</f>
        <v>-22.74603297174502</v>
      </c>
      <c r="I5" s="205"/>
      <c r="J5" s="205"/>
      <c r="K5" s="39">
        <f t="shared" ref="K5:K68" si="3">2.11+K4</f>
        <v>6.33</v>
      </c>
      <c r="L5" s="39">
        <f t="shared" si="0"/>
        <v>-16.416032971745018</v>
      </c>
    </row>
    <row r="6" spans="1:12" ht="15.75" x14ac:dyDescent="0.25">
      <c r="A6" s="63">
        <v>-2944.5</v>
      </c>
      <c r="B6" s="70">
        <v>-5035.8</v>
      </c>
      <c r="E6" s="67">
        <f t="shared" si="1"/>
        <v>-2.9765646164692248</v>
      </c>
      <c r="F6" s="74">
        <f t="shared" si="2"/>
        <v>-34.951943997395091</v>
      </c>
      <c r="I6" s="205"/>
      <c r="J6" s="205"/>
      <c r="K6" s="39">
        <f t="shared" si="3"/>
        <v>8.44</v>
      </c>
      <c r="L6" s="39">
        <f t="shared" si="0"/>
        <v>-26.511943997395093</v>
      </c>
    </row>
    <row r="7" spans="1:12" ht="15.75" x14ac:dyDescent="0.25">
      <c r="A7" s="63">
        <v>-2045.6</v>
      </c>
      <c r="B7" s="70">
        <v>-4792.7</v>
      </c>
      <c r="E7" s="67">
        <f t="shared" si="1"/>
        <v>-7.9351576631763754</v>
      </c>
      <c r="F7" s="74">
        <f t="shared" si="2"/>
        <v>-46.568731269046744</v>
      </c>
      <c r="I7" s="205"/>
      <c r="J7" s="205"/>
      <c r="K7" s="39">
        <f t="shared" si="3"/>
        <v>10.549999999999999</v>
      </c>
      <c r="L7" s="39">
        <f t="shared" si="0"/>
        <v>-36.018731269046746</v>
      </c>
    </row>
    <row r="8" spans="1:12" ht="15.75" x14ac:dyDescent="0.25">
      <c r="A8" s="63">
        <v>-576.29999999999995</v>
      </c>
      <c r="B8" s="70">
        <v>-4642.7</v>
      </c>
      <c r="E8" s="67">
        <f t="shared" si="1"/>
        <v>-9.3321464677323007</v>
      </c>
      <c r="F8" s="74">
        <f t="shared" si="2"/>
        <v>-57.822003391612128</v>
      </c>
      <c r="I8" s="205"/>
      <c r="J8" s="205"/>
      <c r="K8" s="39">
        <f t="shared" si="3"/>
        <v>12.659999999999998</v>
      </c>
      <c r="L8" s="39">
        <f t="shared" si="0"/>
        <v>-45.162003391612132</v>
      </c>
    </row>
    <row r="9" spans="1:12" ht="15.75" x14ac:dyDescent="0.25">
      <c r="A9" s="63">
        <v>-445.1</v>
      </c>
      <c r="B9" s="70">
        <v>-4738.8</v>
      </c>
      <c r="E9" s="67">
        <f t="shared" si="1"/>
        <v>-10.411098477674198</v>
      </c>
      <c r="F9" s="74">
        <f t="shared" si="2"/>
        <v>-69.308168250159156</v>
      </c>
      <c r="I9" s="205"/>
      <c r="J9" s="205"/>
      <c r="K9" s="39">
        <f t="shared" si="3"/>
        <v>14.769999999999998</v>
      </c>
      <c r="L9" s="39">
        <f t="shared" si="0"/>
        <v>-54.53816825015916</v>
      </c>
    </row>
    <row r="10" spans="1:12" ht="15.75" x14ac:dyDescent="0.25">
      <c r="A10" s="63">
        <v>-29.8</v>
      </c>
      <c r="B10" s="70">
        <v>-2972.8</v>
      </c>
      <c r="E10" s="67">
        <f t="shared" si="1"/>
        <v>-10.483335715908218</v>
      </c>
      <c r="F10" s="74">
        <f t="shared" si="2"/>
        <v>-76.514189326064809</v>
      </c>
      <c r="I10" s="205"/>
      <c r="J10" s="205"/>
      <c r="K10" s="39">
        <f t="shared" si="3"/>
        <v>16.88</v>
      </c>
      <c r="L10" s="39">
        <f t="shared" si="0"/>
        <v>-59.634189326064813</v>
      </c>
    </row>
    <row r="11" spans="1:12" ht="15.75" x14ac:dyDescent="0.25">
      <c r="A11" s="63">
        <v>-287.3</v>
      </c>
      <c r="B11" s="70">
        <v>-5878.1</v>
      </c>
      <c r="E11" s="67">
        <f t="shared" si="1"/>
        <v>-11.179770343631501</v>
      </c>
      <c r="F11" s="74">
        <f t="shared" si="2"/>
        <v>-90.761177245283804</v>
      </c>
      <c r="I11" s="205"/>
      <c r="J11" s="205"/>
      <c r="K11" s="39">
        <f t="shared" si="3"/>
        <v>18.989999999999998</v>
      </c>
      <c r="L11" s="39">
        <f t="shared" si="0"/>
        <v>-71.771177245283809</v>
      </c>
    </row>
    <row r="12" spans="1:12" ht="15.75" x14ac:dyDescent="0.25">
      <c r="A12" s="63">
        <v>-1279.7</v>
      </c>
      <c r="B12" s="70">
        <v>-4259.8</v>
      </c>
      <c r="E12" s="67">
        <f t="shared" ref="E12:E68" si="4">500*SIN(A12*PI()/(180*3600))+E11</f>
        <v>-14.281830781571555</v>
      </c>
      <c r="F12" s="74">
        <f t="shared" si="2"/>
        <v>-101.08648982966876</v>
      </c>
      <c r="I12" s="205"/>
      <c r="J12" s="205"/>
      <c r="K12" s="39">
        <f t="shared" si="3"/>
        <v>21.099999999999998</v>
      </c>
      <c r="L12" s="39">
        <f t="shared" si="0"/>
        <v>-79.98648982966877</v>
      </c>
    </row>
    <row r="13" spans="1:12" ht="15.75" x14ac:dyDescent="0.25">
      <c r="A13" s="63">
        <v>-3219.6</v>
      </c>
      <c r="B13" s="70">
        <v>-1889.3</v>
      </c>
      <c r="E13" s="67">
        <f t="shared" si="4"/>
        <v>-22.08604450432523</v>
      </c>
      <c r="F13" s="74">
        <f t="shared" si="2"/>
        <v>-105.66621822930469</v>
      </c>
      <c r="I13" s="205"/>
      <c r="J13" s="205"/>
      <c r="K13" s="39">
        <f t="shared" si="3"/>
        <v>23.209999999999997</v>
      </c>
      <c r="L13" s="39">
        <f t="shared" si="0"/>
        <v>-82.456218229304696</v>
      </c>
    </row>
    <row r="14" spans="1:12" ht="15.75" x14ac:dyDescent="0.25">
      <c r="A14" s="63">
        <v>-5079.3999999999996</v>
      </c>
      <c r="B14" s="70" t="s">
        <v>1</v>
      </c>
      <c r="E14" s="67">
        <f t="shared" si="4"/>
        <v>-34.39761314218137</v>
      </c>
      <c r="F14" s="74">
        <f t="shared" si="2"/>
        <v>-110.29369875234492</v>
      </c>
      <c r="I14" s="205"/>
      <c r="J14" s="205"/>
      <c r="K14" s="39">
        <f t="shared" si="3"/>
        <v>25.319999999999997</v>
      </c>
      <c r="L14" s="39">
        <f t="shared" si="0"/>
        <v>-84.97369875234493</v>
      </c>
    </row>
    <row r="15" spans="1:12" ht="15.75" x14ac:dyDescent="0.25">
      <c r="A15" s="63">
        <v>-1469.8</v>
      </c>
      <c r="B15" s="70" t="s">
        <v>2</v>
      </c>
      <c r="E15" s="67">
        <f t="shared" si="4"/>
        <v>-37.960478732595888</v>
      </c>
      <c r="F15" s="74">
        <f t="shared" si="2"/>
        <v>-120.19052369440887</v>
      </c>
      <c r="I15" s="205"/>
      <c r="J15" s="205"/>
      <c r="K15" s="39">
        <f t="shared" si="3"/>
        <v>27.429999999999996</v>
      </c>
      <c r="L15" s="39">
        <f t="shared" si="0"/>
        <v>-92.760523694408874</v>
      </c>
    </row>
    <row r="16" spans="1:12" ht="15.75" x14ac:dyDescent="0.25">
      <c r="A16" s="63">
        <v>-264.8</v>
      </c>
      <c r="B16" s="70">
        <v>-5757.4</v>
      </c>
      <c r="E16" s="67">
        <f t="shared" si="4"/>
        <v>-38.602371870066669</v>
      </c>
      <c r="F16" s="74">
        <f t="shared" si="2"/>
        <v>-134.14504293451023</v>
      </c>
      <c r="I16" s="205"/>
      <c r="J16" s="205"/>
      <c r="K16" s="39">
        <f t="shared" si="3"/>
        <v>29.539999999999996</v>
      </c>
      <c r="L16" s="39">
        <f t="shared" si="0"/>
        <v>-104.60504293451024</v>
      </c>
    </row>
    <row r="17" spans="1:12" ht="15.75" x14ac:dyDescent="0.25">
      <c r="A17" s="63">
        <v>-1118.4000000000001</v>
      </c>
      <c r="B17" s="70">
        <v>-3687.4</v>
      </c>
      <c r="E17" s="67">
        <f t="shared" si="4"/>
        <v>-41.31343669066834</v>
      </c>
      <c r="F17" s="74">
        <f t="shared" si="2"/>
        <v>-143.08307667423699</v>
      </c>
      <c r="I17" s="205"/>
      <c r="J17" s="205"/>
      <c r="K17" s="39">
        <f t="shared" si="3"/>
        <v>31.649999999999995</v>
      </c>
      <c r="L17" s="39">
        <f t="shared" si="0"/>
        <v>-111.433076674237</v>
      </c>
    </row>
    <row r="18" spans="1:12" ht="15.75" x14ac:dyDescent="0.25">
      <c r="A18" s="63">
        <v>-1717.5</v>
      </c>
      <c r="B18" s="70">
        <v>-1127.0999999999999</v>
      </c>
      <c r="E18" s="67">
        <f t="shared" si="4"/>
        <v>-45.476726067558815</v>
      </c>
      <c r="F18" s="74">
        <f t="shared" si="2"/>
        <v>-145.8152305775381</v>
      </c>
      <c r="I18" s="205"/>
      <c r="J18" s="205"/>
      <c r="K18" s="39">
        <f t="shared" si="3"/>
        <v>33.76</v>
      </c>
      <c r="L18" s="39">
        <f t="shared" si="0"/>
        <v>-112.05523057753811</v>
      </c>
    </row>
    <row r="19" spans="1:12" ht="15.75" x14ac:dyDescent="0.25">
      <c r="A19" s="63">
        <v>-1560.2</v>
      </c>
      <c r="B19" s="70">
        <v>-1054.5</v>
      </c>
      <c r="E19" s="67">
        <f t="shared" si="4"/>
        <v>-49.258721529143749</v>
      </c>
      <c r="F19" s="74">
        <f t="shared" si="2"/>
        <v>-148.3713995763851</v>
      </c>
      <c r="I19" s="205"/>
      <c r="J19" s="205"/>
      <c r="K19" s="39">
        <f t="shared" si="3"/>
        <v>35.869999999999997</v>
      </c>
      <c r="L19" s="39">
        <f t="shared" si="0"/>
        <v>-112.5013995763851</v>
      </c>
    </row>
    <row r="20" spans="1:12" ht="15.75" x14ac:dyDescent="0.25">
      <c r="A20" s="63">
        <v>-1778.9</v>
      </c>
      <c r="B20" s="70">
        <v>-3429.1</v>
      </c>
      <c r="E20" s="67">
        <f t="shared" si="4"/>
        <v>-53.570843359786508</v>
      </c>
      <c r="F20" s="74">
        <f t="shared" si="2"/>
        <v>-156.6833896525163</v>
      </c>
      <c r="I20" s="205"/>
      <c r="J20" s="205"/>
      <c r="K20" s="39">
        <f t="shared" si="3"/>
        <v>37.979999999999997</v>
      </c>
      <c r="L20" s="39">
        <f t="shared" si="0"/>
        <v>-118.70338965251631</v>
      </c>
    </row>
    <row r="21" spans="1:12" ht="15.75" x14ac:dyDescent="0.25">
      <c r="A21" s="63">
        <v>-1977.9</v>
      </c>
      <c r="B21" s="70">
        <v>-4574.5</v>
      </c>
      <c r="E21" s="67">
        <f t="shared" si="4"/>
        <v>-58.365334781623041</v>
      </c>
      <c r="F21" s="74">
        <f t="shared" si="2"/>
        <v>-167.77138157435033</v>
      </c>
      <c r="I21" s="205"/>
      <c r="J21" s="205"/>
      <c r="K21" s="39">
        <f t="shared" si="3"/>
        <v>40.089999999999996</v>
      </c>
      <c r="L21" s="39">
        <f t="shared" si="0"/>
        <v>-127.68138157435033</v>
      </c>
    </row>
    <row r="22" spans="1:12" ht="15.75" x14ac:dyDescent="0.25">
      <c r="A22" s="63">
        <v>-1910.9</v>
      </c>
      <c r="B22" s="70" t="s">
        <v>3</v>
      </c>
      <c r="E22" s="67">
        <f t="shared" si="4"/>
        <v>-62.997420837182908</v>
      </c>
      <c r="F22" s="74">
        <f t="shared" si="2"/>
        <v>-173.11635060415821</v>
      </c>
      <c r="I22" s="205"/>
      <c r="J22" s="205"/>
      <c r="K22" s="39">
        <f t="shared" si="3"/>
        <v>42.199999999999996</v>
      </c>
      <c r="L22" s="39">
        <f t="shared" si="0"/>
        <v>-130.91635060415823</v>
      </c>
    </row>
    <row r="23" spans="1:12" ht="15.75" x14ac:dyDescent="0.25">
      <c r="A23" s="63">
        <v>-2293.8000000000002</v>
      </c>
      <c r="B23" s="70">
        <v>-2409.4</v>
      </c>
      <c r="E23" s="67">
        <f t="shared" si="4"/>
        <v>-68.557634339838941</v>
      </c>
      <c r="F23" s="74">
        <f t="shared" si="2"/>
        <v>-178.95676819937353</v>
      </c>
      <c r="I23" s="205"/>
      <c r="J23" s="205"/>
      <c r="K23" s="39">
        <f t="shared" si="3"/>
        <v>44.309999999999995</v>
      </c>
      <c r="L23" s="39">
        <f t="shared" si="0"/>
        <v>-134.64676819937353</v>
      </c>
    </row>
    <row r="24" spans="1:12" ht="15.75" x14ac:dyDescent="0.25">
      <c r="A24" s="63">
        <v>-2812</v>
      </c>
      <c r="B24" s="70">
        <v>-3513.3</v>
      </c>
      <c r="E24" s="67">
        <f t="shared" si="4"/>
        <v>-75.37390354906772</v>
      </c>
      <c r="F24" s="74">
        <f t="shared" si="2"/>
        <v>-187.4728359319794</v>
      </c>
      <c r="I24" s="205"/>
      <c r="J24" s="205"/>
      <c r="K24" s="39">
        <f t="shared" si="3"/>
        <v>46.419999999999995</v>
      </c>
      <c r="L24" s="39">
        <f t="shared" si="0"/>
        <v>-141.05283593197942</v>
      </c>
    </row>
    <row r="25" spans="1:12" ht="15.75" x14ac:dyDescent="0.25">
      <c r="A25" s="63">
        <v>-1382.6</v>
      </c>
      <c r="B25" s="70">
        <v>-5029.2</v>
      </c>
      <c r="E25" s="67">
        <f t="shared" si="4"/>
        <v>-78.725395428987014</v>
      </c>
      <c r="F25" s="74">
        <f t="shared" si="2"/>
        <v>-199.66275286777173</v>
      </c>
      <c r="I25" s="205"/>
      <c r="J25" s="205"/>
      <c r="K25" s="39">
        <f t="shared" si="3"/>
        <v>48.529999999999994</v>
      </c>
      <c r="L25" s="39">
        <f t="shared" si="0"/>
        <v>-151.13275286777173</v>
      </c>
    </row>
    <row r="26" spans="1:12" ht="15.75" x14ac:dyDescent="0.25">
      <c r="A26" s="63">
        <v>-60.9</v>
      </c>
      <c r="B26" s="70">
        <v>-3719.3</v>
      </c>
      <c r="E26" s="67">
        <f t="shared" si="4"/>
        <v>-78.873021192740026</v>
      </c>
      <c r="F26" s="74">
        <f t="shared" si="2"/>
        <v>-208.67810192625572</v>
      </c>
      <c r="I26" s="205"/>
      <c r="J26" s="205"/>
      <c r="K26" s="39">
        <f t="shared" si="3"/>
        <v>50.639999999999993</v>
      </c>
      <c r="L26" s="39">
        <f t="shared" si="0"/>
        <v>-158.03810192625573</v>
      </c>
    </row>
    <row r="27" spans="1:12" ht="15.75" x14ac:dyDescent="0.25">
      <c r="A27" s="63">
        <v>3014.1</v>
      </c>
      <c r="B27" s="70" t="s">
        <v>4</v>
      </c>
      <c r="E27" s="67">
        <f t="shared" si="4"/>
        <v>-71.566896634533208</v>
      </c>
      <c r="F27" s="74">
        <f t="shared" si="2"/>
        <v>-215.97913648392222</v>
      </c>
      <c r="I27" s="205"/>
      <c r="J27" s="205"/>
      <c r="K27" s="39">
        <f t="shared" si="3"/>
        <v>52.749999999999993</v>
      </c>
      <c r="L27" s="39">
        <f t="shared" si="0"/>
        <v>-163.22913648392222</v>
      </c>
    </row>
    <row r="28" spans="1:12" ht="15.75" x14ac:dyDescent="0.25">
      <c r="A28" s="63">
        <v>486.1</v>
      </c>
      <c r="B28" s="70">
        <v>-1410.9</v>
      </c>
      <c r="E28" s="67">
        <f t="shared" si="4"/>
        <v>-70.388558073333613</v>
      </c>
      <c r="F28" s="74">
        <f t="shared" si="2"/>
        <v>-219.39922792681674</v>
      </c>
      <c r="I28" s="205"/>
      <c r="J28" s="205"/>
      <c r="K28" s="39">
        <f t="shared" si="3"/>
        <v>54.859999999999992</v>
      </c>
      <c r="L28" s="39">
        <f t="shared" si="0"/>
        <v>-164.53922792681675</v>
      </c>
    </row>
    <row r="29" spans="1:12" ht="15.75" x14ac:dyDescent="0.25">
      <c r="A29" s="63">
        <v>739.9</v>
      </c>
      <c r="B29" s="70">
        <v>-778.8</v>
      </c>
      <c r="E29" s="67">
        <f t="shared" si="4"/>
        <v>-68.594993706537181</v>
      </c>
      <c r="F29" s="74">
        <f t="shared" si="2"/>
        <v>-221.28708791545387</v>
      </c>
      <c r="I29" s="205"/>
      <c r="J29" s="205"/>
      <c r="K29" s="39">
        <f t="shared" si="3"/>
        <v>56.969999999999992</v>
      </c>
      <c r="L29" s="39">
        <f t="shared" si="0"/>
        <v>-164.31708791545387</v>
      </c>
    </row>
    <row r="30" spans="1:12" ht="15.75" x14ac:dyDescent="0.25">
      <c r="A30" s="63">
        <v>2275.1</v>
      </c>
      <c r="B30" s="70">
        <v>-23.4</v>
      </c>
      <c r="E30" s="67">
        <f t="shared" si="4"/>
        <v>-63.080107502919461</v>
      </c>
      <c r="F30" s="74">
        <f t="shared" si="2"/>
        <v>-221.34381111602201</v>
      </c>
      <c r="I30" s="205"/>
      <c r="J30" s="205"/>
      <c r="K30" s="39">
        <f t="shared" si="3"/>
        <v>59.079999999999991</v>
      </c>
      <c r="L30" s="39">
        <f t="shared" si="0"/>
        <v>-162.26381111602203</v>
      </c>
    </row>
    <row r="31" spans="1:12" ht="15.75" x14ac:dyDescent="0.25">
      <c r="A31" s="63">
        <v>212.3</v>
      </c>
      <c r="B31" s="70">
        <v>-2635.8</v>
      </c>
      <c r="E31" s="67">
        <f t="shared" si="4"/>
        <v>-62.565477871285992</v>
      </c>
      <c r="F31" s="74">
        <f t="shared" si="2"/>
        <v>-227.73299672833878</v>
      </c>
      <c r="I31" s="205"/>
      <c r="J31" s="205"/>
      <c r="K31" s="39">
        <f t="shared" si="3"/>
        <v>61.189999999999991</v>
      </c>
      <c r="L31" s="39">
        <f t="shared" si="0"/>
        <v>-166.54299672833878</v>
      </c>
    </row>
    <row r="32" spans="1:12" ht="15.75" x14ac:dyDescent="0.25">
      <c r="A32" s="63">
        <v>-2446.4</v>
      </c>
      <c r="B32" s="70">
        <v>-4727.3</v>
      </c>
      <c r="E32" s="67">
        <f t="shared" si="4"/>
        <v>-68.495579784077947</v>
      </c>
      <c r="F32" s="74">
        <f t="shared" si="2"/>
        <v>-239.19129213903449</v>
      </c>
      <c r="I32" s="205"/>
      <c r="J32" s="205"/>
      <c r="K32" s="39">
        <f t="shared" si="3"/>
        <v>63.29999999999999</v>
      </c>
      <c r="L32" s="39">
        <f t="shared" si="0"/>
        <v>-175.8912921390345</v>
      </c>
    </row>
    <row r="33" spans="1:12" ht="15.75" x14ac:dyDescent="0.25">
      <c r="A33" s="63">
        <v>-3343.6</v>
      </c>
      <c r="B33" s="70">
        <v>-1392.7</v>
      </c>
      <c r="E33" s="67">
        <f t="shared" si="4"/>
        <v>-76.600339943900778</v>
      </c>
      <c r="F33" s="74">
        <f t="shared" si="2"/>
        <v>-242.5672665558034</v>
      </c>
      <c r="I33" s="205"/>
      <c r="J33" s="205"/>
      <c r="K33" s="39">
        <f t="shared" si="3"/>
        <v>65.41</v>
      </c>
      <c r="L33" s="39">
        <f t="shared" si="0"/>
        <v>-177.1572665558034</v>
      </c>
    </row>
    <row r="34" spans="1:12" ht="15.75" x14ac:dyDescent="0.25">
      <c r="A34" s="63">
        <v>-961.4</v>
      </c>
      <c r="B34" s="70">
        <v>-3265.3</v>
      </c>
      <c r="E34" s="67">
        <f t="shared" si="4"/>
        <v>-78.930830870688979</v>
      </c>
      <c r="F34" s="74">
        <f t="shared" si="2"/>
        <v>-250.48224651714341</v>
      </c>
      <c r="I34" s="205"/>
      <c r="J34" s="205"/>
      <c r="K34" s="39">
        <f t="shared" si="3"/>
        <v>67.52</v>
      </c>
      <c r="L34" s="39">
        <f t="shared" si="0"/>
        <v>-182.9622465171434</v>
      </c>
    </row>
    <row r="35" spans="1:12" ht="15.75" x14ac:dyDescent="0.25">
      <c r="A35" s="63">
        <v>-447.9</v>
      </c>
      <c r="B35" s="70">
        <v>-830.9</v>
      </c>
      <c r="E35" s="67">
        <f t="shared" si="4"/>
        <v>-80.016570256263861</v>
      </c>
      <c r="F35" s="74">
        <f t="shared" si="2"/>
        <v>-252.49639950791283</v>
      </c>
      <c r="I35" s="205"/>
      <c r="J35" s="205"/>
      <c r="K35" s="39">
        <f t="shared" si="3"/>
        <v>69.63</v>
      </c>
      <c r="L35" s="39">
        <f t="shared" si="0"/>
        <v>-182.86639950791283</v>
      </c>
    </row>
    <row r="36" spans="1:12" ht="15.75" x14ac:dyDescent="0.25">
      <c r="A36" s="63">
        <v>-1033.4000000000001</v>
      </c>
      <c r="B36" s="70">
        <v>2160.9</v>
      </c>
      <c r="E36" s="67">
        <f t="shared" si="4"/>
        <v>-82.521592066872984</v>
      </c>
      <c r="F36" s="74">
        <f t="shared" si="2"/>
        <v>-247.25832590789668</v>
      </c>
      <c r="I36" s="205"/>
      <c r="J36" s="205"/>
      <c r="K36" s="39">
        <f t="shared" si="3"/>
        <v>71.739999999999995</v>
      </c>
      <c r="L36" s="39">
        <f t="shared" si="0"/>
        <v>-175.51832590789667</v>
      </c>
    </row>
    <row r="37" spans="1:12" ht="15.75" x14ac:dyDescent="0.25">
      <c r="A37" s="63">
        <v>-716.7</v>
      </c>
      <c r="B37" s="70">
        <v>-1880.6</v>
      </c>
      <c r="E37" s="67">
        <f t="shared" si="4"/>
        <v>-84.258918397258753</v>
      </c>
      <c r="F37" s="74">
        <f t="shared" si="2"/>
        <v>-251.81696579300962</v>
      </c>
      <c r="I37" s="205"/>
      <c r="J37" s="205"/>
      <c r="K37" s="39">
        <f t="shared" si="3"/>
        <v>73.849999999999994</v>
      </c>
      <c r="L37" s="39">
        <f t="shared" si="0"/>
        <v>-177.96696579300962</v>
      </c>
    </row>
    <row r="38" spans="1:12" ht="15.75" x14ac:dyDescent="0.25">
      <c r="A38" s="63">
        <v>-826.9</v>
      </c>
      <c r="B38" s="70">
        <v>2196.3000000000002</v>
      </c>
      <c r="E38" s="67">
        <f t="shared" si="4"/>
        <v>-86.263375192700096</v>
      </c>
      <c r="F38" s="74">
        <f t="shared" si="2"/>
        <v>-246.49308495805087</v>
      </c>
      <c r="I38" s="205"/>
      <c r="J38" s="205"/>
      <c r="K38" s="39">
        <f t="shared" si="3"/>
        <v>75.959999999999994</v>
      </c>
      <c r="L38" s="39">
        <f t="shared" si="0"/>
        <v>-170.53308495805089</v>
      </c>
    </row>
    <row r="39" spans="1:12" ht="15.75" x14ac:dyDescent="0.25">
      <c r="A39" s="63">
        <v>-3124.7</v>
      </c>
      <c r="B39" s="70">
        <v>840.7</v>
      </c>
      <c r="E39" s="67">
        <f t="shared" si="4"/>
        <v>-93.837572029603535</v>
      </c>
      <c r="F39" s="74">
        <f t="shared" si="2"/>
        <v>-244.45517629193637</v>
      </c>
      <c r="I39" s="205"/>
      <c r="J39" s="205"/>
      <c r="K39" s="39">
        <f t="shared" si="3"/>
        <v>78.069999999999993</v>
      </c>
      <c r="L39" s="39">
        <f t="shared" si="0"/>
        <v>-166.38517629193638</v>
      </c>
    </row>
    <row r="40" spans="1:12" ht="15.75" x14ac:dyDescent="0.25">
      <c r="A40" s="63">
        <v>-1706.7</v>
      </c>
      <c r="B40" s="70" t="s">
        <v>5</v>
      </c>
      <c r="E40" s="67">
        <f t="shared" si="4"/>
        <v>-97.97468236958747</v>
      </c>
      <c r="F40" s="74">
        <f t="shared" si="2"/>
        <v>-247.66462082114413</v>
      </c>
      <c r="I40" s="205"/>
      <c r="J40" s="205"/>
      <c r="K40" s="39">
        <f t="shared" si="3"/>
        <v>80.179999999999993</v>
      </c>
      <c r="L40" s="39">
        <f t="shared" si="0"/>
        <v>-167.48462082114412</v>
      </c>
    </row>
    <row r="41" spans="1:12" ht="15.75" x14ac:dyDescent="0.25">
      <c r="A41" s="63">
        <v>-1165.3</v>
      </c>
      <c r="B41" s="70" t="s">
        <v>6</v>
      </c>
      <c r="E41" s="67">
        <f t="shared" si="4"/>
        <v>-100.79943425613914</v>
      </c>
      <c r="F41" s="74">
        <f t="shared" si="2"/>
        <v>-244.58364937520437</v>
      </c>
      <c r="I41" s="205"/>
      <c r="J41" s="205"/>
      <c r="K41" s="39">
        <f t="shared" si="3"/>
        <v>82.289999999999992</v>
      </c>
      <c r="L41" s="39">
        <f t="shared" si="0"/>
        <v>-162.29364937520438</v>
      </c>
    </row>
    <row r="42" spans="1:12" ht="15.75" x14ac:dyDescent="0.25">
      <c r="A42" s="63">
        <v>-1180.5</v>
      </c>
      <c r="B42" s="70">
        <v>1003.8</v>
      </c>
      <c r="E42" s="67">
        <f t="shared" si="4"/>
        <v>-103.66103138674487</v>
      </c>
      <c r="F42" s="74">
        <f t="shared" si="2"/>
        <v>-242.15037911442909</v>
      </c>
      <c r="I42" s="205"/>
      <c r="J42" s="205"/>
      <c r="K42" s="39">
        <f t="shared" si="3"/>
        <v>84.399999999999991</v>
      </c>
      <c r="L42" s="39">
        <f t="shared" si="0"/>
        <v>-157.75037911442911</v>
      </c>
    </row>
    <row r="43" spans="1:12" ht="15.75" x14ac:dyDescent="0.25">
      <c r="A43" s="63">
        <v>-985.5</v>
      </c>
      <c r="B43" s="70">
        <v>-1903.6</v>
      </c>
      <c r="E43" s="67">
        <f t="shared" si="4"/>
        <v>-106.0499417114824</v>
      </c>
      <c r="F43" s="74">
        <f t="shared" si="2"/>
        <v>-246.76477022711316</v>
      </c>
      <c r="I43" s="205"/>
      <c r="J43" s="205"/>
      <c r="K43" s="39">
        <f t="shared" si="3"/>
        <v>86.509999999999991</v>
      </c>
      <c r="L43" s="39">
        <f t="shared" si="0"/>
        <v>-160.25477022711317</v>
      </c>
    </row>
    <row r="44" spans="1:12" ht="15.75" x14ac:dyDescent="0.25">
      <c r="A44" s="63">
        <v>-267.2</v>
      </c>
      <c r="B44" s="70">
        <v>-792.9</v>
      </c>
      <c r="E44" s="67">
        <f t="shared" si="4"/>
        <v>-106.69765260828876</v>
      </c>
      <c r="F44" s="74">
        <f t="shared" si="2"/>
        <v>-248.68680933219855</v>
      </c>
      <c r="I44" s="205"/>
      <c r="J44" s="205"/>
      <c r="K44" s="39">
        <f t="shared" si="3"/>
        <v>88.61999999999999</v>
      </c>
      <c r="L44" s="39">
        <f t="shared" si="0"/>
        <v>-160.06680933219855</v>
      </c>
    </row>
    <row r="45" spans="1:12" ht="15.75" x14ac:dyDescent="0.25">
      <c r="A45" s="63">
        <v>-2922.9</v>
      </c>
      <c r="B45" s="70" t="s">
        <v>7</v>
      </c>
      <c r="E45" s="67">
        <f t="shared" si="4"/>
        <v>-113.78272502394113</v>
      </c>
      <c r="F45" s="74">
        <f t="shared" si="2"/>
        <v>-251.2950951067086</v>
      </c>
      <c r="I45" s="205"/>
      <c r="J45" s="205"/>
      <c r="K45" s="39">
        <f t="shared" si="3"/>
        <v>90.72999999999999</v>
      </c>
      <c r="L45" s="39">
        <f t="shared" si="0"/>
        <v>-160.56509510670861</v>
      </c>
    </row>
    <row r="46" spans="1:12" ht="15.75" x14ac:dyDescent="0.25">
      <c r="A46" s="63">
        <v>-238.1</v>
      </c>
      <c r="B46" s="70">
        <v>-1182.7</v>
      </c>
      <c r="E46" s="67">
        <f t="shared" si="4"/>
        <v>-114.35989558312166</v>
      </c>
      <c r="F46" s="74">
        <f t="shared" si="2"/>
        <v>-254.16202510030269</v>
      </c>
      <c r="I46" s="205"/>
      <c r="J46" s="205"/>
      <c r="K46" s="39">
        <f t="shared" si="3"/>
        <v>92.839999999999989</v>
      </c>
      <c r="L46" s="39">
        <f t="shared" si="0"/>
        <v>-161.32202510030271</v>
      </c>
    </row>
    <row r="47" spans="1:12" ht="15.75" x14ac:dyDescent="0.25">
      <c r="A47" s="63">
        <v>556.6</v>
      </c>
      <c r="B47" s="70" t="s">
        <v>8</v>
      </c>
      <c r="E47" s="67">
        <f t="shared" si="4"/>
        <v>-113.01066074606175</v>
      </c>
      <c r="F47" s="74">
        <f t="shared" si="2"/>
        <v>-260.58805352666042</v>
      </c>
      <c r="I47" s="205"/>
      <c r="J47" s="205"/>
      <c r="K47" s="39">
        <f t="shared" si="3"/>
        <v>94.949999999999989</v>
      </c>
      <c r="L47" s="39">
        <f t="shared" si="0"/>
        <v>-165.63805352666043</v>
      </c>
    </row>
    <row r="48" spans="1:12" ht="15.75" x14ac:dyDescent="0.25">
      <c r="A48" s="63">
        <v>-231.1</v>
      </c>
      <c r="B48" s="70" t="s">
        <v>9</v>
      </c>
      <c r="E48" s="67">
        <f t="shared" si="4"/>
        <v>-113.57086283737962</v>
      </c>
      <c r="F48" s="74">
        <f t="shared" si="2"/>
        <v>-262.32610707317605</v>
      </c>
      <c r="I48" s="205"/>
      <c r="J48" s="205"/>
      <c r="K48" s="39">
        <f t="shared" si="3"/>
        <v>97.059999999999988</v>
      </c>
      <c r="L48" s="39">
        <f t="shared" si="0"/>
        <v>-165.26610707317604</v>
      </c>
    </row>
    <row r="49" spans="1:12" ht="15.75" x14ac:dyDescent="0.25">
      <c r="A49" s="63">
        <v>295.5</v>
      </c>
      <c r="B49" s="70">
        <v>-676.6</v>
      </c>
      <c r="E49" s="67">
        <f t="shared" si="4"/>
        <v>-112.85455086856831</v>
      </c>
      <c r="F49" s="74">
        <f t="shared" si="2"/>
        <v>-263.96622881507113</v>
      </c>
      <c r="I49" s="205"/>
      <c r="J49" s="205"/>
      <c r="K49" s="39">
        <f t="shared" si="3"/>
        <v>99.169999999999987</v>
      </c>
      <c r="L49" s="39">
        <f t="shared" si="0"/>
        <v>-164.79622881507115</v>
      </c>
    </row>
    <row r="50" spans="1:12" ht="15.75" x14ac:dyDescent="0.25">
      <c r="A50" s="63">
        <v>1037.5999999999999</v>
      </c>
      <c r="B50" s="70">
        <v>163.6</v>
      </c>
      <c r="E50" s="67">
        <f t="shared" si="4"/>
        <v>-110.33934809895209</v>
      </c>
      <c r="F50" s="74">
        <f t="shared" si="2"/>
        <v>-263.56965126550438</v>
      </c>
      <c r="I50" s="205"/>
      <c r="J50" s="205"/>
      <c r="K50" s="39">
        <f t="shared" si="3"/>
        <v>101.27999999999999</v>
      </c>
      <c r="L50" s="39">
        <f t="shared" si="0"/>
        <v>-162.2896512655044</v>
      </c>
    </row>
    <row r="51" spans="1:12" ht="15.75" x14ac:dyDescent="0.25">
      <c r="A51" s="63">
        <v>1291.9000000000001</v>
      </c>
      <c r="B51" s="70">
        <v>-324.60000000000002</v>
      </c>
      <c r="E51" s="67">
        <f t="shared" si="4"/>
        <v>-107.20771460107429</v>
      </c>
      <c r="F51" s="74">
        <f t="shared" si="2"/>
        <v>-264.35650354516548</v>
      </c>
      <c r="I51" s="205"/>
      <c r="J51" s="205"/>
      <c r="K51" s="39">
        <f t="shared" si="3"/>
        <v>103.38999999999999</v>
      </c>
      <c r="L51" s="39">
        <f t="shared" si="0"/>
        <v>-160.96650354516549</v>
      </c>
    </row>
    <row r="52" spans="1:12" ht="15.75" x14ac:dyDescent="0.25">
      <c r="A52" s="63">
        <v>-119.3</v>
      </c>
      <c r="B52" s="70">
        <v>765.7</v>
      </c>
      <c r="E52" s="67">
        <f t="shared" si="4"/>
        <v>-107.49690594573242</v>
      </c>
      <c r="F52" s="74">
        <f t="shared" si="2"/>
        <v>-262.50039863007356</v>
      </c>
      <c r="I52" s="205"/>
      <c r="J52" s="205"/>
      <c r="K52" s="39">
        <f t="shared" si="3"/>
        <v>105.49999999999999</v>
      </c>
      <c r="L52" s="39">
        <f t="shared" si="0"/>
        <v>-157.00039863007356</v>
      </c>
    </row>
    <row r="53" spans="1:12" ht="15.75" x14ac:dyDescent="0.25">
      <c r="A53" s="63">
        <v>-1309.9000000000001</v>
      </c>
      <c r="B53" s="70">
        <v>797.1</v>
      </c>
      <c r="E53" s="67">
        <f t="shared" si="4"/>
        <v>-110.67217180708853</v>
      </c>
      <c r="F53" s="74">
        <f t="shared" si="2"/>
        <v>-260.56817851330698</v>
      </c>
      <c r="I53" s="205"/>
      <c r="J53" s="205"/>
      <c r="K53" s="39">
        <f t="shared" si="3"/>
        <v>107.60999999999999</v>
      </c>
      <c r="L53" s="39">
        <f t="shared" si="0"/>
        <v>-152.95817851330699</v>
      </c>
    </row>
    <row r="54" spans="1:12" ht="15.75" x14ac:dyDescent="0.25">
      <c r="A54" s="63">
        <v>-728.4</v>
      </c>
      <c r="B54" s="70">
        <v>170.4</v>
      </c>
      <c r="E54" s="67">
        <f t="shared" si="4"/>
        <v>-112.43785956380074</v>
      </c>
      <c r="F54" s="74">
        <f t="shared" si="2"/>
        <v>-260.15511730398589</v>
      </c>
      <c r="I54" s="205"/>
      <c r="J54" s="205"/>
      <c r="K54" s="39">
        <f t="shared" si="3"/>
        <v>109.71999999999998</v>
      </c>
      <c r="L54" s="39">
        <f t="shared" si="0"/>
        <v>-150.43511730398592</v>
      </c>
    </row>
    <row r="55" spans="1:12" ht="15.75" x14ac:dyDescent="0.25">
      <c r="A55" s="63">
        <v>-132</v>
      </c>
      <c r="B55" s="70">
        <v>1700.4</v>
      </c>
      <c r="E55" s="67">
        <f t="shared" si="4"/>
        <v>-112.7578365714924</v>
      </c>
      <c r="F55" s="74">
        <f t="shared" si="2"/>
        <v>-256.03327807410659</v>
      </c>
      <c r="I55" s="205"/>
      <c r="J55" s="205"/>
      <c r="K55" s="39">
        <f t="shared" si="3"/>
        <v>111.82999999999998</v>
      </c>
      <c r="L55" s="39">
        <f t="shared" si="0"/>
        <v>-144.20327807410661</v>
      </c>
    </row>
    <row r="56" spans="1:12" ht="15.75" x14ac:dyDescent="0.25">
      <c r="A56" s="63">
        <v>626.5</v>
      </c>
      <c r="B56" s="70">
        <v>1179.5999999999999</v>
      </c>
      <c r="E56" s="67">
        <f t="shared" si="4"/>
        <v>-111.2391600505216</v>
      </c>
      <c r="F56" s="74">
        <f t="shared" si="2"/>
        <v>-253.17386256936268</v>
      </c>
      <c r="I56" s="205"/>
      <c r="J56" s="205"/>
      <c r="K56" s="39">
        <f t="shared" si="3"/>
        <v>113.93999999999998</v>
      </c>
      <c r="L56" s="39">
        <f t="shared" si="0"/>
        <v>-139.23386256936271</v>
      </c>
    </row>
    <row r="57" spans="1:12" ht="15.75" x14ac:dyDescent="0.25">
      <c r="A57" s="63">
        <v>2562.4</v>
      </c>
      <c r="B57" s="70">
        <v>-170.2</v>
      </c>
      <c r="E57" s="67">
        <f t="shared" si="4"/>
        <v>-105.02788693282857</v>
      </c>
      <c r="F57" s="74">
        <f t="shared" si="2"/>
        <v>-253.5864389651679</v>
      </c>
      <c r="I57" s="205"/>
      <c r="J57" s="205"/>
      <c r="K57" s="39">
        <f t="shared" si="3"/>
        <v>116.04999999999998</v>
      </c>
      <c r="L57" s="39">
        <f t="shared" si="0"/>
        <v>-137.53643896516792</v>
      </c>
    </row>
    <row r="58" spans="1:12" ht="15.75" x14ac:dyDescent="0.25">
      <c r="A58" s="63">
        <v>11.5</v>
      </c>
      <c r="B58" s="70">
        <v>-15.9</v>
      </c>
      <c r="E58" s="67">
        <f t="shared" si="4"/>
        <v>-105.00001014617921</v>
      </c>
      <c r="F58" s="74">
        <f t="shared" si="2"/>
        <v>-253.62498165277793</v>
      </c>
      <c r="I58" s="205"/>
      <c r="J58" s="205"/>
      <c r="K58" s="39">
        <f t="shared" si="3"/>
        <v>118.15999999999998</v>
      </c>
      <c r="L58" s="39">
        <f t="shared" si="0"/>
        <v>-135.46498165277796</v>
      </c>
    </row>
    <row r="59" spans="1:12" ht="15.75" x14ac:dyDescent="0.25">
      <c r="A59" s="63">
        <v>-163.1</v>
      </c>
      <c r="B59" s="70">
        <v>-538.6</v>
      </c>
      <c r="E59" s="67">
        <f t="shared" si="4"/>
        <v>-105.39537566192327</v>
      </c>
      <c r="F59" s="74">
        <f t="shared" si="2"/>
        <v>-254.93058341231904</v>
      </c>
      <c r="I59" s="205"/>
      <c r="J59" s="205"/>
      <c r="K59" s="39">
        <f t="shared" si="3"/>
        <v>120.26999999999998</v>
      </c>
      <c r="L59" s="39">
        <f t="shared" si="0"/>
        <v>-134.66058341231906</v>
      </c>
    </row>
    <row r="60" spans="1:12" ht="15.75" x14ac:dyDescent="0.25">
      <c r="A60" s="63">
        <v>974.8</v>
      </c>
      <c r="B60" s="70">
        <v>2663.7</v>
      </c>
      <c r="E60" s="67">
        <f t="shared" si="4"/>
        <v>-103.03240257628066</v>
      </c>
      <c r="F60" s="74">
        <f t="shared" si="2"/>
        <v>-248.47377187203298</v>
      </c>
      <c r="I60" s="205"/>
      <c r="J60" s="205"/>
      <c r="K60" s="39">
        <f t="shared" si="3"/>
        <v>122.37999999999998</v>
      </c>
      <c r="L60" s="39">
        <f t="shared" si="0"/>
        <v>-126.093771872033</v>
      </c>
    </row>
    <row r="61" spans="1:12" ht="15.75" x14ac:dyDescent="0.25">
      <c r="A61" s="63">
        <v>1440</v>
      </c>
      <c r="B61" s="70">
        <v>5895.2</v>
      </c>
      <c r="E61" s="67">
        <f t="shared" si="4"/>
        <v>-99.54177242729989</v>
      </c>
      <c r="F61" s="74">
        <f t="shared" si="2"/>
        <v>-234.18534926290556</v>
      </c>
      <c r="I61" s="205"/>
      <c r="J61" s="205"/>
      <c r="K61" s="39">
        <f t="shared" si="3"/>
        <v>124.48999999999998</v>
      </c>
      <c r="L61" s="39">
        <f t="shared" si="0"/>
        <v>-109.69534926290558</v>
      </c>
    </row>
    <row r="62" spans="1:12" ht="15.75" x14ac:dyDescent="0.25">
      <c r="A62" s="63">
        <v>1529.5</v>
      </c>
      <c r="B62" s="70">
        <v>3018.5</v>
      </c>
      <c r="E62" s="67">
        <f t="shared" si="4"/>
        <v>-95.83419377845081</v>
      </c>
      <c r="F62" s="74">
        <f t="shared" si="2"/>
        <v>-226.86855994411823</v>
      </c>
      <c r="I62" s="205"/>
      <c r="J62" s="205"/>
      <c r="K62" s="39">
        <f t="shared" si="3"/>
        <v>126.59999999999998</v>
      </c>
      <c r="L62" s="39">
        <f t="shared" si="0"/>
        <v>-100.26855994411825</v>
      </c>
    </row>
    <row r="63" spans="1:12" ht="15.75" x14ac:dyDescent="0.25">
      <c r="A63" s="63">
        <v>1174</v>
      </c>
      <c r="B63" s="70">
        <v>170.6</v>
      </c>
      <c r="E63" s="67">
        <f t="shared" si="4"/>
        <v>-92.988352835846499</v>
      </c>
      <c r="F63" s="74">
        <f t="shared" si="2"/>
        <v>-226.45501392128165</v>
      </c>
      <c r="I63" s="205"/>
      <c r="J63" s="205"/>
      <c r="K63" s="39">
        <f t="shared" si="3"/>
        <v>128.70999999999998</v>
      </c>
      <c r="L63" s="39">
        <f t="shared" si="0"/>
        <v>-97.745013921281668</v>
      </c>
    </row>
    <row r="64" spans="1:12" ht="15.75" x14ac:dyDescent="0.25">
      <c r="A64" s="63">
        <v>1468.1</v>
      </c>
      <c r="B64" s="70">
        <v>1401.3</v>
      </c>
      <c r="E64" s="67">
        <f t="shared" si="4"/>
        <v>-89.429608057219127</v>
      </c>
      <c r="F64" s="74">
        <f t="shared" si="2"/>
        <v>-223.05819299436558</v>
      </c>
      <c r="I64" s="205"/>
      <c r="J64" s="205"/>
      <c r="K64" s="39">
        <f t="shared" si="3"/>
        <v>130.82</v>
      </c>
      <c r="L64" s="39">
        <f t="shared" si="0"/>
        <v>-92.23819299436559</v>
      </c>
    </row>
    <row r="65" spans="1:12" ht="15.75" x14ac:dyDescent="0.25">
      <c r="A65" s="63">
        <v>2017</v>
      </c>
      <c r="B65" s="70" t="s">
        <v>10</v>
      </c>
      <c r="E65" s="67">
        <f t="shared" si="4"/>
        <v>-84.54034000502881</v>
      </c>
      <c r="F65" s="74">
        <f t="shared" si="2"/>
        <v>-218.28769875192796</v>
      </c>
      <c r="I65" s="205"/>
      <c r="J65" s="205"/>
      <c r="K65" s="39">
        <f t="shared" si="3"/>
        <v>132.93</v>
      </c>
      <c r="L65" s="39">
        <f t="shared" si="0"/>
        <v>-85.357698751927956</v>
      </c>
    </row>
    <row r="66" spans="1:12" ht="15.75" x14ac:dyDescent="0.25">
      <c r="A66" s="63">
        <v>2480.1999999999998</v>
      </c>
      <c r="B66" s="70">
        <v>1043.4000000000001</v>
      </c>
      <c r="E66" s="67">
        <f t="shared" si="4"/>
        <v>-78.528310422882996</v>
      </c>
      <c r="F66" s="74">
        <f t="shared" si="2"/>
        <v>-215.75843656444582</v>
      </c>
      <c r="I66" s="205"/>
      <c r="J66" s="205"/>
      <c r="K66" s="39">
        <f t="shared" si="3"/>
        <v>135.04000000000002</v>
      </c>
      <c r="L66" s="39">
        <f t="shared" si="0"/>
        <v>-80.718436564445796</v>
      </c>
    </row>
    <row r="67" spans="1:12" ht="15.75" x14ac:dyDescent="0.25">
      <c r="A67" s="63">
        <v>1265.2</v>
      </c>
      <c r="B67" s="70">
        <v>-309.39999999999998</v>
      </c>
      <c r="E67" s="67">
        <f t="shared" si="4"/>
        <v>-75.461398307990862</v>
      </c>
      <c r="F67" s="74">
        <f t="shared" si="2"/>
        <v>-216.50844304786469</v>
      </c>
      <c r="I67" s="205"/>
      <c r="J67" s="205"/>
      <c r="K67" s="39">
        <f t="shared" si="3"/>
        <v>137.15000000000003</v>
      </c>
      <c r="L67" s="39">
        <f t="shared" si="0"/>
        <v>-79.358443047864654</v>
      </c>
    </row>
    <row r="68" spans="1:12" ht="15.75" x14ac:dyDescent="0.25">
      <c r="A68" s="63">
        <v>-140.9</v>
      </c>
      <c r="B68" s="70">
        <v>560.20000000000005</v>
      </c>
      <c r="E68" s="67">
        <f t="shared" si="4"/>
        <v>-75.802949519769584</v>
      </c>
      <c r="F68" s="74">
        <f t="shared" si="2"/>
        <v>-215.15048159652338</v>
      </c>
      <c r="I68" s="205"/>
      <c r="J68" s="205"/>
      <c r="K68" s="39">
        <f t="shared" si="3"/>
        <v>139.26000000000005</v>
      </c>
      <c r="L68" s="39">
        <f t="shared" ref="L68:L71" si="5">K68+F68</f>
        <v>-75.89048159652333</v>
      </c>
    </row>
    <row r="69" spans="1:12" ht="15.75" x14ac:dyDescent="0.25">
      <c r="A69" s="63">
        <v>-527.29999999999995</v>
      </c>
      <c r="B69" s="70" t="s">
        <v>11</v>
      </c>
      <c r="E69" s="67">
        <f t="shared" ref="E69:E71" si="6">500*SIN(A69*PI()/(180*3600))+E68</f>
        <v>-77.081159397767124</v>
      </c>
      <c r="F69" s="74">
        <f t="shared" ref="F69:F71" si="7">500*SIN(B69*PI()/(180*3600))+F68</f>
        <v>-211.14111542207741</v>
      </c>
      <c r="I69" s="205"/>
      <c r="J69" s="205"/>
      <c r="K69" s="39">
        <f t="shared" ref="K69:K71" si="8">2.11+K68</f>
        <v>141.37000000000006</v>
      </c>
      <c r="L69" s="39">
        <f t="shared" si="5"/>
        <v>-69.771115422077344</v>
      </c>
    </row>
    <row r="70" spans="1:12" ht="15.75" x14ac:dyDescent="0.25">
      <c r="A70" s="63">
        <v>148.4</v>
      </c>
      <c r="B70" s="70">
        <v>2139.8000000000002</v>
      </c>
      <c r="E70" s="67">
        <f t="shared" si="6"/>
        <v>-76.721427677418376</v>
      </c>
      <c r="F70" s="74">
        <f t="shared" si="7"/>
        <v>-205.95418688592954</v>
      </c>
      <c r="I70" s="205"/>
      <c r="J70" s="205"/>
      <c r="K70" s="39">
        <f t="shared" si="8"/>
        <v>143.48000000000008</v>
      </c>
      <c r="L70" s="39">
        <f t="shared" si="5"/>
        <v>-62.47418688592947</v>
      </c>
    </row>
    <row r="71" spans="1:12" ht="16.5" thickBot="1" x14ac:dyDescent="0.3">
      <c r="A71" s="64">
        <v>390.7</v>
      </c>
      <c r="B71" s="71">
        <v>3932.8</v>
      </c>
      <c r="E71" s="67">
        <f t="shared" si="6"/>
        <v>-75.774344717706043</v>
      </c>
      <c r="F71" s="74">
        <f t="shared" si="7"/>
        <v>-196.4213882790244</v>
      </c>
      <c r="I71" s="205"/>
      <c r="J71" s="205"/>
      <c r="K71" s="39">
        <f t="shared" si="8"/>
        <v>145.59000000000009</v>
      </c>
      <c r="L71" s="39">
        <f t="shared" si="5"/>
        <v>-50.83138827902431</v>
      </c>
    </row>
  </sheetData>
  <mergeCells count="2">
    <mergeCell ref="I1:J1"/>
    <mergeCell ref="K1:L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zoomScale="55" zoomScaleNormal="55" workbookViewId="0">
      <selection activeCell="G7" sqref="G7"/>
    </sheetView>
  </sheetViews>
  <sheetFormatPr defaultRowHeight="15" x14ac:dyDescent="0.25"/>
  <cols>
    <col min="1" max="1" width="11.28515625" bestFit="1" customWidth="1"/>
    <col min="3" max="3" width="12.7109375" bestFit="1" customWidth="1"/>
  </cols>
  <sheetData>
    <row r="1" spans="1:7" ht="15.75" x14ac:dyDescent="0.25">
      <c r="A1" s="250">
        <v>44810</v>
      </c>
      <c r="C1" s="68">
        <v>44810</v>
      </c>
      <c r="E1" s="305">
        <v>44810</v>
      </c>
      <c r="F1" s="305"/>
    </row>
    <row r="2" spans="1:7" ht="110.25" x14ac:dyDescent="0.25">
      <c r="A2" s="177" t="s">
        <v>0</v>
      </c>
      <c r="C2" s="73" t="s">
        <v>19</v>
      </c>
      <c r="E2" s="255" t="s">
        <v>321</v>
      </c>
      <c r="F2" s="256" t="s">
        <v>12</v>
      </c>
      <c r="G2" s="257"/>
    </row>
    <row r="3" spans="1:7" ht="15.75" x14ac:dyDescent="0.25">
      <c r="A3" s="254">
        <v>-1487.1</v>
      </c>
      <c r="C3" s="74">
        <f>500*SIN(A3*PI()/(180*3600))</f>
        <v>-3.6048008965542242</v>
      </c>
      <c r="E3" s="258">
        <v>1.95</v>
      </c>
      <c r="F3" s="258">
        <f>(-1)*(E3+C3)</f>
        <v>1.6548008965542242</v>
      </c>
      <c r="G3" s="257"/>
    </row>
    <row r="4" spans="1:7" ht="15.75" x14ac:dyDescent="0.25">
      <c r="A4" s="254">
        <v>-1309.7</v>
      </c>
      <c r="C4" s="74">
        <f>500*SIN(A4*PI()/(180*3600))+C3</f>
        <v>-6.7795819540039108</v>
      </c>
      <c r="E4" s="258">
        <f>1.95+E3</f>
        <v>3.9</v>
      </c>
      <c r="F4" s="258">
        <f>(-1)*(E4+C4)</f>
        <v>2.8795819540039109</v>
      </c>
      <c r="G4" s="257"/>
    </row>
    <row r="5" spans="1:7" ht="15.75" x14ac:dyDescent="0.25">
      <c r="A5" s="254">
        <v>-3010.3</v>
      </c>
      <c r="C5" s="74">
        <f t="shared" ref="C5:C68" si="0">500*SIN(A5*PI()/(180*3600))+C4</f>
        <v>-14.076496034488242</v>
      </c>
      <c r="E5" s="258">
        <f t="shared" ref="E5:E68" si="1">1.95+E4</f>
        <v>5.85</v>
      </c>
      <c r="F5" s="258">
        <f t="shared" ref="F5:F68" si="2">(-1)*(E5+C5)</f>
        <v>8.2264960344882425</v>
      </c>
      <c r="G5" s="257"/>
    </row>
    <row r="6" spans="1:7" ht="15.75" x14ac:dyDescent="0.25">
      <c r="A6" s="254">
        <v>-2420.1999999999998</v>
      </c>
      <c r="C6" s="74">
        <f t="shared" si="0"/>
        <v>-19.943091774384229</v>
      </c>
      <c r="E6" s="258">
        <f t="shared" si="1"/>
        <v>7.8</v>
      </c>
      <c r="F6" s="258">
        <f t="shared" si="2"/>
        <v>12.143091774384228</v>
      </c>
      <c r="G6" s="257"/>
    </row>
    <row r="7" spans="1:7" ht="15.75" x14ac:dyDescent="0.25">
      <c r="A7" s="254">
        <v>-1672.7</v>
      </c>
      <c r="C7" s="74">
        <f t="shared" si="0"/>
        <v>-23.997786554087792</v>
      </c>
      <c r="E7" s="258">
        <f t="shared" si="1"/>
        <v>9.75</v>
      </c>
      <c r="F7" s="258">
        <f t="shared" si="2"/>
        <v>14.247786554087792</v>
      </c>
      <c r="G7" s="257"/>
    </row>
    <row r="8" spans="1:7" ht="15.75" x14ac:dyDescent="0.25">
      <c r="A8" s="254">
        <v>-450.2</v>
      </c>
      <c r="C8" s="74">
        <f t="shared" si="0"/>
        <v>-25.089101283783002</v>
      </c>
      <c r="E8" s="258">
        <f t="shared" si="1"/>
        <v>11.7</v>
      </c>
      <c r="F8" s="258">
        <f t="shared" si="2"/>
        <v>13.389101283783003</v>
      </c>
      <c r="G8" s="257"/>
    </row>
    <row r="9" spans="1:7" ht="15.75" x14ac:dyDescent="0.25">
      <c r="A9" s="254">
        <v>766.9</v>
      </c>
      <c r="C9" s="74">
        <f>500*SIN(A9*PI()/(180*3600))+C8</f>
        <v>-23.230087506678874</v>
      </c>
      <c r="E9" s="258">
        <f t="shared" si="1"/>
        <v>13.649999999999999</v>
      </c>
      <c r="F9" s="258">
        <f t="shared" si="2"/>
        <v>9.5800875066788755</v>
      </c>
      <c r="G9" s="257"/>
    </row>
    <row r="10" spans="1:7" ht="15.75" x14ac:dyDescent="0.25">
      <c r="A10" s="254">
        <v>-251.7</v>
      </c>
      <c r="C10" s="74">
        <f t="shared" si="0"/>
        <v>-23.840225372931833</v>
      </c>
      <c r="E10" s="258">
        <f t="shared" si="1"/>
        <v>15.599999999999998</v>
      </c>
      <c r="F10" s="258">
        <f t="shared" si="2"/>
        <v>8.2402253729318353</v>
      </c>
      <c r="G10" s="257"/>
    </row>
    <row r="11" spans="1:7" ht="15.75" x14ac:dyDescent="0.25">
      <c r="A11" s="254">
        <v>-840.5</v>
      </c>
      <c r="C11" s="74">
        <f t="shared" si="0"/>
        <v>-25.877649229391221</v>
      </c>
      <c r="E11" s="258">
        <f t="shared" si="1"/>
        <v>17.549999999999997</v>
      </c>
      <c r="F11" s="258">
        <f t="shared" si="2"/>
        <v>8.3276492293912234</v>
      </c>
      <c r="G11" s="257"/>
    </row>
    <row r="12" spans="1:7" ht="15.75" x14ac:dyDescent="0.25">
      <c r="A12" s="254">
        <v>-769.2</v>
      </c>
      <c r="C12" s="74">
        <f t="shared" si="0"/>
        <v>-27.742238325176171</v>
      </c>
      <c r="E12" s="258">
        <f t="shared" si="1"/>
        <v>19.499999999999996</v>
      </c>
      <c r="F12" s="258">
        <f t="shared" si="2"/>
        <v>8.2422383251761744</v>
      </c>
      <c r="G12" s="257"/>
    </row>
    <row r="13" spans="1:7" ht="15.75" x14ac:dyDescent="0.25">
      <c r="A13" s="254">
        <v>72.7</v>
      </c>
      <c r="C13" s="74">
        <f t="shared" si="0"/>
        <v>-27.566008555741625</v>
      </c>
      <c r="E13" s="258">
        <f t="shared" si="1"/>
        <v>21.449999999999996</v>
      </c>
      <c r="F13" s="258">
        <f t="shared" si="2"/>
        <v>6.1160085557416295</v>
      </c>
      <c r="G13" s="257"/>
    </row>
    <row r="14" spans="1:7" ht="15.75" x14ac:dyDescent="0.25">
      <c r="A14" s="254">
        <v>461.2</v>
      </c>
      <c r="C14" s="74">
        <f t="shared" si="0"/>
        <v>-26.448029138663699</v>
      </c>
      <c r="E14" s="258">
        <f t="shared" si="1"/>
        <v>23.399999999999995</v>
      </c>
      <c r="F14" s="258">
        <f t="shared" si="2"/>
        <v>3.0480291386637042</v>
      </c>
      <c r="G14" s="257"/>
    </row>
    <row r="15" spans="1:7" ht="15.75" x14ac:dyDescent="0.25">
      <c r="A15" s="254">
        <v>-2090.4</v>
      </c>
      <c r="C15" s="74">
        <f t="shared" si="0"/>
        <v>-31.515214991643962</v>
      </c>
      <c r="E15" s="258">
        <f t="shared" si="1"/>
        <v>25.349999999999994</v>
      </c>
      <c r="F15" s="258">
        <f t="shared" si="2"/>
        <v>6.1652149916439676</v>
      </c>
      <c r="G15" s="257"/>
    </row>
    <row r="16" spans="1:7" ht="15.75" x14ac:dyDescent="0.25">
      <c r="A16" s="254">
        <v>-1337.1</v>
      </c>
      <c r="C16" s="74">
        <f t="shared" si="0"/>
        <v>-34.75641415627048</v>
      </c>
      <c r="E16" s="258">
        <f t="shared" si="1"/>
        <v>27.299999999999994</v>
      </c>
      <c r="F16" s="258">
        <f t="shared" si="2"/>
        <v>7.4564141562704869</v>
      </c>
      <c r="G16" s="257"/>
    </row>
    <row r="17" spans="1:7" ht="15.75" x14ac:dyDescent="0.25">
      <c r="A17" s="254">
        <v>-780.7</v>
      </c>
      <c r="C17" s="74">
        <f t="shared" si="0"/>
        <v>-36.648879841968082</v>
      </c>
      <c r="E17" s="258">
        <f t="shared" si="1"/>
        <v>29.249999999999993</v>
      </c>
      <c r="F17" s="258">
        <f t="shared" si="2"/>
        <v>7.398879841968089</v>
      </c>
      <c r="G17" s="257"/>
    </row>
    <row r="18" spans="1:7" ht="15.75" x14ac:dyDescent="0.25">
      <c r="A18" s="254">
        <v>342.2</v>
      </c>
      <c r="C18" s="74">
        <f t="shared" si="0"/>
        <v>-35.819364014114768</v>
      </c>
      <c r="E18" s="258">
        <f t="shared" si="1"/>
        <v>31.199999999999992</v>
      </c>
      <c r="F18" s="258">
        <f t="shared" si="2"/>
        <v>4.619364014114776</v>
      </c>
      <c r="G18" s="257"/>
    </row>
    <row r="19" spans="1:7" ht="15.75" x14ac:dyDescent="0.25">
      <c r="A19" s="254" t="s">
        <v>315</v>
      </c>
      <c r="C19" s="74">
        <f t="shared" si="0"/>
        <v>-32.285101710491915</v>
      </c>
      <c r="E19" s="258">
        <f t="shared" si="1"/>
        <v>33.149999999999991</v>
      </c>
      <c r="F19" s="258">
        <f t="shared" si="2"/>
        <v>-0.86489828950807635</v>
      </c>
      <c r="G19" s="257"/>
    </row>
    <row r="20" spans="1:7" ht="15.75" x14ac:dyDescent="0.25">
      <c r="A20" s="254" t="s">
        <v>316</v>
      </c>
      <c r="C20" s="74">
        <f t="shared" si="0"/>
        <v>-23.076586485414012</v>
      </c>
      <c r="E20" s="258">
        <f t="shared" si="1"/>
        <v>35.099999999999994</v>
      </c>
      <c r="F20" s="258">
        <f t="shared" si="2"/>
        <v>-12.023413514585982</v>
      </c>
      <c r="G20" s="257"/>
    </row>
    <row r="21" spans="1:7" ht="15.75" x14ac:dyDescent="0.25">
      <c r="A21" s="254">
        <v>6399.1</v>
      </c>
      <c r="C21" s="74">
        <f t="shared" si="0"/>
        <v>-7.5672185162959522</v>
      </c>
      <c r="E21" s="258">
        <f t="shared" si="1"/>
        <v>37.049999999999997</v>
      </c>
      <c r="F21" s="258">
        <f t="shared" si="2"/>
        <v>-29.482781483704045</v>
      </c>
      <c r="G21" s="257"/>
    </row>
    <row r="22" spans="1:7" ht="15.75" x14ac:dyDescent="0.25">
      <c r="A22" s="254">
        <v>5663.9</v>
      </c>
      <c r="C22" s="74">
        <f t="shared" si="0"/>
        <v>6.1607371897746344</v>
      </c>
      <c r="E22" s="258">
        <f t="shared" si="1"/>
        <v>39</v>
      </c>
      <c r="F22" s="258">
        <f t="shared" si="2"/>
        <v>-45.160737189774636</v>
      </c>
      <c r="G22" s="257"/>
    </row>
    <row r="23" spans="1:7" ht="15.75" x14ac:dyDescent="0.25">
      <c r="A23" s="254">
        <v>4934.1000000000004</v>
      </c>
      <c r="C23" s="74">
        <f t="shared" si="0"/>
        <v>18.120192453374969</v>
      </c>
      <c r="E23" s="258">
        <f t="shared" si="1"/>
        <v>40.950000000000003</v>
      </c>
      <c r="F23" s="258">
        <f t="shared" si="2"/>
        <v>-59.070192453374972</v>
      </c>
      <c r="G23" s="257"/>
    </row>
    <row r="24" spans="1:7" ht="15.75" x14ac:dyDescent="0.25">
      <c r="A24" s="254">
        <v>4085.6</v>
      </c>
      <c r="C24" s="74">
        <f t="shared" si="0"/>
        <v>28.023318737746965</v>
      </c>
      <c r="E24" s="258">
        <f t="shared" si="1"/>
        <v>42.900000000000006</v>
      </c>
      <c r="F24" s="258">
        <f t="shared" si="2"/>
        <v>-70.923318737746968</v>
      </c>
      <c r="G24" s="257"/>
    </row>
    <row r="25" spans="1:7" ht="15.75" x14ac:dyDescent="0.25">
      <c r="A25" s="254">
        <v>4167.3999999999996</v>
      </c>
      <c r="C25" s="74">
        <f t="shared" si="0"/>
        <v>38.124694136808124</v>
      </c>
      <c r="E25" s="258">
        <f t="shared" si="1"/>
        <v>44.850000000000009</v>
      </c>
      <c r="F25" s="258">
        <f t="shared" si="2"/>
        <v>-82.974694136808125</v>
      </c>
      <c r="G25" s="257"/>
    </row>
    <row r="26" spans="1:7" ht="15.75" x14ac:dyDescent="0.25">
      <c r="A26" s="254" t="s">
        <v>317</v>
      </c>
      <c r="C26" s="74">
        <f t="shared" si="0"/>
        <v>48.140274879891486</v>
      </c>
      <c r="E26" s="258">
        <f t="shared" si="1"/>
        <v>46.800000000000011</v>
      </c>
      <c r="F26" s="258">
        <f t="shared" si="2"/>
        <v>-94.94027487989149</v>
      </c>
      <c r="G26" s="257"/>
    </row>
    <row r="27" spans="1:7" ht="15.75" x14ac:dyDescent="0.25">
      <c r="A27" s="254">
        <v>-1016.5</v>
      </c>
      <c r="C27" s="74">
        <f t="shared" si="0"/>
        <v>45.6762193195515</v>
      </c>
      <c r="E27" s="258">
        <f t="shared" si="1"/>
        <v>48.750000000000014</v>
      </c>
      <c r="F27" s="258">
        <f t="shared" si="2"/>
        <v>-94.426219319551507</v>
      </c>
      <c r="G27" s="257"/>
    </row>
    <row r="28" spans="1:7" ht="15.75" x14ac:dyDescent="0.25">
      <c r="A28" s="254">
        <v>-4658.7</v>
      </c>
      <c r="C28" s="74">
        <f t="shared" si="0"/>
        <v>34.384171960825554</v>
      </c>
      <c r="E28" s="258">
        <f t="shared" si="1"/>
        <v>50.700000000000017</v>
      </c>
      <c r="F28" s="258">
        <f t="shared" si="2"/>
        <v>-85.084171960825572</v>
      </c>
      <c r="G28" s="257"/>
    </row>
    <row r="29" spans="1:7" ht="15.75" x14ac:dyDescent="0.25">
      <c r="A29" s="254">
        <v>-5703.3</v>
      </c>
      <c r="C29" s="74">
        <f t="shared" si="0"/>
        <v>20.560744215761176</v>
      </c>
      <c r="E29" s="258">
        <f t="shared" si="1"/>
        <v>52.65000000000002</v>
      </c>
      <c r="F29" s="258">
        <f t="shared" si="2"/>
        <v>-73.210744215761196</v>
      </c>
      <c r="G29" s="257"/>
    </row>
    <row r="30" spans="1:7" ht="15.75" x14ac:dyDescent="0.25">
      <c r="A30" s="254">
        <v>-5403.8</v>
      </c>
      <c r="C30" s="74">
        <f t="shared" si="0"/>
        <v>7.4630617606424412</v>
      </c>
      <c r="E30" s="258">
        <f t="shared" si="1"/>
        <v>54.600000000000023</v>
      </c>
      <c r="F30" s="258">
        <f t="shared" si="2"/>
        <v>-62.063061760642462</v>
      </c>
      <c r="G30" s="257"/>
    </row>
    <row r="31" spans="1:7" ht="15.75" x14ac:dyDescent="0.25">
      <c r="A31" s="254">
        <v>-4277.3</v>
      </c>
      <c r="C31" s="74">
        <f t="shared" si="0"/>
        <v>-2.9046629374380704</v>
      </c>
      <c r="E31" s="258">
        <f t="shared" si="1"/>
        <v>56.550000000000026</v>
      </c>
      <c r="F31" s="258">
        <f t="shared" si="2"/>
        <v>-53.645337062561957</v>
      </c>
      <c r="G31" s="257"/>
    </row>
    <row r="32" spans="1:7" ht="15.75" x14ac:dyDescent="0.25">
      <c r="A32" s="254">
        <v>-1324.5</v>
      </c>
      <c r="C32" s="74">
        <f t="shared" si="0"/>
        <v>-6.1153194758697165</v>
      </c>
      <c r="E32" s="258">
        <f t="shared" si="1"/>
        <v>58.500000000000028</v>
      </c>
      <c r="F32" s="258">
        <f t="shared" si="2"/>
        <v>-52.38468052413031</v>
      </c>
      <c r="G32" s="257"/>
    </row>
    <row r="33" spans="1:7" ht="15.75" x14ac:dyDescent="0.25">
      <c r="A33" s="254">
        <v>7601.5</v>
      </c>
      <c r="C33" s="74">
        <f t="shared" si="0"/>
        <v>12.30706578191541</v>
      </c>
      <c r="E33" s="258">
        <f t="shared" si="1"/>
        <v>60.450000000000031</v>
      </c>
      <c r="F33" s="258">
        <f t="shared" si="2"/>
        <v>-72.757065781915443</v>
      </c>
      <c r="G33" s="257"/>
    </row>
    <row r="34" spans="1:7" ht="15.75" x14ac:dyDescent="0.25">
      <c r="A34" s="254">
        <v>9630.2000000000007</v>
      </c>
      <c r="C34" s="74">
        <f t="shared" si="0"/>
        <v>35.642849222149479</v>
      </c>
      <c r="E34" s="258">
        <f t="shared" si="1"/>
        <v>62.400000000000034</v>
      </c>
      <c r="F34" s="258">
        <f t="shared" si="2"/>
        <v>-98.042849222149513</v>
      </c>
      <c r="G34" s="257"/>
    </row>
    <row r="35" spans="1:7" ht="15.75" x14ac:dyDescent="0.25">
      <c r="A35" s="254">
        <v>8785.2999999999993</v>
      </c>
      <c r="C35" s="74">
        <f t="shared" si="0"/>
        <v>56.932579047733533</v>
      </c>
      <c r="E35" s="258">
        <f t="shared" si="1"/>
        <v>64.350000000000037</v>
      </c>
      <c r="F35" s="258">
        <f t="shared" si="2"/>
        <v>-121.28257904773358</v>
      </c>
      <c r="G35" s="257"/>
    </row>
    <row r="36" spans="1:7" ht="15.75" x14ac:dyDescent="0.25">
      <c r="A36" s="254">
        <v>10135.299999999999</v>
      </c>
      <c r="C36" s="74">
        <f t="shared" si="0"/>
        <v>81.491354010486191</v>
      </c>
      <c r="E36" s="258">
        <f t="shared" si="1"/>
        <v>66.30000000000004</v>
      </c>
      <c r="F36" s="258">
        <f t="shared" si="2"/>
        <v>-147.79135401048623</v>
      </c>
      <c r="G36" s="257"/>
    </row>
    <row r="37" spans="1:7" ht="15.75" x14ac:dyDescent="0.25">
      <c r="A37" s="254">
        <v>11187.9</v>
      </c>
      <c r="C37" s="74">
        <f t="shared" si="0"/>
        <v>108.59829279663177</v>
      </c>
      <c r="E37" s="258">
        <f t="shared" si="1"/>
        <v>68.250000000000043</v>
      </c>
      <c r="F37" s="258">
        <f t="shared" si="2"/>
        <v>-176.84829279663182</v>
      </c>
      <c r="G37" s="257"/>
    </row>
    <row r="38" spans="1:7" ht="15.75" x14ac:dyDescent="0.25">
      <c r="A38" s="254">
        <v>10606.4</v>
      </c>
      <c r="C38" s="74">
        <f t="shared" si="0"/>
        <v>134.29760297586949</v>
      </c>
      <c r="E38" s="258">
        <f t="shared" si="1"/>
        <v>70.200000000000045</v>
      </c>
      <c r="F38" s="258">
        <f t="shared" si="2"/>
        <v>-204.49760297586954</v>
      </c>
      <c r="G38" s="257"/>
    </row>
    <row r="39" spans="1:7" ht="15.75" x14ac:dyDescent="0.25">
      <c r="A39" s="254">
        <v>9954.4</v>
      </c>
      <c r="C39" s="74">
        <f t="shared" si="0"/>
        <v>158.41838385946716</v>
      </c>
      <c r="E39" s="258">
        <f t="shared" si="1"/>
        <v>72.150000000000048</v>
      </c>
      <c r="F39" s="258">
        <f t="shared" si="2"/>
        <v>-230.56838385946719</v>
      </c>
      <c r="G39" s="257"/>
    </row>
    <row r="40" spans="1:7" ht="15.75" x14ac:dyDescent="0.25">
      <c r="A40" s="254">
        <v>10194.6</v>
      </c>
      <c r="C40" s="74">
        <f t="shared" si="0"/>
        <v>183.12073155950242</v>
      </c>
      <c r="E40" s="258">
        <f t="shared" si="1"/>
        <v>74.100000000000051</v>
      </c>
      <c r="F40" s="258">
        <f t="shared" si="2"/>
        <v>-257.2207315595025</v>
      </c>
      <c r="G40" s="257"/>
    </row>
    <row r="41" spans="1:7" ht="15.75" x14ac:dyDescent="0.25">
      <c r="A41" s="254">
        <v>8671.9</v>
      </c>
      <c r="C41" s="74">
        <f t="shared" si="0"/>
        <v>204.13581812592912</v>
      </c>
      <c r="E41" s="258">
        <f t="shared" si="1"/>
        <v>76.050000000000054</v>
      </c>
      <c r="F41" s="258">
        <f t="shared" si="2"/>
        <v>-280.18581812592919</v>
      </c>
      <c r="G41" s="257"/>
    </row>
    <row r="42" spans="1:7" ht="15.75" x14ac:dyDescent="0.25">
      <c r="A42" s="254">
        <v>6405.5</v>
      </c>
      <c r="C42" s="74">
        <f t="shared" si="0"/>
        <v>219.66069266006966</v>
      </c>
      <c r="E42" s="258">
        <f t="shared" si="1"/>
        <v>78.000000000000057</v>
      </c>
      <c r="F42" s="258">
        <f t="shared" si="2"/>
        <v>-297.66069266006969</v>
      </c>
      <c r="G42" s="257"/>
    </row>
    <row r="43" spans="1:7" ht="15.75" x14ac:dyDescent="0.25">
      <c r="A43" s="254">
        <v>5449.7</v>
      </c>
      <c r="C43" s="74">
        <f t="shared" si="0"/>
        <v>232.86960134846618</v>
      </c>
      <c r="E43" s="258">
        <f t="shared" si="1"/>
        <v>79.95000000000006</v>
      </c>
      <c r="F43" s="258">
        <f t="shared" si="2"/>
        <v>-312.81960134846622</v>
      </c>
      <c r="G43" s="257"/>
    </row>
    <row r="44" spans="1:7" ht="15.75" x14ac:dyDescent="0.25">
      <c r="A44" s="254" t="s">
        <v>318</v>
      </c>
      <c r="C44" s="74">
        <f t="shared" si="0"/>
        <v>246.45967903896729</v>
      </c>
      <c r="E44" s="258">
        <f t="shared" si="1"/>
        <v>81.900000000000063</v>
      </c>
      <c r="F44" s="258">
        <f t="shared" si="2"/>
        <v>-328.35967903896733</v>
      </c>
      <c r="G44" s="257"/>
    </row>
    <row r="45" spans="1:7" ht="15.75" x14ac:dyDescent="0.25">
      <c r="A45" s="254">
        <v>1792.5</v>
      </c>
      <c r="C45" s="74">
        <f t="shared" si="0"/>
        <v>250.80476696449051</v>
      </c>
      <c r="E45" s="258">
        <f t="shared" si="1"/>
        <v>83.850000000000065</v>
      </c>
      <c r="F45" s="258">
        <f t="shared" si="2"/>
        <v>-334.65476696449059</v>
      </c>
      <c r="G45" s="257"/>
    </row>
    <row r="46" spans="1:7" ht="15.75" x14ac:dyDescent="0.25">
      <c r="A46" s="254">
        <v>-1765.8</v>
      </c>
      <c r="C46" s="74">
        <f t="shared" si="0"/>
        <v>246.52439925767277</v>
      </c>
      <c r="E46" s="258">
        <f t="shared" si="1"/>
        <v>85.800000000000068</v>
      </c>
      <c r="F46" s="258">
        <f t="shared" si="2"/>
        <v>-332.32439925767284</v>
      </c>
      <c r="G46" s="257"/>
    </row>
    <row r="47" spans="1:7" ht="15.75" x14ac:dyDescent="0.25">
      <c r="A47" s="254">
        <v>-2821.9</v>
      </c>
      <c r="C47" s="74">
        <f t="shared" si="0"/>
        <v>239.68413400918627</v>
      </c>
      <c r="E47" s="258">
        <f t="shared" si="1"/>
        <v>87.750000000000071</v>
      </c>
      <c r="F47" s="258">
        <f t="shared" si="2"/>
        <v>-327.43413400918632</v>
      </c>
      <c r="G47" s="257"/>
    </row>
    <row r="48" spans="1:7" ht="15.75" x14ac:dyDescent="0.25">
      <c r="A48" s="254">
        <v>-2599.9</v>
      </c>
      <c r="C48" s="74">
        <f t="shared" si="0"/>
        <v>233.38196544373372</v>
      </c>
      <c r="E48" s="258">
        <f t="shared" si="1"/>
        <v>89.700000000000074</v>
      </c>
      <c r="F48" s="258">
        <f t="shared" si="2"/>
        <v>-323.08196544373379</v>
      </c>
      <c r="G48" s="257"/>
    </row>
    <row r="49" spans="1:7" ht="15.75" x14ac:dyDescent="0.25">
      <c r="A49" s="254">
        <v>-2074.9</v>
      </c>
      <c r="C49" s="74">
        <f t="shared" si="0"/>
        <v>228.35235073578181</v>
      </c>
      <c r="E49" s="258">
        <f t="shared" si="1"/>
        <v>91.650000000000077</v>
      </c>
      <c r="F49" s="258">
        <f t="shared" si="2"/>
        <v>-320.00235073578187</v>
      </c>
      <c r="G49" s="257"/>
    </row>
    <row r="50" spans="1:7" ht="15.75" x14ac:dyDescent="0.25">
      <c r="A50" s="254">
        <v>-408.3</v>
      </c>
      <c r="C50" s="74">
        <f t="shared" si="0"/>
        <v>227.36260425216702</v>
      </c>
      <c r="E50" s="258">
        <f t="shared" si="1"/>
        <v>93.60000000000008</v>
      </c>
      <c r="F50" s="258">
        <f t="shared" si="2"/>
        <v>-320.96260425216713</v>
      </c>
      <c r="G50" s="257"/>
    </row>
    <row r="51" spans="1:7" ht="15.75" x14ac:dyDescent="0.25">
      <c r="A51" s="254">
        <v>1945.1</v>
      </c>
      <c r="C51" s="74">
        <f t="shared" si="0"/>
        <v>232.07758982549223</v>
      </c>
      <c r="E51" s="258">
        <f t="shared" si="1"/>
        <v>95.550000000000082</v>
      </c>
      <c r="F51" s="258">
        <f t="shared" si="2"/>
        <v>-327.62758982549229</v>
      </c>
      <c r="G51" s="257"/>
    </row>
    <row r="52" spans="1:7" ht="15.75" x14ac:dyDescent="0.25">
      <c r="A52" s="254" t="s">
        <v>319</v>
      </c>
      <c r="C52" s="74">
        <f t="shared" si="0"/>
        <v>235.70396436679019</v>
      </c>
      <c r="E52" s="258">
        <f t="shared" si="1"/>
        <v>97.500000000000085</v>
      </c>
      <c r="F52" s="258">
        <f t="shared" si="2"/>
        <v>-333.20396436679027</v>
      </c>
      <c r="G52" s="257"/>
    </row>
    <row r="53" spans="1:7" ht="15.75" x14ac:dyDescent="0.25">
      <c r="A53" s="254">
        <v>1303.5999999999999</v>
      </c>
      <c r="C53" s="74">
        <f t="shared" si="0"/>
        <v>238.86395890366248</v>
      </c>
      <c r="E53" s="258">
        <f t="shared" si="1"/>
        <v>99.450000000000088</v>
      </c>
      <c r="F53" s="258">
        <f t="shared" si="2"/>
        <v>-338.31395890366258</v>
      </c>
      <c r="G53" s="257"/>
    </row>
    <row r="54" spans="1:7" ht="15.75" x14ac:dyDescent="0.25">
      <c r="A54" s="254">
        <v>2205.1999999999998</v>
      </c>
      <c r="C54" s="74">
        <f t="shared" si="0"/>
        <v>244.20941271944716</v>
      </c>
      <c r="E54" s="258">
        <f t="shared" si="1"/>
        <v>101.40000000000009</v>
      </c>
      <c r="F54" s="258">
        <f t="shared" si="2"/>
        <v>-345.60941271944728</v>
      </c>
      <c r="G54" s="257"/>
    </row>
    <row r="55" spans="1:7" ht="15.75" x14ac:dyDescent="0.25">
      <c r="A55" s="254">
        <v>3878.7</v>
      </c>
      <c r="C55" s="74">
        <f t="shared" si="0"/>
        <v>253.61109273626687</v>
      </c>
      <c r="E55" s="258">
        <f t="shared" si="1"/>
        <v>103.35000000000009</v>
      </c>
      <c r="F55" s="258">
        <f t="shared" si="2"/>
        <v>-356.96109273626695</v>
      </c>
      <c r="G55" s="257"/>
    </row>
    <row r="56" spans="1:7" ht="15.75" x14ac:dyDescent="0.25">
      <c r="A56" s="254">
        <v>5671.2</v>
      </c>
      <c r="C56" s="74">
        <f t="shared" si="0"/>
        <v>267.35673746209073</v>
      </c>
      <c r="E56" s="258">
        <f t="shared" si="1"/>
        <v>105.3000000000001</v>
      </c>
      <c r="F56" s="258">
        <f t="shared" si="2"/>
        <v>-372.65673746209086</v>
      </c>
      <c r="G56" s="257"/>
    </row>
    <row r="57" spans="1:7" ht="15.75" x14ac:dyDescent="0.25">
      <c r="A57" s="254">
        <v>3601.4</v>
      </c>
      <c r="C57" s="74">
        <f t="shared" si="0"/>
        <v>276.08633385942295</v>
      </c>
      <c r="E57" s="258">
        <f t="shared" si="1"/>
        <v>107.2500000000001</v>
      </c>
      <c r="F57" s="258">
        <f t="shared" si="2"/>
        <v>-383.33633385942306</v>
      </c>
      <c r="G57" s="257"/>
    </row>
    <row r="58" spans="1:7" ht="15.75" x14ac:dyDescent="0.25">
      <c r="A58" s="254">
        <v>284.10000000000002</v>
      </c>
      <c r="C58" s="74">
        <f t="shared" si="0"/>
        <v>276.77501147568961</v>
      </c>
      <c r="E58" s="258">
        <f t="shared" si="1"/>
        <v>109.2000000000001</v>
      </c>
      <c r="F58" s="258">
        <f t="shared" si="2"/>
        <v>-385.97501147568971</v>
      </c>
      <c r="G58" s="257"/>
    </row>
    <row r="59" spans="1:7" ht="15.75" x14ac:dyDescent="0.25">
      <c r="A59" s="254">
        <v>241.4</v>
      </c>
      <c r="C59" s="74">
        <f t="shared" si="0"/>
        <v>277.36018145520461</v>
      </c>
      <c r="E59" s="258">
        <f t="shared" si="1"/>
        <v>111.15000000000011</v>
      </c>
      <c r="F59" s="258">
        <f t="shared" si="2"/>
        <v>-388.5101814552047</v>
      </c>
      <c r="G59" s="257"/>
    </row>
    <row r="60" spans="1:7" ht="15.75" x14ac:dyDescent="0.25">
      <c r="A60" s="254">
        <v>1788.5</v>
      </c>
      <c r="C60" s="74">
        <f t="shared" si="0"/>
        <v>281.69557347242329</v>
      </c>
      <c r="E60" s="258">
        <f t="shared" si="1"/>
        <v>113.10000000000011</v>
      </c>
      <c r="F60" s="258">
        <f t="shared" si="2"/>
        <v>-394.79557347242337</v>
      </c>
      <c r="G60" s="257"/>
    </row>
    <row r="61" spans="1:7" ht="15.75" x14ac:dyDescent="0.25">
      <c r="A61" s="254">
        <v>1592.8</v>
      </c>
      <c r="C61" s="74">
        <f t="shared" si="0"/>
        <v>285.55659125577552</v>
      </c>
      <c r="E61" s="258">
        <f t="shared" si="1"/>
        <v>115.05000000000011</v>
      </c>
      <c r="F61" s="258">
        <f t="shared" si="2"/>
        <v>-400.60659125577564</v>
      </c>
      <c r="G61" s="257"/>
    </row>
    <row r="62" spans="1:7" ht="15.75" x14ac:dyDescent="0.25">
      <c r="A62" s="254">
        <v>402.2</v>
      </c>
      <c r="C62" s="74">
        <f t="shared" si="0"/>
        <v>286.53155095065614</v>
      </c>
      <c r="E62" s="258">
        <f t="shared" si="1"/>
        <v>117.00000000000011</v>
      </c>
      <c r="F62" s="258">
        <f t="shared" si="2"/>
        <v>-403.53155095065625</v>
      </c>
      <c r="G62" s="257"/>
    </row>
    <row r="63" spans="1:7" ht="15.75" x14ac:dyDescent="0.25">
      <c r="A63" s="254">
        <v>-740.9</v>
      </c>
      <c r="C63" s="74">
        <f t="shared" si="0"/>
        <v>284.73556253107114</v>
      </c>
      <c r="E63" s="258">
        <f t="shared" si="1"/>
        <v>118.95000000000012</v>
      </c>
      <c r="F63" s="258">
        <f t="shared" si="2"/>
        <v>-403.68556253107124</v>
      </c>
      <c r="G63" s="257"/>
    </row>
    <row r="64" spans="1:7" ht="15.75" x14ac:dyDescent="0.25">
      <c r="A64" s="254">
        <v>-883.6</v>
      </c>
      <c r="C64" s="74">
        <f t="shared" si="0"/>
        <v>282.5936622389666</v>
      </c>
      <c r="E64" s="258">
        <f t="shared" si="1"/>
        <v>120.90000000000012</v>
      </c>
      <c r="F64" s="258">
        <f t="shared" si="2"/>
        <v>-403.49366223896675</v>
      </c>
      <c r="G64" s="257"/>
    </row>
    <row r="65" spans="1:7" ht="15.75" x14ac:dyDescent="0.25">
      <c r="A65" s="254">
        <v>906.6</v>
      </c>
      <c r="C65" s="74">
        <f t="shared" si="0"/>
        <v>284.7913155793994</v>
      </c>
      <c r="E65" s="258">
        <f t="shared" si="1"/>
        <v>122.85000000000012</v>
      </c>
      <c r="F65" s="258">
        <f t="shared" si="2"/>
        <v>-407.64131557939953</v>
      </c>
      <c r="G65" s="257"/>
    </row>
    <row r="66" spans="1:7" ht="15.75" x14ac:dyDescent="0.25">
      <c r="A66" s="254" t="s">
        <v>320</v>
      </c>
      <c r="C66" s="74">
        <f t="shared" si="0"/>
        <v>290.47078571373748</v>
      </c>
      <c r="E66" s="258">
        <f t="shared" si="1"/>
        <v>124.80000000000013</v>
      </c>
      <c r="F66" s="258">
        <f t="shared" si="2"/>
        <v>-415.27078571373761</v>
      </c>
      <c r="G66" s="257"/>
    </row>
    <row r="67" spans="1:7" ht="15.75" x14ac:dyDescent="0.25">
      <c r="A67" s="254">
        <v>3304.2</v>
      </c>
      <c r="C67" s="74">
        <f t="shared" si="0"/>
        <v>298.48004997925921</v>
      </c>
      <c r="E67" s="258">
        <f t="shared" si="1"/>
        <v>126.75000000000013</v>
      </c>
      <c r="F67" s="258">
        <f t="shared" si="2"/>
        <v>-425.23004997925932</v>
      </c>
      <c r="G67" s="257"/>
    </row>
    <row r="68" spans="1:7" ht="15.75" x14ac:dyDescent="0.25">
      <c r="A68" s="254">
        <v>4046.2</v>
      </c>
      <c r="C68" s="74">
        <f t="shared" si="0"/>
        <v>308.28768652356342</v>
      </c>
      <c r="E68" s="258">
        <f t="shared" si="1"/>
        <v>128.70000000000013</v>
      </c>
      <c r="F68" s="258">
        <f t="shared" si="2"/>
        <v>-436.98768652356353</v>
      </c>
      <c r="G68" s="257"/>
    </row>
    <row r="69" spans="1:7" ht="15.75" x14ac:dyDescent="0.25">
      <c r="A69" s="254">
        <v>5945.4</v>
      </c>
      <c r="C69" s="74">
        <f t="shared" ref="C69:C71" si="3">500*SIN(A69*PI()/(180*3600))+C68</f>
        <v>322.69774724463218</v>
      </c>
      <c r="E69" s="258">
        <f t="shared" ref="E69:E71" si="4">1.95+E68</f>
        <v>130.65000000000012</v>
      </c>
      <c r="F69" s="258">
        <f t="shared" ref="F69:F71" si="5">(-1)*(E69+C69)</f>
        <v>-453.34774724463227</v>
      </c>
      <c r="G69" s="257"/>
    </row>
    <row r="70" spans="1:7" ht="15.75" x14ac:dyDescent="0.25">
      <c r="A70" s="254">
        <v>8345.4</v>
      </c>
      <c r="C70" s="74">
        <f t="shared" si="3"/>
        <v>342.92204885752193</v>
      </c>
      <c r="E70" s="258">
        <f t="shared" si="4"/>
        <v>132.60000000000011</v>
      </c>
      <c r="F70" s="258">
        <f t="shared" si="5"/>
        <v>-475.52204885752201</v>
      </c>
      <c r="G70" s="257"/>
    </row>
    <row r="71" spans="1:7" ht="15.75" x14ac:dyDescent="0.25">
      <c r="A71" s="254">
        <v>9275.2000000000007</v>
      </c>
      <c r="C71" s="74">
        <f t="shared" si="3"/>
        <v>365.39819162101941</v>
      </c>
      <c r="E71" s="258">
        <f t="shared" si="4"/>
        <v>134.5500000000001</v>
      </c>
      <c r="F71" s="258">
        <f t="shared" si="5"/>
        <v>-499.94819162101953</v>
      </c>
      <c r="G71" s="257"/>
    </row>
  </sheetData>
  <mergeCells count="1">
    <mergeCell ref="E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zoomScale="40" zoomScaleNormal="40" workbookViewId="0">
      <selection activeCell="FY259" sqref="FY259"/>
    </sheetView>
  </sheetViews>
  <sheetFormatPr defaultRowHeight="15" x14ac:dyDescent="0.25"/>
  <cols>
    <col min="1" max="2" width="11.28515625" bestFit="1" customWidth="1"/>
    <col min="3" max="3" width="14.140625" bestFit="1" customWidth="1"/>
    <col min="5" max="5" width="11.28515625" bestFit="1" customWidth="1"/>
    <col min="6" max="6" width="11.5703125" customWidth="1"/>
    <col min="7" max="7" width="11.28515625" bestFit="1" customWidth="1"/>
  </cols>
  <sheetData>
    <row r="1" spans="1:16" ht="15.75" x14ac:dyDescent="0.25">
      <c r="A1" s="259">
        <v>44811</v>
      </c>
      <c r="B1" s="267">
        <v>44858</v>
      </c>
      <c r="C1" s="272">
        <v>44940</v>
      </c>
      <c r="E1" s="259">
        <v>44811</v>
      </c>
      <c r="F1" s="267">
        <v>44858</v>
      </c>
      <c r="G1" s="272">
        <v>44940</v>
      </c>
      <c r="I1" s="306">
        <v>44811</v>
      </c>
      <c r="J1" s="306"/>
      <c r="K1" s="307">
        <v>44858</v>
      </c>
      <c r="L1" s="307"/>
      <c r="M1" s="308">
        <v>44940</v>
      </c>
      <c r="N1" s="308"/>
    </row>
    <row r="2" spans="1:16" ht="110.25" x14ac:dyDescent="0.25">
      <c r="A2" s="260" t="s">
        <v>0</v>
      </c>
      <c r="B2" s="143" t="s">
        <v>0</v>
      </c>
      <c r="C2" s="273" t="s">
        <v>0</v>
      </c>
      <c r="D2" s="5"/>
      <c r="E2" s="262" t="s">
        <v>19</v>
      </c>
      <c r="F2" s="190" t="s">
        <v>19</v>
      </c>
      <c r="G2" s="275" t="s">
        <v>19</v>
      </c>
      <c r="H2" s="5"/>
      <c r="I2" s="264" t="s">
        <v>321</v>
      </c>
      <c r="J2" s="265" t="s">
        <v>12</v>
      </c>
      <c r="K2" s="269" t="s">
        <v>343</v>
      </c>
      <c r="L2" s="270" t="s">
        <v>12</v>
      </c>
      <c r="M2" s="276" t="s">
        <v>344</v>
      </c>
      <c r="N2" s="277" t="s">
        <v>12</v>
      </c>
    </row>
    <row r="3" spans="1:16" ht="15.75" x14ac:dyDescent="0.25">
      <c r="A3" s="261">
        <v>-7504.9</v>
      </c>
      <c r="B3" s="268">
        <v>-7989.6</v>
      </c>
      <c r="C3" s="274">
        <v>-11257.3</v>
      </c>
      <c r="D3" s="5"/>
      <c r="E3" s="263">
        <f>500*SIN(A3*PI()/(180*3600))</f>
        <v>-18.188377235869208</v>
      </c>
      <c r="F3" s="167">
        <f>500*SIN(B3*PI()/(180*3600))</f>
        <v>-19.362494251708835</v>
      </c>
      <c r="G3" s="3">
        <f>500*SIN(C3*PI()/(180*3600))</f>
        <v>-27.274920187411794</v>
      </c>
      <c r="H3" s="5"/>
      <c r="I3" s="266">
        <v>1.95</v>
      </c>
      <c r="J3" s="266">
        <f>(-1)*(I3+G3)</f>
        <v>25.324920187411795</v>
      </c>
      <c r="K3" s="271">
        <v>-2.17</v>
      </c>
      <c r="L3" s="271">
        <f>K3+F3</f>
        <v>-21.532494251708833</v>
      </c>
      <c r="M3" s="278">
        <v>-1.7</v>
      </c>
      <c r="N3" s="278">
        <f>M3+G3</f>
        <v>-28.974920187411794</v>
      </c>
    </row>
    <row r="4" spans="1:16" ht="15.75" x14ac:dyDescent="0.25">
      <c r="A4" s="261">
        <v>-2209.6999999999998</v>
      </c>
      <c r="B4" s="268">
        <v>-6124.7</v>
      </c>
      <c r="C4" s="274">
        <v>-8863.6</v>
      </c>
      <c r="D4" s="5"/>
      <c r="E4" s="263">
        <f>500*SIN(A4*PI()/(180*3600))+E3</f>
        <v>-23.544738734802781</v>
      </c>
      <c r="F4" s="167">
        <f>500*SIN(B4*PI()/(180*3600))+F3</f>
        <v>-34.207004397351383</v>
      </c>
      <c r="G4" s="3">
        <f>500*SIN(C4*PI()/(180*3600))+G3</f>
        <v>-48.754280893765497</v>
      </c>
      <c r="H4" s="5"/>
      <c r="I4" s="5"/>
      <c r="J4" s="5"/>
      <c r="K4" s="271">
        <f>2.17+K3</f>
        <v>0</v>
      </c>
      <c r="L4" s="271">
        <f t="shared" ref="L4:L67" si="0">K4+F4</f>
        <v>-34.207004397351383</v>
      </c>
      <c r="M4" s="278">
        <f>1.7+M3</f>
        <v>0</v>
      </c>
      <c r="N4" s="278">
        <f t="shared" ref="N4:N67" si="1">M4+G4</f>
        <v>-48.754280893765497</v>
      </c>
    </row>
    <row r="5" spans="1:16" ht="15.75" x14ac:dyDescent="0.25">
      <c r="A5" s="261">
        <v>5169.3999999999996</v>
      </c>
      <c r="B5" s="268" t="s">
        <v>333</v>
      </c>
      <c r="C5" s="274">
        <v>-1314.4</v>
      </c>
      <c r="D5" s="5"/>
      <c r="E5" s="263">
        <f t="shared" ref="E5:E68" si="2">500*SIN(A5*PI()/(180*3600))+E4</f>
        <v>-11.015071266319229</v>
      </c>
      <c r="F5" s="167">
        <f t="shared" ref="F5:F68" si="3">500*SIN(B5*PI()/(180*3600))+F4</f>
        <v>-35.632354689289635</v>
      </c>
      <c r="G5" s="3">
        <f t="shared" ref="G5:G68" si="4">500*SIN(C5*PI()/(180*3600))+G4</f>
        <v>-51.940454842225869</v>
      </c>
      <c r="H5" s="5"/>
      <c r="I5" s="5"/>
      <c r="J5" s="5"/>
      <c r="K5" s="271">
        <f>2.17+K4</f>
        <v>2.17</v>
      </c>
      <c r="L5" s="271">
        <f t="shared" si="0"/>
        <v>-33.462354689289633</v>
      </c>
      <c r="M5" s="278">
        <f t="shared" ref="M5:M68" si="5">1.7+M4</f>
        <v>1.7</v>
      </c>
      <c r="N5" s="278">
        <f t="shared" si="1"/>
        <v>-50.240454842225866</v>
      </c>
    </row>
    <row r="6" spans="1:16" ht="15.75" x14ac:dyDescent="0.25">
      <c r="A6" s="261">
        <v>6084.4</v>
      </c>
      <c r="B6" s="268">
        <v>5284.9</v>
      </c>
      <c r="C6" s="274">
        <v>5914.2</v>
      </c>
      <c r="D6" s="5"/>
      <c r="E6" s="263">
        <f t="shared" si="2"/>
        <v>3.7317917031768815</v>
      </c>
      <c r="F6" s="167">
        <f t="shared" si="3"/>
        <v>-22.822797222294099</v>
      </c>
      <c r="G6" s="3">
        <f t="shared" si="4"/>
        <v>-37.605993803944891</v>
      </c>
      <c r="H6" s="5"/>
      <c r="I6" s="5"/>
      <c r="J6" s="5"/>
      <c r="K6" s="271">
        <f t="shared" ref="K6:K69" si="6">2.17+K5</f>
        <v>4.34</v>
      </c>
      <c r="L6" s="271">
        <f t="shared" si="0"/>
        <v>-18.482797222294099</v>
      </c>
      <c r="M6" s="278">
        <f t="shared" si="5"/>
        <v>3.4</v>
      </c>
      <c r="N6" s="278">
        <f t="shared" si="1"/>
        <v>-34.205993803944892</v>
      </c>
    </row>
    <row r="7" spans="1:16" ht="15.75" x14ac:dyDescent="0.25">
      <c r="A7" s="261">
        <v>449.1</v>
      </c>
      <c r="B7" s="268">
        <v>2324.5</v>
      </c>
      <c r="C7" s="274">
        <v>2255.4</v>
      </c>
      <c r="D7" s="5"/>
      <c r="E7" s="263">
        <f t="shared" si="2"/>
        <v>4.8204399639618636</v>
      </c>
      <c r="F7" s="167">
        <f t="shared" si="3"/>
        <v>-17.188169483057202</v>
      </c>
      <c r="G7" s="3">
        <f t="shared" si="4"/>
        <v>-32.138858868122043</v>
      </c>
      <c r="H7" s="5"/>
      <c r="I7" s="5"/>
      <c r="J7" s="5"/>
      <c r="K7" s="271">
        <f t="shared" si="6"/>
        <v>6.51</v>
      </c>
      <c r="L7" s="271">
        <f t="shared" si="0"/>
        <v>-10.678169483057202</v>
      </c>
      <c r="M7" s="278">
        <f t="shared" si="5"/>
        <v>5.0999999999999996</v>
      </c>
      <c r="N7" s="278">
        <f t="shared" si="1"/>
        <v>-27.038858868122041</v>
      </c>
    </row>
    <row r="8" spans="1:16" ht="15.75" x14ac:dyDescent="0.25">
      <c r="A8" s="261">
        <v>-2481.1</v>
      </c>
      <c r="B8" s="268">
        <v>-1167.7</v>
      </c>
      <c r="C8" s="274">
        <v>-1337.1</v>
      </c>
      <c r="D8" s="5"/>
      <c r="E8" s="263">
        <f t="shared" si="2"/>
        <v>-1.1937711219758809</v>
      </c>
      <c r="F8" s="167">
        <f t="shared" si="3"/>
        <v>-20.018739040747612</v>
      </c>
      <c r="G8" s="3">
        <f t="shared" si="4"/>
        <v>-35.380058032748565</v>
      </c>
      <c r="H8" s="5"/>
      <c r="I8" s="5"/>
      <c r="J8" s="5"/>
      <c r="K8" s="271">
        <f t="shared" si="6"/>
        <v>8.68</v>
      </c>
      <c r="L8" s="271">
        <f t="shared" si="0"/>
        <v>-11.338739040747612</v>
      </c>
      <c r="M8" s="278">
        <f t="shared" si="5"/>
        <v>6.8</v>
      </c>
      <c r="N8" s="278">
        <f t="shared" si="1"/>
        <v>-28.580058032748564</v>
      </c>
    </row>
    <row r="9" spans="1:16" ht="15.75" x14ac:dyDescent="0.25">
      <c r="A9" s="261">
        <v>-2963.9</v>
      </c>
      <c r="B9" s="268">
        <v>-1733.7</v>
      </c>
      <c r="C9" s="274">
        <v>-3459.1</v>
      </c>
      <c r="D9" s="5"/>
      <c r="E9" s="263">
        <f t="shared" si="2"/>
        <v>-8.3782202230438312</v>
      </c>
      <c r="F9" s="167">
        <f t="shared" si="3"/>
        <v>-24.221296951574416</v>
      </c>
      <c r="G9" s="3">
        <f t="shared" si="4"/>
        <v>-43.764760023565863</v>
      </c>
      <c r="H9" s="5"/>
      <c r="I9" s="5"/>
      <c r="J9" s="5"/>
      <c r="K9" s="271">
        <f t="shared" si="6"/>
        <v>10.85</v>
      </c>
      <c r="L9" s="271">
        <f t="shared" si="0"/>
        <v>-13.371296951574417</v>
      </c>
      <c r="M9" s="278">
        <f t="shared" si="5"/>
        <v>8.5</v>
      </c>
      <c r="N9" s="278">
        <f t="shared" si="1"/>
        <v>-35.264760023565863</v>
      </c>
    </row>
    <row r="10" spans="1:16" ht="15.75" x14ac:dyDescent="0.25">
      <c r="A10" s="261">
        <v>-6933.8</v>
      </c>
      <c r="B10" s="268">
        <v>-4777.7</v>
      </c>
      <c r="C10" s="274" t="s">
        <v>14</v>
      </c>
      <c r="D10" s="5"/>
      <c r="E10" s="263">
        <f t="shared" si="2"/>
        <v>-25.183060303183957</v>
      </c>
      <c r="F10" s="167">
        <f t="shared" si="3"/>
        <v>-35.801732981604459</v>
      </c>
      <c r="G10" s="3">
        <f t="shared" si="4"/>
        <v>-57.93638986415251</v>
      </c>
      <c r="H10" s="5"/>
      <c r="I10" s="5"/>
      <c r="J10" s="5"/>
      <c r="K10" s="271">
        <f t="shared" si="6"/>
        <v>13.02</v>
      </c>
      <c r="L10" s="271">
        <f t="shared" si="0"/>
        <v>-22.78173298160446</v>
      </c>
      <c r="M10" s="278">
        <f t="shared" si="5"/>
        <v>10.199999999999999</v>
      </c>
      <c r="N10" s="278">
        <f t="shared" si="1"/>
        <v>-47.736389864152514</v>
      </c>
    </row>
    <row r="11" spans="1:16" ht="15.75" x14ac:dyDescent="0.25">
      <c r="A11" s="261">
        <v>-5521.2</v>
      </c>
      <c r="B11" s="268">
        <v>-3076.4</v>
      </c>
      <c r="C11" s="274">
        <v>-3504.1</v>
      </c>
      <c r="E11" s="263">
        <f t="shared" si="2"/>
        <v>-38.565228594538517</v>
      </c>
      <c r="F11" s="167">
        <f t="shared" si="3"/>
        <v>-43.258860542387026</v>
      </c>
      <c r="G11" s="3">
        <f t="shared" si="4"/>
        <v>-66.430159393949765</v>
      </c>
      <c r="K11" s="271">
        <f t="shared" si="6"/>
        <v>15.19</v>
      </c>
      <c r="L11" s="271">
        <f t="shared" si="0"/>
        <v>-28.068860542387029</v>
      </c>
      <c r="M11" s="278">
        <f t="shared" si="5"/>
        <v>11.899999999999999</v>
      </c>
      <c r="N11" s="278">
        <f t="shared" si="1"/>
        <v>-54.530159393949766</v>
      </c>
    </row>
    <row r="12" spans="1:16" ht="15.75" x14ac:dyDescent="0.25">
      <c r="A12" s="261">
        <v>-2706.8</v>
      </c>
      <c r="B12" s="268">
        <v>-3728.9</v>
      </c>
      <c r="C12" s="274">
        <v>-4163.2</v>
      </c>
      <c r="E12" s="263">
        <f t="shared" si="2"/>
        <v>-45.126508629613305</v>
      </c>
      <c r="F12" s="167">
        <f t="shared" si="3"/>
        <v>-52.297476864703043</v>
      </c>
      <c r="G12" s="3">
        <f t="shared" si="4"/>
        <v>-76.521355781537466</v>
      </c>
      <c r="K12" s="271">
        <f t="shared" si="6"/>
        <v>17.36</v>
      </c>
      <c r="L12" s="271">
        <f t="shared" si="0"/>
        <v>-34.937476864703044</v>
      </c>
      <c r="M12" s="278">
        <f t="shared" si="5"/>
        <v>13.599999999999998</v>
      </c>
      <c r="N12" s="278">
        <f t="shared" si="1"/>
        <v>-62.921355781537471</v>
      </c>
    </row>
    <row r="13" spans="1:16" ht="15.75" x14ac:dyDescent="0.25">
      <c r="A13" s="261">
        <v>-3308.7</v>
      </c>
      <c r="B13" s="268">
        <v>-3160.1</v>
      </c>
      <c r="C13" s="274">
        <v>-2571.3000000000002</v>
      </c>
      <c r="D13" s="5"/>
      <c r="E13" s="263">
        <f t="shared" si="2"/>
        <v>-53.14667980146416</v>
      </c>
      <c r="F13" s="167">
        <f t="shared" si="3"/>
        <v>-59.957475764821815</v>
      </c>
      <c r="G13" s="3">
        <f t="shared" si="4"/>
        <v>-82.754201437524699</v>
      </c>
      <c r="H13" s="5"/>
      <c r="I13" s="5"/>
      <c r="J13" s="5"/>
      <c r="K13" s="271">
        <f t="shared" si="6"/>
        <v>19.53</v>
      </c>
      <c r="L13" s="271">
        <f t="shared" si="0"/>
        <v>-40.427475764821814</v>
      </c>
      <c r="M13" s="278">
        <f t="shared" si="5"/>
        <v>15.299999999999997</v>
      </c>
      <c r="N13" s="278">
        <f t="shared" si="1"/>
        <v>-67.454201437524702</v>
      </c>
    </row>
    <row r="14" spans="1:16" ht="15.75" x14ac:dyDescent="0.25">
      <c r="A14" s="261">
        <v>3182.1</v>
      </c>
      <c r="B14" s="268">
        <v>2717.6</v>
      </c>
      <c r="C14" s="274">
        <v>2517.9</v>
      </c>
      <c r="D14" s="5"/>
      <c r="E14" s="263">
        <f t="shared" si="2"/>
        <v>-45.433357698741915</v>
      </c>
      <c r="F14" s="167">
        <f t="shared" si="3"/>
        <v>-53.370018054183632</v>
      </c>
      <c r="G14" s="3">
        <f t="shared" si="4"/>
        <v>-76.650791183960266</v>
      </c>
      <c r="H14" s="5"/>
      <c r="I14" s="5"/>
      <c r="J14" s="5"/>
      <c r="K14" s="271">
        <f t="shared" si="6"/>
        <v>21.700000000000003</v>
      </c>
      <c r="L14" s="271">
        <f t="shared" si="0"/>
        <v>-31.670018054183629</v>
      </c>
      <c r="M14" s="278">
        <f t="shared" si="5"/>
        <v>16.999999999999996</v>
      </c>
      <c r="N14" s="278">
        <f t="shared" si="1"/>
        <v>-59.650791183960266</v>
      </c>
      <c r="O14" s="5"/>
      <c r="P14" s="5"/>
    </row>
    <row r="15" spans="1:16" ht="15.75" x14ac:dyDescent="0.25">
      <c r="A15" s="261">
        <v>4572.3999999999996</v>
      </c>
      <c r="B15" s="268">
        <v>3305.9</v>
      </c>
      <c r="C15" s="274">
        <v>2054.1</v>
      </c>
      <c r="D15" s="5"/>
      <c r="E15" s="263">
        <f t="shared" si="2"/>
        <v>-34.350455069280997</v>
      </c>
      <c r="F15" s="167">
        <f t="shared" si="3"/>
        <v>-45.356633401378133</v>
      </c>
      <c r="G15" s="3">
        <f t="shared" si="4"/>
        <v>-71.671594573283301</v>
      </c>
      <c r="H15" s="5"/>
      <c r="I15" s="5"/>
      <c r="J15" s="5"/>
      <c r="K15" s="271">
        <f t="shared" si="6"/>
        <v>23.870000000000005</v>
      </c>
      <c r="L15" s="271">
        <f t="shared" si="0"/>
        <v>-21.486633401378128</v>
      </c>
      <c r="M15" s="278">
        <f t="shared" si="5"/>
        <v>18.699999999999996</v>
      </c>
      <c r="N15" s="278">
        <f t="shared" si="1"/>
        <v>-52.971594573283305</v>
      </c>
      <c r="O15" s="5"/>
      <c r="P15" s="5"/>
    </row>
    <row r="16" spans="1:16" ht="15.75" x14ac:dyDescent="0.25">
      <c r="A16" s="261">
        <v>5822.1</v>
      </c>
      <c r="B16" s="268">
        <v>5495.9</v>
      </c>
      <c r="C16" s="274">
        <v>5070.7</v>
      </c>
      <c r="D16" s="5"/>
      <c r="E16" s="263">
        <f t="shared" si="2"/>
        <v>-20.239160385703784</v>
      </c>
      <c r="F16" s="167">
        <f t="shared" si="3"/>
        <v>-32.035772171394484</v>
      </c>
      <c r="G16" s="3">
        <f t="shared" si="4"/>
        <v>-59.381108947292851</v>
      </c>
      <c r="H16" s="5"/>
      <c r="I16" s="5"/>
      <c r="J16" s="5"/>
      <c r="K16" s="271">
        <f t="shared" si="6"/>
        <v>26.040000000000006</v>
      </c>
      <c r="L16" s="271">
        <f t="shared" si="0"/>
        <v>-5.9957721713944778</v>
      </c>
      <c r="M16" s="278">
        <f t="shared" si="5"/>
        <v>20.399999999999995</v>
      </c>
      <c r="N16" s="278">
        <f t="shared" si="1"/>
        <v>-38.981108947292853</v>
      </c>
      <c r="O16" s="5"/>
      <c r="P16" s="5"/>
    </row>
    <row r="17" spans="1:16" ht="15.75" x14ac:dyDescent="0.25">
      <c r="A17" s="261">
        <v>-366.6</v>
      </c>
      <c r="B17" s="268">
        <v>1195.0999999999999</v>
      </c>
      <c r="C17" s="274">
        <v>2104.5</v>
      </c>
      <c r="D17" s="5"/>
      <c r="E17" s="263">
        <f t="shared" si="2"/>
        <v>-21.127823395312443</v>
      </c>
      <c r="F17" s="167">
        <f t="shared" si="3"/>
        <v>-29.138784228892444</v>
      </c>
      <c r="G17" s="3">
        <f t="shared" si="4"/>
        <v>-54.279745496909506</v>
      </c>
      <c r="H17" s="5"/>
      <c r="I17" s="5"/>
      <c r="J17" s="5"/>
      <c r="K17" s="271">
        <f t="shared" si="6"/>
        <v>28.210000000000008</v>
      </c>
      <c r="L17" s="271">
        <f t="shared" si="0"/>
        <v>-0.92878422889243595</v>
      </c>
      <c r="M17" s="278">
        <f t="shared" si="5"/>
        <v>22.099999999999994</v>
      </c>
      <c r="N17" s="278">
        <f t="shared" si="1"/>
        <v>-32.179745496909511</v>
      </c>
      <c r="O17" s="5"/>
      <c r="P17" s="5"/>
    </row>
    <row r="18" spans="1:16" ht="15.75" x14ac:dyDescent="0.25">
      <c r="A18" s="261">
        <v>-815.9</v>
      </c>
      <c r="B18" s="268">
        <v>-498.3</v>
      </c>
      <c r="C18" s="274">
        <v>-805.3</v>
      </c>
      <c r="D18" s="5"/>
      <c r="E18" s="263">
        <f t="shared" si="2"/>
        <v>-23.105615649725678</v>
      </c>
      <c r="F18" s="167">
        <f t="shared" si="3"/>
        <v>-30.346696340436313</v>
      </c>
      <c r="G18" s="3">
        <f t="shared" si="4"/>
        <v>-56.231842824645696</v>
      </c>
      <c r="H18" s="5"/>
      <c r="I18" s="5"/>
      <c r="J18" s="5"/>
      <c r="K18" s="271">
        <f t="shared" si="6"/>
        <v>30.38000000000001</v>
      </c>
      <c r="L18" s="271">
        <f t="shared" si="0"/>
        <v>3.3303659563696186E-2</v>
      </c>
      <c r="M18" s="278">
        <f t="shared" si="5"/>
        <v>23.799999999999994</v>
      </c>
      <c r="N18" s="278">
        <f t="shared" si="1"/>
        <v>-32.431842824645699</v>
      </c>
      <c r="O18" s="5"/>
      <c r="P18" s="5"/>
    </row>
    <row r="19" spans="1:16" ht="15.75" x14ac:dyDescent="0.25">
      <c r="A19" s="261">
        <v>697.7</v>
      </c>
      <c r="B19" s="268" t="s">
        <v>334</v>
      </c>
      <c r="C19" s="274">
        <v>104.1</v>
      </c>
      <c r="D19" s="5"/>
      <c r="E19" s="263">
        <f t="shared" si="2"/>
        <v>-21.414346348320283</v>
      </c>
      <c r="F19" s="167">
        <f t="shared" si="3"/>
        <v>-28.220794754104428</v>
      </c>
      <c r="G19" s="3">
        <f t="shared" si="4"/>
        <v>-55.979497314340797</v>
      </c>
      <c r="H19" s="5"/>
      <c r="I19" s="5"/>
      <c r="J19" s="5"/>
      <c r="K19" s="271">
        <f t="shared" si="6"/>
        <v>32.550000000000011</v>
      </c>
      <c r="L19" s="271">
        <f t="shared" si="0"/>
        <v>4.329205245895583</v>
      </c>
      <c r="M19" s="278">
        <f t="shared" si="5"/>
        <v>25.499999999999993</v>
      </c>
      <c r="N19" s="278">
        <f t="shared" si="1"/>
        <v>-30.479497314340804</v>
      </c>
      <c r="O19" s="5"/>
      <c r="P19" s="5"/>
    </row>
    <row r="20" spans="1:16" ht="15.75" x14ac:dyDescent="0.25">
      <c r="A20" s="261">
        <v>2672.1</v>
      </c>
      <c r="B20" s="268">
        <v>3234.8</v>
      </c>
      <c r="C20" s="274">
        <v>3213.3</v>
      </c>
      <c r="D20" s="5"/>
      <c r="E20" s="263">
        <f t="shared" si="2"/>
        <v>-14.937174336673307</v>
      </c>
      <c r="F20" s="167">
        <f t="shared" si="3"/>
        <v>-20.379739701330557</v>
      </c>
      <c r="G20" s="3">
        <f t="shared" si="4"/>
        <v>-48.190553365806295</v>
      </c>
      <c r="H20" s="5"/>
      <c r="I20" s="5"/>
      <c r="J20" s="5"/>
      <c r="K20" s="271">
        <f t="shared" si="6"/>
        <v>34.720000000000013</v>
      </c>
      <c r="L20" s="271">
        <f t="shared" si="0"/>
        <v>14.340260298669456</v>
      </c>
      <c r="M20" s="278">
        <f t="shared" si="5"/>
        <v>27.199999999999992</v>
      </c>
      <c r="N20" s="278">
        <f t="shared" si="1"/>
        <v>-20.990553365806303</v>
      </c>
      <c r="O20" s="5"/>
      <c r="P20" s="5"/>
    </row>
    <row r="21" spans="1:16" ht="15.75" x14ac:dyDescent="0.25">
      <c r="A21" s="261">
        <v>2755.1</v>
      </c>
      <c r="B21" s="268">
        <v>2421.3000000000002</v>
      </c>
      <c r="C21" s="274">
        <v>1310.2</v>
      </c>
      <c r="D21" s="5"/>
      <c r="E21" s="263">
        <f t="shared" si="2"/>
        <v>-8.258822059898911</v>
      </c>
      <c r="F21" s="167">
        <f t="shared" si="3"/>
        <v>-14.510477669822089</v>
      </c>
      <c r="G21" s="3">
        <f t="shared" si="4"/>
        <v>-45.014560298596166</v>
      </c>
      <c r="H21" s="5"/>
      <c r="I21" s="5"/>
      <c r="J21" s="5"/>
      <c r="K21" s="271">
        <f t="shared" si="6"/>
        <v>36.890000000000015</v>
      </c>
      <c r="L21" s="271">
        <f t="shared" si="0"/>
        <v>22.379522330177927</v>
      </c>
      <c r="M21" s="278">
        <f t="shared" si="5"/>
        <v>28.899999999999991</v>
      </c>
      <c r="N21" s="278">
        <f t="shared" si="1"/>
        <v>-16.114560298596174</v>
      </c>
      <c r="O21" s="5"/>
      <c r="P21" s="5"/>
    </row>
    <row r="22" spans="1:16" ht="15.75" x14ac:dyDescent="0.25">
      <c r="A22" s="261">
        <v>-3338.4</v>
      </c>
      <c r="B22" s="268">
        <v>-1981.9</v>
      </c>
      <c r="C22" s="274">
        <v>-2236.9</v>
      </c>
      <c r="E22" s="263">
        <f t="shared" si="2"/>
        <v>-16.350978717540681</v>
      </c>
      <c r="F22" s="167">
        <f t="shared" si="3"/>
        <v>-19.31466491858907</v>
      </c>
      <c r="G22" s="3">
        <f t="shared" si="4"/>
        <v>-50.436852627877656</v>
      </c>
      <c r="K22" s="271">
        <f t="shared" si="6"/>
        <v>39.060000000000016</v>
      </c>
      <c r="L22" s="271">
        <f t="shared" si="0"/>
        <v>19.745335081410946</v>
      </c>
      <c r="M22" s="278">
        <f t="shared" si="5"/>
        <v>30.599999999999991</v>
      </c>
      <c r="N22" s="278">
        <f t="shared" si="1"/>
        <v>-19.836852627877665</v>
      </c>
      <c r="O22" s="5"/>
      <c r="P22" s="5"/>
    </row>
    <row r="23" spans="1:16" ht="15.75" x14ac:dyDescent="0.25">
      <c r="A23" s="261">
        <v>-3027.7</v>
      </c>
      <c r="B23" s="268">
        <v>-4112.8</v>
      </c>
      <c r="C23" s="274">
        <v>-4374.6000000000004</v>
      </c>
      <c r="E23" s="263">
        <f t="shared" si="2"/>
        <v>-23.690067070413598</v>
      </c>
      <c r="F23" s="167">
        <f t="shared" si="3"/>
        <v>-29.283712843350795</v>
      </c>
      <c r="G23" s="3">
        <f t="shared" si="4"/>
        <v>-61.040387308643439</v>
      </c>
      <c r="K23" s="271">
        <f t="shared" si="6"/>
        <v>41.230000000000018</v>
      </c>
      <c r="L23" s="271">
        <f t="shared" si="0"/>
        <v>11.946287156649223</v>
      </c>
      <c r="M23" s="278">
        <f t="shared" si="5"/>
        <v>32.29999999999999</v>
      </c>
      <c r="N23" s="278">
        <f t="shared" si="1"/>
        <v>-28.740387308643449</v>
      </c>
    </row>
    <row r="24" spans="1:16" ht="15.75" x14ac:dyDescent="0.25">
      <c r="A24" s="261" t="s">
        <v>322</v>
      </c>
      <c r="B24" s="268">
        <v>-5308.1</v>
      </c>
      <c r="C24" s="274">
        <v>-5437.3</v>
      </c>
      <c r="D24" s="5"/>
      <c r="E24" s="263">
        <f t="shared" si="2"/>
        <v>-37.978005063851789</v>
      </c>
      <c r="F24" s="167">
        <f t="shared" si="3"/>
        <v>-42.149490157455439</v>
      </c>
      <c r="G24" s="3">
        <f t="shared" si="4"/>
        <v>-74.219248015702874</v>
      </c>
      <c r="H24" s="5"/>
      <c r="I24" s="5"/>
      <c r="J24" s="5"/>
      <c r="K24" s="271">
        <f t="shared" si="6"/>
        <v>43.40000000000002</v>
      </c>
      <c r="L24" s="271">
        <f t="shared" si="0"/>
        <v>1.2505098425445809</v>
      </c>
      <c r="M24" s="278">
        <f t="shared" si="5"/>
        <v>33.999999999999993</v>
      </c>
      <c r="N24" s="278">
        <f t="shared" si="1"/>
        <v>-40.219248015702881</v>
      </c>
    </row>
    <row r="25" spans="1:16" ht="15.75" x14ac:dyDescent="0.25">
      <c r="A25" s="261">
        <v>-9869.5</v>
      </c>
      <c r="B25" s="268">
        <v>-8991.6</v>
      </c>
      <c r="C25" s="274">
        <v>-9530.9</v>
      </c>
      <c r="D25" s="5"/>
      <c r="E25" s="263">
        <f t="shared" si="2"/>
        <v>-61.893220119656362</v>
      </c>
      <c r="F25" s="167">
        <f t="shared" si="3"/>
        <v>-63.938841027715412</v>
      </c>
      <c r="G25" s="3">
        <f t="shared" si="4"/>
        <v>-97.314581072744872</v>
      </c>
      <c r="H25" s="5"/>
      <c r="I25" s="5"/>
      <c r="J25" s="5"/>
      <c r="K25" s="271">
        <f t="shared" si="6"/>
        <v>45.570000000000022</v>
      </c>
      <c r="L25" s="271">
        <f t="shared" si="0"/>
        <v>-18.368841027715391</v>
      </c>
      <c r="M25" s="278">
        <f t="shared" si="5"/>
        <v>35.699999999999996</v>
      </c>
      <c r="N25" s="278">
        <f t="shared" si="1"/>
        <v>-61.614581072744876</v>
      </c>
    </row>
    <row r="26" spans="1:16" ht="15.75" x14ac:dyDescent="0.25">
      <c r="A26" s="261" t="s">
        <v>323</v>
      </c>
      <c r="B26" s="268" t="s">
        <v>335</v>
      </c>
      <c r="C26" s="274">
        <v>-5988.3</v>
      </c>
      <c r="D26" s="5"/>
      <c r="E26" s="263">
        <f t="shared" si="2"/>
        <v>-77.482301365356221</v>
      </c>
      <c r="F26" s="167">
        <f t="shared" si="3"/>
        <v>-78.444854717295414</v>
      </c>
      <c r="G26" s="3">
        <f t="shared" si="4"/>
        <v>-111.82859081894838</v>
      </c>
      <c r="H26" s="5"/>
      <c r="I26" s="5"/>
      <c r="J26" s="5"/>
      <c r="K26" s="271">
        <f t="shared" si="6"/>
        <v>47.740000000000023</v>
      </c>
      <c r="L26" s="271">
        <f t="shared" si="0"/>
        <v>-30.70485471729539</v>
      </c>
      <c r="M26" s="278">
        <f t="shared" si="5"/>
        <v>37.4</v>
      </c>
      <c r="N26" s="278">
        <f t="shared" si="1"/>
        <v>-74.428590818948379</v>
      </c>
    </row>
    <row r="27" spans="1:16" ht="15.75" x14ac:dyDescent="0.25">
      <c r="A27" s="261">
        <v>559.20000000000005</v>
      </c>
      <c r="B27" s="268">
        <v>-47.6</v>
      </c>
      <c r="C27" s="274">
        <v>-715.5</v>
      </c>
      <c r="D27" s="5"/>
      <c r="E27" s="263">
        <f t="shared" si="2"/>
        <v>-76.126763973496153</v>
      </c>
      <c r="F27" s="167">
        <f t="shared" si="3"/>
        <v>-78.560240372375333</v>
      </c>
      <c r="G27" s="3">
        <f t="shared" si="4"/>
        <v>-113.56300828477794</v>
      </c>
      <c r="H27" s="5"/>
      <c r="I27" s="5"/>
      <c r="J27" s="5"/>
      <c r="K27" s="271">
        <f t="shared" si="6"/>
        <v>49.910000000000025</v>
      </c>
      <c r="L27" s="271">
        <f t="shared" si="0"/>
        <v>-28.650240372375308</v>
      </c>
      <c r="M27" s="278">
        <f t="shared" si="5"/>
        <v>39.1</v>
      </c>
      <c r="N27" s="278">
        <f t="shared" si="1"/>
        <v>-74.463008284777942</v>
      </c>
    </row>
    <row r="28" spans="1:16" ht="15.75" x14ac:dyDescent="0.25">
      <c r="A28" s="261" t="s">
        <v>324</v>
      </c>
      <c r="B28" s="268">
        <v>4273.8</v>
      </c>
      <c r="C28" s="274">
        <v>4250.6000000000004</v>
      </c>
      <c r="D28" s="5"/>
      <c r="E28" s="263">
        <f t="shared" si="2"/>
        <v>-63.309694362361839</v>
      </c>
      <c r="F28" s="167">
        <f t="shared" si="3"/>
        <v>-68.200998091073359</v>
      </c>
      <c r="G28" s="3">
        <f t="shared" si="4"/>
        <v>-103.25999238427669</v>
      </c>
      <c r="H28" s="5"/>
      <c r="I28" s="5"/>
      <c r="J28" s="5"/>
      <c r="K28" s="271">
        <f t="shared" si="6"/>
        <v>52.080000000000027</v>
      </c>
      <c r="L28" s="271">
        <f t="shared" si="0"/>
        <v>-16.120998091073332</v>
      </c>
      <c r="M28" s="278">
        <f t="shared" si="5"/>
        <v>40.800000000000004</v>
      </c>
      <c r="N28" s="278">
        <f t="shared" si="1"/>
        <v>-62.459992384276681</v>
      </c>
    </row>
    <row r="29" spans="1:16" ht="15.75" x14ac:dyDescent="0.25">
      <c r="A29" s="261">
        <v>7594.5</v>
      </c>
      <c r="B29" s="268">
        <v>6653.2</v>
      </c>
      <c r="C29" s="274">
        <v>5977.5</v>
      </c>
      <c r="D29" s="5"/>
      <c r="E29" s="263">
        <f t="shared" si="2"/>
        <v>-44.904266072439512</v>
      </c>
      <c r="F29" s="167">
        <f t="shared" si="3"/>
        <v>-52.075982660310729</v>
      </c>
      <c r="G29" s="3">
        <f t="shared" si="4"/>
        <v>-88.772151564464664</v>
      </c>
      <c r="H29" s="5"/>
      <c r="I29" s="5"/>
      <c r="J29" s="5"/>
      <c r="K29" s="271">
        <f t="shared" si="6"/>
        <v>54.250000000000028</v>
      </c>
      <c r="L29" s="271">
        <f t="shared" si="0"/>
        <v>2.1740173396892999</v>
      </c>
      <c r="M29" s="278">
        <f t="shared" si="5"/>
        <v>42.500000000000007</v>
      </c>
      <c r="N29" s="278">
        <f t="shared" si="1"/>
        <v>-46.272151564464657</v>
      </c>
    </row>
    <row r="30" spans="1:16" ht="15.75" x14ac:dyDescent="0.25">
      <c r="A30" s="261">
        <v>6854.3</v>
      </c>
      <c r="B30" s="268">
        <v>6777.7</v>
      </c>
      <c r="C30" s="274">
        <v>6323.9</v>
      </c>
      <c r="D30" s="5"/>
      <c r="E30" s="263">
        <f t="shared" si="2"/>
        <v>-28.292031797656797</v>
      </c>
      <c r="F30" s="167">
        <f t="shared" si="3"/>
        <v>-35.649330653491873</v>
      </c>
      <c r="G30" s="3">
        <f t="shared" si="4"/>
        <v>-73.444986848817024</v>
      </c>
      <c r="H30" s="5"/>
      <c r="I30" s="5"/>
      <c r="J30" s="5"/>
      <c r="K30" s="271">
        <f t="shared" si="6"/>
        <v>56.42000000000003</v>
      </c>
      <c r="L30" s="271">
        <f t="shared" si="0"/>
        <v>20.770669346508157</v>
      </c>
      <c r="M30" s="278">
        <f t="shared" si="5"/>
        <v>44.20000000000001</v>
      </c>
      <c r="N30" s="278">
        <f t="shared" si="1"/>
        <v>-29.244986848817014</v>
      </c>
    </row>
    <row r="31" spans="1:16" ht="15.75" x14ac:dyDescent="0.25">
      <c r="A31" s="261">
        <v>-3980.9</v>
      </c>
      <c r="B31" s="268">
        <v>-2259.4</v>
      </c>
      <c r="C31" s="274">
        <v>-2250.6999999999998</v>
      </c>
      <c r="D31" s="5"/>
      <c r="E31" s="263">
        <f t="shared" si="2"/>
        <v>-37.941406641233755</v>
      </c>
      <c r="F31" s="167">
        <f t="shared" si="3"/>
        <v>-41.126161282256177</v>
      </c>
      <c r="G31" s="3">
        <f t="shared" si="4"/>
        <v>-78.900729342806713</v>
      </c>
      <c r="H31" s="5"/>
      <c r="I31" s="5"/>
      <c r="J31" s="5"/>
      <c r="K31" s="271">
        <f t="shared" si="6"/>
        <v>58.590000000000032</v>
      </c>
      <c r="L31" s="271">
        <f t="shared" si="0"/>
        <v>17.463838717743855</v>
      </c>
      <c r="M31" s="278">
        <f t="shared" si="5"/>
        <v>45.900000000000013</v>
      </c>
      <c r="N31" s="278">
        <f t="shared" si="1"/>
        <v>-33.0007293428067</v>
      </c>
    </row>
    <row r="32" spans="1:16" ht="15.75" x14ac:dyDescent="0.25">
      <c r="A32" s="261">
        <v>-7998.8</v>
      </c>
      <c r="B32" s="268">
        <v>-7624.5</v>
      </c>
      <c r="C32" s="274">
        <v>-7947.9</v>
      </c>
      <c r="D32" s="5"/>
      <c r="E32" s="263">
        <f t="shared" si="2"/>
        <v>-57.326185574844857</v>
      </c>
      <c r="F32" s="167">
        <f t="shared" si="3"/>
        <v>-59.604262142098079</v>
      </c>
      <c r="G32" s="3">
        <f t="shared" si="4"/>
        <v>-98.162215369213683</v>
      </c>
      <c r="H32" s="5"/>
      <c r="I32" s="5"/>
      <c r="J32" s="5"/>
      <c r="K32" s="271">
        <f t="shared" si="6"/>
        <v>60.760000000000034</v>
      </c>
      <c r="L32" s="271">
        <f t="shared" si="0"/>
        <v>1.1557378579019542</v>
      </c>
      <c r="M32" s="278">
        <f t="shared" si="5"/>
        <v>47.600000000000016</v>
      </c>
      <c r="N32" s="278">
        <f t="shared" si="1"/>
        <v>-50.562215369213668</v>
      </c>
    </row>
    <row r="33" spans="1:14" ht="15.75" x14ac:dyDescent="0.25">
      <c r="A33" s="261">
        <v>-9134.1</v>
      </c>
      <c r="B33" s="268">
        <v>-8065.1</v>
      </c>
      <c r="C33" s="274">
        <v>-8161.4</v>
      </c>
      <c r="E33" s="263">
        <f t="shared" si="2"/>
        <v>-79.460632806304602</v>
      </c>
      <c r="F33" s="167">
        <f t="shared" si="3"/>
        <v>-79.149634977217715</v>
      </c>
      <c r="G33" s="3">
        <f t="shared" si="4"/>
        <v>-117.94084542839177</v>
      </c>
      <c r="K33" s="271">
        <f t="shared" si="6"/>
        <v>62.930000000000035</v>
      </c>
      <c r="L33" s="271">
        <f t="shared" si="0"/>
        <v>-16.21963497721768</v>
      </c>
      <c r="M33" s="278">
        <f t="shared" si="5"/>
        <v>49.300000000000018</v>
      </c>
      <c r="N33" s="278">
        <f t="shared" si="1"/>
        <v>-68.640845428391742</v>
      </c>
    </row>
    <row r="34" spans="1:14" ht="15.75" x14ac:dyDescent="0.25">
      <c r="A34" s="261">
        <v>-2500.5</v>
      </c>
      <c r="B34" s="268">
        <v>-2794.9</v>
      </c>
      <c r="C34" s="274">
        <v>-2964.8</v>
      </c>
      <c r="E34" s="263">
        <f t="shared" si="2"/>
        <v>-85.521867390519304</v>
      </c>
      <c r="F34" s="167">
        <f t="shared" si="3"/>
        <v>-85.924456445320587</v>
      </c>
      <c r="G34" s="3">
        <f t="shared" si="4"/>
        <v>-125.12747596572605</v>
      </c>
      <c r="K34" s="271">
        <f t="shared" si="6"/>
        <v>65.100000000000037</v>
      </c>
      <c r="L34" s="271">
        <f t="shared" si="0"/>
        <v>-20.82445644532055</v>
      </c>
      <c r="M34" s="278">
        <f t="shared" si="5"/>
        <v>51.000000000000021</v>
      </c>
      <c r="N34" s="278">
        <f t="shared" si="1"/>
        <v>-74.127475965726035</v>
      </c>
    </row>
    <row r="35" spans="1:14" ht="15.75" x14ac:dyDescent="0.25">
      <c r="A35" s="261">
        <v>-1351.4</v>
      </c>
      <c r="B35" s="268">
        <v>-318.8</v>
      </c>
      <c r="C35" s="274">
        <v>-502.5</v>
      </c>
      <c r="D35" s="5"/>
      <c r="E35" s="263">
        <f t="shared" si="2"/>
        <v>-88.797729997200278</v>
      </c>
      <c r="F35" s="167">
        <f t="shared" si="3"/>
        <v>-86.69724914532992</v>
      </c>
      <c r="G35" s="3">
        <f t="shared" si="4"/>
        <v>-126.34556913461259</v>
      </c>
      <c r="H35" s="5"/>
      <c r="I35" s="5"/>
      <c r="J35" s="5"/>
      <c r="K35" s="271">
        <f t="shared" si="6"/>
        <v>67.270000000000039</v>
      </c>
      <c r="L35" s="271">
        <f t="shared" si="0"/>
        <v>-19.427249145329881</v>
      </c>
      <c r="M35" s="278">
        <f t="shared" si="5"/>
        <v>52.700000000000024</v>
      </c>
      <c r="N35" s="278">
        <f t="shared" si="1"/>
        <v>-73.645569134612572</v>
      </c>
    </row>
    <row r="36" spans="1:14" ht="15.75" x14ac:dyDescent="0.25">
      <c r="A36" s="261">
        <v>144.1</v>
      </c>
      <c r="B36" s="268">
        <v>-223.6</v>
      </c>
      <c r="C36" s="274">
        <v>-260.89999999999998</v>
      </c>
      <c r="D36" s="5"/>
      <c r="E36" s="263">
        <f t="shared" si="2"/>
        <v>-88.448421768375042</v>
      </c>
      <c r="F36" s="167">
        <f t="shared" si="3"/>
        <v>-87.239270734650916</v>
      </c>
      <c r="G36" s="3">
        <f t="shared" si="4"/>
        <v>-126.97800841297806</v>
      </c>
      <c r="H36" s="5"/>
      <c r="I36" s="5"/>
      <c r="J36" s="5"/>
      <c r="K36" s="271">
        <f t="shared" si="6"/>
        <v>69.44000000000004</v>
      </c>
      <c r="L36" s="271">
        <f t="shared" si="0"/>
        <v>-17.799270734650875</v>
      </c>
      <c r="M36" s="278">
        <f t="shared" si="5"/>
        <v>54.400000000000027</v>
      </c>
      <c r="N36" s="278">
        <f t="shared" si="1"/>
        <v>-72.578008412978022</v>
      </c>
    </row>
    <row r="37" spans="1:14" ht="15.75" x14ac:dyDescent="0.25">
      <c r="A37" s="261" t="s">
        <v>325</v>
      </c>
      <c r="B37" s="268">
        <v>845.2</v>
      </c>
      <c r="C37" s="274" t="s">
        <v>15</v>
      </c>
      <c r="D37" s="5"/>
      <c r="E37" s="263">
        <f t="shared" si="2"/>
        <v>-85.112928382227182</v>
      </c>
      <c r="F37" s="167">
        <f t="shared" si="3"/>
        <v>-85.190453851803639</v>
      </c>
      <c r="G37" s="3">
        <f t="shared" si="4"/>
        <v>-125.370853827575</v>
      </c>
      <c r="H37" s="5"/>
      <c r="I37" s="5"/>
      <c r="J37" s="5"/>
      <c r="K37" s="271">
        <f t="shared" si="6"/>
        <v>71.610000000000042</v>
      </c>
      <c r="L37" s="271">
        <f t="shared" si="0"/>
        <v>-13.580453851803597</v>
      </c>
      <c r="M37" s="278">
        <f t="shared" si="5"/>
        <v>56.10000000000003</v>
      </c>
      <c r="N37" s="278">
        <f t="shared" si="1"/>
        <v>-69.270853827574967</v>
      </c>
    </row>
    <row r="38" spans="1:14" ht="15.75" x14ac:dyDescent="0.25">
      <c r="A38" s="261">
        <v>-4920.5</v>
      </c>
      <c r="B38" s="268">
        <v>-4153.8</v>
      </c>
      <c r="C38" s="274">
        <v>-4094.1</v>
      </c>
      <c r="D38" s="5"/>
      <c r="E38" s="263">
        <f t="shared" si="2"/>
        <v>-97.039425721429268</v>
      </c>
      <c r="F38" s="167">
        <f t="shared" si="3"/>
        <v>-95.258868627129331</v>
      </c>
      <c r="G38" s="3">
        <f t="shared" si="4"/>
        <v>-135.29458064312186</v>
      </c>
      <c r="H38" s="5"/>
      <c r="I38" s="5"/>
      <c r="J38" s="5"/>
      <c r="K38" s="271">
        <f t="shared" si="6"/>
        <v>73.780000000000044</v>
      </c>
      <c r="L38" s="271">
        <f t="shared" si="0"/>
        <v>-21.478868627129287</v>
      </c>
      <c r="M38" s="278">
        <f t="shared" si="5"/>
        <v>57.800000000000033</v>
      </c>
      <c r="N38" s="278">
        <f t="shared" si="1"/>
        <v>-77.494580643121822</v>
      </c>
    </row>
    <row r="39" spans="1:14" ht="15.75" x14ac:dyDescent="0.25">
      <c r="A39" s="261">
        <v>-7813.8</v>
      </c>
      <c r="B39" s="268" t="s">
        <v>336</v>
      </c>
      <c r="C39" s="274">
        <v>-7476.3</v>
      </c>
      <c r="D39" s="5"/>
      <c r="E39" s="263">
        <f t="shared" si="2"/>
        <v>-115.97608141969658</v>
      </c>
      <c r="F39" s="167">
        <f t="shared" si="3"/>
        <v>-112.40821246892597</v>
      </c>
      <c r="G39" s="3">
        <f t="shared" si="4"/>
        <v>-153.41367523316401</v>
      </c>
      <c r="H39" s="5"/>
      <c r="I39" s="5"/>
      <c r="J39" s="5"/>
      <c r="K39" s="271">
        <f t="shared" si="6"/>
        <v>75.950000000000045</v>
      </c>
      <c r="L39" s="271">
        <f t="shared" si="0"/>
        <v>-36.458212468925922</v>
      </c>
      <c r="M39" s="278">
        <f t="shared" si="5"/>
        <v>59.500000000000036</v>
      </c>
      <c r="N39" s="278">
        <f t="shared" si="1"/>
        <v>-93.913675233163985</v>
      </c>
    </row>
    <row r="40" spans="1:14" ht="15.75" x14ac:dyDescent="0.25">
      <c r="A40" s="261">
        <v>-1146.3</v>
      </c>
      <c r="B40" s="268">
        <v>-565.5</v>
      </c>
      <c r="C40" s="274">
        <v>-693.5</v>
      </c>
      <c r="D40" s="5"/>
      <c r="E40" s="263">
        <f t="shared" si="2"/>
        <v>-118.75477672963264</v>
      </c>
      <c r="F40" s="167">
        <f t="shared" si="3"/>
        <v>-113.77902143498355</v>
      </c>
      <c r="G40" s="3">
        <f t="shared" si="4"/>
        <v>-155.09476350516016</v>
      </c>
      <c r="H40" s="5"/>
      <c r="I40" s="5"/>
      <c r="J40" s="5"/>
      <c r="K40" s="271">
        <f t="shared" si="6"/>
        <v>78.120000000000047</v>
      </c>
      <c r="L40" s="271">
        <f t="shared" si="0"/>
        <v>-35.659021434983501</v>
      </c>
      <c r="M40" s="278">
        <f t="shared" si="5"/>
        <v>61.200000000000038</v>
      </c>
      <c r="N40" s="278">
        <f t="shared" si="1"/>
        <v>-93.894763505160114</v>
      </c>
    </row>
    <row r="41" spans="1:14" ht="15.75" x14ac:dyDescent="0.25">
      <c r="A41" s="261">
        <v>2590.3000000000002</v>
      </c>
      <c r="B41" s="268" t="s">
        <v>337</v>
      </c>
      <c r="C41" s="274">
        <v>2116.4</v>
      </c>
      <c r="D41" s="5"/>
      <c r="E41" s="263">
        <f t="shared" si="2"/>
        <v>-112.47587737908889</v>
      </c>
      <c r="F41" s="167">
        <f t="shared" si="3"/>
        <v>-108.53585757093769</v>
      </c>
      <c r="G41" s="3">
        <f t="shared" si="4"/>
        <v>-149.96455515068862</v>
      </c>
      <c r="H41" s="5"/>
      <c r="I41" s="5"/>
      <c r="J41" s="5"/>
      <c r="K41" s="271">
        <f t="shared" si="6"/>
        <v>80.290000000000049</v>
      </c>
      <c r="L41" s="271">
        <f t="shared" si="0"/>
        <v>-28.245857570937645</v>
      </c>
      <c r="M41" s="278">
        <f t="shared" si="5"/>
        <v>62.900000000000041</v>
      </c>
      <c r="N41" s="278">
        <f t="shared" si="1"/>
        <v>-87.064555150688591</v>
      </c>
    </row>
    <row r="42" spans="1:14" ht="15.75" x14ac:dyDescent="0.25">
      <c r="A42" s="261">
        <v>4333.8</v>
      </c>
      <c r="B42" s="268" t="s">
        <v>338</v>
      </c>
      <c r="C42" s="274">
        <v>4483.6000000000004</v>
      </c>
      <c r="D42" s="5"/>
      <c r="E42" s="263">
        <f t="shared" si="2"/>
        <v>-101.9712226534823</v>
      </c>
      <c r="F42" s="167">
        <f t="shared" si="3"/>
        <v>-97.691425920260102</v>
      </c>
      <c r="G42" s="3">
        <f t="shared" si="4"/>
        <v>-139.09685792914701</v>
      </c>
      <c r="H42" s="5"/>
      <c r="I42" s="5"/>
      <c r="J42" s="5"/>
      <c r="K42" s="271">
        <f t="shared" si="6"/>
        <v>82.460000000000051</v>
      </c>
      <c r="L42" s="271">
        <f t="shared" si="0"/>
        <v>-15.231425920260051</v>
      </c>
      <c r="M42" s="278">
        <f t="shared" si="5"/>
        <v>64.600000000000037</v>
      </c>
      <c r="N42" s="278">
        <f t="shared" si="1"/>
        <v>-74.496857929146969</v>
      </c>
    </row>
    <row r="43" spans="1:14" ht="15.75" x14ac:dyDescent="0.25">
      <c r="A43" s="261">
        <v>4330.8</v>
      </c>
      <c r="B43" s="268">
        <v>4618.1000000000004</v>
      </c>
      <c r="C43" s="274">
        <v>4506.6000000000004</v>
      </c>
      <c r="D43" s="5"/>
      <c r="E43" s="263">
        <f t="shared" si="2"/>
        <v>-91.473838529082769</v>
      </c>
      <c r="F43" s="167">
        <f t="shared" si="3"/>
        <v>-86.49777085529692</v>
      </c>
      <c r="G43" s="3">
        <f t="shared" si="4"/>
        <v>-128.17342037326978</v>
      </c>
      <c r="H43" s="5"/>
      <c r="I43" s="5"/>
      <c r="J43" s="5"/>
      <c r="K43" s="271">
        <f t="shared" si="6"/>
        <v>84.630000000000052</v>
      </c>
      <c r="L43" s="271">
        <f t="shared" si="0"/>
        <v>-1.8677708552968681</v>
      </c>
      <c r="M43" s="278">
        <f t="shared" si="5"/>
        <v>66.30000000000004</v>
      </c>
      <c r="N43" s="278">
        <f t="shared" si="1"/>
        <v>-61.873420373269738</v>
      </c>
    </row>
    <row r="44" spans="1:14" ht="15.75" x14ac:dyDescent="0.25">
      <c r="A44" s="261">
        <v>7805.2</v>
      </c>
      <c r="B44" s="268">
        <v>6054.1</v>
      </c>
      <c r="C44" s="274">
        <v>5945.4</v>
      </c>
      <c r="E44" s="263">
        <f t="shared" si="2"/>
        <v>-72.558014878859439</v>
      </c>
      <c r="F44" s="167">
        <f t="shared" si="3"/>
        <v>-71.824325364365279</v>
      </c>
      <c r="G44" s="3">
        <f t="shared" si="4"/>
        <v>-113.763359652201</v>
      </c>
      <c r="K44" s="271">
        <f t="shared" si="6"/>
        <v>86.800000000000054</v>
      </c>
      <c r="L44" s="271">
        <f t="shared" si="0"/>
        <v>14.975674635634775</v>
      </c>
      <c r="M44" s="278">
        <f t="shared" si="5"/>
        <v>68.000000000000043</v>
      </c>
      <c r="N44" s="278">
        <f t="shared" si="1"/>
        <v>-45.763359652200961</v>
      </c>
    </row>
    <row r="45" spans="1:14" ht="15.75" x14ac:dyDescent="0.25">
      <c r="A45" s="261" t="s">
        <v>326</v>
      </c>
      <c r="B45" s="268">
        <v>5309.1</v>
      </c>
      <c r="C45" s="274">
        <v>4991.7</v>
      </c>
      <c r="E45" s="263">
        <f t="shared" si="2"/>
        <v>-57.308141787810541</v>
      </c>
      <c r="F45" s="167">
        <f t="shared" si="3"/>
        <v>-58.956124784642668</v>
      </c>
      <c r="G45" s="3">
        <f t="shared" si="4"/>
        <v>-101.66431846339275</v>
      </c>
      <c r="K45" s="271">
        <f t="shared" si="6"/>
        <v>88.970000000000056</v>
      </c>
      <c r="L45" s="271">
        <f t="shared" si="0"/>
        <v>30.013875215357388</v>
      </c>
      <c r="M45" s="278">
        <f t="shared" si="5"/>
        <v>69.700000000000045</v>
      </c>
      <c r="N45" s="278">
        <f t="shared" si="1"/>
        <v>-31.964318463392701</v>
      </c>
    </row>
    <row r="46" spans="1:14" ht="15.75" x14ac:dyDescent="0.25">
      <c r="A46" s="261">
        <v>549.6</v>
      </c>
      <c r="B46" s="268">
        <v>-484.2</v>
      </c>
      <c r="C46" s="274">
        <v>-516.6</v>
      </c>
      <c r="D46" s="5"/>
      <c r="E46" s="263">
        <f t="shared" si="2"/>
        <v>-55.975875368583047</v>
      </c>
      <c r="F46" s="167">
        <f t="shared" si="3"/>
        <v>-60.129857628611759</v>
      </c>
      <c r="G46" s="3">
        <f t="shared" si="4"/>
        <v>-102.9165908924974</v>
      </c>
      <c r="H46" s="5"/>
      <c r="I46" s="5"/>
      <c r="J46" s="5"/>
      <c r="K46" s="271">
        <f t="shared" si="6"/>
        <v>91.140000000000057</v>
      </c>
      <c r="L46" s="271">
        <f t="shared" si="0"/>
        <v>31.010142371388298</v>
      </c>
      <c r="M46" s="278">
        <f t="shared" si="5"/>
        <v>71.400000000000048</v>
      </c>
      <c r="N46" s="278">
        <f t="shared" si="1"/>
        <v>-31.516590892497348</v>
      </c>
    </row>
    <row r="47" spans="1:14" ht="15.75" x14ac:dyDescent="0.25">
      <c r="A47" s="261" t="s">
        <v>327</v>
      </c>
      <c r="B47" s="268">
        <v>-3732.9</v>
      </c>
      <c r="C47" s="274">
        <v>-3956.5</v>
      </c>
      <c r="D47" s="5"/>
      <c r="E47" s="263">
        <f t="shared" si="2"/>
        <v>-65.337080569418589</v>
      </c>
      <c r="F47" s="167">
        <f t="shared" si="3"/>
        <v>-69.178168638415443</v>
      </c>
      <c r="G47" s="3">
        <f t="shared" si="4"/>
        <v>-112.50682941508383</v>
      </c>
      <c r="H47" s="5"/>
      <c r="I47" s="5"/>
      <c r="J47" s="5"/>
      <c r="K47" s="271">
        <f t="shared" si="6"/>
        <v>93.310000000000059</v>
      </c>
      <c r="L47" s="271">
        <f t="shared" si="0"/>
        <v>24.131831361584617</v>
      </c>
      <c r="M47" s="278">
        <f t="shared" si="5"/>
        <v>73.100000000000051</v>
      </c>
      <c r="N47" s="278">
        <f t="shared" si="1"/>
        <v>-39.406829415083777</v>
      </c>
    </row>
    <row r="48" spans="1:14" ht="15.75" x14ac:dyDescent="0.25">
      <c r="A48" s="261">
        <v>3319.5</v>
      </c>
      <c r="B48" s="268" t="s">
        <v>339</v>
      </c>
      <c r="C48" s="274">
        <v>3259.5</v>
      </c>
      <c r="D48" s="5"/>
      <c r="E48" s="263">
        <f t="shared" si="2"/>
        <v>-57.290732837962352</v>
      </c>
      <c r="F48" s="167">
        <f t="shared" si="3"/>
        <v>-60.805827660623656</v>
      </c>
      <c r="G48" s="3">
        <f t="shared" si="4"/>
        <v>-104.6059072919324</v>
      </c>
      <c r="H48" s="5"/>
      <c r="I48" s="5"/>
      <c r="J48" s="5"/>
      <c r="K48" s="271">
        <f t="shared" si="6"/>
        <v>95.480000000000061</v>
      </c>
      <c r="L48" s="271">
        <f t="shared" si="0"/>
        <v>34.674172339376405</v>
      </c>
      <c r="M48" s="278">
        <f t="shared" si="5"/>
        <v>74.800000000000054</v>
      </c>
      <c r="N48" s="278">
        <f t="shared" si="1"/>
        <v>-29.805907291932343</v>
      </c>
    </row>
    <row r="49" spans="1:14" ht="15.75" x14ac:dyDescent="0.25">
      <c r="A49" s="261">
        <v>7280.9</v>
      </c>
      <c r="B49" s="268" t="s">
        <v>340</v>
      </c>
      <c r="C49" s="274" t="s">
        <v>16</v>
      </c>
      <c r="D49" s="5"/>
      <c r="E49" s="263">
        <f t="shared" si="2"/>
        <v>-39.644998163060436</v>
      </c>
      <c r="F49" s="167">
        <f t="shared" si="3"/>
        <v>-47.361140913242849</v>
      </c>
      <c r="G49" s="3">
        <f t="shared" si="4"/>
        <v>-91.43746646049641</v>
      </c>
      <c r="H49" s="5"/>
      <c r="I49" s="5"/>
      <c r="J49" s="5"/>
      <c r="K49" s="271">
        <f t="shared" si="6"/>
        <v>97.650000000000063</v>
      </c>
      <c r="L49" s="271">
        <f t="shared" si="0"/>
        <v>50.288859086757213</v>
      </c>
      <c r="M49" s="278">
        <f t="shared" si="5"/>
        <v>76.500000000000057</v>
      </c>
      <c r="N49" s="278">
        <f t="shared" si="1"/>
        <v>-14.937466460496353</v>
      </c>
    </row>
    <row r="50" spans="1:14" ht="15.75" x14ac:dyDescent="0.25">
      <c r="A50" s="261">
        <v>-5662.3</v>
      </c>
      <c r="B50" s="268">
        <v>-6372.4</v>
      </c>
      <c r="C50" s="274">
        <v>-5614.7</v>
      </c>
      <c r="D50" s="5"/>
      <c r="E50" s="263">
        <f t="shared" si="2"/>
        <v>-53.369076821407489</v>
      </c>
      <c r="F50" s="167">
        <f t="shared" si="3"/>
        <v>-62.80581727049384</v>
      </c>
      <c r="G50" s="3">
        <f t="shared" si="4"/>
        <v>-105.04620257236638</v>
      </c>
      <c r="H50" s="5"/>
      <c r="I50" s="5"/>
      <c r="J50" s="5"/>
      <c r="K50" s="271">
        <f t="shared" si="6"/>
        <v>99.820000000000064</v>
      </c>
      <c r="L50" s="271">
        <f t="shared" si="0"/>
        <v>37.014182729506224</v>
      </c>
      <c r="M50" s="278">
        <f t="shared" si="5"/>
        <v>78.20000000000006</v>
      </c>
      <c r="N50" s="278">
        <f t="shared" si="1"/>
        <v>-26.846202572366323</v>
      </c>
    </row>
    <row r="51" spans="1:14" ht="15.75" x14ac:dyDescent="0.25">
      <c r="A51" s="261">
        <v>-11765.6</v>
      </c>
      <c r="B51" s="268">
        <v>-9120.7000000000007</v>
      </c>
      <c r="C51" s="274">
        <v>-8934.1</v>
      </c>
      <c r="D51" s="5"/>
      <c r="E51" s="263">
        <f t="shared" si="2"/>
        <v>-81.874232299474315</v>
      </c>
      <c r="F51" s="167">
        <f t="shared" si="3"/>
        <v>-84.907813782805178</v>
      </c>
      <c r="G51" s="3">
        <f t="shared" si="4"/>
        <v>-126.69630107960656</v>
      </c>
      <c r="H51" s="5"/>
      <c r="I51" s="5"/>
      <c r="J51" s="5"/>
      <c r="K51" s="271">
        <f t="shared" si="6"/>
        <v>101.99000000000007</v>
      </c>
      <c r="L51" s="271">
        <f t="shared" si="0"/>
        <v>17.082186217194888</v>
      </c>
      <c r="M51" s="278">
        <f t="shared" si="5"/>
        <v>79.900000000000063</v>
      </c>
      <c r="N51" s="278">
        <f t="shared" si="1"/>
        <v>-46.796301079606494</v>
      </c>
    </row>
    <row r="52" spans="1:14" ht="15.75" x14ac:dyDescent="0.25">
      <c r="A52" s="261">
        <v>-4120.1000000000004</v>
      </c>
      <c r="B52" s="268">
        <v>-4294.5</v>
      </c>
      <c r="C52" s="274">
        <v>-4430.3999999999996</v>
      </c>
      <c r="D52" s="5"/>
      <c r="E52" s="263">
        <f t="shared" si="2"/>
        <v>-91.86097239973482</v>
      </c>
      <c r="F52" s="167">
        <f t="shared" si="3"/>
        <v>-95.317223457055519</v>
      </c>
      <c r="G52" s="3">
        <f t="shared" si="4"/>
        <v>-137.43506796774494</v>
      </c>
      <c r="H52" s="5"/>
      <c r="I52" s="5"/>
      <c r="J52" s="5"/>
      <c r="K52" s="271">
        <f t="shared" si="6"/>
        <v>104.16000000000007</v>
      </c>
      <c r="L52" s="271">
        <f t="shared" si="0"/>
        <v>8.8427765429445486</v>
      </c>
      <c r="M52" s="278">
        <f t="shared" si="5"/>
        <v>81.600000000000065</v>
      </c>
      <c r="N52" s="278">
        <f t="shared" si="1"/>
        <v>-55.835067967744877</v>
      </c>
    </row>
    <row r="53" spans="1:14" ht="15.75" x14ac:dyDescent="0.25">
      <c r="A53" s="261">
        <v>4232.3</v>
      </c>
      <c r="B53" s="268">
        <v>3106.9</v>
      </c>
      <c r="C53" s="274">
        <v>3079.5</v>
      </c>
      <c r="D53" s="5"/>
      <c r="E53" s="263">
        <f t="shared" si="2"/>
        <v>-81.602307572633052</v>
      </c>
      <c r="F53" s="167">
        <f t="shared" si="3"/>
        <v>-87.786170114919955</v>
      </c>
      <c r="G53" s="3">
        <f t="shared" si="4"/>
        <v>-129.97042663155054</v>
      </c>
      <c r="H53" s="5"/>
      <c r="I53" s="5"/>
      <c r="J53" s="5"/>
      <c r="K53" s="271">
        <f t="shared" si="6"/>
        <v>106.33000000000007</v>
      </c>
      <c r="L53" s="271">
        <f t="shared" si="0"/>
        <v>18.543829885080115</v>
      </c>
      <c r="M53" s="278">
        <f t="shared" si="5"/>
        <v>83.300000000000068</v>
      </c>
      <c r="N53" s="278">
        <f t="shared" si="1"/>
        <v>-46.67042663155047</v>
      </c>
    </row>
    <row r="54" spans="1:14" ht="15.75" x14ac:dyDescent="0.25">
      <c r="A54" s="261">
        <v>-114.1</v>
      </c>
      <c r="B54" s="268">
        <v>798.5</v>
      </c>
      <c r="C54" s="274">
        <v>153.30000000000001</v>
      </c>
      <c r="D54" s="5"/>
      <c r="E54" s="263">
        <f t="shared" si="2"/>
        <v>-81.878893763600161</v>
      </c>
      <c r="F54" s="167">
        <f t="shared" si="3"/>
        <v>-85.850556327770761</v>
      </c>
      <c r="G54" s="3">
        <f t="shared" si="4"/>
        <v>-129.59881697919138</v>
      </c>
      <c r="H54" s="5"/>
      <c r="I54" s="5"/>
      <c r="J54" s="5"/>
      <c r="K54" s="271">
        <f t="shared" si="6"/>
        <v>108.50000000000007</v>
      </c>
      <c r="L54" s="271">
        <f t="shared" si="0"/>
        <v>22.64944367222931</v>
      </c>
      <c r="M54" s="278">
        <f t="shared" si="5"/>
        <v>85.000000000000071</v>
      </c>
      <c r="N54" s="278">
        <f t="shared" si="1"/>
        <v>-44.598816979191312</v>
      </c>
    </row>
    <row r="55" spans="1:14" ht="15.75" x14ac:dyDescent="0.25">
      <c r="A55" s="261">
        <v>-7913.7</v>
      </c>
      <c r="B55" s="268">
        <v>-6918.5</v>
      </c>
      <c r="C55" s="274">
        <v>-6983.7</v>
      </c>
      <c r="E55" s="263">
        <f t="shared" si="2"/>
        <v>-101.05753792392321</v>
      </c>
      <c r="F55" s="167">
        <f t="shared" si="3"/>
        <v>-102.61832906866587</v>
      </c>
      <c r="G55" s="3">
        <f t="shared" si="4"/>
        <v>-146.52454924110083</v>
      </c>
      <c r="K55" s="271">
        <f t="shared" si="6"/>
        <v>110.67000000000007</v>
      </c>
      <c r="L55" s="271">
        <f t="shared" si="0"/>
        <v>8.0516709313342005</v>
      </c>
      <c r="M55" s="278">
        <f t="shared" si="5"/>
        <v>86.700000000000074</v>
      </c>
      <c r="N55" s="278">
        <f t="shared" si="1"/>
        <v>-59.824549241100755</v>
      </c>
    </row>
    <row r="56" spans="1:14" ht="15.75" x14ac:dyDescent="0.25">
      <c r="A56" s="261">
        <v>-3906.6</v>
      </c>
      <c r="B56" s="268">
        <v>-2488.1</v>
      </c>
      <c r="C56" s="274">
        <v>-2418.8000000000002</v>
      </c>
      <c r="E56" s="263">
        <f t="shared" si="2"/>
        <v>-110.52683740587479</v>
      </c>
      <c r="F56" s="167">
        <f t="shared" si="3"/>
        <v>-108.64950740240675</v>
      </c>
      <c r="G56" s="3">
        <f t="shared" si="4"/>
        <v>-152.38775151870325</v>
      </c>
      <c r="K56" s="271">
        <f t="shared" si="6"/>
        <v>112.84000000000007</v>
      </c>
      <c r="L56" s="271">
        <f t="shared" si="0"/>
        <v>4.1904925975933196</v>
      </c>
      <c r="M56" s="278">
        <f t="shared" si="5"/>
        <v>88.400000000000077</v>
      </c>
      <c r="N56" s="278">
        <f t="shared" si="1"/>
        <v>-63.987751518703178</v>
      </c>
    </row>
    <row r="57" spans="1:14" ht="15.75" x14ac:dyDescent="0.25">
      <c r="A57" s="261">
        <v>1533.5</v>
      </c>
      <c r="B57" s="268">
        <v>1482.9</v>
      </c>
      <c r="C57" s="274" t="s">
        <v>17</v>
      </c>
      <c r="D57" s="5"/>
      <c r="E57" s="263">
        <f t="shared" si="2"/>
        <v>-106.8095627506776</v>
      </c>
      <c r="F57" s="167">
        <f t="shared" si="3"/>
        <v>-105.0548873293009</v>
      </c>
      <c r="G57" s="3">
        <f t="shared" si="4"/>
        <v>-148.07781126853166</v>
      </c>
      <c r="H57" s="5"/>
      <c r="I57" s="5"/>
      <c r="J57" s="5"/>
      <c r="K57" s="271">
        <f t="shared" si="6"/>
        <v>115.01000000000008</v>
      </c>
      <c r="L57" s="271">
        <f t="shared" si="0"/>
        <v>9.9551126706991795</v>
      </c>
      <c r="M57" s="278">
        <f t="shared" si="5"/>
        <v>90.10000000000008</v>
      </c>
      <c r="N57" s="278">
        <f t="shared" si="1"/>
        <v>-57.977811268531582</v>
      </c>
    </row>
    <row r="58" spans="1:14" ht="15.75" x14ac:dyDescent="0.25">
      <c r="A58" s="261">
        <v>-444.1</v>
      </c>
      <c r="B58" s="268">
        <v>-103.6</v>
      </c>
      <c r="C58" s="274">
        <v>132.4</v>
      </c>
      <c r="D58" s="5"/>
      <c r="E58" s="263">
        <f t="shared" si="2"/>
        <v>-107.88609069784518</v>
      </c>
      <c r="F58" s="167">
        <f t="shared" si="3"/>
        <v>-105.30602080555664</v>
      </c>
      <c r="G58" s="3">
        <f t="shared" si="4"/>
        <v>-147.75686463367694</v>
      </c>
      <c r="H58" s="5"/>
      <c r="I58" s="5"/>
      <c r="J58" s="5"/>
      <c r="K58" s="271">
        <f t="shared" si="6"/>
        <v>117.18000000000008</v>
      </c>
      <c r="L58" s="271">
        <f t="shared" si="0"/>
        <v>11.873979194443436</v>
      </c>
      <c r="M58" s="278">
        <f t="shared" si="5"/>
        <v>91.800000000000082</v>
      </c>
      <c r="N58" s="278">
        <f t="shared" si="1"/>
        <v>-55.956864633676858</v>
      </c>
    </row>
    <row r="59" spans="1:14" ht="15.75" x14ac:dyDescent="0.25">
      <c r="A59" s="261">
        <v>-5431.6</v>
      </c>
      <c r="B59" s="268">
        <v>-3456.6</v>
      </c>
      <c r="C59" s="274">
        <v>-2992.7</v>
      </c>
      <c r="D59" s="5"/>
      <c r="E59" s="263">
        <f t="shared" si="2"/>
        <v>-121.05113901040113</v>
      </c>
      <c r="F59" s="167">
        <f t="shared" si="3"/>
        <v>-113.68466347690342</v>
      </c>
      <c r="G59" s="3">
        <f t="shared" si="4"/>
        <v>-155.01111962719725</v>
      </c>
      <c r="H59" s="5"/>
      <c r="I59" s="5"/>
      <c r="J59" s="5"/>
      <c r="K59" s="271">
        <f t="shared" si="6"/>
        <v>119.35000000000008</v>
      </c>
      <c r="L59" s="271">
        <f t="shared" si="0"/>
        <v>5.6653365230966557</v>
      </c>
      <c r="M59" s="278">
        <f t="shared" si="5"/>
        <v>93.500000000000085</v>
      </c>
      <c r="N59" s="278">
        <f t="shared" si="1"/>
        <v>-61.511119627197161</v>
      </c>
    </row>
    <row r="60" spans="1:14" ht="15.75" x14ac:dyDescent="0.25">
      <c r="A60" s="261" t="s">
        <v>328</v>
      </c>
      <c r="B60" s="268">
        <v>847.5</v>
      </c>
      <c r="C60" s="274">
        <v>848.7</v>
      </c>
      <c r="D60" s="5"/>
      <c r="E60" s="263">
        <f t="shared" si="2"/>
        <v>-119.19673093151205</v>
      </c>
      <c r="F60" s="167">
        <f t="shared" si="3"/>
        <v>-111.63027128365788</v>
      </c>
      <c r="G60" s="3">
        <f t="shared" si="4"/>
        <v>-152.95381857645395</v>
      </c>
      <c r="H60" s="5"/>
      <c r="I60" s="5"/>
      <c r="J60" s="5"/>
      <c r="K60" s="271">
        <f t="shared" si="6"/>
        <v>121.52000000000008</v>
      </c>
      <c r="L60" s="271">
        <f t="shared" si="0"/>
        <v>9.889728716342205</v>
      </c>
      <c r="M60" s="278">
        <f t="shared" si="5"/>
        <v>95.200000000000088</v>
      </c>
      <c r="N60" s="278">
        <f t="shared" si="1"/>
        <v>-57.753818576453867</v>
      </c>
    </row>
    <row r="61" spans="1:14" ht="15.75" x14ac:dyDescent="0.25">
      <c r="A61" s="261">
        <v>6262.7</v>
      </c>
      <c r="B61" s="268">
        <v>4964.3</v>
      </c>
      <c r="C61" s="274">
        <v>4860.7</v>
      </c>
      <c r="D61" s="5"/>
      <c r="E61" s="263">
        <f t="shared" si="2"/>
        <v>-104.01785015563088</v>
      </c>
      <c r="F61" s="167">
        <f t="shared" si="3"/>
        <v>-99.597630227001559</v>
      </c>
      <c r="G61" s="3">
        <f t="shared" si="4"/>
        <v>-141.17223978282652</v>
      </c>
      <c r="H61" s="5"/>
      <c r="I61" s="5"/>
      <c r="J61" s="5"/>
      <c r="K61" s="271">
        <f t="shared" si="6"/>
        <v>123.69000000000008</v>
      </c>
      <c r="L61" s="271">
        <f t="shared" si="0"/>
        <v>24.092369772998524</v>
      </c>
      <c r="M61" s="278">
        <f t="shared" si="5"/>
        <v>96.900000000000091</v>
      </c>
      <c r="N61" s="278">
        <f t="shared" si="1"/>
        <v>-44.272239782826432</v>
      </c>
    </row>
    <row r="62" spans="1:14" ht="15.75" x14ac:dyDescent="0.25">
      <c r="A62" s="261">
        <v>176.2</v>
      </c>
      <c r="B62" s="268" t="s">
        <v>341</v>
      </c>
      <c r="C62" s="274">
        <v>1587.9</v>
      </c>
      <c r="D62" s="5"/>
      <c r="E62" s="263">
        <f t="shared" si="2"/>
        <v>-103.59072935452045</v>
      </c>
      <c r="F62" s="167">
        <f t="shared" si="3"/>
        <v>-96.853598566616256</v>
      </c>
      <c r="G62" s="3">
        <f t="shared" si="4"/>
        <v>-137.32309958160494</v>
      </c>
      <c r="H62" s="5"/>
      <c r="I62" s="5"/>
      <c r="J62" s="5"/>
      <c r="K62" s="271">
        <f t="shared" si="6"/>
        <v>125.86000000000008</v>
      </c>
      <c r="L62" s="271">
        <f t="shared" si="0"/>
        <v>29.006401433383829</v>
      </c>
      <c r="M62" s="278">
        <f t="shared" si="5"/>
        <v>98.600000000000094</v>
      </c>
      <c r="N62" s="278">
        <f t="shared" si="1"/>
        <v>-38.723099581604842</v>
      </c>
    </row>
    <row r="63" spans="1:14" ht="15.75" x14ac:dyDescent="0.25">
      <c r="A63" s="261" t="s">
        <v>329</v>
      </c>
      <c r="B63" s="268">
        <v>-910.3</v>
      </c>
      <c r="C63" s="274">
        <v>-549.4</v>
      </c>
      <c r="D63" s="5"/>
      <c r="E63" s="263">
        <f t="shared" si="2"/>
        <v>-107.64615133082918</v>
      </c>
      <c r="F63" s="167">
        <f t="shared" si="3"/>
        <v>-99.060220873159778</v>
      </c>
      <c r="G63" s="3">
        <f t="shared" si="4"/>
        <v>-138.65488118887171</v>
      </c>
      <c r="H63" s="5"/>
      <c r="I63" s="5"/>
      <c r="J63" s="5"/>
      <c r="K63" s="271">
        <f t="shared" si="6"/>
        <v>128.03000000000009</v>
      </c>
      <c r="L63" s="271">
        <f t="shared" si="0"/>
        <v>28.969779126840308</v>
      </c>
      <c r="M63" s="278">
        <f t="shared" si="5"/>
        <v>100.3000000000001</v>
      </c>
      <c r="N63" s="278">
        <f t="shared" si="1"/>
        <v>-38.354881188871616</v>
      </c>
    </row>
    <row r="64" spans="1:14" ht="15.75" x14ac:dyDescent="0.25">
      <c r="A64" s="261">
        <v>-310.3</v>
      </c>
      <c r="B64" s="268">
        <v>483.5</v>
      </c>
      <c r="C64" s="274">
        <v>694.5</v>
      </c>
      <c r="D64" s="5"/>
      <c r="E64" s="263">
        <f t="shared" si="2"/>
        <v>-108.39833947335148</v>
      </c>
      <c r="F64" s="167">
        <f t="shared" si="3"/>
        <v>-97.888184872406001</v>
      </c>
      <c r="G64" s="3">
        <f t="shared" si="4"/>
        <v>-136.97136886219093</v>
      </c>
      <c r="H64" s="5"/>
      <c r="I64" s="5"/>
      <c r="J64" s="5"/>
      <c r="K64" s="271">
        <f t="shared" si="6"/>
        <v>130.20000000000007</v>
      </c>
      <c r="L64" s="271">
        <f t="shared" si="0"/>
        <v>32.311815127594073</v>
      </c>
      <c r="M64" s="278">
        <f t="shared" si="5"/>
        <v>102.0000000000001</v>
      </c>
      <c r="N64" s="278">
        <f t="shared" si="1"/>
        <v>-34.971368862190829</v>
      </c>
    </row>
    <row r="65" spans="1:14" ht="15.75" x14ac:dyDescent="0.25">
      <c r="A65" s="261">
        <v>779.8</v>
      </c>
      <c r="B65" s="268">
        <v>392.6</v>
      </c>
      <c r="C65" s="274">
        <v>453.5</v>
      </c>
      <c r="D65" s="5"/>
      <c r="E65" s="263">
        <f t="shared" si="2"/>
        <v>-106.50805543360991</v>
      </c>
      <c r="F65" s="167">
        <f t="shared" si="3"/>
        <v>-96.936496191025739</v>
      </c>
      <c r="G65" s="3">
        <f t="shared" si="4"/>
        <v>-135.87205472595156</v>
      </c>
      <c r="H65" s="5"/>
      <c r="I65" s="5"/>
      <c r="J65" s="5"/>
      <c r="K65" s="271">
        <f t="shared" si="6"/>
        <v>132.37000000000006</v>
      </c>
      <c r="L65" s="271">
        <f t="shared" si="0"/>
        <v>35.433503808974322</v>
      </c>
      <c r="M65" s="278">
        <f t="shared" si="5"/>
        <v>103.7000000000001</v>
      </c>
      <c r="N65" s="278">
        <f t="shared" si="1"/>
        <v>-32.172054725951455</v>
      </c>
    </row>
    <row r="66" spans="1:14" ht="15.75" x14ac:dyDescent="0.25">
      <c r="A66" s="261" t="s">
        <v>330</v>
      </c>
      <c r="B66" s="268">
        <v>1590.2</v>
      </c>
      <c r="C66" s="274">
        <v>1059.4000000000001</v>
      </c>
      <c r="E66" s="263">
        <f t="shared" si="2"/>
        <v>-97.864258106223744</v>
      </c>
      <c r="F66" s="167">
        <f t="shared" si="3"/>
        <v>-93.081780797920899</v>
      </c>
      <c r="G66" s="3">
        <f t="shared" si="4"/>
        <v>-133.30400794786163</v>
      </c>
      <c r="K66" s="271">
        <f t="shared" si="6"/>
        <v>134.54000000000005</v>
      </c>
      <c r="L66" s="271">
        <f t="shared" si="0"/>
        <v>41.45821920207915</v>
      </c>
      <c r="M66" s="278">
        <f t="shared" si="5"/>
        <v>105.40000000000011</v>
      </c>
      <c r="N66" s="278">
        <f t="shared" si="1"/>
        <v>-27.90400794786153</v>
      </c>
    </row>
    <row r="67" spans="1:14" ht="15.75" x14ac:dyDescent="0.25">
      <c r="A67" s="261">
        <v>6282.2</v>
      </c>
      <c r="B67" s="268">
        <v>5922.2</v>
      </c>
      <c r="C67" s="274">
        <v>5595.7</v>
      </c>
      <c r="E67" s="263">
        <f t="shared" si="2"/>
        <v>-82.638129850916442</v>
      </c>
      <c r="F67" s="167">
        <f t="shared" si="3"/>
        <v>-78.727935194256219</v>
      </c>
      <c r="G67" s="3">
        <f t="shared" si="4"/>
        <v>-119.74131213079535</v>
      </c>
      <c r="K67" s="271">
        <f t="shared" si="6"/>
        <v>136.71000000000004</v>
      </c>
      <c r="L67" s="271">
        <f t="shared" si="0"/>
        <v>57.982064805743818</v>
      </c>
      <c r="M67" s="278">
        <f t="shared" si="5"/>
        <v>107.10000000000011</v>
      </c>
      <c r="N67" s="278">
        <f t="shared" si="1"/>
        <v>-12.641312130795242</v>
      </c>
    </row>
    <row r="68" spans="1:14" ht="15.75" x14ac:dyDescent="0.25">
      <c r="A68" s="261">
        <v>9864.7999999999993</v>
      </c>
      <c r="B68" s="268">
        <v>11304.6</v>
      </c>
      <c r="C68" s="274">
        <v>11602.7</v>
      </c>
      <c r="D68" s="5"/>
      <c r="E68" s="263">
        <f t="shared" si="2"/>
        <v>-58.734294883056187</v>
      </c>
      <c r="F68" s="167">
        <f t="shared" si="3"/>
        <v>-51.338528010203767</v>
      </c>
      <c r="G68" s="3">
        <f t="shared" si="4"/>
        <v>-91.630404006531734</v>
      </c>
      <c r="H68" s="5"/>
      <c r="I68" s="5"/>
      <c r="J68" s="5"/>
      <c r="K68" s="271">
        <f t="shared" si="6"/>
        <v>138.88000000000002</v>
      </c>
      <c r="L68" s="271">
        <f t="shared" ref="L68:L70" si="7">K68+F68</f>
        <v>87.541471989796264</v>
      </c>
      <c r="M68" s="278">
        <f t="shared" si="5"/>
        <v>108.80000000000011</v>
      </c>
      <c r="N68" s="278">
        <f t="shared" ref="N68:N70" si="8">M68+G68</f>
        <v>17.169595993468377</v>
      </c>
    </row>
    <row r="69" spans="1:14" ht="15.75" x14ac:dyDescent="0.25">
      <c r="A69" s="261">
        <v>9804.1</v>
      </c>
      <c r="B69" s="268">
        <v>10849.7</v>
      </c>
      <c r="C69" s="274" t="s">
        <v>18</v>
      </c>
      <c r="D69" s="5"/>
      <c r="E69" s="263">
        <f t="shared" ref="E69:E71" si="9">500*SIN(A69*PI()/(180*3600))+E68</f>
        <v>-34.977433653442986</v>
      </c>
      <c r="F69" s="167">
        <f t="shared" ref="F69:F70" si="10">500*SIN(B69*PI()/(180*3600))+F68</f>
        <v>-25.050239558215971</v>
      </c>
      <c r="G69" s="3">
        <f t="shared" ref="G69:G70" si="11">500*SIN(C69*PI()/(180*3600))+G68</f>
        <v>-64.027033447383459</v>
      </c>
      <c r="H69" s="5"/>
      <c r="I69" s="5"/>
      <c r="J69" s="5"/>
      <c r="K69" s="271">
        <f t="shared" si="6"/>
        <v>141.05000000000001</v>
      </c>
      <c r="L69" s="271">
        <f t="shared" si="7"/>
        <v>115.99976044178405</v>
      </c>
      <c r="M69" s="278">
        <f t="shared" ref="M69:M70" si="12">1.7+M68</f>
        <v>110.50000000000011</v>
      </c>
      <c r="N69" s="278">
        <f t="shared" si="8"/>
        <v>46.472966552616654</v>
      </c>
    </row>
    <row r="70" spans="1:14" ht="15.75" x14ac:dyDescent="0.25">
      <c r="A70" s="261">
        <v>10223.200000000001</v>
      </c>
      <c r="B70" s="268">
        <v>11345.6</v>
      </c>
      <c r="C70" s="274">
        <v>12130.8</v>
      </c>
      <c r="D70" s="5"/>
      <c r="E70" s="263">
        <f t="shared" si="9"/>
        <v>-10.205842495538409</v>
      </c>
      <c r="F70" s="167">
        <f t="shared" si="10"/>
        <v>2.4384046607760261</v>
      </c>
      <c r="G70" s="3">
        <f t="shared" si="11"/>
        <v>-34.638093140465003</v>
      </c>
      <c r="H70" s="5"/>
      <c r="I70" s="5"/>
      <c r="J70" s="5"/>
      <c r="K70" s="271">
        <f t="shared" ref="K70" si="13">2.17+K69</f>
        <v>143.22</v>
      </c>
      <c r="L70" s="271">
        <f t="shared" si="7"/>
        <v>145.65840466077603</v>
      </c>
      <c r="M70" s="278">
        <f t="shared" si="12"/>
        <v>112.20000000000012</v>
      </c>
      <c r="N70" s="278">
        <f t="shared" si="8"/>
        <v>77.561906859535114</v>
      </c>
    </row>
    <row r="71" spans="1:14" ht="15.75" x14ac:dyDescent="0.25">
      <c r="A71" s="261">
        <v>10292.6</v>
      </c>
      <c r="B71" s="279"/>
      <c r="C71" s="279"/>
      <c r="D71" s="5"/>
      <c r="E71" s="263">
        <f t="shared" si="9"/>
        <v>14.733771014591493</v>
      </c>
      <c r="F71" s="167"/>
      <c r="G71" s="3"/>
      <c r="H71" s="5"/>
      <c r="I71" s="5"/>
      <c r="J71" s="5"/>
    </row>
    <row r="72" spans="1:14" x14ac:dyDescent="0.25">
      <c r="A72" s="5"/>
      <c r="B72" s="5"/>
      <c r="C72" s="5"/>
      <c r="D72" s="5"/>
      <c r="E72" s="5"/>
      <c r="G72" s="5"/>
      <c r="H72" s="5"/>
      <c r="I72" s="5"/>
      <c r="J72" s="5"/>
    </row>
    <row r="73" spans="1:14" x14ac:dyDescent="0.25">
      <c r="A73" s="5"/>
      <c r="B73" s="5"/>
      <c r="C73" s="5"/>
      <c r="D73" s="5"/>
      <c r="E73" s="5"/>
      <c r="G73" s="5"/>
      <c r="H73" s="5"/>
      <c r="I73" s="5"/>
      <c r="J73" s="5"/>
    </row>
    <row r="74" spans="1:14" x14ac:dyDescent="0.25">
      <c r="A74" s="5"/>
      <c r="B74" s="5"/>
      <c r="C74" s="5"/>
      <c r="D74" s="5"/>
      <c r="E74" s="5"/>
      <c r="G74" s="5"/>
      <c r="H74" s="5"/>
      <c r="I74" s="5"/>
      <c r="J74" s="5"/>
    </row>
    <row r="75" spans="1:14" x14ac:dyDescent="0.25">
      <c r="A75" s="5"/>
      <c r="B75" s="5"/>
      <c r="C75" s="5"/>
      <c r="D75" s="5"/>
      <c r="E75" s="5"/>
      <c r="G75" s="5"/>
      <c r="H75" s="5"/>
      <c r="I75" s="5"/>
      <c r="J75" s="5"/>
    </row>
    <row r="76" spans="1:14" x14ac:dyDescent="0.25">
      <c r="A76" s="5"/>
      <c r="B76" s="5"/>
      <c r="C76" s="5"/>
      <c r="D76" s="5"/>
      <c r="E76" s="5"/>
      <c r="G76" s="5"/>
      <c r="H76" s="5"/>
      <c r="I76" s="5"/>
      <c r="J76" s="5"/>
    </row>
    <row r="79" spans="1:14" x14ac:dyDescent="0.25">
      <c r="A79" s="5"/>
      <c r="B79" s="5"/>
      <c r="C79" s="5"/>
      <c r="D79" s="5"/>
      <c r="E79" s="5"/>
      <c r="G79" s="5"/>
      <c r="H79" s="5"/>
      <c r="I79" s="5"/>
      <c r="J79" s="5"/>
    </row>
    <row r="80" spans="1:14" x14ac:dyDescent="0.25">
      <c r="A80" s="5"/>
      <c r="B80" s="5"/>
      <c r="C80" s="5"/>
      <c r="D80" s="5"/>
      <c r="E80" s="5"/>
      <c r="G80" s="5"/>
      <c r="H80" s="5"/>
      <c r="I80" s="5"/>
      <c r="J80" s="5"/>
    </row>
    <row r="81" spans="1:10" x14ac:dyDescent="0.25">
      <c r="A81" s="5"/>
      <c r="B81" s="5"/>
      <c r="C81" s="5"/>
      <c r="D81" s="5"/>
      <c r="E81" s="5"/>
      <c r="G81" s="5"/>
      <c r="H81" s="5"/>
      <c r="I81" s="5"/>
      <c r="J81" s="5"/>
    </row>
    <row r="82" spans="1:10" x14ac:dyDescent="0.25">
      <c r="A82" s="5"/>
      <c r="B82" s="5"/>
      <c r="C82" s="5"/>
      <c r="D82" s="5"/>
      <c r="E82" s="5"/>
      <c r="G82" s="5"/>
      <c r="H82" s="5"/>
      <c r="I82" s="5"/>
      <c r="J82" s="5"/>
    </row>
    <row r="83" spans="1:10" x14ac:dyDescent="0.25">
      <c r="A83" s="5"/>
      <c r="B83" s="5"/>
      <c r="C83" s="5"/>
      <c r="D83" s="5"/>
      <c r="E83" s="5"/>
      <c r="G83" s="5"/>
      <c r="H83" s="5"/>
      <c r="I83" s="5"/>
      <c r="J83" s="5"/>
    </row>
    <row r="84" spans="1:10" x14ac:dyDescent="0.25">
      <c r="A84" s="5"/>
      <c r="B84" s="5"/>
      <c r="C84" s="5"/>
      <c r="D84" s="5"/>
      <c r="E84" s="5"/>
      <c r="G84" s="5"/>
      <c r="H84" s="5"/>
      <c r="I84" s="5"/>
      <c r="J84" s="5"/>
    </row>
    <row r="85" spans="1:10" x14ac:dyDescent="0.25">
      <c r="A85" s="5"/>
      <c r="B85" s="5"/>
      <c r="C85" s="5"/>
      <c r="D85" s="5"/>
      <c r="E85" s="5"/>
      <c r="G85" s="5"/>
      <c r="H85" s="5"/>
      <c r="I85" s="5"/>
      <c r="J85" s="5"/>
    </row>
  </sheetData>
  <mergeCells count="3">
    <mergeCell ref="I1:J1"/>
    <mergeCell ref="K1:L1"/>
    <mergeCell ref="M1:N1"/>
  </mergeCells>
  <phoneticPr fontId="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workbookViewId="0">
      <selection activeCell="K3" sqref="K3:K70"/>
    </sheetView>
  </sheetViews>
  <sheetFormatPr defaultRowHeight="15" x14ac:dyDescent="0.25"/>
  <cols>
    <col min="6" max="6" width="9.5703125" bestFit="1" customWidth="1"/>
    <col min="9" max="11" width="18.28515625" bestFit="1" customWidth="1"/>
  </cols>
  <sheetData>
    <row r="1" spans="1:12" ht="15.75" x14ac:dyDescent="0.25">
      <c r="A1" s="164">
        <v>421.4</v>
      </c>
      <c r="B1" s="236"/>
      <c r="D1" s="164" t="str">
        <f ca="1">OFFSET($A$100,(ROW($A$1)-ROW()),)</f>
        <v>-19781</v>
      </c>
      <c r="F1" s="253"/>
    </row>
    <row r="2" spans="1:12" ht="15.75" x14ac:dyDescent="0.25">
      <c r="A2" s="164">
        <v>552.70000000000005</v>
      </c>
      <c r="B2" s="236"/>
      <c r="D2" s="164">
        <f t="shared" ref="D2:D65" ca="1" si="0">OFFSET($A$100,(ROW($A$1)-ROW()),)</f>
        <v>-19493.900000000001</v>
      </c>
      <c r="F2" s="253"/>
      <c r="I2" s="236" t="s">
        <v>331</v>
      </c>
      <c r="J2" s="236" t="s">
        <v>332</v>
      </c>
      <c r="K2" s="236" t="s">
        <v>342</v>
      </c>
    </row>
    <row r="3" spans="1:12" ht="15.75" x14ac:dyDescent="0.25">
      <c r="A3" s="164">
        <v>1055.4000000000001</v>
      </c>
      <c r="B3" s="236"/>
      <c r="D3" s="164">
        <f t="shared" ca="1" si="0"/>
        <v>-18045.7</v>
      </c>
      <c r="F3" s="253"/>
      <c r="H3" s="253"/>
      <c r="I3" s="253">
        <v>-7504.9</v>
      </c>
      <c r="J3" s="253">
        <v>-7989.6</v>
      </c>
      <c r="K3" s="253">
        <v>-11257.3</v>
      </c>
      <c r="L3" s="253"/>
    </row>
    <row r="4" spans="1:12" ht="15.75" x14ac:dyDescent="0.25">
      <c r="A4" s="164">
        <v>6652.7</v>
      </c>
      <c r="B4" s="236"/>
      <c r="D4" s="164">
        <f t="shared" ca="1" si="0"/>
        <v>-15395.6</v>
      </c>
      <c r="F4" s="253"/>
      <c r="H4" s="253"/>
      <c r="I4" s="253">
        <v>-2209.6999999999998</v>
      </c>
      <c r="J4" s="253">
        <v>-6124.7</v>
      </c>
      <c r="K4" s="253">
        <v>-8863.6</v>
      </c>
      <c r="L4" s="253"/>
    </row>
    <row r="5" spans="1:12" ht="15.75" x14ac:dyDescent="0.25">
      <c r="A5" s="164">
        <v>8445.5</v>
      </c>
      <c r="B5" s="236"/>
      <c r="D5" s="164">
        <f t="shared" ca="1" si="0"/>
        <v>-17732.8</v>
      </c>
      <c r="F5" s="253"/>
      <c r="H5" s="253"/>
      <c r="I5" s="253">
        <v>5169.3999999999996</v>
      </c>
      <c r="J5" s="253" t="s">
        <v>333</v>
      </c>
      <c r="K5" s="253">
        <v>-1314.4</v>
      </c>
      <c r="L5" s="253"/>
    </row>
    <row r="6" spans="1:12" ht="15.75" x14ac:dyDescent="0.25">
      <c r="A6" s="164" t="s">
        <v>153</v>
      </c>
      <c r="B6" s="236"/>
      <c r="D6" s="164">
        <f t="shared" ca="1" si="0"/>
        <v>-15820.1</v>
      </c>
      <c r="F6" s="253"/>
      <c r="H6" s="253"/>
      <c r="I6" s="253">
        <v>6084.4</v>
      </c>
      <c r="J6" s="253">
        <v>5284.9</v>
      </c>
      <c r="K6" s="253">
        <v>5914.2</v>
      </c>
      <c r="L6" s="253"/>
    </row>
    <row r="7" spans="1:12" ht="15.75" x14ac:dyDescent="0.25">
      <c r="A7" s="164" t="s">
        <v>155</v>
      </c>
      <c r="B7" s="236"/>
      <c r="D7" s="164">
        <f t="shared" ca="1" si="0"/>
        <v>-18839.5</v>
      </c>
      <c r="F7" s="253"/>
      <c r="H7" s="253"/>
      <c r="I7" s="253">
        <v>449.1</v>
      </c>
      <c r="J7" s="253">
        <v>2324.5</v>
      </c>
      <c r="K7" s="253">
        <v>2255.4</v>
      </c>
      <c r="L7" s="253"/>
    </row>
    <row r="8" spans="1:12" ht="15.75" x14ac:dyDescent="0.25">
      <c r="A8" s="164">
        <v>7601.7</v>
      </c>
      <c r="B8" s="236"/>
      <c r="D8" s="164">
        <f t="shared" ca="1" si="0"/>
        <v>-19040.2</v>
      </c>
      <c r="F8" s="253"/>
      <c r="H8" s="253"/>
      <c r="I8" s="253">
        <v>-2481.1</v>
      </c>
      <c r="J8" s="253">
        <v>-1167.7</v>
      </c>
      <c r="K8" s="253">
        <v>-1337.1</v>
      </c>
      <c r="L8" s="253"/>
    </row>
    <row r="9" spans="1:12" ht="15.75" x14ac:dyDescent="0.25">
      <c r="A9" s="164">
        <v>9886.9</v>
      </c>
      <c r="B9" s="236"/>
      <c r="D9" s="164">
        <f t="shared" ca="1" si="0"/>
        <v>-17634.8</v>
      </c>
      <c r="F9" s="253"/>
      <c r="H9" s="253"/>
      <c r="I9" s="253">
        <v>-2963.9</v>
      </c>
      <c r="J9" s="253">
        <v>-1733.7</v>
      </c>
      <c r="K9" s="253">
        <v>-3459.1</v>
      </c>
      <c r="L9" s="253"/>
    </row>
    <row r="10" spans="1:12" ht="15.75" x14ac:dyDescent="0.25">
      <c r="A10" s="164">
        <v>5385.2</v>
      </c>
      <c r="B10" s="236"/>
      <c r="D10" s="164">
        <f t="shared" ca="1" si="0"/>
        <v>-19496.2</v>
      </c>
      <c r="F10" s="253"/>
      <c r="H10" s="253"/>
      <c r="I10" s="253">
        <v>-6933.8</v>
      </c>
      <c r="J10" s="253">
        <v>-4777.7</v>
      </c>
      <c r="K10" s="253" t="s">
        <v>14</v>
      </c>
      <c r="L10" s="253"/>
    </row>
    <row r="11" spans="1:12" ht="15.75" x14ac:dyDescent="0.25">
      <c r="A11" s="164">
        <v>2681.2</v>
      </c>
      <c r="B11" s="236"/>
      <c r="D11" s="164">
        <f t="shared" ca="1" si="0"/>
        <v>-17780.599999999999</v>
      </c>
      <c r="F11" s="253"/>
      <c r="H11" s="253"/>
      <c r="I11" s="253">
        <v>-5521.2</v>
      </c>
      <c r="J11" s="253">
        <v>-3076.4</v>
      </c>
      <c r="K11" s="253">
        <v>-3504.1</v>
      </c>
      <c r="L11" s="253"/>
    </row>
    <row r="12" spans="1:12" ht="15.75" x14ac:dyDescent="0.25">
      <c r="A12" s="164">
        <v>3209.1</v>
      </c>
      <c r="B12" s="236"/>
      <c r="D12" s="164">
        <f t="shared" ca="1" si="0"/>
        <v>-16807.7</v>
      </c>
      <c r="F12" s="253"/>
      <c r="H12" s="253"/>
      <c r="I12" s="253">
        <v>-2706.8</v>
      </c>
      <c r="J12" s="253">
        <v>-3728.9</v>
      </c>
      <c r="K12" s="253">
        <v>-4163.2</v>
      </c>
      <c r="L12" s="253"/>
    </row>
    <row r="13" spans="1:12" ht="15.75" x14ac:dyDescent="0.25">
      <c r="A13" s="164">
        <v>1065.7</v>
      </c>
      <c r="B13" s="236"/>
      <c r="D13" s="164">
        <f t="shared" ca="1" si="0"/>
        <v>-20484.8</v>
      </c>
      <c r="F13" s="253"/>
      <c r="H13" s="253"/>
      <c r="I13" s="253">
        <v>-3308.7</v>
      </c>
      <c r="J13" s="253">
        <v>-3160.1</v>
      </c>
      <c r="K13" s="253">
        <v>-2571.3000000000002</v>
      </c>
      <c r="L13" s="253"/>
    </row>
    <row r="14" spans="1:12" ht="15.75" x14ac:dyDescent="0.25">
      <c r="A14" s="164">
        <v>7050.2</v>
      </c>
      <c r="B14" s="236"/>
      <c r="D14" s="164" t="str">
        <f t="shared" ca="1" si="0"/>
        <v>-23298</v>
      </c>
      <c r="F14" s="253"/>
      <c r="H14" s="253"/>
      <c r="I14" s="253">
        <v>3182.1</v>
      </c>
      <c r="J14" s="253">
        <v>2717.6</v>
      </c>
      <c r="K14" s="253">
        <v>2517.9</v>
      </c>
      <c r="L14" s="253"/>
    </row>
    <row r="15" spans="1:12" ht="15.75" x14ac:dyDescent="0.25">
      <c r="A15" s="164">
        <v>10289.799999999999</v>
      </c>
      <c r="B15" s="236"/>
      <c r="D15" s="164">
        <f t="shared" ca="1" si="0"/>
        <v>-21487.3</v>
      </c>
      <c r="F15" s="253"/>
      <c r="H15" s="253"/>
      <c r="I15" s="253">
        <v>4572.3999999999996</v>
      </c>
      <c r="J15" s="253">
        <v>3305.9</v>
      </c>
      <c r="K15" s="253">
        <v>2054.1</v>
      </c>
      <c r="L15" s="253"/>
    </row>
    <row r="16" spans="1:12" ht="15.75" x14ac:dyDescent="0.25">
      <c r="A16" s="164">
        <v>7453.4</v>
      </c>
      <c r="B16" s="236"/>
      <c r="D16" s="164">
        <f t="shared" ca="1" si="0"/>
        <v>-15550.3</v>
      </c>
      <c r="F16" s="253"/>
      <c r="H16" s="253"/>
      <c r="I16" s="253">
        <v>5822.1</v>
      </c>
      <c r="J16" s="253">
        <v>5495.9</v>
      </c>
      <c r="K16" s="253">
        <v>5070.7</v>
      </c>
      <c r="L16" s="253"/>
    </row>
    <row r="17" spans="1:12" ht="15.75" x14ac:dyDescent="0.25">
      <c r="A17" s="164">
        <v>7351.2</v>
      </c>
      <c r="B17" s="236"/>
      <c r="D17" s="164">
        <f t="shared" ca="1" si="0"/>
        <v>-11265.5</v>
      </c>
      <c r="F17" s="253"/>
      <c r="H17" s="253"/>
      <c r="I17" s="253">
        <v>-366.6</v>
      </c>
      <c r="J17" s="253">
        <v>1195.0999999999999</v>
      </c>
      <c r="K17" s="253">
        <v>2104.5</v>
      </c>
      <c r="L17" s="253"/>
    </row>
    <row r="18" spans="1:12" ht="15.75" x14ac:dyDescent="0.25">
      <c r="A18" s="164">
        <v>6032.8</v>
      </c>
      <c r="B18" s="236"/>
      <c r="D18" s="164">
        <f t="shared" ca="1" si="0"/>
        <v>-10665.7</v>
      </c>
      <c r="F18" s="253"/>
      <c r="H18" s="253"/>
      <c r="I18" s="253">
        <v>-815.9</v>
      </c>
      <c r="J18" s="253">
        <v>-498.3</v>
      </c>
      <c r="K18" s="253">
        <v>-805.3</v>
      </c>
      <c r="L18" s="253"/>
    </row>
    <row r="19" spans="1:12" ht="15.75" x14ac:dyDescent="0.25">
      <c r="A19" s="164" t="s">
        <v>166</v>
      </c>
      <c r="B19" s="236"/>
      <c r="D19" s="164">
        <f t="shared" ca="1" si="0"/>
        <v>-6866.2</v>
      </c>
      <c r="F19" s="253"/>
      <c r="H19" s="253"/>
      <c r="I19" s="253">
        <v>697.7</v>
      </c>
      <c r="J19" s="253" t="s">
        <v>334</v>
      </c>
      <c r="K19" s="253">
        <v>104.1</v>
      </c>
      <c r="L19" s="253"/>
    </row>
    <row r="20" spans="1:12" ht="15.75" x14ac:dyDescent="0.25">
      <c r="A20" s="164">
        <v>8725.5</v>
      </c>
      <c r="B20" s="236"/>
      <c r="D20" s="164" t="str">
        <f t="shared" ca="1" si="0"/>
        <v>-8175</v>
      </c>
      <c r="F20" s="253"/>
      <c r="H20" s="253"/>
      <c r="I20" s="253">
        <v>2672.1</v>
      </c>
      <c r="J20" s="253">
        <v>3234.8</v>
      </c>
      <c r="K20" s="253">
        <v>3213.3</v>
      </c>
      <c r="L20" s="253"/>
    </row>
    <row r="21" spans="1:12" ht="15.75" x14ac:dyDescent="0.25">
      <c r="A21" s="164">
        <v>8684.5</v>
      </c>
      <c r="B21" s="236"/>
      <c r="D21" s="164">
        <f t="shared" ca="1" si="0"/>
        <v>-5317.5</v>
      </c>
      <c r="F21" s="253"/>
      <c r="H21" s="253"/>
      <c r="I21" s="253">
        <v>2755.1</v>
      </c>
      <c r="J21" s="253">
        <v>2421.3000000000002</v>
      </c>
      <c r="K21" s="253">
        <v>1310.2</v>
      </c>
      <c r="L21" s="253"/>
    </row>
    <row r="22" spans="1:12" ht="15.75" x14ac:dyDescent="0.25">
      <c r="A22" s="164">
        <v>6309.1</v>
      </c>
      <c r="B22" s="236"/>
      <c r="D22" s="164">
        <f t="shared" ca="1" si="0"/>
        <v>-3371.5</v>
      </c>
      <c r="F22" s="253"/>
      <c r="H22" s="253"/>
      <c r="I22" s="253">
        <v>-3338.4</v>
      </c>
      <c r="J22" s="253">
        <v>-1981.9</v>
      </c>
      <c r="K22" s="253">
        <v>-2236.9</v>
      </c>
      <c r="L22" s="253"/>
    </row>
    <row r="23" spans="1:12" ht="15.75" x14ac:dyDescent="0.25">
      <c r="A23" s="164">
        <v>4557.8999999999996</v>
      </c>
      <c r="B23" s="236"/>
      <c r="D23" s="164">
        <f t="shared" ca="1" si="0"/>
        <v>-2232.1999999999998</v>
      </c>
      <c r="F23" s="253"/>
      <c r="H23" s="253"/>
      <c r="I23" s="253">
        <v>-3027.7</v>
      </c>
      <c r="J23" s="253">
        <v>-4112.8</v>
      </c>
      <c r="K23" s="253">
        <v>-4374.6000000000004</v>
      </c>
      <c r="L23" s="253"/>
    </row>
    <row r="24" spans="1:12" ht="15.75" x14ac:dyDescent="0.25">
      <c r="A24" s="164">
        <v>6014.1</v>
      </c>
      <c r="B24" s="236"/>
      <c r="D24" s="164">
        <f t="shared" ca="1" si="0"/>
        <v>5196.6000000000004</v>
      </c>
      <c r="F24" s="253"/>
      <c r="H24" s="253"/>
      <c r="I24" s="253" t="s">
        <v>322</v>
      </c>
      <c r="J24" s="253">
        <v>-5308.1</v>
      </c>
      <c r="K24" s="253">
        <v>-5437.3</v>
      </c>
      <c r="L24" s="253"/>
    </row>
    <row r="25" spans="1:12" ht="15.75" x14ac:dyDescent="0.25">
      <c r="A25" s="164" t="s">
        <v>170</v>
      </c>
      <c r="B25" s="236"/>
      <c r="D25" s="164">
        <f t="shared" ca="1" si="0"/>
        <v>4018.4</v>
      </c>
      <c r="F25" s="253"/>
      <c r="H25" s="253"/>
      <c r="I25" s="253">
        <v>-9869.5</v>
      </c>
      <c r="J25" s="253">
        <v>-8991.6</v>
      </c>
      <c r="K25" s="253">
        <v>-9530.9</v>
      </c>
      <c r="L25" s="253"/>
    </row>
    <row r="26" spans="1:12" ht="15.75" x14ac:dyDescent="0.25">
      <c r="A26" s="164">
        <v>5754.8</v>
      </c>
      <c r="B26" s="236"/>
      <c r="D26" s="164">
        <f t="shared" ca="1" si="0"/>
        <v>-1947.7</v>
      </c>
      <c r="F26" s="253"/>
      <c r="H26" s="253"/>
      <c r="I26" s="253" t="s">
        <v>323</v>
      </c>
      <c r="J26" s="253" t="s">
        <v>335</v>
      </c>
      <c r="K26" s="253">
        <v>-5988.3</v>
      </c>
      <c r="L26" s="253"/>
    </row>
    <row r="27" spans="1:12" ht="15.75" x14ac:dyDescent="0.25">
      <c r="A27" s="164">
        <v>6847.5</v>
      </c>
      <c r="B27" s="236"/>
      <c r="D27" s="164">
        <f t="shared" ca="1" si="0"/>
        <v>-4685.8999999999996</v>
      </c>
      <c r="F27" s="253"/>
      <c r="H27" s="253"/>
      <c r="I27" s="253">
        <v>559.20000000000005</v>
      </c>
      <c r="J27" s="253">
        <v>-47.6</v>
      </c>
      <c r="K27" s="253">
        <v>-715.5</v>
      </c>
      <c r="L27" s="253"/>
    </row>
    <row r="28" spans="1:12" ht="15.75" x14ac:dyDescent="0.25">
      <c r="A28" s="164">
        <v>5786.7</v>
      </c>
      <c r="B28" s="236"/>
      <c r="D28" s="164">
        <f t="shared" ca="1" si="0"/>
        <v>-1519.9</v>
      </c>
      <c r="F28" s="253"/>
      <c r="H28" s="253"/>
      <c r="I28" s="253" t="s">
        <v>324</v>
      </c>
      <c r="J28" s="253">
        <v>4273.8</v>
      </c>
      <c r="K28" s="253">
        <v>4250.6000000000004</v>
      </c>
      <c r="L28" s="253"/>
    </row>
    <row r="29" spans="1:12" ht="15.75" x14ac:dyDescent="0.25">
      <c r="A29" s="164">
        <v>2588.4</v>
      </c>
      <c r="B29" s="236"/>
      <c r="D29" s="164">
        <f t="shared" ca="1" si="0"/>
        <v>-378.5</v>
      </c>
      <c r="F29" s="253"/>
      <c r="H29" s="253"/>
      <c r="I29" s="253">
        <v>7594.5</v>
      </c>
      <c r="J29" s="253">
        <v>6653.2</v>
      </c>
      <c r="K29" s="253">
        <v>5977.5</v>
      </c>
      <c r="L29" s="253"/>
    </row>
    <row r="30" spans="1:12" ht="15.75" x14ac:dyDescent="0.25">
      <c r="A30" s="164">
        <v>2110.1</v>
      </c>
      <c r="B30" s="236"/>
      <c r="D30" s="164" t="str">
        <f t="shared" ca="1" si="0"/>
        <v>-1977</v>
      </c>
      <c r="F30" s="253"/>
      <c r="H30" s="253"/>
      <c r="I30" s="253">
        <v>6854.3</v>
      </c>
      <c r="J30" s="253">
        <v>6777.7</v>
      </c>
      <c r="K30" s="253">
        <v>6323.9</v>
      </c>
      <c r="L30" s="253"/>
    </row>
    <row r="31" spans="1:12" ht="15.75" x14ac:dyDescent="0.25">
      <c r="A31" s="164">
        <v>5339.5</v>
      </c>
      <c r="B31" s="236"/>
      <c r="D31" s="164">
        <f t="shared" ca="1" si="0"/>
        <v>538.1</v>
      </c>
      <c r="F31" s="253"/>
      <c r="H31" s="253"/>
      <c r="I31" s="253">
        <v>-3980.9</v>
      </c>
      <c r="J31" s="253">
        <v>-2259.4</v>
      </c>
      <c r="K31" s="253">
        <v>-2250.6999999999998</v>
      </c>
      <c r="L31" s="253"/>
    </row>
    <row r="32" spans="1:12" ht="15.75" x14ac:dyDescent="0.25">
      <c r="A32" s="164">
        <v>5434.9</v>
      </c>
      <c r="B32" s="236"/>
      <c r="D32" s="164">
        <f t="shared" ca="1" si="0"/>
        <v>5162.6000000000004</v>
      </c>
      <c r="F32" s="253"/>
      <c r="H32" s="253"/>
      <c r="I32" s="253">
        <v>-7998.8</v>
      </c>
      <c r="J32" s="253">
        <v>-7624.5</v>
      </c>
      <c r="K32" s="253">
        <v>-7947.9</v>
      </c>
      <c r="L32" s="253"/>
    </row>
    <row r="33" spans="1:12" ht="15.75" x14ac:dyDescent="0.25">
      <c r="A33" s="164" t="s">
        <v>174</v>
      </c>
      <c r="B33" s="236"/>
      <c r="D33" s="164">
        <f t="shared" ca="1" si="0"/>
        <v>-684.8</v>
      </c>
      <c r="F33" s="253"/>
      <c r="H33" s="253"/>
      <c r="I33" s="253">
        <v>-9134.1</v>
      </c>
      <c r="J33" s="253">
        <v>-8065.1</v>
      </c>
      <c r="K33" s="253">
        <v>-8161.4</v>
      </c>
      <c r="L33" s="253"/>
    </row>
    <row r="34" spans="1:12" ht="15.75" x14ac:dyDescent="0.25">
      <c r="A34" s="164">
        <v>6712.7</v>
      </c>
      <c r="B34" s="236"/>
      <c r="D34" s="164">
        <f t="shared" ca="1" si="0"/>
        <v>-1999.5</v>
      </c>
      <c r="F34" s="253"/>
      <c r="H34" s="253"/>
      <c r="I34" s="253">
        <v>-2500.5</v>
      </c>
      <c r="J34" s="253">
        <v>-2794.9</v>
      </c>
      <c r="K34" s="253">
        <v>-2964.8</v>
      </c>
      <c r="L34" s="253"/>
    </row>
    <row r="35" spans="1:12" ht="15.75" x14ac:dyDescent="0.25">
      <c r="A35" s="164">
        <v>6143.2</v>
      </c>
      <c r="B35" s="236"/>
      <c r="D35" s="164">
        <f t="shared" ca="1" si="0"/>
        <v>-4119.1000000000004</v>
      </c>
      <c r="F35" s="253"/>
      <c r="H35" s="253"/>
      <c r="I35" s="253">
        <v>-1351.4</v>
      </c>
      <c r="J35" s="253">
        <v>-318.8</v>
      </c>
      <c r="K35" s="253">
        <v>-502.5</v>
      </c>
      <c r="L35" s="253"/>
    </row>
    <row r="36" spans="1:12" ht="15.75" x14ac:dyDescent="0.25">
      <c r="A36" s="164">
        <v>2729.3</v>
      </c>
      <c r="B36" s="236"/>
      <c r="D36" s="164">
        <f t="shared" ca="1" si="0"/>
        <v>-4215.8999999999996</v>
      </c>
      <c r="F36" s="253"/>
      <c r="H36" s="253"/>
      <c r="I36" s="253">
        <v>144.1</v>
      </c>
      <c r="J36" s="253">
        <v>-223.6</v>
      </c>
      <c r="K36" s="253">
        <v>-260.89999999999998</v>
      </c>
      <c r="L36" s="253"/>
    </row>
    <row r="37" spans="1:12" ht="15.75" x14ac:dyDescent="0.25">
      <c r="A37" s="164">
        <v>-1719.1</v>
      </c>
      <c r="B37" s="236"/>
      <c r="D37" s="164">
        <f t="shared" ca="1" si="0"/>
        <v>-1839.1</v>
      </c>
      <c r="F37" s="253"/>
      <c r="H37" s="253"/>
      <c r="I37" s="253" t="s">
        <v>325</v>
      </c>
      <c r="J37" s="253">
        <v>845.2</v>
      </c>
      <c r="K37" s="253" t="s">
        <v>15</v>
      </c>
      <c r="L37" s="253"/>
    </row>
    <row r="38" spans="1:12" ht="15.75" x14ac:dyDescent="0.25">
      <c r="A38" s="164">
        <v>917.3</v>
      </c>
      <c r="B38" s="236"/>
      <c r="D38" s="164">
        <f t="shared" ca="1" si="0"/>
        <v>2204.3000000000002</v>
      </c>
      <c r="F38" s="253"/>
      <c r="H38" s="253"/>
      <c r="I38" s="253">
        <v>-4920.5</v>
      </c>
      <c r="J38" s="253">
        <v>-4153.8</v>
      </c>
      <c r="K38" s="253">
        <v>-4094.1</v>
      </c>
      <c r="L38" s="253"/>
    </row>
    <row r="39" spans="1:12" ht="15.75" x14ac:dyDescent="0.25">
      <c r="A39" s="164">
        <v>4269.8</v>
      </c>
      <c r="B39" s="236"/>
      <c r="D39" s="164">
        <f t="shared" ca="1" si="0"/>
        <v>-2852.3</v>
      </c>
      <c r="F39" s="253"/>
      <c r="H39" s="253"/>
      <c r="I39" s="253">
        <v>-7813.8</v>
      </c>
      <c r="J39" s="253" t="s">
        <v>336</v>
      </c>
      <c r="K39" s="253">
        <v>-7476.3</v>
      </c>
      <c r="L39" s="253"/>
    </row>
    <row r="40" spans="1:12" ht="15.75" x14ac:dyDescent="0.25">
      <c r="A40" s="164">
        <v>1824.8</v>
      </c>
      <c r="B40" s="236"/>
      <c r="D40" s="164">
        <f t="shared" ca="1" si="0"/>
        <v>-497.8</v>
      </c>
      <c r="F40" s="253"/>
      <c r="H40" s="253"/>
      <c r="I40" s="253">
        <v>-1146.3</v>
      </c>
      <c r="J40" s="253">
        <v>-565.5</v>
      </c>
      <c r="K40" s="253">
        <v>-693.5</v>
      </c>
      <c r="L40" s="253"/>
    </row>
    <row r="41" spans="1:12" ht="15.75" x14ac:dyDescent="0.25">
      <c r="A41" s="164">
        <v>1081.2</v>
      </c>
      <c r="B41" s="236"/>
      <c r="D41" s="164">
        <f t="shared" ca="1" si="0"/>
        <v>76.2</v>
      </c>
      <c r="F41" s="253"/>
      <c r="H41" s="253"/>
      <c r="I41" s="253">
        <v>2590.3000000000002</v>
      </c>
      <c r="J41" s="253" t="s">
        <v>337</v>
      </c>
      <c r="K41" s="253">
        <v>2116.4</v>
      </c>
      <c r="L41" s="253"/>
    </row>
    <row r="42" spans="1:12" ht="15.75" x14ac:dyDescent="0.25">
      <c r="A42" s="164">
        <v>226.4</v>
      </c>
      <c r="B42" s="236"/>
      <c r="D42" s="164">
        <f t="shared" ca="1" si="0"/>
        <v>-591.29999999999995</v>
      </c>
      <c r="F42" s="253"/>
      <c r="H42" s="253"/>
      <c r="I42" s="253">
        <v>4333.8</v>
      </c>
      <c r="J42" s="253" t="s">
        <v>338</v>
      </c>
      <c r="K42" s="253">
        <v>4483.6000000000004</v>
      </c>
      <c r="L42" s="253"/>
    </row>
    <row r="43" spans="1:12" ht="15.75" x14ac:dyDescent="0.25">
      <c r="A43" s="164">
        <v>2262.4</v>
      </c>
      <c r="B43" s="236"/>
      <c r="D43" s="164" t="str">
        <f t="shared" ca="1" si="0"/>
        <v>2490</v>
      </c>
      <c r="F43" s="253"/>
      <c r="H43" s="253"/>
      <c r="I43" s="253">
        <v>4330.8</v>
      </c>
      <c r="J43" s="253">
        <v>4618.1000000000004</v>
      </c>
      <c r="K43" s="253">
        <v>4506.6000000000004</v>
      </c>
      <c r="L43" s="253"/>
    </row>
    <row r="44" spans="1:12" ht="15.75" x14ac:dyDescent="0.25">
      <c r="A44" s="164">
        <v>3177.9</v>
      </c>
      <c r="B44" s="236"/>
      <c r="D44" s="164">
        <f t="shared" ca="1" si="0"/>
        <v>1034.5</v>
      </c>
      <c r="F44" s="253"/>
      <c r="H44" s="253"/>
      <c r="I44" s="253">
        <v>7805.2</v>
      </c>
      <c r="J44" s="253">
        <v>6054.1</v>
      </c>
      <c r="K44" s="253">
        <v>5945.4</v>
      </c>
      <c r="L44" s="253"/>
    </row>
    <row r="45" spans="1:12" ht="15.75" x14ac:dyDescent="0.25">
      <c r="A45" s="164" t="s">
        <v>185</v>
      </c>
      <c r="B45" s="236"/>
      <c r="D45" s="164">
        <f t="shared" ca="1" si="0"/>
        <v>1808.4</v>
      </c>
      <c r="F45" s="253"/>
      <c r="H45" s="253"/>
      <c r="I45" s="253" t="s">
        <v>326</v>
      </c>
      <c r="J45" s="253">
        <v>5309.1</v>
      </c>
      <c r="K45" s="253">
        <v>4991.7</v>
      </c>
      <c r="L45" s="253"/>
    </row>
    <row r="46" spans="1:12" ht="15.75" x14ac:dyDescent="0.25">
      <c r="A46" s="164">
        <v>1990.8</v>
      </c>
      <c r="B46" s="236"/>
      <c r="D46" s="164">
        <f t="shared" ca="1" si="0"/>
        <v>5056.2</v>
      </c>
      <c r="F46" s="253"/>
      <c r="H46" s="253"/>
      <c r="I46" s="253">
        <v>549.6</v>
      </c>
      <c r="J46" s="253">
        <v>-484.2</v>
      </c>
      <c r="K46" s="253">
        <v>-516.6</v>
      </c>
      <c r="L46" s="253"/>
    </row>
    <row r="47" spans="1:12" ht="15.75" x14ac:dyDescent="0.25">
      <c r="A47" s="164">
        <v>3774.1</v>
      </c>
      <c r="B47" s="236"/>
      <c r="D47" s="164">
        <f t="shared" ca="1" si="0"/>
        <v>-3242.1</v>
      </c>
      <c r="F47" s="253"/>
      <c r="H47" s="253"/>
      <c r="I47" s="253" t="s">
        <v>327</v>
      </c>
      <c r="J47" s="253">
        <v>-3732.9</v>
      </c>
      <c r="K47" s="253">
        <v>-3956.5</v>
      </c>
      <c r="L47" s="253"/>
    </row>
    <row r="48" spans="1:12" ht="15.75" x14ac:dyDescent="0.25">
      <c r="A48" s="164">
        <v>-115.1</v>
      </c>
      <c r="B48" s="236"/>
      <c r="D48" s="164">
        <f t="shared" ca="1" si="0"/>
        <v>-5749.7</v>
      </c>
      <c r="F48" s="253"/>
      <c r="H48" s="253"/>
      <c r="I48" s="253">
        <v>3319.5</v>
      </c>
      <c r="J48" s="253" t="s">
        <v>339</v>
      </c>
      <c r="K48" s="253">
        <v>3259.5</v>
      </c>
      <c r="L48" s="253"/>
    </row>
    <row r="49" spans="1:12" ht="15.75" x14ac:dyDescent="0.25">
      <c r="A49" s="164">
        <v>-7473.5</v>
      </c>
      <c r="B49" s="236"/>
      <c r="D49" s="164" t="str">
        <f t="shared" ca="1" si="0"/>
        <v>-4788</v>
      </c>
      <c r="F49" s="253"/>
      <c r="H49" s="253"/>
      <c r="I49" s="253">
        <v>7280.9</v>
      </c>
      <c r="J49" s="253" t="s">
        <v>340</v>
      </c>
      <c r="K49" s="253" t="s">
        <v>16</v>
      </c>
      <c r="L49" s="253"/>
    </row>
    <row r="50" spans="1:12" ht="15.75" x14ac:dyDescent="0.25">
      <c r="A50" s="164">
        <v>-8664.4</v>
      </c>
      <c r="B50" s="236"/>
      <c r="D50" s="164">
        <f t="shared" ca="1" si="0"/>
        <v>-7902.7</v>
      </c>
      <c r="F50" s="253"/>
      <c r="H50" s="253"/>
      <c r="I50" s="253">
        <v>-5662.3</v>
      </c>
      <c r="J50" s="253">
        <v>-6372.4</v>
      </c>
      <c r="K50" s="253">
        <v>-5614.7</v>
      </c>
      <c r="L50" s="253"/>
    </row>
    <row r="51" spans="1:12" ht="15.75" x14ac:dyDescent="0.25">
      <c r="A51" s="164">
        <v>-7902.7</v>
      </c>
      <c r="B51" s="236"/>
      <c r="D51" s="164">
        <f t="shared" ca="1" si="0"/>
        <v>-8664.4</v>
      </c>
      <c r="F51" s="253"/>
      <c r="H51" s="253"/>
      <c r="I51" s="253">
        <v>-11765.6</v>
      </c>
      <c r="J51" s="253">
        <v>-9120.7000000000007</v>
      </c>
      <c r="K51" s="253">
        <v>-8934.1</v>
      </c>
      <c r="L51" s="253"/>
    </row>
    <row r="52" spans="1:12" ht="15.75" x14ac:dyDescent="0.25">
      <c r="A52" s="164" t="s">
        <v>188</v>
      </c>
      <c r="B52" s="236"/>
      <c r="D52" s="164">
        <f t="shared" ca="1" si="0"/>
        <v>-7473.5</v>
      </c>
      <c r="F52" s="253"/>
      <c r="H52" s="253"/>
      <c r="I52" s="253">
        <v>-4120.1000000000004</v>
      </c>
      <c r="J52" s="253">
        <v>-4294.5</v>
      </c>
      <c r="K52" s="253">
        <v>-4430.3999999999996</v>
      </c>
      <c r="L52" s="253"/>
    </row>
    <row r="53" spans="1:12" ht="15.75" x14ac:dyDescent="0.25">
      <c r="A53" s="164">
        <v>-5749.7</v>
      </c>
      <c r="B53" s="236"/>
      <c r="D53" s="164">
        <f t="shared" ca="1" si="0"/>
        <v>-115.1</v>
      </c>
      <c r="F53" s="253"/>
      <c r="H53" s="253"/>
      <c r="I53" s="253">
        <v>4232.3</v>
      </c>
      <c r="J53" s="253">
        <v>3106.9</v>
      </c>
      <c r="K53" s="253">
        <v>3079.5</v>
      </c>
      <c r="L53" s="253"/>
    </row>
    <row r="54" spans="1:12" ht="15.75" x14ac:dyDescent="0.25">
      <c r="A54" s="164">
        <v>-3242.1</v>
      </c>
      <c r="B54" s="236"/>
      <c r="D54" s="164">
        <f t="shared" ca="1" si="0"/>
        <v>3774.1</v>
      </c>
      <c r="F54" s="253"/>
      <c r="H54" s="253"/>
      <c r="I54" s="253">
        <v>-114.1</v>
      </c>
      <c r="J54" s="253">
        <v>798.5</v>
      </c>
      <c r="K54" s="253">
        <v>153.30000000000001</v>
      </c>
      <c r="L54" s="253"/>
    </row>
    <row r="55" spans="1:12" ht="15.75" x14ac:dyDescent="0.25">
      <c r="A55" s="164">
        <v>5056.2</v>
      </c>
      <c r="B55" s="236"/>
      <c r="D55" s="164">
        <f t="shared" ca="1" si="0"/>
        <v>1990.8</v>
      </c>
      <c r="F55" s="253"/>
      <c r="H55" s="253"/>
      <c r="I55" s="253">
        <v>-7913.7</v>
      </c>
      <c r="J55" s="253">
        <v>-6918.5</v>
      </c>
      <c r="K55" s="253">
        <v>-6983.7</v>
      </c>
      <c r="L55" s="253"/>
    </row>
    <row r="56" spans="1:12" ht="15.75" x14ac:dyDescent="0.25">
      <c r="A56" s="164">
        <v>1808.4</v>
      </c>
      <c r="B56" s="236"/>
      <c r="D56" s="164" t="str">
        <f t="shared" ca="1" si="0"/>
        <v>2073</v>
      </c>
      <c r="F56" s="253"/>
      <c r="H56" s="253"/>
      <c r="I56" s="253">
        <v>-3906.6</v>
      </c>
      <c r="J56" s="253">
        <v>-2488.1</v>
      </c>
      <c r="K56" s="253">
        <v>-2418.8000000000002</v>
      </c>
      <c r="L56" s="253"/>
    </row>
    <row r="57" spans="1:12" ht="15.75" x14ac:dyDescent="0.25">
      <c r="A57" s="164">
        <v>1034.5</v>
      </c>
      <c r="B57" s="236"/>
      <c r="D57" s="164">
        <f t="shared" ca="1" si="0"/>
        <v>3177.9</v>
      </c>
      <c r="F57" s="253"/>
      <c r="H57" s="253"/>
      <c r="I57" s="253">
        <v>1533.5</v>
      </c>
      <c r="J57" s="253">
        <v>1482.9</v>
      </c>
      <c r="K57" s="253" t="s">
        <v>17</v>
      </c>
      <c r="L57" s="253"/>
    </row>
    <row r="58" spans="1:12" ht="15.75" x14ac:dyDescent="0.25">
      <c r="A58" s="164" t="s">
        <v>194</v>
      </c>
      <c r="B58" s="236"/>
      <c r="D58" s="164">
        <f t="shared" ca="1" si="0"/>
        <v>2262.4</v>
      </c>
      <c r="F58" s="253"/>
      <c r="H58" s="253"/>
      <c r="I58" s="253">
        <v>-444.1</v>
      </c>
      <c r="J58" s="253">
        <v>-103.6</v>
      </c>
      <c r="K58" s="253">
        <v>132.4</v>
      </c>
      <c r="L58" s="253"/>
    </row>
    <row r="59" spans="1:12" ht="15.75" x14ac:dyDescent="0.25">
      <c r="A59" s="164">
        <v>-591.29999999999995</v>
      </c>
      <c r="B59" s="236"/>
      <c r="D59" s="164">
        <f t="shared" ca="1" si="0"/>
        <v>226.4</v>
      </c>
      <c r="F59" s="253"/>
      <c r="H59" s="253"/>
      <c r="I59" s="253">
        <v>-5431.6</v>
      </c>
      <c r="J59" s="253">
        <v>-3456.6</v>
      </c>
      <c r="K59" s="253">
        <v>-2992.7</v>
      </c>
      <c r="L59" s="253"/>
    </row>
    <row r="60" spans="1:12" ht="15.75" x14ac:dyDescent="0.25">
      <c r="A60" s="164">
        <v>76.2</v>
      </c>
      <c r="B60" s="236"/>
      <c r="D60" s="164">
        <f t="shared" ca="1" si="0"/>
        <v>1081.2</v>
      </c>
      <c r="F60" s="253"/>
      <c r="H60" s="253"/>
      <c r="I60" s="253" t="s">
        <v>328</v>
      </c>
      <c r="J60" s="253">
        <v>847.5</v>
      </c>
      <c r="K60" s="253">
        <v>848.7</v>
      </c>
      <c r="L60" s="253"/>
    </row>
    <row r="61" spans="1:12" ht="15.75" x14ac:dyDescent="0.25">
      <c r="A61" s="164">
        <v>-497.8</v>
      </c>
      <c r="B61" s="236"/>
      <c r="D61" s="164">
        <f t="shared" ca="1" si="0"/>
        <v>1824.8</v>
      </c>
      <c r="F61" s="253"/>
      <c r="H61" s="253"/>
      <c r="I61" s="253">
        <v>6262.7</v>
      </c>
      <c r="J61" s="253">
        <v>4964.3</v>
      </c>
      <c r="K61" s="253">
        <v>4860.7</v>
      </c>
      <c r="L61" s="253"/>
    </row>
    <row r="62" spans="1:12" ht="15.75" x14ac:dyDescent="0.25">
      <c r="A62" s="164">
        <v>-2852.3</v>
      </c>
      <c r="B62" s="236"/>
      <c r="D62" s="164">
        <f t="shared" ca="1" si="0"/>
        <v>4269.8</v>
      </c>
      <c r="F62" s="253"/>
      <c r="H62" s="253"/>
      <c r="I62" s="253">
        <v>176.2</v>
      </c>
      <c r="J62" s="253" t="s">
        <v>341</v>
      </c>
      <c r="K62" s="253">
        <v>1587.9</v>
      </c>
      <c r="L62" s="253"/>
    </row>
    <row r="63" spans="1:12" ht="15.75" x14ac:dyDescent="0.25">
      <c r="A63" s="164">
        <v>2204.3000000000002</v>
      </c>
      <c r="B63" s="236"/>
      <c r="D63" s="164">
        <f t="shared" ca="1" si="0"/>
        <v>917.3</v>
      </c>
      <c r="F63" s="253"/>
      <c r="H63" s="253"/>
      <c r="I63" s="253" t="s">
        <v>329</v>
      </c>
      <c r="J63" s="253">
        <v>-910.3</v>
      </c>
      <c r="K63" s="253">
        <v>-549.4</v>
      </c>
      <c r="L63" s="253"/>
    </row>
    <row r="64" spans="1:12" ht="15.75" x14ac:dyDescent="0.25">
      <c r="A64" s="164">
        <v>-1839.1</v>
      </c>
      <c r="B64" s="236"/>
      <c r="D64" s="164">
        <f t="shared" ca="1" si="0"/>
        <v>-1719.1</v>
      </c>
      <c r="F64" s="253"/>
      <c r="H64" s="253"/>
      <c r="I64" s="253">
        <v>-310.3</v>
      </c>
      <c r="J64" s="253">
        <v>483.5</v>
      </c>
      <c r="K64" s="253">
        <v>694.5</v>
      </c>
      <c r="L64" s="253"/>
    </row>
    <row r="65" spans="1:12" ht="15.75" x14ac:dyDescent="0.25">
      <c r="A65" s="164">
        <v>-4215.8999999999996</v>
      </c>
      <c r="B65" s="236"/>
      <c r="D65" s="164">
        <f t="shared" ca="1" si="0"/>
        <v>2729.3</v>
      </c>
      <c r="F65" s="253"/>
      <c r="H65" s="253"/>
      <c r="I65" s="253">
        <v>779.8</v>
      </c>
      <c r="J65" s="253">
        <v>392.6</v>
      </c>
      <c r="K65" s="253">
        <v>453.5</v>
      </c>
      <c r="L65" s="253"/>
    </row>
    <row r="66" spans="1:12" ht="15.75" x14ac:dyDescent="0.25">
      <c r="A66" s="164">
        <v>-4119.1000000000004</v>
      </c>
      <c r="B66" s="236"/>
      <c r="D66" s="164">
        <f t="shared" ref="D66:D100" ca="1" si="1">OFFSET($A$100,(ROW($A$1)-ROW()),)</f>
        <v>6143.2</v>
      </c>
      <c r="F66" s="253"/>
      <c r="H66" s="253"/>
      <c r="I66" s="253" t="s">
        <v>330</v>
      </c>
      <c r="J66" s="253">
        <v>1590.2</v>
      </c>
      <c r="K66" s="253">
        <v>1059.4000000000001</v>
      </c>
      <c r="L66" s="253"/>
    </row>
    <row r="67" spans="1:12" ht="15.75" x14ac:dyDescent="0.25">
      <c r="A67" s="164">
        <v>-1999.5</v>
      </c>
      <c r="B67" s="236"/>
      <c r="D67" s="164">
        <f t="shared" ca="1" si="1"/>
        <v>6712.7</v>
      </c>
      <c r="F67" s="253"/>
      <c r="H67" s="253"/>
      <c r="I67" s="253">
        <v>6282.2</v>
      </c>
      <c r="J67" s="253">
        <v>5922.2</v>
      </c>
      <c r="K67" s="253">
        <v>5595.7</v>
      </c>
      <c r="L67" s="253"/>
    </row>
    <row r="68" spans="1:12" ht="15.75" x14ac:dyDescent="0.25">
      <c r="A68" s="164">
        <v>-684.8</v>
      </c>
      <c r="B68" s="236"/>
      <c r="D68" s="164" t="str">
        <f t="shared" ca="1" si="1"/>
        <v>4522</v>
      </c>
      <c r="F68" s="253"/>
      <c r="H68" s="253"/>
      <c r="I68" s="253">
        <v>9864.7999999999993</v>
      </c>
      <c r="J68" s="253">
        <v>11304.6</v>
      </c>
      <c r="K68" s="253">
        <v>11602.7</v>
      </c>
      <c r="L68" s="253"/>
    </row>
    <row r="69" spans="1:12" ht="15.75" x14ac:dyDescent="0.25">
      <c r="A69" s="164">
        <v>5162.6000000000004</v>
      </c>
      <c r="B69" s="236"/>
      <c r="D69" s="164">
        <f t="shared" ca="1" si="1"/>
        <v>5434.9</v>
      </c>
      <c r="F69" s="253"/>
      <c r="H69" s="253"/>
      <c r="I69" s="253">
        <v>9804.1</v>
      </c>
      <c r="J69" s="253">
        <v>10849.7</v>
      </c>
      <c r="K69" s="253" t="s">
        <v>18</v>
      </c>
      <c r="L69" s="253"/>
    </row>
    <row r="70" spans="1:12" ht="15.75" x14ac:dyDescent="0.25">
      <c r="A70" s="164">
        <v>538.1</v>
      </c>
      <c r="B70" s="236"/>
      <c r="D70" s="164">
        <f t="shared" ca="1" si="1"/>
        <v>5339.5</v>
      </c>
      <c r="H70" s="253"/>
      <c r="I70" s="253">
        <v>10223.200000000001</v>
      </c>
      <c r="J70" s="253">
        <v>11345.6</v>
      </c>
      <c r="K70" s="253">
        <v>12130.8</v>
      </c>
      <c r="L70" s="253"/>
    </row>
    <row r="71" spans="1:12" ht="15.75" x14ac:dyDescent="0.25">
      <c r="A71" s="164" t="s">
        <v>204</v>
      </c>
      <c r="B71" s="236"/>
      <c r="D71" s="164">
        <f t="shared" ca="1" si="1"/>
        <v>2110.1</v>
      </c>
      <c r="H71" s="253"/>
      <c r="I71" s="253">
        <v>10292.6</v>
      </c>
      <c r="J71" s="253"/>
      <c r="K71" s="253"/>
      <c r="L71" s="253"/>
    </row>
    <row r="72" spans="1:12" ht="15.75" x14ac:dyDescent="0.25">
      <c r="A72" s="164">
        <v>-378.5</v>
      </c>
      <c r="B72" s="236"/>
      <c r="D72" s="164">
        <f t="shared" ca="1" si="1"/>
        <v>2588.4</v>
      </c>
      <c r="H72" s="253"/>
      <c r="I72" s="253"/>
      <c r="J72" s="253"/>
      <c r="K72" s="253"/>
      <c r="L72" s="253"/>
    </row>
    <row r="73" spans="1:12" ht="15.75" x14ac:dyDescent="0.25">
      <c r="A73" s="164">
        <v>-1519.9</v>
      </c>
      <c r="B73" s="236"/>
      <c r="D73" s="164">
        <f t="shared" ca="1" si="1"/>
        <v>5786.7</v>
      </c>
      <c r="H73" s="253"/>
      <c r="I73" s="253"/>
      <c r="J73" s="253"/>
      <c r="K73" s="253"/>
      <c r="L73" s="253"/>
    </row>
    <row r="74" spans="1:12" ht="15.75" x14ac:dyDescent="0.25">
      <c r="A74" s="164">
        <v>-4685.8999999999996</v>
      </c>
      <c r="B74" s="236"/>
      <c r="D74" s="164">
        <f t="shared" ca="1" si="1"/>
        <v>6847.5</v>
      </c>
      <c r="H74" s="253"/>
      <c r="I74" s="253"/>
      <c r="J74" s="253"/>
      <c r="K74" s="253"/>
      <c r="L74" s="253"/>
    </row>
    <row r="75" spans="1:12" ht="15.75" x14ac:dyDescent="0.25">
      <c r="A75" s="164">
        <v>-1947.7</v>
      </c>
      <c r="B75" s="236"/>
      <c r="D75" s="164">
        <f t="shared" ca="1" si="1"/>
        <v>5754.8</v>
      </c>
      <c r="H75" s="253"/>
      <c r="I75" s="253"/>
      <c r="J75" s="253"/>
      <c r="K75" s="253"/>
      <c r="L75" s="253"/>
    </row>
    <row r="76" spans="1:12" ht="15.75" x14ac:dyDescent="0.25">
      <c r="A76" s="164">
        <v>4018.4</v>
      </c>
      <c r="B76" s="236"/>
      <c r="D76" s="164" t="str">
        <f t="shared" ca="1" si="1"/>
        <v>6506</v>
      </c>
      <c r="H76" s="253"/>
      <c r="I76" s="253"/>
      <c r="J76" s="253"/>
      <c r="K76" s="253"/>
      <c r="L76" s="253"/>
    </row>
    <row r="77" spans="1:12" ht="15.75" x14ac:dyDescent="0.25">
      <c r="A77" s="164">
        <v>5196.6000000000004</v>
      </c>
      <c r="B77" s="236"/>
      <c r="D77" s="164">
        <f t="shared" ca="1" si="1"/>
        <v>6014.1</v>
      </c>
      <c r="H77" s="253"/>
      <c r="I77" s="253"/>
      <c r="J77" s="253"/>
      <c r="K77" s="253"/>
      <c r="L77" s="253"/>
    </row>
    <row r="78" spans="1:12" ht="15.75" x14ac:dyDescent="0.25">
      <c r="A78" s="164">
        <v>-2232.1999999999998</v>
      </c>
      <c r="B78" s="236"/>
      <c r="D78" s="164">
        <f t="shared" ca="1" si="1"/>
        <v>4557.8999999999996</v>
      </c>
    </row>
    <row r="79" spans="1:12" ht="15.75" x14ac:dyDescent="0.25">
      <c r="A79" s="164">
        <v>-3371.5</v>
      </c>
      <c r="B79" s="236"/>
      <c r="D79" s="164">
        <f t="shared" ca="1" si="1"/>
        <v>6309.1</v>
      </c>
    </row>
    <row r="80" spans="1:12" ht="15.75" x14ac:dyDescent="0.25">
      <c r="A80" s="164">
        <v>-5317.5</v>
      </c>
      <c r="D80" s="164">
        <f t="shared" ca="1" si="1"/>
        <v>8684.5</v>
      </c>
    </row>
    <row r="81" spans="1:4" ht="15.75" x14ac:dyDescent="0.25">
      <c r="A81" s="164" t="s">
        <v>206</v>
      </c>
      <c r="D81" s="164">
        <f t="shared" ca="1" si="1"/>
        <v>8725.5</v>
      </c>
    </row>
    <row r="82" spans="1:4" ht="15.75" x14ac:dyDescent="0.25">
      <c r="A82" s="164">
        <v>-6866.2</v>
      </c>
      <c r="D82" s="164" t="str">
        <f t="shared" ca="1" si="1"/>
        <v>6465</v>
      </c>
    </row>
    <row r="83" spans="1:4" ht="15.75" x14ac:dyDescent="0.25">
      <c r="A83" s="164">
        <v>-10665.7</v>
      </c>
      <c r="D83" s="164">
        <f t="shared" ca="1" si="1"/>
        <v>6032.8</v>
      </c>
    </row>
    <row r="84" spans="1:4" ht="15.75" x14ac:dyDescent="0.25">
      <c r="A84" s="164">
        <v>-11265.5</v>
      </c>
      <c r="D84" s="164">
        <f t="shared" ca="1" si="1"/>
        <v>7351.2</v>
      </c>
    </row>
    <row r="85" spans="1:4" ht="15.75" x14ac:dyDescent="0.25">
      <c r="A85" s="164">
        <v>-15550.3</v>
      </c>
      <c r="D85" s="164">
        <f t="shared" ca="1" si="1"/>
        <v>7453.4</v>
      </c>
    </row>
    <row r="86" spans="1:4" ht="15.75" x14ac:dyDescent="0.25">
      <c r="A86" s="164">
        <v>-21487.3</v>
      </c>
      <c r="D86" s="164">
        <f t="shared" ca="1" si="1"/>
        <v>10289.799999999999</v>
      </c>
    </row>
    <row r="87" spans="1:4" ht="15.75" x14ac:dyDescent="0.25">
      <c r="A87" s="164" t="s">
        <v>209</v>
      </c>
      <c r="D87" s="164">
        <f t="shared" ca="1" si="1"/>
        <v>7050.2</v>
      </c>
    </row>
    <row r="88" spans="1:4" ht="15.75" x14ac:dyDescent="0.25">
      <c r="A88" s="164">
        <v>-20484.8</v>
      </c>
      <c r="D88" s="164">
        <f t="shared" ca="1" si="1"/>
        <v>1065.7</v>
      </c>
    </row>
    <row r="89" spans="1:4" ht="15.75" x14ac:dyDescent="0.25">
      <c r="A89" s="164">
        <v>-16807.7</v>
      </c>
      <c r="D89" s="164">
        <f t="shared" ca="1" si="1"/>
        <v>3209.1</v>
      </c>
    </row>
    <row r="90" spans="1:4" ht="15.75" x14ac:dyDescent="0.25">
      <c r="A90" s="164">
        <v>-17780.599999999999</v>
      </c>
      <c r="D90" s="164">
        <f t="shared" ca="1" si="1"/>
        <v>2681.2</v>
      </c>
    </row>
    <row r="91" spans="1:4" ht="15.75" x14ac:dyDescent="0.25">
      <c r="A91" s="164">
        <v>-19496.2</v>
      </c>
      <c r="D91" s="164">
        <f t="shared" ca="1" si="1"/>
        <v>5385.2</v>
      </c>
    </row>
    <row r="92" spans="1:4" ht="15.75" x14ac:dyDescent="0.25">
      <c r="A92" s="164">
        <v>-17634.8</v>
      </c>
      <c r="D92" s="164">
        <f t="shared" ca="1" si="1"/>
        <v>9886.9</v>
      </c>
    </row>
    <row r="93" spans="1:4" ht="15.75" x14ac:dyDescent="0.25">
      <c r="A93" s="164">
        <v>-19040.2</v>
      </c>
      <c r="D93" s="164">
        <f t="shared" ca="1" si="1"/>
        <v>7601.7</v>
      </c>
    </row>
    <row r="94" spans="1:4" ht="15.75" x14ac:dyDescent="0.25">
      <c r="A94" s="164">
        <v>-18839.5</v>
      </c>
      <c r="D94" s="164" t="str">
        <f t="shared" ca="1" si="1"/>
        <v>7421</v>
      </c>
    </row>
    <row r="95" spans="1:4" ht="15.75" x14ac:dyDescent="0.25">
      <c r="A95" s="164">
        <v>-15820.1</v>
      </c>
      <c r="D95" s="164" t="str">
        <f t="shared" ca="1" si="1"/>
        <v>8217</v>
      </c>
    </row>
    <row r="96" spans="1:4" ht="15.75" x14ac:dyDescent="0.25">
      <c r="A96" s="164">
        <v>-17732.8</v>
      </c>
      <c r="D96" s="164">
        <f t="shared" ca="1" si="1"/>
        <v>8445.5</v>
      </c>
    </row>
    <row r="97" spans="1:4" ht="15.75" x14ac:dyDescent="0.25">
      <c r="A97" s="164">
        <v>-15395.6</v>
      </c>
      <c r="D97" s="164">
        <f t="shared" ca="1" si="1"/>
        <v>6652.7</v>
      </c>
    </row>
    <row r="98" spans="1:4" ht="15.75" x14ac:dyDescent="0.25">
      <c r="A98" s="164">
        <v>-18045.7</v>
      </c>
      <c r="D98" s="164">
        <f t="shared" ca="1" si="1"/>
        <v>1055.4000000000001</v>
      </c>
    </row>
    <row r="99" spans="1:4" ht="15.75" x14ac:dyDescent="0.25">
      <c r="A99" s="164">
        <v>-19493.900000000001</v>
      </c>
      <c r="D99" s="164">
        <f t="shared" ca="1" si="1"/>
        <v>552.70000000000005</v>
      </c>
    </row>
    <row r="100" spans="1:4" ht="15.75" x14ac:dyDescent="0.25">
      <c r="A100" s="164" t="s">
        <v>212</v>
      </c>
      <c r="D100" s="164">
        <f t="shared" ca="1" si="1"/>
        <v>421.4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25"/>
  <sheetViews>
    <sheetView tabSelected="1" zoomScale="70" zoomScaleNormal="70" workbookViewId="0">
      <pane ySplit="2" topLeftCell="A3" activePane="bottomLeft" state="frozen"/>
      <selection pane="bottomLeft" activeCell="J4" sqref="J4"/>
    </sheetView>
  </sheetViews>
  <sheetFormatPr defaultRowHeight="15" x14ac:dyDescent="0.25"/>
  <cols>
    <col min="1" max="7" width="11.28515625" bestFit="1" customWidth="1"/>
    <col min="8" max="9" width="11.28515625" style="302" bestFit="1" customWidth="1"/>
    <col min="10" max="10" width="11.28515625" style="303" bestFit="1" customWidth="1"/>
    <col min="11" max="11" width="11.28515625" style="282" hidden="1" customWidth="1"/>
    <col min="12" max="12" width="11.28515625" style="282" bestFit="1" customWidth="1"/>
    <col min="13" max="13" width="11.28515625" style="282" hidden="1" customWidth="1"/>
    <col min="14" max="14" width="11.28515625" style="282" bestFit="1" customWidth="1"/>
    <col min="15" max="15" width="11.28515625" style="282" hidden="1" customWidth="1"/>
    <col min="17" max="19" width="11.28515625" bestFit="1" customWidth="1"/>
    <col min="20" max="21" width="13.140625" bestFit="1" customWidth="1"/>
    <col min="22" max="25" width="11.28515625" bestFit="1" customWidth="1"/>
    <col min="26" max="26" width="11.28515625" style="282" bestFit="1" customWidth="1"/>
    <col min="27" max="27" width="11.28515625" style="282" hidden="1" customWidth="1"/>
    <col min="28" max="28" width="11.28515625" style="282" bestFit="1" customWidth="1"/>
    <col min="29" max="29" width="11.28515625" style="282" hidden="1" customWidth="1"/>
    <col min="30" max="30" width="11.28515625" style="282" bestFit="1" customWidth="1"/>
    <col min="31" max="31" width="11.28515625" style="282" hidden="1" customWidth="1"/>
    <col min="35" max="35" width="11.28515625" bestFit="1" customWidth="1"/>
    <col min="36" max="36" width="11.28515625" customWidth="1"/>
    <col min="37" max="37" width="11.28515625" bestFit="1" customWidth="1"/>
    <col min="38" max="38" width="11.28515625" customWidth="1"/>
    <col min="39" max="39" width="11.28515625" bestFit="1" customWidth="1"/>
    <col min="40" max="40" width="11.28515625" customWidth="1"/>
    <col min="41" max="41" width="11.28515625" bestFit="1" customWidth="1"/>
    <col min="42" max="42" width="11.28515625" customWidth="1"/>
    <col min="43" max="43" width="11.28515625" bestFit="1" customWidth="1"/>
    <col min="44" max="44" width="11.28515625" customWidth="1"/>
    <col min="45" max="45" width="11.28515625" bestFit="1" customWidth="1"/>
    <col min="46" max="46" width="11.28515625" style="49" customWidth="1"/>
    <col min="47" max="47" width="11.28515625" style="49" bestFit="1" customWidth="1"/>
    <col min="48" max="48" width="11.28515625" style="282" customWidth="1"/>
    <col min="49" max="49" width="11.28515625" style="282" bestFit="1" customWidth="1"/>
    <col min="50" max="50" width="11.28515625" style="282" customWidth="1"/>
    <col min="51" max="51" width="11.28515625" style="282" bestFit="1" customWidth="1"/>
    <col min="52" max="52" width="11.28515625" style="282" customWidth="1"/>
    <col min="53" max="53" width="11.28515625" style="282" bestFit="1" customWidth="1"/>
  </cols>
  <sheetData>
    <row r="1" spans="1:57" ht="15.75" x14ac:dyDescent="0.25">
      <c r="A1" s="206">
        <v>44746</v>
      </c>
      <c r="B1" s="15">
        <v>44761</v>
      </c>
      <c r="C1" s="6">
        <v>44766</v>
      </c>
      <c r="D1" s="29">
        <v>44770</v>
      </c>
      <c r="E1" s="32">
        <v>44812</v>
      </c>
      <c r="F1" s="40">
        <v>44853</v>
      </c>
      <c r="G1" s="214">
        <v>44908</v>
      </c>
      <c r="H1" s="293">
        <v>44940</v>
      </c>
      <c r="I1" s="294">
        <v>44940</v>
      </c>
      <c r="J1" s="280">
        <v>45070</v>
      </c>
      <c r="K1" s="280">
        <v>45070</v>
      </c>
      <c r="L1" s="280">
        <v>45070</v>
      </c>
      <c r="M1" s="280">
        <v>45070</v>
      </c>
      <c r="N1" s="280">
        <v>45070</v>
      </c>
      <c r="O1" s="280">
        <v>45070</v>
      </c>
      <c r="Q1" s="11">
        <v>44746</v>
      </c>
      <c r="R1" s="15">
        <v>44761</v>
      </c>
      <c r="S1" s="6">
        <v>44766</v>
      </c>
      <c r="T1" s="29">
        <v>44770</v>
      </c>
      <c r="U1" s="32">
        <v>44812</v>
      </c>
      <c r="V1" s="40">
        <v>44853</v>
      </c>
      <c r="W1" s="47">
        <v>44908</v>
      </c>
      <c r="X1" s="54">
        <v>44940</v>
      </c>
      <c r="Y1" s="55">
        <v>44940</v>
      </c>
      <c r="Z1" s="280">
        <v>45070</v>
      </c>
      <c r="AA1" s="280">
        <v>45070</v>
      </c>
      <c r="AB1" s="280">
        <v>45070</v>
      </c>
      <c r="AC1" s="280">
        <v>45070</v>
      </c>
      <c r="AD1" s="280">
        <v>45070</v>
      </c>
      <c r="AE1" s="280">
        <v>45070</v>
      </c>
      <c r="AH1" s="311">
        <v>44746</v>
      </c>
      <c r="AI1" s="311"/>
      <c r="AJ1" s="312">
        <v>44761</v>
      </c>
      <c r="AK1" s="312"/>
      <c r="AL1" s="313">
        <v>44770</v>
      </c>
      <c r="AM1" s="313"/>
      <c r="AN1" s="314">
        <v>44812</v>
      </c>
      <c r="AO1" s="314"/>
      <c r="AP1" s="315">
        <v>44853</v>
      </c>
      <c r="AQ1" s="315"/>
      <c r="AR1" s="310">
        <v>44908</v>
      </c>
      <c r="AS1" s="310"/>
      <c r="AT1" s="310">
        <v>44940</v>
      </c>
      <c r="AU1" s="310"/>
      <c r="AV1" s="309">
        <v>44940</v>
      </c>
      <c r="AW1" s="309"/>
      <c r="AX1" s="309">
        <v>44940</v>
      </c>
      <c r="AY1" s="309"/>
      <c r="AZ1" s="309">
        <v>44940</v>
      </c>
      <c r="BA1" s="309"/>
    </row>
    <row r="2" spans="1:57" ht="78.75" x14ac:dyDescent="0.25">
      <c r="A2" s="207" t="s">
        <v>0</v>
      </c>
      <c r="B2" s="209" t="s">
        <v>0</v>
      </c>
      <c r="C2" s="2" t="s">
        <v>0</v>
      </c>
      <c r="D2" s="211" t="s">
        <v>0</v>
      </c>
      <c r="E2" s="196" t="s">
        <v>0</v>
      </c>
      <c r="F2" s="213"/>
      <c r="G2" s="215" t="s">
        <v>0</v>
      </c>
      <c r="H2" s="295" t="s">
        <v>20</v>
      </c>
      <c r="I2" s="296" t="s">
        <v>21</v>
      </c>
      <c r="J2" s="284" t="s">
        <v>20</v>
      </c>
      <c r="K2" s="285" t="s">
        <v>21</v>
      </c>
      <c r="L2" s="284" t="s">
        <v>20</v>
      </c>
      <c r="M2" s="285" t="s">
        <v>21</v>
      </c>
      <c r="N2" s="284" t="s">
        <v>20</v>
      </c>
      <c r="O2" s="285" t="s">
        <v>21</v>
      </c>
      <c r="Q2" s="12" t="s">
        <v>19</v>
      </c>
      <c r="R2" s="16" t="s">
        <v>19</v>
      </c>
      <c r="S2" s="1" t="s">
        <v>19</v>
      </c>
      <c r="T2" s="30" t="s">
        <v>19</v>
      </c>
      <c r="U2" s="33" t="s">
        <v>19</v>
      </c>
      <c r="V2" s="41" t="s">
        <v>19</v>
      </c>
      <c r="W2" s="48" t="s">
        <v>19</v>
      </c>
      <c r="X2" s="56" t="s">
        <v>87</v>
      </c>
      <c r="Y2" s="56" t="s">
        <v>88</v>
      </c>
      <c r="Z2" s="281" t="s">
        <v>87</v>
      </c>
      <c r="AA2" s="281" t="s">
        <v>88</v>
      </c>
      <c r="AB2" s="281" t="s">
        <v>87</v>
      </c>
      <c r="AC2" s="281" t="s">
        <v>88</v>
      </c>
      <c r="AD2" s="281" t="s">
        <v>87</v>
      </c>
      <c r="AE2" s="281" t="s">
        <v>88</v>
      </c>
      <c r="AH2" s="19" t="s">
        <v>89</v>
      </c>
      <c r="AI2" s="20"/>
      <c r="AJ2" s="21" t="s">
        <v>90</v>
      </c>
      <c r="AK2" s="22"/>
      <c r="AL2" s="26" t="s">
        <v>91</v>
      </c>
      <c r="AM2" s="27"/>
      <c r="AN2" s="38" t="s">
        <v>92</v>
      </c>
      <c r="AO2" s="37"/>
      <c r="AP2" s="44" t="s">
        <v>93</v>
      </c>
      <c r="AQ2" s="45"/>
      <c r="AR2" s="51" t="s">
        <v>94</v>
      </c>
      <c r="AS2" s="52"/>
      <c r="AT2" s="51" t="s">
        <v>299</v>
      </c>
      <c r="AU2" s="52"/>
      <c r="AV2" s="290" t="s">
        <v>299</v>
      </c>
      <c r="AW2" s="291"/>
      <c r="AX2" s="290" t="s">
        <v>299</v>
      </c>
      <c r="AY2" s="291"/>
      <c r="AZ2" s="290" t="s">
        <v>299</v>
      </c>
      <c r="BA2" s="291"/>
    </row>
    <row r="3" spans="1:57" ht="15.75" x14ac:dyDescent="0.25">
      <c r="A3" s="207"/>
      <c r="B3" s="209"/>
      <c r="C3" s="2"/>
      <c r="D3" s="211"/>
      <c r="E3" s="196"/>
      <c r="F3" s="213"/>
      <c r="G3" s="215"/>
      <c r="H3" s="297"/>
      <c r="I3" s="298"/>
      <c r="J3" s="286"/>
      <c r="K3" s="287"/>
      <c r="L3" s="286"/>
      <c r="M3" s="287"/>
      <c r="N3" s="286"/>
      <c r="O3" s="287"/>
      <c r="Q3" s="13"/>
      <c r="R3" s="17"/>
      <c r="T3" s="25"/>
      <c r="U3" s="34"/>
      <c r="V3" s="42"/>
      <c r="W3" s="49"/>
      <c r="X3" s="57"/>
      <c r="Y3" s="57"/>
      <c r="AH3" s="20"/>
      <c r="AI3" s="20"/>
      <c r="AJ3" s="22"/>
      <c r="AK3" s="22"/>
      <c r="AL3" s="27"/>
      <c r="AM3" s="27"/>
      <c r="AN3" s="37"/>
      <c r="AO3" s="37"/>
      <c r="AP3" s="45"/>
      <c r="AQ3" s="45"/>
      <c r="AR3" s="52"/>
      <c r="AS3" s="52"/>
      <c r="AT3" s="52"/>
      <c r="AU3" s="52"/>
      <c r="AV3" s="291"/>
      <c r="AW3" s="291"/>
      <c r="AX3" s="291">
        <f>(247.56-235.88)/77</f>
        <v>0.15168831168831179</v>
      </c>
      <c r="AY3" s="291"/>
      <c r="AZ3" s="291">
        <f>(247.56-230.48)/77</f>
        <v>0.22181818181818197</v>
      </c>
      <c r="BA3" s="291"/>
      <c r="BC3" s="4">
        <f t="shared" ref="BC3:BC17" si="0">AW3-AY3</f>
        <v>0</v>
      </c>
      <c r="BD3" s="4">
        <f>AW3-BA3</f>
        <v>0</v>
      </c>
      <c r="BE3" s="4">
        <f>AY3-BA3</f>
        <v>0</v>
      </c>
    </row>
    <row r="4" spans="1:57" ht="15.75" x14ac:dyDescent="0.25">
      <c r="A4" s="208">
        <v>-6262.7</v>
      </c>
      <c r="B4" s="210">
        <v>-9041.2000000000007</v>
      </c>
      <c r="C4" s="7">
        <v>-9175.7999999999993</v>
      </c>
      <c r="D4" s="31">
        <v>-6942.9</v>
      </c>
      <c r="E4" s="212">
        <v>-7889.3</v>
      </c>
      <c r="F4" s="43">
        <v>-7850.4</v>
      </c>
      <c r="G4" s="216">
        <v>-7765.5</v>
      </c>
      <c r="H4" s="299">
        <v>-10844.5</v>
      </c>
      <c r="I4" s="300">
        <v>-10964.8</v>
      </c>
      <c r="J4" s="4" t="s">
        <v>345</v>
      </c>
      <c r="K4" s="288"/>
      <c r="L4" s="4" t="s">
        <v>414</v>
      </c>
      <c r="M4" s="288"/>
      <c r="N4" s="4" t="s">
        <v>484</v>
      </c>
      <c r="O4" s="288">
        <v>-10964.8</v>
      </c>
      <c r="Q4" s="14">
        <f t="shared" ref="Q4:AE4" si="1">500*SIN(A4*PI()/(180*3600))</f>
        <v>-15.178880775881169</v>
      </c>
      <c r="R4" s="18">
        <f t="shared" si="1"/>
        <v>-21.909469809587598</v>
      </c>
      <c r="S4" s="7">
        <f t="shared" si="1"/>
        <v>-22.235431333786245</v>
      </c>
      <c r="T4" s="31">
        <f t="shared" si="1"/>
        <v>-16.826886623695696</v>
      </c>
      <c r="U4" s="35">
        <f t="shared" si="1"/>
        <v>-19.119540284335869</v>
      </c>
      <c r="V4" s="43">
        <f t="shared" si="1"/>
        <v>-19.025312650408083</v>
      </c>
      <c r="W4" s="50">
        <f t="shared" si="1"/>
        <v>-18.819656677155457</v>
      </c>
      <c r="X4" s="58">
        <f t="shared" si="1"/>
        <v>-26.275700722176605</v>
      </c>
      <c r="Y4" s="59">
        <f t="shared" si="1"/>
        <v>-26.566908717668664</v>
      </c>
      <c r="Z4" s="161">
        <f t="shared" si="1"/>
        <v>-14.631527118489126</v>
      </c>
      <c r="AA4" s="283">
        <f t="shared" si="1"/>
        <v>0</v>
      </c>
      <c r="AB4" s="161">
        <f t="shared" si="1"/>
        <v>-14.680956864692041</v>
      </c>
      <c r="AC4" s="283">
        <f t="shared" si="1"/>
        <v>0</v>
      </c>
      <c r="AD4" s="161">
        <f t="shared" si="1"/>
        <v>-15.094319564048709</v>
      </c>
      <c r="AE4" s="283">
        <f t="shared" si="1"/>
        <v>-26.566908717668664</v>
      </c>
      <c r="AH4" s="23">
        <v>1.4487000000000001</v>
      </c>
      <c r="AI4" s="23">
        <f>AH4+Q4</f>
        <v>-13.730180775881168</v>
      </c>
      <c r="AJ4" s="24">
        <v>7.23</v>
      </c>
      <c r="AK4" s="24">
        <f>AJ4+R4</f>
        <v>-14.679469809587598</v>
      </c>
      <c r="AL4" s="28">
        <v>1.4358974</v>
      </c>
      <c r="AM4" s="28">
        <f>AL4+T4</f>
        <v>-15.390989223695696</v>
      </c>
      <c r="AN4" s="39">
        <v>1.82</v>
      </c>
      <c r="AO4" s="39">
        <f>AN4+U4</f>
        <v>-17.299540284335869</v>
      </c>
      <c r="AP4" s="46">
        <v>1.41</v>
      </c>
      <c r="AQ4" s="46">
        <f>AP4+V4</f>
        <v>-17.615312650408082</v>
      </c>
      <c r="AR4" s="52">
        <v>1.282</v>
      </c>
      <c r="AS4" s="53">
        <f>AR4+W4</f>
        <v>-17.537656677155457</v>
      </c>
      <c r="AT4" s="52">
        <v>1.0900000000000001</v>
      </c>
      <c r="AU4" s="53">
        <f>AT4+X4</f>
        <v>-25.185700722176605</v>
      </c>
      <c r="AV4" s="291">
        <f>$AV$3</f>
        <v>0</v>
      </c>
      <c r="AW4" s="292">
        <f>AV4+Z4</f>
        <v>-14.631527118489126</v>
      </c>
      <c r="AX4" s="291">
        <f>$AX$3</f>
        <v>0.15168831168831179</v>
      </c>
      <c r="AY4" s="292">
        <f>AX4+AB4</f>
        <v>-14.529268553003728</v>
      </c>
      <c r="AZ4" s="291">
        <f>$AZ$3</f>
        <v>0.22181818181818197</v>
      </c>
      <c r="BA4" s="292">
        <f>AZ4+AD4</f>
        <v>-14.872501382230526</v>
      </c>
      <c r="BC4" s="4">
        <f t="shared" si="0"/>
        <v>-0.10225856548539802</v>
      </c>
      <c r="BD4" s="4">
        <f t="shared" ref="BD4:BD67" si="2">AW4-BA4</f>
        <v>0.24097426374139985</v>
      </c>
      <c r="BE4" s="4">
        <f t="shared" ref="BE4:BE67" si="3">AY4-BA4</f>
        <v>0.34323282922679788</v>
      </c>
    </row>
    <row r="5" spans="1:57" ht="15.75" x14ac:dyDescent="0.25">
      <c r="A5" s="208">
        <v>-4759.8999999999996</v>
      </c>
      <c r="B5" s="210">
        <v>-7189.7</v>
      </c>
      <c r="C5" s="7">
        <v>-7346.5</v>
      </c>
      <c r="D5" s="31" t="s">
        <v>22</v>
      </c>
      <c r="E5" s="212">
        <v>-4944.1000000000004</v>
      </c>
      <c r="F5" s="43">
        <v>-4191.6000000000004</v>
      </c>
      <c r="G5" s="216">
        <v>-3517.3</v>
      </c>
      <c r="H5" s="299">
        <v>-6535.1</v>
      </c>
      <c r="I5" s="300">
        <v>-6621.1</v>
      </c>
      <c r="J5" s="4">
        <v>-4965</v>
      </c>
      <c r="K5" s="288"/>
      <c r="L5" s="4" t="s">
        <v>415</v>
      </c>
      <c r="M5" s="288"/>
      <c r="N5" s="4" t="s">
        <v>485</v>
      </c>
      <c r="O5" s="288">
        <v>-6621.1</v>
      </c>
      <c r="Q5" s="14">
        <f t="shared" ref="Q5:AE5" si="4">500*SIN(A5*PI()/(180*3600))+Q4</f>
        <v>-26.716179919744263</v>
      </c>
      <c r="R5" s="18">
        <f t="shared" si="4"/>
        <v>-39.334265444287951</v>
      </c>
      <c r="S5" s="7">
        <f t="shared" si="4"/>
        <v>-40.040084942100826</v>
      </c>
      <c r="T5" s="31">
        <f t="shared" si="4"/>
        <v>-29.013895541808868</v>
      </c>
      <c r="U5" s="35">
        <f t="shared" si="4"/>
        <v>-31.103229282714338</v>
      </c>
      <c r="V5" s="43">
        <f t="shared" si="4"/>
        <v>-29.185338462429726</v>
      </c>
      <c r="W5" s="50">
        <f t="shared" si="4"/>
        <v>-27.345419275265929</v>
      </c>
      <c r="X5" s="58">
        <f t="shared" si="4"/>
        <v>-42.114579961591545</v>
      </c>
      <c r="Y5" s="59">
        <f t="shared" si="4"/>
        <v>-42.614151833245614</v>
      </c>
      <c r="Z5" s="161">
        <f t="shared" si="4"/>
        <v>-26.665864531534488</v>
      </c>
      <c r="AA5" s="283">
        <f t="shared" si="4"/>
        <v>0</v>
      </c>
      <c r="AB5" s="161">
        <f t="shared" si="4"/>
        <v>-26.63629239058298</v>
      </c>
      <c r="AC5" s="283">
        <f t="shared" si="4"/>
        <v>0</v>
      </c>
      <c r="AD5" s="161">
        <f t="shared" si="4"/>
        <v>-27.500155653184859</v>
      </c>
      <c r="AE5" s="283">
        <f t="shared" si="4"/>
        <v>-42.614151833245614</v>
      </c>
      <c r="AH5" s="23">
        <f>1.4487+AH4</f>
        <v>2.8974000000000002</v>
      </c>
      <c r="AI5" s="23">
        <f t="shared" ref="AI5:AI68" si="5">AH5+Q5</f>
        <v>-23.818779919744262</v>
      </c>
      <c r="AJ5" s="24">
        <f>7.23+AJ4</f>
        <v>14.46</v>
      </c>
      <c r="AK5" s="24">
        <f t="shared" ref="AK5:AK68" si="6">AJ5+R5</f>
        <v>-24.87426544428795</v>
      </c>
      <c r="AL5" s="28">
        <f>1.4358974+AL4</f>
        <v>2.8717948</v>
      </c>
      <c r="AM5" s="28">
        <f t="shared" ref="AM5:AM68" si="7">AL5+T5</f>
        <v>-26.142100741808868</v>
      </c>
      <c r="AN5" s="39">
        <f>1.82+AN4</f>
        <v>3.64</v>
      </c>
      <c r="AO5" s="39">
        <f t="shared" ref="AO5:AO68" si="8">AN5+U5</f>
        <v>-27.463229282714337</v>
      </c>
      <c r="AP5" s="46">
        <f>1.41+AP4</f>
        <v>2.82</v>
      </c>
      <c r="AQ5" s="46">
        <f t="shared" ref="AQ5:AQ68" si="9">AP5+V5</f>
        <v>-26.365338462429726</v>
      </c>
      <c r="AR5" s="52">
        <f>1.282+AR4</f>
        <v>2.5640000000000001</v>
      </c>
      <c r="AS5" s="53">
        <f t="shared" ref="AS5:AS68" si="10">AR5+W5</f>
        <v>-24.781419275265929</v>
      </c>
      <c r="AT5" s="52">
        <f>1.09+AT4</f>
        <v>2.1800000000000002</v>
      </c>
      <c r="AU5" s="53">
        <f t="shared" ref="AU5:AU68" si="11">AT5+X5</f>
        <v>-39.934579961591545</v>
      </c>
      <c r="AV5" s="291">
        <f>$AV$3+AV4</f>
        <v>0</v>
      </c>
      <c r="AW5" s="292">
        <f>AV5+Z5</f>
        <v>-26.665864531534488</v>
      </c>
      <c r="AX5" s="291">
        <f>$AX$3+AX4</f>
        <v>0.30337662337662358</v>
      </c>
      <c r="AY5" s="292">
        <f t="shared" ref="AY5:AY68" si="12">AX5+AB5</f>
        <v>-26.332915767206355</v>
      </c>
      <c r="AZ5" s="291">
        <f>$AZ$3+AZ4</f>
        <v>0.44363636363636394</v>
      </c>
      <c r="BA5" s="292">
        <f t="shared" ref="BA5:BA68" si="13">AZ5+AD5</f>
        <v>-27.056519289548493</v>
      </c>
      <c r="BC5" s="4">
        <f t="shared" si="0"/>
        <v>-0.33294876432813325</v>
      </c>
      <c r="BD5" s="4">
        <f t="shared" si="2"/>
        <v>0.39065475801400495</v>
      </c>
      <c r="BE5" s="4">
        <f t="shared" si="3"/>
        <v>0.72360352234213821</v>
      </c>
    </row>
    <row r="6" spans="1:57" ht="15.75" x14ac:dyDescent="0.25">
      <c r="A6" s="208">
        <v>-4569.1000000000004</v>
      </c>
      <c r="B6" s="210">
        <v>-6976.2</v>
      </c>
      <c r="C6" s="7">
        <v>-7024.5</v>
      </c>
      <c r="D6" s="31">
        <v>-4725.7</v>
      </c>
      <c r="E6" s="212">
        <v>-4572.2</v>
      </c>
      <c r="F6" s="43">
        <v>-2911.6</v>
      </c>
      <c r="G6" s="216">
        <v>-3961.6</v>
      </c>
      <c r="H6" s="299">
        <v>-3916.6</v>
      </c>
      <c r="I6" s="300">
        <v>-3886.6</v>
      </c>
      <c r="J6" s="4" t="s">
        <v>346</v>
      </c>
      <c r="K6" s="288"/>
      <c r="L6" s="4" t="s">
        <v>416</v>
      </c>
      <c r="M6" s="288"/>
      <c r="N6" s="4" t="s">
        <v>486</v>
      </c>
      <c r="O6" s="288">
        <v>-3886.6</v>
      </c>
      <c r="Q6" s="14">
        <f t="shared" ref="Q6:Q69" si="14">500*SIN(A6*PI()/(180*3600))+Q5</f>
        <v>-37.791085087440862</v>
      </c>
      <c r="R6" s="18">
        <f t="shared" ref="R6:R69" si="15">500*SIN(B6*PI()/(180*3600))+R5</f>
        <v>-56.24182760167848</v>
      </c>
      <c r="S6" s="7">
        <f t="shared" ref="S6:S69" si="16">500*SIN(C6*PI()/(180*3600))+S5</f>
        <v>-57.064662179980786</v>
      </c>
      <c r="T6" s="31">
        <f t="shared" ref="T6:T69" si="17">500*SIN(D6*PI()/(180*3600))+T5</f>
        <v>-40.468313461283437</v>
      </c>
      <c r="U6" s="35">
        <f t="shared" ref="U6:U69" si="18">500*SIN(E6*PI()/(180*3600))+U5</f>
        <v>-42.185647217603602</v>
      </c>
      <c r="V6" s="43">
        <f t="shared" ref="V6:V69" si="19">500*SIN(F6*PI()/(180*3600))+V5</f>
        <v>-36.243021644677292</v>
      </c>
      <c r="W6" s="50">
        <f t="shared" ref="W6:W69" si="20">500*SIN(G6*PI()/(180*3600))+W5</f>
        <v>-36.948018269508538</v>
      </c>
      <c r="X6" s="58">
        <f t="shared" ref="X6:X69" si="21">500*SIN(H6*PI()/(180*3600))+X5</f>
        <v>-51.608115768861197</v>
      </c>
      <c r="Y6" s="59">
        <f>500*SIN(I6*PI()/(180*3600))+Y5</f>
        <v>-52.034978597846859</v>
      </c>
      <c r="Z6" s="161">
        <f t="shared" ref="Z6:Z69" si="22">500*SIN(J6*PI()/(180*3600))+Z5</f>
        <v>-37.882784808698275</v>
      </c>
      <c r="AA6" s="283">
        <f>500*SIN(K6*PI()/(180*3600))+AA5</f>
        <v>0</v>
      </c>
      <c r="AB6" s="161">
        <f t="shared" ref="AB6:AB69" si="23">500*SIN(L6*PI()/(180*3600))+AB5</f>
        <v>-38.262773316299253</v>
      </c>
      <c r="AC6" s="283">
        <f>500*SIN(M6*PI()/(180*3600))+AC5</f>
        <v>0</v>
      </c>
      <c r="AD6" s="161">
        <f t="shared" ref="AD6:AD69" si="24">500*SIN(N6*PI()/(180*3600))+AD5</f>
        <v>-39.138026616839703</v>
      </c>
      <c r="AE6" s="283">
        <f>500*SIN(O6*PI()/(180*3600))+AE5</f>
        <v>-52.034978597846859</v>
      </c>
      <c r="AH6" s="23">
        <f t="shared" ref="AH6:AH69" si="25">1.4487+AH5</f>
        <v>4.3460999999999999</v>
      </c>
      <c r="AI6" s="23">
        <f t="shared" si="5"/>
        <v>-33.444985087440863</v>
      </c>
      <c r="AJ6" s="24">
        <f>7.23+AJ5</f>
        <v>21.69</v>
      </c>
      <c r="AK6" s="24">
        <f t="shared" si="6"/>
        <v>-34.551827601678482</v>
      </c>
      <c r="AL6" s="28">
        <f t="shared" ref="AL6:AL69" si="26">1.4358974+AL5</f>
        <v>4.3076922</v>
      </c>
      <c r="AM6" s="28">
        <f t="shared" si="7"/>
        <v>-36.160621261283438</v>
      </c>
      <c r="AN6" s="39">
        <f t="shared" ref="AN6:AN69" si="27">1.82+AN5</f>
        <v>5.46</v>
      </c>
      <c r="AO6" s="39">
        <f t="shared" si="8"/>
        <v>-36.725647217603601</v>
      </c>
      <c r="AP6" s="46">
        <f t="shared" ref="AP6:AP69" si="28">1.41+AP5</f>
        <v>4.2299999999999995</v>
      </c>
      <c r="AQ6" s="46">
        <f t="shared" si="9"/>
        <v>-32.013021644677295</v>
      </c>
      <c r="AR6" s="52">
        <f t="shared" ref="AR6:AR69" si="29">1.282+AR5</f>
        <v>3.8460000000000001</v>
      </c>
      <c r="AS6" s="53">
        <f t="shared" si="10"/>
        <v>-33.102018269508534</v>
      </c>
      <c r="AT6" s="52">
        <f t="shared" ref="AT6:AT69" si="30">1.09+AT5</f>
        <v>3.2700000000000005</v>
      </c>
      <c r="AU6" s="53">
        <f t="shared" si="11"/>
        <v>-48.338115768861194</v>
      </c>
      <c r="AV6" s="291">
        <f t="shared" ref="AV6:AV69" si="31">$AV$3+AV5</f>
        <v>0</v>
      </c>
      <c r="AW6" s="292">
        <f t="shared" ref="AW6:AW69" si="32">AV6+Z6</f>
        <v>-37.882784808698275</v>
      </c>
      <c r="AX6" s="291">
        <f t="shared" ref="AX6:AX69" si="33">$AX$3+AX5</f>
        <v>0.45506493506493539</v>
      </c>
      <c r="AY6" s="292">
        <f t="shared" si="12"/>
        <v>-37.80770838123432</v>
      </c>
      <c r="AZ6" s="291">
        <f t="shared" ref="AZ6:AZ69" si="34">$AZ$3+AZ5</f>
        <v>0.66545454545454596</v>
      </c>
      <c r="BA6" s="292">
        <f t="shared" si="13"/>
        <v>-38.472572071385159</v>
      </c>
      <c r="BC6" s="4">
        <f t="shared" si="0"/>
        <v>-7.5076427463955042E-2</v>
      </c>
      <c r="BD6" s="4">
        <f t="shared" si="2"/>
        <v>0.5897872626868832</v>
      </c>
      <c r="BE6" s="4">
        <f t="shared" si="3"/>
        <v>0.66486369015083824</v>
      </c>
    </row>
    <row r="7" spans="1:57" ht="15.75" x14ac:dyDescent="0.25">
      <c r="A7" s="208">
        <v>-5414.3</v>
      </c>
      <c r="B7" s="210">
        <v>-8331.1</v>
      </c>
      <c r="C7" s="7">
        <v>-8378.7000000000007</v>
      </c>
      <c r="D7" s="31">
        <v>-6154.2</v>
      </c>
      <c r="E7" s="212">
        <v>-6883.6</v>
      </c>
      <c r="F7" s="43">
        <v>-7978.8</v>
      </c>
      <c r="G7" s="216">
        <v>-7729.5</v>
      </c>
      <c r="H7" s="299">
        <v>-8014.7</v>
      </c>
      <c r="I7" s="300">
        <v>-7897.7</v>
      </c>
      <c r="J7" s="4" t="s">
        <v>347</v>
      </c>
      <c r="K7" s="288"/>
      <c r="L7" s="4" t="s">
        <v>417</v>
      </c>
      <c r="M7" s="288"/>
      <c r="N7" s="4" t="s">
        <v>487</v>
      </c>
      <c r="O7" s="288">
        <v>-7897.7</v>
      </c>
      <c r="Q7" s="14">
        <f t="shared" si="14"/>
        <v>-50.91421150954654</v>
      </c>
      <c r="R7" s="18">
        <f t="shared" si="15"/>
        <v>-76.431493356250542</v>
      </c>
      <c r="S7" s="7">
        <f t="shared" si="16"/>
        <v>-77.369618946050821</v>
      </c>
      <c r="T7" s="31">
        <f t="shared" si="17"/>
        <v>-55.384301950056908</v>
      </c>
      <c r="U7" s="35">
        <f t="shared" si="18"/>
        <v>-58.868867316872908</v>
      </c>
      <c r="V7" s="43">
        <f t="shared" si="19"/>
        <v>-55.579355568483294</v>
      </c>
      <c r="W7" s="50">
        <f t="shared" si="20"/>
        <v>-55.680470035756969</v>
      </c>
      <c r="X7" s="58">
        <f t="shared" si="21"/>
        <v>-71.031408355250989</v>
      </c>
      <c r="Y7" s="59">
        <f t="shared" ref="Y7:Y69" si="35">500*SIN(I7*PI()/(180*3600))+Y6</f>
        <v>-71.174866148419412</v>
      </c>
      <c r="Z7" s="161">
        <f t="shared" si="22"/>
        <v>-47.404919451138575</v>
      </c>
      <c r="AA7" s="283">
        <f t="shared" ref="AA7:AA70" si="36">500*SIN(K7*PI()/(180*3600))+AA6</f>
        <v>0</v>
      </c>
      <c r="AB7" s="161">
        <f t="shared" si="23"/>
        <v>-47.596833695973181</v>
      </c>
      <c r="AC7" s="283">
        <f t="shared" ref="AC7:AC70" si="37">500*SIN(M7*PI()/(180*3600))+AC6</f>
        <v>0</v>
      </c>
      <c r="AD7" s="161">
        <f t="shared" si="24"/>
        <v>-48.957781168359652</v>
      </c>
      <c r="AE7" s="283">
        <f t="shared" ref="AE7:AE70" si="38">500*SIN(O7*PI()/(180*3600))+AE6</f>
        <v>-71.174866148419412</v>
      </c>
      <c r="AH7" s="23">
        <f t="shared" si="25"/>
        <v>5.7948000000000004</v>
      </c>
      <c r="AI7" s="23">
        <f t="shared" si="5"/>
        <v>-45.119411509546538</v>
      </c>
      <c r="AJ7" s="24">
        <f t="shared" ref="AJ7:AJ70" si="39">7.23+AJ6</f>
        <v>28.92</v>
      </c>
      <c r="AK7" s="24">
        <f t="shared" si="6"/>
        <v>-47.51149335625054</v>
      </c>
      <c r="AL7" s="28">
        <f t="shared" si="26"/>
        <v>5.7435896</v>
      </c>
      <c r="AM7" s="28">
        <f t="shared" si="7"/>
        <v>-49.640712350056909</v>
      </c>
      <c r="AN7" s="39">
        <f t="shared" si="27"/>
        <v>7.28</v>
      </c>
      <c r="AO7" s="39">
        <f t="shared" si="8"/>
        <v>-51.588867316872907</v>
      </c>
      <c r="AP7" s="46">
        <f t="shared" si="28"/>
        <v>5.64</v>
      </c>
      <c r="AQ7" s="46">
        <f t="shared" si="9"/>
        <v>-49.939355568483293</v>
      </c>
      <c r="AR7" s="52">
        <f t="shared" si="29"/>
        <v>5.1280000000000001</v>
      </c>
      <c r="AS7" s="53">
        <f t="shared" si="10"/>
        <v>-50.552470035756969</v>
      </c>
      <c r="AT7" s="52">
        <f t="shared" si="30"/>
        <v>4.3600000000000003</v>
      </c>
      <c r="AU7" s="53">
        <f t="shared" si="11"/>
        <v>-66.671408355250989</v>
      </c>
      <c r="AV7" s="291">
        <f t="shared" si="31"/>
        <v>0</v>
      </c>
      <c r="AW7" s="292">
        <f t="shared" si="32"/>
        <v>-47.404919451138575</v>
      </c>
      <c r="AX7" s="291">
        <f t="shared" si="33"/>
        <v>0.60675324675324716</v>
      </c>
      <c r="AY7" s="292">
        <f t="shared" si="12"/>
        <v>-46.990080449219931</v>
      </c>
      <c r="AZ7" s="291">
        <f t="shared" si="34"/>
        <v>0.88727272727272788</v>
      </c>
      <c r="BA7" s="292">
        <f t="shared" si="13"/>
        <v>-48.070508441086922</v>
      </c>
      <c r="BC7" s="4">
        <f t="shared" si="0"/>
        <v>-0.41483900191864365</v>
      </c>
      <c r="BD7" s="4">
        <f t="shared" si="2"/>
        <v>0.66558898994834692</v>
      </c>
      <c r="BE7" s="4">
        <f t="shared" si="3"/>
        <v>1.0804279918669906</v>
      </c>
    </row>
    <row r="8" spans="1:57" ht="15.75" x14ac:dyDescent="0.25">
      <c r="A8" s="7">
        <v>-4386.8</v>
      </c>
      <c r="B8" s="8">
        <v>-7057.7</v>
      </c>
      <c r="C8" s="7">
        <v>-7344.1</v>
      </c>
      <c r="D8" s="7">
        <v>-5024.5</v>
      </c>
      <c r="E8" s="7">
        <v>-5266.6</v>
      </c>
      <c r="F8" s="7">
        <v>-6724.2</v>
      </c>
      <c r="G8" s="7">
        <v>-7029.8</v>
      </c>
      <c r="H8" s="299" t="s">
        <v>23</v>
      </c>
      <c r="I8" s="300">
        <v>-8243.7000000000007</v>
      </c>
      <c r="J8" s="4" t="s">
        <v>348</v>
      </c>
      <c r="K8" s="288"/>
      <c r="L8" s="4">
        <v>-2772</v>
      </c>
      <c r="M8" s="288"/>
      <c r="N8" s="4" t="s">
        <v>488</v>
      </c>
      <c r="O8" s="288">
        <v>-8243.7000000000007</v>
      </c>
      <c r="Q8" s="14">
        <f t="shared" si="14"/>
        <v>-61.547313155327075</v>
      </c>
      <c r="R8" s="18">
        <f t="shared" si="15"/>
        <v>-93.536502779284817</v>
      </c>
      <c r="S8" s="7">
        <f t="shared" si="16"/>
        <v>-95.168458478685693</v>
      </c>
      <c r="T8" s="31">
        <f t="shared" si="17"/>
        <v>-67.562829147583543</v>
      </c>
      <c r="U8" s="35">
        <f t="shared" si="18"/>
        <v>-71.634078841828426</v>
      </c>
      <c r="V8" s="43">
        <f t="shared" si="19"/>
        <v>-71.876389371910534</v>
      </c>
      <c r="W8" s="50">
        <f t="shared" si="20"/>
        <v>-72.717887381026813</v>
      </c>
      <c r="X8" s="58">
        <f t="shared" si="21"/>
        <v>-91.106993080013936</v>
      </c>
      <c r="Y8" s="59">
        <f t="shared" si="35"/>
        <v>-91.152839309436786</v>
      </c>
      <c r="Z8" s="161">
        <f t="shared" si="22"/>
        <v>-54.046913927779073</v>
      </c>
      <c r="AA8" s="283">
        <f t="shared" si="36"/>
        <v>0</v>
      </c>
      <c r="AB8" s="161">
        <f t="shared" si="23"/>
        <v>-54.316149051909754</v>
      </c>
      <c r="AC8" s="283">
        <f t="shared" si="37"/>
        <v>0</v>
      </c>
      <c r="AD8" s="161">
        <f t="shared" si="24"/>
        <v>-55.877548333008889</v>
      </c>
      <c r="AE8" s="283">
        <f t="shared" si="38"/>
        <v>-91.152839309436786</v>
      </c>
      <c r="AH8" s="23">
        <f t="shared" si="25"/>
        <v>7.2435000000000009</v>
      </c>
      <c r="AI8" s="23">
        <f t="shared" si="5"/>
        <v>-54.303813155327077</v>
      </c>
      <c r="AJ8" s="24">
        <f t="shared" si="39"/>
        <v>36.150000000000006</v>
      </c>
      <c r="AK8" s="24">
        <f t="shared" si="6"/>
        <v>-57.386502779284811</v>
      </c>
      <c r="AL8" s="28">
        <f t="shared" si="26"/>
        <v>7.179487</v>
      </c>
      <c r="AM8" s="28">
        <f t="shared" si="7"/>
        <v>-60.383342147583541</v>
      </c>
      <c r="AN8" s="39">
        <f t="shared" si="27"/>
        <v>9.1</v>
      </c>
      <c r="AO8" s="39">
        <f t="shared" si="8"/>
        <v>-62.534078841828425</v>
      </c>
      <c r="AP8" s="46">
        <f t="shared" si="28"/>
        <v>7.05</v>
      </c>
      <c r="AQ8" s="46">
        <f t="shared" si="9"/>
        <v>-64.826389371910537</v>
      </c>
      <c r="AR8" s="52">
        <f t="shared" si="29"/>
        <v>6.41</v>
      </c>
      <c r="AS8" s="53">
        <f t="shared" si="10"/>
        <v>-66.307887381026816</v>
      </c>
      <c r="AT8" s="52">
        <f t="shared" si="30"/>
        <v>5.45</v>
      </c>
      <c r="AU8" s="53">
        <f t="shared" si="11"/>
        <v>-85.656993080013933</v>
      </c>
      <c r="AV8" s="291">
        <f t="shared" si="31"/>
        <v>0</v>
      </c>
      <c r="AW8" s="292">
        <f t="shared" si="32"/>
        <v>-54.046913927779073</v>
      </c>
      <c r="AX8" s="291">
        <f t="shared" si="33"/>
        <v>0.75844155844155892</v>
      </c>
      <c r="AY8" s="292">
        <f t="shared" si="12"/>
        <v>-53.557707493468193</v>
      </c>
      <c r="AZ8" s="291">
        <f t="shared" si="34"/>
        <v>1.1090909090909098</v>
      </c>
      <c r="BA8" s="292">
        <f t="shared" si="13"/>
        <v>-54.76845742391798</v>
      </c>
      <c r="BC8" s="4">
        <f t="shared" si="0"/>
        <v>-0.48920643431087996</v>
      </c>
      <c r="BD8" s="4">
        <f t="shared" si="2"/>
        <v>0.72154349613890645</v>
      </c>
      <c r="BE8" s="4">
        <f t="shared" si="3"/>
        <v>1.2107499304497864</v>
      </c>
    </row>
    <row r="9" spans="1:57" ht="15.75" x14ac:dyDescent="0.25">
      <c r="A9" s="7">
        <v>-2839.5</v>
      </c>
      <c r="B9" s="8">
        <v>-5996.5</v>
      </c>
      <c r="C9" s="7">
        <v>-6034.7</v>
      </c>
      <c r="D9" s="7">
        <v>-3741.3</v>
      </c>
      <c r="E9" s="7">
        <v>-3293.7</v>
      </c>
      <c r="F9" s="7">
        <v>-3698.9</v>
      </c>
      <c r="G9" s="7">
        <v>-3651.1</v>
      </c>
      <c r="H9" s="299">
        <v>-4847.1000000000004</v>
      </c>
      <c r="I9" s="300">
        <v>-4730.2</v>
      </c>
      <c r="J9" s="4" t="s">
        <v>349</v>
      </c>
      <c r="K9" s="288"/>
      <c r="L9" s="4" t="s">
        <v>418</v>
      </c>
      <c r="M9" s="288"/>
      <c r="N9" s="4" t="s">
        <v>489</v>
      </c>
      <c r="O9" s="288">
        <v>-4730.2</v>
      </c>
      <c r="Q9" s="14">
        <f t="shared" si="14"/>
        <v>-68.430237990217321</v>
      </c>
      <c r="R9" s="18">
        <f t="shared" si="15"/>
        <v>-108.07038149858471</v>
      </c>
      <c r="S9" s="7">
        <f t="shared" si="16"/>
        <v>-109.79489723281507</v>
      </c>
      <c r="T9" s="31">
        <f t="shared" si="17"/>
        <v>-76.631498990030835</v>
      </c>
      <c r="U9" s="35">
        <f t="shared" si="18"/>
        <v>-79.617893644432854</v>
      </c>
      <c r="V9" s="43">
        <f t="shared" si="19"/>
        <v>-80.842295429972623</v>
      </c>
      <c r="W9" s="50">
        <f t="shared" si="20"/>
        <v>-81.56794136015472</v>
      </c>
      <c r="X9" s="58">
        <f t="shared" si="21"/>
        <v>-102.85561367111107</v>
      </c>
      <c r="Y9" s="59">
        <f t="shared" si="35"/>
        <v>-102.61816267121337</v>
      </c>
      <c r="Z9" s="161">
        <f t="shared" si="22"/>
        <v>-62.249835802677303</v>
      </c>
      <c r="AA9" s="283">
        <f t="shared" si="36"/>
        <v>0</v>
      </c>
      <c r="AB9" s="161">
        <f t="shared" si="23"/>
        <v>-62.41969733674658</v>
      </c>
      <c r="AC9" s="283">
        <f t="shared" si="37"/>
        <v>0</v>
      </c>
      <c r="AD9" s="161">
        <f t="shared" si="24"/>
        <v>-64.5150440237216</v>
      </c>
      <c r="AE9" s="283">
        <f t="shared" si="38"/>
        <v>-102.61816267121337</v>
      </c>
      <c r="AH9" s="23">
        <f t="shared" si="25"/>
        <v>8.6922000000000015</v>
      </c>
      <c r="AI9" s="23">
        <f t="shared" si="5"/>
        <v>-59.738037990217322</v>
      </c>
      <c r="AJ9" s="24">
        <f t="shared" si="39"/>
        <v>43.38000000000001</v>
      </c>
      <c r="AK9" s="24">
        <f t="shared" si="6"/>
        <v>-64.690381498584699</v>
      </c>
      <c r="AL9" s="28">
        <f t="shared" si="26"/>
        <v>8.6153843999999999</v>
      </c>
      <c r="AM9" s="28">
        <f t="shared" si="7"/>
        <v>-68.016114590030838</v>
      </c>
      <c r="AN9" s="39">
        <f t="shared" si="27"/>
        <v>10.92</v>
      </c>
      <c r="AO9" s="39">
        <f t="shared" si="8"/>
        <v>-68.697893644432853</v>
      </c>
      <c r="AP9" s="46">
        <f t="shared" si="28"/>
        <v>8.4599999999999991</v>
      </c>
      <c r="AQ9" s="46">
        <f t="shared" si="9"/>
        <v>-72.382295429972629</v>
      </c>
      <c r="AR9" s="52">
        <f t="shared" si="29"/>
        <v>7.6920000000000002</v>
      </c>
      <c r="AS9" s="53">
        <f t="shared" si="10"/>
        <v>-73.875941360154712</v>
      </c>
      <c r="AT9" s="52">
        <f t="shared" si="30"/>
        <v>6.54</v>
      </c>
      <c r="AU9" s="53">
        <f t="shared" si="11"/>
        <v>-96.315613671111066</v>
      </c>
      <c r="AV9" s="291">
        <f t="shared" si="31"/>
        <v>0</v>
      </c>
      <c r="AW9" s="292">
        <f t="shared" si="32"/>
        <v>-62.249835802677303</v>
      </c>
      <c r="AX9" s="291">
        <f t="shared" si="33"/>
        <v>0.91012987012987068</v>
      </c>
      <c r="AY9" s="292">
        <f t="shared" si="12"/>
        <v>-61.509567466616708</v>
      </c>
      <c r="AZ9" s="291">
        <f t="shared" si="34"/>
        <v>1.3309090909090917</v>
      </c>
      <c r="BA9" s="292">
        <f t="shared" si="13"/>
        <v>-63.184134932812512</v>
      </c>
      <c r="BC9" s="4">
        <f t="shared" si="0"/>
        <v>-0.74026833606059483</v>
      </c>
      <c r="BD9" s="4">
        <f t="shared" si="2"/>
        <v>0.9342991301352086</v>
      </c>
      <c r="BE9" s="4">
        <f t="shared" si="3"/>
        <v>1.6745674661958034</v>
      </c>
    </row>
    <row r="10" spans="1:57" ht="15.75" x14ac:dyDescent="0.25">
      <c r="A10" s="7">
        <v>-539.1</v>
      </c>
      <c r="B10" s="8">
        <v>-3476.5</v>
      </c>
      <c r="C10" s="7">
        <v>-3502.7</v>
      </c>
      <c r="D10" s="7">
        <v>-1056.8</v>
      </c>
      <c r="E10" s="7">
        <v>-979.5</v>
      </c>
      <c r="F10" s="7">
        <v>-590.9</v>
      </c>
      <c r="G10" s="7">
        <v>-464.3</v>
      </c>
      <c r="H10" s="299">
        <v>-1000.5</v>
      </c>
      <c r="I10" s="300">
        <v>-919.7</v>
      </c>
      <c r="J10" s="4" t="s">
        <v>350</v>
      </c>
      <c r="K10" s="288"/>
      <c r="L10" s="4" t="s">
        <v>419</v>
      </c>
      <c r="M10" s="288"/>
      <c r="N10" s="4" t="s">
        <v>490</v>
      </c>
      <c r="O10" s="288">
        <v>-919.7</v>
      </c>
      <c r="Q10" s="14">
        <f t="shared" si="14"/>
        <v>-69.737051779825308</v>
      </c>
      <c r="R10" s="18">
        <f t="shared" si="15"/>
        <v>-116.49725631874773</v>
      </c>
      <c r="S10" s="7">
        <f t="shared" si="16"/>
        <v>-118.28527355635467</v>
      </c>
      <c r="T10" s="31">
        <f t="shared" si="17"/>
        <v>-79.193243273192309</v>
      </c>
      <c r="U10" s="35">
        <f t="shared" si="18"/>
        <v>-81.992259723736169</v>
      </c>
      <c r="V10" s="43">
        <f t="shared" si="19"/>
        <v>-82.274675491581988</v>
      </c>
      <c r="W10" s="50">
        <f t="shared" si="20"/>
        <v>-82.69343537037858</v>
      </c>
      <c r="X10" s="58">
        <f t="shared" si="21"/>
        <v>-105.2808846005636</v>
      </c>
      <c r="Y10" s="59">
        <f t="shared" si="35"/>
        <v>-104.84757099656792</v>
      </c>
      <c r="Z10" s="161">
        <f t="shared" si="22"/>
        <v>-76.896143399513207</v>
      </c>
      <c r="AA10" s="283">
        <f t="shared" si="36"/>
        <v>0</v>
      </c>
      <c r="AB10" s="161">
        <f t="shared" si="23"/>
        <v>-77.322601677004968</v>
      </c>
      <c r="AC10" s="283">
        <f t="shared" si="37"/>
        <v>0</v>
      </c>
      <c r="AD10" s="161">
        <f t="shared" si="24"/>
        <v>-79.587314604676848</v>
      </c>
      <c r="AE10" s="283">
        <f t="shared" si="38"/>
        <v>-104.84757099656792</v>
      </c>
      <c r="AH10" s="23">
        <f t="shared" si="25"/>
        <v>10.140900000000002</v>
      </c>
      <c r="AI10" s="23">
        <f t="shared" si="5"/>
        <v>-59.596151779825306</v>
      </c>
      <c r="AJ10" s="24">
        <f t="shared" si="39"/>
        <v>50.610000000000014</v>
      </c>
      <c r="AK10" s="24">
        <f t="shared" si="6"/>
        <v>-65.887256318747717</v>
      </c>
      <c r="AL10" s="28">
        <f t="shared" si="26"/>
        <v>10.0512818</v>
      </c>
      <c r="AM10" s="28">
        <f t="shared" si="7"/>
        <v>-69.14196147319231</v>
      </c>
      <c r="AN10" s="39">
        <f t="shared" si="27"/>
        <v>12.74</v>
      </c>
      <c r="AO10" s="39">
        <f t="shared" si="8"/>
        <v>-69.252259723736174</v>
      </c>
      <c r="AP10" s="46">
        <f t="shared" si="28"/>
        <v>9.8699999999999992</v>
      </c>
      <c r="AQ10" s="46">
        <f t="shared" si="9"/>
        <v>-72.404675491581983</v>
      </c>
      <c r="AR10" s="52">
        <f t="shared" si="29"/>
        <v>8.9740000000000002</v>
      </c>
      <c r="AS10" s="53">
        <f t="shared" si="10"/>
        <v>-73.719435370378577</v>
      </c>
      <c r="AT10" s="52">
        <f t="shared" si="30"/>
        <v>7.63</v>
      </c>
      <c r="AU10" s="53">
        <f t="shared" si="11"/>
        <v>-97.6508846005636</v>
      </c>
      <c r="AV10" s="291">
        <f t="shared" si="31"/>
        <v>0</v>
      </c>
      <c r="AW10" s="292">
        <f t="shared" si="32"/>
        <v>-76.896143399513207</v>
      </c>
      <c r="AX10" s="291">
        <f t="shared" si="33"/>
        <v>1.0618181818181824</v>
      </c>
      <c r="AY10" s="292">
        <f t="shared" si="12"/>
        <v>-76.260783495186786</v>
      </c>
      <c r="AZ10" s="291">
        <f t="shared" si="34"/>
        <v>1.5527272727272736</v>
      </c>
      <c r="BA10" s="292">
        <f t="shared" si="13"/>
        <v>-78.034587331949581</v>
      </c>
      <c r="BC10" s="4">
        <f t="shared" si="0"/>
        <v>-0.63535990432642109</v>
      </c>
      <c r="BD10" s="4">
        <f t="shared" si="2"/>
        <v>1.138443932436374</v>
      </c>
      <c r="BE10" s="4">
        <f t="shared" si="3"/>
        <v>1.7738038367627951</v>
      </c>
    </row>
    <row r="11" spans="1:57" ht="15.75" x14ac:dyDescent="0.25">
      <c r="A11" s="7">
        <v>290.60000000000002</v>
      </c>
      <c r="B11" s="8">
        <v>-1878.5</v>
      </c>
      <c r="C11" s="7">
        <v>-1920.9</v>
      </c>
      <c r="D11" s="7">
        <v>723.8</v>
      </c>
      <c r="E11" s="7">
        <v>765.2</v>
      </c>
      <c r="F11" s="7">
        <v>1648.4</v>
      </c>
      <c r="G11" s="7">
        <v>1851.6</v>
      </c>
      <c r="H11" s="299" t="s">
        <v>24</v>
      </c>
      <c r="I11" s="300">
        <v>1818.8</v>
      </c>
      <c r="J11" s="4" t="s">
        <v>351</v>
      </c>
      <c r="K11" s="288"/>
      <c r="L11" s="4" t="s">
        <v>420</v>
      </c>
      <c r="M11" s="288"/>
      <c r="N11" s="4" t="s">
        <v>491</v>
      </c>
      <c r="O11" s="288">
        <v>1818.8</v>
      </c>
      <c r="Q11" s="14">
        <f t="shared" si="14"/>
        <v>-69.032617734212977</v>
      </c>
      <c r="R11" s="18">
        <f t="shared" si="15"/>
        <v>-121.05080587155241</v>
      </c>
      <c r="S11" s="7">
        <f t="shared" si="16"/>
        <v>-122.94159925026752</v>
      </c>
      <c r="T11" s="31">
        <f t="shared" si="17"/>
        <v>-77.438706162055439</v>
      </c>
      <c r="U11" s="35">
        <f t="shared" si="18"/>
        <v>-80.13736683450125</v>
      </c>
      <c r="V11" s="43">
        <f t="shared" si="19"/>
        <v>-78.278883665246312</v>
      </c>
      <c r="W11" s="50">
        <f t="shared" si="20"/>
        <v>-78.205090592037479</v>
      </c>
      <c r="X11" s="58">
        <f t="shared" si="21"/>
        <v>-101.52603793400468</v>
      </c>
      <c r="Y11" s="59">
        <f t="shared" si="35"/>
        <v>-100.4387325148041</v>
      </c>
      <c r="Z11" s="161">
        <f t="shared" si="22"/>
        <v>-91.135135139223806</v>
      </c>
      <c r="AA11" s="283">
        <f t="shared" si="36"/>
        <v>0</v>
      </c>
      <c r="AB11" s="161">
        <f t="shared" si="23"/>
        <v>-91.69849719754221</v>
      </c>
      <c r="AC11" s="283">
        <f t="shared" si="37"/>
        <v>0</v>
      </c>
      <c r="AD11" s="161">
        <f t="shared" si="24"/>
        <v>-93.857564116268776</v>
      </c>
      <c r="AE11" s="283">
        <f t="shared" si="38"/>
        <v>-100.4387325148041</v>
      </c>
      <c r="AH11" s="23">
        <f t="shared" si="25"/>
        <v>11.589600000000003</v>
      </c>
      <c r="AI11" s="23">
        <f t="shared" si="5"/>
        <v>-57.443017734212972</v>
      </c>
      <c r="AJ11" s="24">
        <f t="shared" si="39"/>
        <v>57.840000000000018</v>
      </c>
      <c r="AK11" s="24">
        <f t="shared" si="6"/>
        <v>-63.210805871552395</v>
      </c>
      <c r="AL11" s="28">
        <f t="shared" si="26"/>
        <v>11.4871792</v>
      </c>
      <c r="AM11" s="28">
        <f t="shared" si="7"/>
        <v>-65.951526962055439</v>
      </c>
      <c r="AN11" s="39">
        <f t="shared" si="27"/>
        <v>14.56</v>
      </c>
      <c r="AO11" s="39">
        <f t="shared" si="8"/>
        <v>-65.577366834501248</v>
      </c>
      <c r="AP11" s="46">
        <f t="shared" si="28"/>
        <v>11.28</v>
      </c>
      <c r="AQ11" s="46">
        <f t="shared" si="9"/>
        <v>-66.998883665246311</v>
      </c>
      <c r="AR11" s="52">
        <f t="shared" si="29"/>
        <v>10.256</v>
      </c>
      <c r="AS11" s="53">
        <f t="shared" si="10"/>
        <v>-67.949090592037479</v>
      </c>
      <c r="AT11" s="52">
        <f t="shared" si="30"/>
        <v>8.7200000000000006</v>
      </c>
      <c r="AU11" s="53">
        <f t="shared" si="11"/>
        <v>-92.806037934004678</v>
      </c>
      <c r="AV11" s="291">
        <f t="shared" si="31"/>
        <v>0</v>
      </c>
      <c r="AW11" s="292">
        <f t="shared" si="32"/>
        <v>-91.135135139223806</v>
      </c>
      <c r="AX11" s="291">
        <f t="shared" si="33"/>
        <v>1.2135064935064943</v>
      </c>
      <c r="AY11" s="292">
        <f t="shared" si="12"/>
        <v>-90.48499070403571</v>
      </c>
      <c r="AZ11" s="291">
        <f t="shared" si="34"/>
        <v>1.7745454545454555</v>
      </c>
      <c r="BA11" s="292">
        <f t="shared" si="13"/>
        <v>-92.083018661723315</v>
      </c>
      <c r="BC11" s="4">
        <f t="shared" si="0"/>
        <v>-0.65014443518809628</v>
      </c>
      <c r="BD11" s="4">
        <f t="shared" si="2"/>
        <v>0.94788352249950947</v>
      </c>
      <c r="BE11" s="4">
        <f t="shared" si="3"/>
        <v>1.5980279576876057</v>
      </c>
    </row>
    <row r="12" spans="1:57" ht="15.75" x14ac:dyDescent="0.25">
      <c r="A12" s="7">
        <v>120.2</v>
      </c>
      <c r="B12" s="8">
        <v>-2057.6</v>
      </c>
      <c r="C12" s="7">
        <v>-2135.9</v>
      </c>
      <c r="D12" s="7">
        <v>187.5</v>
      </c>
      <c r="E12" s="7">
        <v>31.6</v>
      </c>
      <c r="F12" s="7">
        <v>500.2</v>
      </c>
      <c r="G12" s="7" t="s">
        <v>25</v>
      </c>
      <c r="H12" s="299">
        <v>386.7</v>
      </c>
      <c r="I12" s="300" t="s">
        <v>26</v>
      </c>
      <c r="J12" s="4" t="s">
        <v>352</v>
      </c>
      <c r="K12" s="288"/>
      <c r="L12" s="4" t="s">
        <v>421</v>
      </c>
      <c r="M12" s="288"/>
      <c r="N12" s="4" t="s">
        <v>492</v>
      </c>
      <c r="O12" s="288" t="s">
        <v>26</v>
      </c>
      <c r="Q12" s="14">
        <f t="shared" si="14"/>
        <v>-68.741244728357515</v>
      </c>
      <c r="R12" s="18">
        <f t="shared" si="15"/>
        <v>-126.03848630023184</v>
      </c>
      <c r="S12" s="7">
        <f t="shared" si="16"/>
        <v>-128.11907442741878</v>
      </c>
      <c r="T12" s="31">
        <f t="shared" si="17"/>
        <v>-76.984193398611325</v>
      </c>
      <c r="U12" s="35">
        <f t="shared" si="18"/>
        <v>-80.060766273185592</v>
      </c>
      <c r="V12" s="43">
        <f t="shared" si="19"/>
        <v>-77.066365837223231</v>
      </c>
      <c r="W12" s="50">
        <f t="shared" si="20"/>
        <v>-76.168878759724265</v>
      </c>
      <c r="X12" s="58">
        <f t="shared" si="21"/>
        <v>-100.58865123069754</v>
      </c>
      <c r="Y12" s="59">
        <f t="shared" si="35"/>
        <v>-99.539403621260234</v>
      </c>
      <c r="Z12" s="161">
        <f t="shared" si="22"/>
        <v>-100.61219024770146</v>
      </c>
      <c r="AA12" s="283">
        <f t="shared" si="36"/>
        <v>0</v>
      </c>
      <c r="AB12" s="161">
        <f t="shared" si="23"/>
        <v>-101.13701651426479</v>
      </c>
      <c r="AC12" s="283">
        <f t="shared" si="37"/>
        <v>0</v>
      </c>
      <c r="AD12" s="161">
        <f t="shared" si="24"/>
        <v>-103.39496761557938</v>
      </c>
      <c r="AE12" s="283">
        <f t="shared" si="38"/>
        <v>-99.539403621260234</v>
      </c>
      <c r="AH12" s="23">
        <f t="shared" si="25"/>
        <v>13.038300000000003</v>
      </c>
      <c r="AI12" s="23">
        <f t="shared" si="5"/>
        <v>-55.702944728357508</v>
      </c>
      <c r="AJ12" s="24">
        <f t="shared" si="39"/>
        <v>65.070000000000022</v>
      </c>
      <c r="AK12" s="24">
        <f t="shared" si="6"/>
        <v>-60.968486300231817</v>
      </c>
      <c r="AL12" s="28">
        <f t="shared" si="26"/>
        <v>12.9230766</v>
      </c>
      <c r="AM12" s="28">
        <f t="shared" si="7"/>
        <v>-64.061116798611323</v>
      </c>
      <c r="AN12" s="39">
        <f t="shared" si="27"/>
        <v>16.38</v>
      </c>
      <c r="AO12" s="39">
        <f t="shared" si="8"/>
        <v>-63.680766273185597</v>
      </c>
      <c r="AP12" s="46">
        <f t="shared" si="28"/>
        <v>12.69</v>
      </c>
      <c r="AQ12" s="46">
        <f t="shared" si="9"/>
        <v>-64.376365837223233</v>
      </c>
      <c r="AR12" s="52">
        <f t="shared" si="29"/>
        <v>11.538</v>
      </c>
      <c r="AS12" s="53">
        <f t="shared" si="10"/>
        <v>-64.630878759724268</v>
      </c>
      <c r="AT12" s="52">
        <f t="shared" si="30"/>
        <v>9.81</v>
      </c>
      <c r="AU12" s="53">
        <f t="shared" si="11"/>
        <v>-90.778651230697534</v>
      </c>
      <c r="AV12" s="291">
        <f t="shared" si="31"/>
        <v>0</v>
      </c>
      <c r="AW12" s="292">
        <f t="shared" si="32"/>
        <v>-100.61219024770146</v>
      </c>
      <c r="AX12" s="291">
        <f t="shared" si="33"/>
        <v>1.3651948051948062</v>
      </c>
      <c r="AY12" s="292">
        <f t="shared" si="12"/>
        <v>-99.771821709069982</v>
      </c>
      <c r="AZ12" s="291">
        <f t="shared" si="34"/>
        <v>1.9963636363636375</v>
      </c>
      <c r="BA12" s="292">
        <f t="shared" si="13"/>
        <v>-101.39860397921574</v>
      </c>
      <c r="BC12" s="4">
        <f t="shared" si="0"/>
        <v>-0.84036853863148053</v>
      </c>
      <c r="BD12" s="4">
        <f t="shared" si="2"/>
        <v>0.78641373151427274</v>
      </c>
      <c r="BE12" s="4">
        <f t="shared" si="3"/>
        <v>1.6267822701457533</v>
      </c>
    </row>
    <row r="13" spans="1:57" ht="15.75" x14ac:dyDescent="0.25">
      <c r="A13" s="7">
        <v>497.3</v>
      </c>
      <c r="B13" s="8">
        <v>-2060.6</v>
      </c>
      <c r="C13" s="7">
        <v>-1816.4</v>
      </c>
      <c r="D13" s="7" t="s">
        <v>27</v>
      </c>
      <c r="E13" s="7">
        <v>853.8</v>
      </c>
      <c r="F13" s="7">
        <v>1286.7</v>
      </c>
      <c r="G13" s="7" t="s">
        <v>28</v>
      </c>
      <c r="H13" s="299">
        <v>561.79999999999995</v>
      </c>
      <c r="I13" s="300">
        <v>613.1</v>
      </c>
      <c r="J13" s="4" t="s">
        <v>353</v>
      </c>
      <c r="K13" s="288"/>
      <c r="L13" s="4" t="s">
        <v>422</v>
      </c>
      <c r="M13" s="288"/>
      <c r="N13" s="4" t="s">
        <v>493</v>
      </c>
      <c r="O13" s="288">
        <v>613.1</v>
      </c>
      <c r="Q13" s="14">
        <f t="shared" si="14"/>
        <v>-67.535756678159686</v>
      </c>
      <c r="R13" s="18">
        <f t="shared" si="15"/>
        <v>-131.03343857177043</v>
      </c>
      <c r="S13" s="7">
        <f t="shared" si="16"/>
        <v>-132.5220953708851</v>
      </c>
      <c r="T13" s="31">
        <f t="shared" si="17"/>
        <v>-74.51892581879379</v>
      </c>
      <c r="U13" s="35">
        <f t="shared" si="18"/>
        <v>-77.991102578854949</v>
      </c>
      <c r="V13" s="43">
        <f t="shared" si="19"/>
        <v>-73.947337248804928</v>
      </c>
      <c r="W13" s="50">
        <f t="shared" si="20"/>
        <v>-73.468479683935854</v>
      </c>
      <c r="X13" s="58">
        <f t="shared" si="21"/>
        <v>-99.226811284252676</v>
      </c>
      <c r="Y13" s="59">
        <f t="shared" si="35"/>
        <v>-98.053209470271383</v>
      </c>
      <c r="Z13" s="161">
        <f t="shared" si="22"/>
        <v>-105.15265037240462</v>
      </c>
      <c r="AA13" s="283">
        <f t="shared" si="36"/>
        <v>0</v>
      </c>
      <c r="AB13" s="161">
        <f t="shared" si="23"/>
        <v>-105.81564266579758</v>
      </c>
      <c r="AC13" s="283">
        <f t="shared" si="37"/>
        <v>0</v>
      </c>
      <c r="AD13" s="161">
        <f t="shared" si="24"/>
        <v>-107.9405180738034</v>
      </c>
      <c r="AE13" s="283">
        <f t="shared" si="38"/>
        <v>-98.053209470271383</v>
      </c>
      <c r="AH13" s="23">
        <f t="shared" si="25"/>
        <v>14.487000000000004</v>
      </c>
      <c r="AI13" s="23">
        <f t="shared" si="5"/>
        <v>-53.048756678159684</v>
      </c>
      <c r="AJ13" s="24">
        <f t="shared" si="39"/>
        <v>72.300000000000026</v>
      </c>
      <c r="AK13" s="24">
        <f t="shared" si="6"/>
        <v>-58.733438571770407</v>
      </c>
      <c r="AL13" s="28">
        <f t="shared" si="26"/>
        <v>14.358974</v>
      </c>
      <c r="AM13" s="28">
        <f t="shared" si="7"/>
        <v>-60.159951818793786</v>
      </c>
      <c r="AN13" s="39">
        <f t="shared" si="27"/>
        <v>18.2</v>
      </c>
      <c r="AO13" s="39">
        <f t="shared" si="8"/>
        <v>-59.791102578854947</v>
      </c>
      <c r="AP13" s="46">
        <f t="shared" si="28"/>
        <v>14.1</v>
      </c>
      <c r="AQ13" s="46">
        <f t="shared" si="9"/>
        <v>-59.847337248804926</v>
      </c>
      <c r="AR13" s="52">
        <f t="shared" si="29"/>
        <v>12.82</v>
      </c>
      <c r="AS13" s="53">
        <f t="shared" si="10"/>
        <v>-60.648479683935854</v>
      </c>
      <c r="AT13" s="52">
        <f t="shared" si="30"/>
        <v>10.9</v>
      </c>
      <c r="AU13" s="53">
        <f t="shared" si="11"/>
        <v>-88.32681128425267</v>
      </c>
      <c r="AV13" s="291">
        <f t="shared" si="31"/>
        <v>0</v>
      </c>
      <c r="AW13" s="292">
        <f t="shared" si="32"/>
        <v>-105.15265037240462</v>
      </c>
      <c r="AX13" s="291">
        <f t="shared" si="33"/>
        <v>1.5168831168831181</v>
      </c>
      <c r="AY13" s="292">
        <f t="shared" si="12"/>
        <v>-104.29875954891446</v>
      </c>
      <c r="AZ13" s="291">
        <f t="shared" si="34"/>
        <v>2.2181818181818196</v>
      </c>
      <c r="BA13" s="292">
        <f t="shared" si="13"/>
        <v>-105.72233625562158</v>
      </c>
      <c r="BC13" s="4">
        <f t="shared" si="0"/>
        <v>-0.85389082349016121</v>
      </c>
      <c r="BD13" s="4">
        <f t="shared" si="2"/>
        <v>0.56968588321696245</v>
      </c>
      <c r="BE13" s="4">
        <f t="shared" si="3"/>
        <v>1.4235767067071237</v>
      </c>
    </row>
    <row r="14" spans="1:57" ht="15.75" x14ac:dyDescent="0.25">
      <c r="A14" s="7">
        <v>-1740.5</v>
      </c>
      <c r="B14" s="8">
        <v>-1774.2</v>
      </c>
      <c r="C14" s="7">
        <v>-4088.7</v>
      </c>
      <c r="D14" s="7">
        <v>-2399.5</v>
      </c>
      <c r="E14" s="7">
        <v>-2703.3</v>
      </c>
      <c r="F14" s="7">
        <v>-2850</v>
      </c>
      <c r="G14" s="7">
        <v>-3492.7</v>
      </c>
      <c r="H14" s="299">
        <v>-3849.6</v>
      </c>
      <c r="I14" s="300">
        <v>-3840.7</v>
      </c>
      <c r="J14" s="4">
        <v>-1643</v>
      </c>
      <c r="K14" s="288"/>
      <c r="L14" s="4" t="s">
        <v>423</v>
      </c>
      <c r="M14" s="288"/>
      <c r="N14" s="4" t="s">
        <v>494</v>
      </c>
      <c r="O14" s="288">
        <v>-3840.7</v>
      </c>
      <c r="Q14" s="14">
        <f t="shared" si="14"/>
        <v>-71.754797669594907</v>
      </c>
      <c r="R14" s="18">
        <f t="shared" si="15"/>
        <v>-135.33416770349291</v>
      </c>
      <c r="S14" s="7">
        <f t="shared" si="16"/>
        <v>-142.43273479210626</v>
      </c>
      <c r="T14" s="31">
        <f t="shared" si="17"/>
        <v>-80.335346767317446</v>
      </c>
      <c r="U14" s="35">
        <f t="shared" si="18"/>
        <v>-84.543899104097306</v>
      </c>
      <c r="V14" s="43">
        <f t="shared" si="19"/>
        <v>-80.855712381282629</v>
      </c>
      <c r="W14" s="50">
        <f t="shared" si="20"/>
        <v>-81.934618808555015</v>
      </c>
      <c r="X14" s="58">
        <f t="shared" si="21"/>
        <v>-108.55796328859704</v>
      </c>
      <c r="Y14" s="59">
        <f t="shared" si="35"/>
        <v>-107.36279101440381</v>
      </c>
      <c r="Z14" s="161">
        <f t="shared" si="22"/>
        <v>-109.1353526459873</v>
      </c>
      <c r="AA14" s="283">
        <f t="shared" si="36"/>
        <v>0</v>
      </c>
      <c r="AB14" s="161">
        <f t="shared" si="23"/>
        <v>-109.85215752758823</v>
      </c>
      <c r="AC14" s="283">
        <f t="shared" si="37"/>
        <v>0</v>
      </c>
      <c r="AD14" s="161">
        <f t="shared" si="24"/>
        <v>-112.20149394077815</v>
      </c>
      <c r="AE14" s="283">
        <f t="shared" si="38"/>
        <v>-107.36279101440381</v>
      </c>
      <c r="AH14" s="23">
        <f t="shared" si="25"/>
        <v>15.935700000000004</v>
      </c>
      <c r="AI14" s="23">
        <f t="shared" si="5"/>
        <v>-55.819097669594903</v>
      </c>
      <c r="AJ14" s="24">
        <f t="shared" si="39"/>
        <v>79.53000000000003</v>
      </c>
      <c r="AK14" s="24">
        <f t="shared" si="6"/>
        <v>-55.80416770349288</v>
      </c>
      <c r="AL14" s="28">
        <f t="shared" si="26"/>
        <v>15.7948714</v>
      </c>
      <c r="AM14" s="28">
        <f t="shared" si="7"/>
        <v>-64.540475367317441</v>
      </c>
      <c r="AN14" s="39">
        <f t="shared" si="27"/>
        <v>20.02</v>
      </c>
      <c r="AO14" s="39">
        <f t="shared" si="8"/>
        <v>-64.52389910409731</v>
      </c>
      <c r="AP14" s="46">
        <f t="shared" si="28"/>
        <v>15.51</v>
      </c>
      <c r="AQ14" s="46">
        <f t="shared" si="9"/>
        <v>-65.345712381282624</v>
      </c>
      <c r="AR14" s="52">
        <f t="shared" si="29"/>
        <v>14.102</v>
      </c>
      <c r="AS14" s="53">
        <f t="shared" si="10"/>
        <v>-67.832618808555011</v>
      </c>
      <c r="AT14" s="52">
        <f t="shared" si="30"/>
        <v>11.99</v>
      </c>
      <c r="AU14" s="53">
        <f t="shared" si="11"/>
        <v>-96.567963288597042</v>
      </c>
      <c r="AV14" s="291">
        <f t="shared" si="31"/>
        <v>0</v>
      </c>
      <c r="AW14" s="292">
        <f t="shared" si="32"/>
        <v>-109.1353526459873</v>
      </c>
      <c r="AX14" s="291">
        <f t="shared" si="33"/>
        <v>1.6685714285714299</v>
      </c>
      <c r="AY14" s="292">
        <f t="shared" si="12"/>
        <v>-108.18358609901681</v>
      </c>
      <c r="AZ14" s="291">
        <f t="shared" si="34"/>
        <v>2.4400000000000017</v>
      </c>
      <c r="BA14" s="292">
        <f t="shared" si="13"/>
        <v>-109.76149394077815</v>
      </c>
      <c r="BC14" s="4">
        <f t="shared" si="0"/>
        <v>-0.95176654697048946</v>
      </c>
      <c r="BD14" s="4">
        <f t="shared" si="2"/>
        <v>0.62614129479085534</v>
      </c>
      <c r="BE14" s="4">
        <f t="shared" si="3"/>
        <v>1.5779078417613448</v>
      </c>
    </row>
    <row r="15" spans="1:57" ht="15.75" x14ac:dyDescent="0.25">
      <c r="A15" s="7" t="s">
        <v>29</v>
      </c>
      <c r="B15" s="8">
        <v>-3955.3</v>
      </c>
      <c r="C15" s="7">
        <v>-3615.2</v>
      </c>
      <c r="D15" s="7" t="s">
        <v>30</v>
      </c>
      <c r="E15" s="7">
        <v>-1138.0999999999999</v>
      </c>
      <c r="F15" s="7">
        <v>-1765.3</v>
      </c>
      <c r="G15" s="7">
        <v>-1698.8</v>
      </c>
      <c r="H15" s="299">
        <v>-2425.8000000000002</v>
      </c>
      <c r="I15" s="300">
        <v>-2789.5</v>
      </c>
      <c r="J15" s="4" t="s">
        <v>354</v>
      </c>
      <c r="K15" s="288"/>
      <c r="L15" s="4" t="s">
        <v>424</v>
      </c>
      <c r="M15" s="288"/>
      <c r="N15" s="4" t="s">
        <v>495</v>
      </c>
      <c r="O15" s="288">
        <v>-2789.5</v>
      </c>
      <c r="Q15" s="14">
        <f t="shared" si="14"/>
        <v>-74.127951728354518</v>
      </c>
      <c r="R15" s="18">
        <f t="shared" si="15"/>
        <v>-144.92149787895497</v>
      </c>
      <c r="S15" s="7">
        <f t="shared" si="16"/>
        <v>-151.19577821498547</v>
      </c>
      <c r="T15" s="31">
        <f t="shared" si="17"/>
        <v>-83.990809358248072</v>
      </c>
      <c r="U15" s="35">
        <f t="shared" si="18"/>
        <v>-87.302717357871771</v>
      </c>
      <c r="V15" s="43">
        <f t="shared" si="19"/>
        <v>-85.134868098298512</v>
      </c>
      <c r="W15" s="50">
        <f t="shared" si="20"/>
        <v>-86.052579660652057</v>
      </c>
      <c r="X15" s="58">
        <f t="shared" si="21"/>
        <v>-114.43813287496299</v>
      </c>
      <c r="Y15" s="59">
        <f t="shared" si="35"/>
        <v>-114.1245237124639</v>
      </c>
      <c r="Z15" s="161">
        <f t="shared" si="22"/>
        <v>-108.32619896540052</v>
      </c>
      <c r="AA15" s="283">
        <f t="shared" si="36"/>
        <v>0</v>
      </c>
      <c r="AB15" s="161">
        <f t="shared" si="23"/>
        <v>-109.37146483681582</v>
      </c>
      <c r="AC15" s="283">
        <f t="shared" si="37"/>
        <v>0</v>
      </c>
      <c r="AD15" s="161">
        <f t="shared" si="24"/>
        <v>-111.65826031796814</v>
      </c>
      <c r="AE15" s="283">
        <f t="shared" si="38"/>
        <v>-114.1245237124639</v>
      </c>
      <c r="AH15" s="23">
        <f t="shared" si="25"/>
        <v>17.384400000000003</v>
      </c>
      <c r="AI15" s="23">
        <f t="shared" si="5"/>
        <v>-56.743551728354518</v>
      </c>
      <c r="AJ15" s="24">
        <f t="shared" si="39"/>
        <v>86.760000000000034</v>
      </c>
      <c r="AK15" s="24">
        <f t="shared" si="6"/>
        <v>-58.161497878954933</v>
      </c>
      <c r="AL15" s="28">
        <f t="shared" si="26"/>
        <v>17.2307688</v>
      </c>
      <c r="AM15" s="28">
        <f t="shared" si="7"/>
        <v>-66.760040558248079</v>
      </c>
      <c r="AN15" s="39">
        <f t="shared" si="27"/>
        <v>21.84</v>
      </c>
      <c r="AO15" s="39">
        <f t="shared" si="8"/>
        <v>-65.462717357871767</v>
      </c>
      <c r="AP15" s="46">
        <f t="shared" si="28"/>
        <v>16.919999999999998</v>
      </c>
      <c r="AQ15" s="46">
        <f t="shared" si="9"/>
        <v>-68.21486809829851</v>
      </c>
      <c r="AR15" s="52">
        <f t="shared" si="29"/>
        <v>15.384</v>
      </c>
      <c r="AS15" s="53">
        <f t="shared" si="10"/>
        <v>-70.668579660652057</v>
      </c>
      <c r="AT15" s="52">
        <f t="shared" si="30"/>
        <v>13.08</v>
      </c>
      <c r="AU15" s="53">
        <f t="shared" si="11"/>
        <v>-101.35813287496299</v>
      </c>
      <c r="AV15" s="291">
        <f t="shared" si="31"/>
        <v>0</v>
      </c>
      <c r="AW15" s="292">
        <f t="shared" si="32"/>
        <v>-108.32619896540052</v>
      </c>
      <c r="AX15" s="291">
        <f t="shared" si="33"/>
        <v>1.8202597402597418</v>
      </c>
      <c r="AY15" s="292">
        <f t="shared" si="12"/>
        <v>-107.55120509655607</v>
      </c>
      <c r="AZ15" s="291">
        <f t="shared" si="34"/>
        <v>2.6618181818181839</v>
      </c>
      <c r="BA15" s="292">
        <f t="shared" si="13"/>
        <v>-108.99644213614997</v>
      </c>
      <c r="BC15" s="4">
        <f t="shared" si="0"/>
        <v>-0.77499386884444732</v>
      </c>
      <c r="BD15" s="4">
        <f t="shared" si="2"/>
        <v>0.67024317074944406</v>
      </c>
      <c r="BE15" s="4">
        <f t="shared" si="3"/>
        <v>1.4452370395938914</v>
      </c>
    </row>
    <row r="16" spans="1:57" ht="15.75" x14ac:dyDescent="0.25">
      <c r="A16" s="7">
        <v>-24.4</v>
      </c>
      <c r="B16" s="8">
        <v>-3617.3</v>
      </c>
      <c r="C16" s="7" t="s">
        <v>31</v>
      </c>
      <c r="D16" s="7" t="s">
        <v>32</v>
      </c>
      <c r="E16" s="7" t="s">
        <v>33</v>
      </c>
      <c r="F16" s="7">
        <v>-467.8</v>
      </c>
      <c r="G16" s="7">
        <v>-477.2</v>
      </c>
      <c r="H16" s="299">
        <v>-860.6</v>
      </c>
      <c r="I16" s="300">
        <v>-897.4</v>
      </c>
      <c r="J16" s="4" t="s">
        <v>355</v>
      </c>
      <c r="K16" s="288"/>
      <c r="L16" s="4" t="s">
        <v>425</v>
      </c>
      <c r="M16" s="288"/>
      <c r="N16" s="4" t="s">
        <v>496</v>
      </c>
      <c r="O16" s="288">
        <v>-897.4</v>
      </c>
      <c r="Q16" s="14">
        <f t="shared" si="14"/>
        <v>-74.187098997311935</v>
      </c>
      <c r="R16" s="18">
        <f t="shared" si="15"/>
        <v>-153.68963106315636</v>
      </c>
      <c r="S16" s="7">
        <f t="shared" si="16"/>
        <v>-156.83161791144431</v>
      </c>
      <c r="T16" s="31">
        <f t="shared" si="17"/>
        <v>-83.709617438026896</v>
      </c>
      <c r="U16" s="35">
        <f t="shared" si="18"/>
        <v>-88.657769937831773</v>
      </c>
      <c r="V16" s="43">
        <f t="shared" si="19"/>
        <v>-86.268846326284731</v>
      </c>
      <c r="W16" s="50">
        <f t="shared" si="20"/>
        <v>-87.209344071862944</v>
      </c>
      <c r="X16" s="58">
        <f t="shared" si="21"/>
        <v>-116.52428009210725</v>
      </c>
      <c r="Y16" s="59">
        <f t="shared" si="35"/>
        <v>-116.2998758368056</v>
      </c>
      <c r="Z16" s="161">
        <f t="shared" si="22"/>
        <v>-113.91428752233473</v>
      </c>
      <c r="AA16" s="283">
        <f t="shared" si="36"/>
        <v>0</v>
      </c>
      <c r="AB16" s="161">
        <f t="shared" si="23"/>
        <v>-115.04657192930682</v>
      </c>
      <c r="AC16" s="283">
        <f t="shared" si="37"/>
        <v>0</v>
      </c>
      <c r="AD16" s="161">
        <f t="shared" si="24"/>
        <v>-117.2957967544821</v>
      </c>
      <c r="AE16" s="283">
        <f t="shared" si="38"/>
        <v>-116.2998758368056</v>
      </c>
      <c r="AH16" s="23">
        <f t="shared" si="25"/>
        <v>18.833100000000002</v>
      </c>
      <c r="AI16" s="23">
        <f t="shared" si="5"/>
        <v>-55.353998997311933</v>
      </c>
      <c r="AJ16" s="24">
        <f t="shared" si="39"/>
        <v>93.990000000000038</v>
      </c>
      <c r="AK16" s="24">
        <f t="shared" si="6"/>
        <v>-59.699631063156318</v>
      </c>
      <c r="AL16" s="28">
        <f t="shared" si="26"/>
        <v>18.666666200000002</v>
      </c>
      <c r="AM16" s="28">
        <f t="shared" si="7"/>
        <v>-65.042951238026887</v>
      </c>
      <c r="AN16" s="39">
        <f t="shared" si="27"/>
        <v>23.66</v>
      </c>
      <c r="AO16" s="39">
        <f t="shared" si="8"/>
        <v>-64.997769937831777</v>
      </c>
      <c r="AP16" s="46">
        <f t="shared" si="28"/>
        <v>18.329999999999998</v>
      </c>
      <c r="AQ16" s="46">
        <f t="shared" si="9"/>
        <v>-67.938846326284732</v>
      </c>
      <c r="AR16" s="52">
        <f t="shared" si="29"/>
        <v>16.666</v>
      </c>
      <c r="AS16" s="53">
        <f t="shared" si="10"/>
        <v>-70.543344071862947</v>
      </c>
      <c r="AT16" s="52">
        <f t="shared" si="30"/>
        <v>14.17</v>
      </c>
      <c r="AU16" s="53">
        <f t="shared" si="11"/>
        <v>-102.35428009210725</v>
      </c>
      <c r="AV16" s="291">
        <f t="shared" si="31"/>
        <v>0</v>
      </c>
      <c r="AW16" s="292">
        <f t="shared" si="32"/>
        <v>-113.91428752233473</v>
      </c>
      <c r="AX16" s="291">
        <f t="shared" si="33"/>
        <v>1.9719480519480537</v>
      </c>
      <c r="AY16" s="292">
        <f t="shared" si="12"/>
        <v>-113.07462387735877</v>
      </c>
      <c r="AZ16" s="291">
        <f t="shared" si="34"/>
        <v>2.883636363636366</v>
      </c>
      <c r="BA16" s="292">
        <f t="shared" si="13"/>
        <v>-114.41216039084573</v>
      </c>
      <c r="BC16" s="4">
        <f t="shared" si="0"/>
        <v>-0.83966364497595691</v>
      </c>
      <c r="BD16" s="4">
        <f t="shared" si="2"/>
        <v>0.49787286851099566</v>
      </c>
      <c r="BE16" s="4">
        <f t="shared" si="3"/>
        <v>1.3375365134869526</v>
      </c>
    </row>
    <row r="17" spans="1:57" ht="15.75" x14ac:dyDescent="0.25">
      <c r="A17" s="7">
        <v>-583.6</v>
      </c>
      <c r="B17" s="8">
        <v>-2307.9</v>
      </c>
      <c r="C17" s="7">
        <v>-2681.7</v>
      </c>
      <c r="D17" s="7">
        <v>-438.3</v>
      </c>
      <c r="E17" s="7">
        <v>-707.8</v>
      </c>
      <c r="F17" s="7">
        <v>-1412.8</v>
      </c>
      <c r="G17" s="7">
        <v>-1303.8</v>
      </c>
      <c r="H17" s="299">
        <v>-1669.7</v>
      </c>
      <c r="I17" s="300">
        <v>-1678.8</v>
      </c>
      <c r="J17" s="4" t="s">
        <v>356</v>
      </c>
      <c r="K17" s="288"/>
      <c r="L17" s="4" t="s">
        <v>426</v>
      </c>
      <c r="M17" s="288"/>
      <c r="N17" s="4" t="s">
        <v>497</v>
      </c>
      <c r="O17" s="288">
        <v>-1678.8</v>
      </c>
      <c r="Q17" s="14">
        <f t="shared" si="14"/>
        <v>-75.601783431280566</v>
      </c>
      <c r="R17" s="18">
        <f t="shared" si="15"/>
        <v>-159.28402180387073</v>
      </c>
      <c r="S17" s="7">
        <f t="shared" si="16"/>
        <v>-163.33205902006236</v>
      </c>
      <c r="T17" s="31">
        <f t="shared" si="17"/>
        <v>-84.772085820606279</v>
      </c>
      <c r="U17" s="35">
        <f t="shared" si="18"/>
        <v>-90.373522188032979</v>
      </c>
      <c r="V17" s="43">
        <f t="shared" si="19"/>
        <v>-89.693543391256682</v>
      </c>
      <c r="W17" s="50">
        <f t="shared" si="20"/>
        <v>-90.369823412732472</v>
      </c>
      <c r="X17" s="58">
        <f t="shared" si="21"/>
        <v>-120.57170290528759</v>
      </c>
      <c r="Y17" s="59">
        <f t="shared" si="35"/>
        <v>-120.36935694579293</v>
      </c>
      <c r="Z17" s="161">
        <f t="shared" si="22"/>
        <v>-124.88352899044875</v>
      </c>
      <c r="AA17" s="283">
        <f t="shared" si="36"/>
        <v>0</v>
      </c>
      <c r="AB17" s="161">
        <f t="shared" si="23"/>
        <v>-125.99085148839005</v>
      </c>
      <c r="AC17" s="283">
        <f t="shared" si="37"/>
        <v>0</v>
      </c>
      <c r="AD17" s="161">
        <f t="shared" si="24"/>
        <v>-128.22868591881965</v>
      </c>
      <c r="AE17" s="283">
        <f t="shared" si="38"/>
        <v>-120.36935694579293</v>
      </c>
      <c r="AH17" s="23">
        <f t="shared" si="25"/>
        <v>20.2818</v>
      </c>
      <c r="AI17" s="23">
        <f t="shared" si="5"/>
        <v>-55.319983431280562</v>
      </c>
      <c r="AJ17" s="24">
        <f t="shared" si="39"/>
        <v>101.22000000000004</v>
      </c>
      <c r="AK17" s="24">
        <f t="shared" si="6"/>
        <v>-58.064021803870688</v>
      </c>
      <c r="AL17" s="28">
        <f t="shared" si="26"/>
        <v>20.102563600000003</v>
      </c>
      <c r="AM17" s="28">
        <f t="shared" si="7"/>
        <v>-64.669522220606268</v>
      </c>
      <c r="AN17" s="39">
        <f t="shared" si="27"/>
        <v>25.48</v>
      </c>
      <c r="AO17" s="39">
        <f t="shared" si="8"/>
        <v>-64.893522188032975</v>
      </c>
      <c r="AP17" s="46">
        <f t="shared" si="28"/>
        <v>19.739999999999998</v>
      </c>
      <c r="AQ17" s="46">
        <f t="shared" si="9"/>
        <v>-69.953543391256687</v>
      </c>
      <c r="AR17" s="52">
        <f t="shared" si="29"/>
        <v>17.948</v>
      </c>
      <c r="AS17" s="53">
        <f t="shared" si="10"/>
        <v>-72.421823412732465</v>
      </c>
      <c r="AT17" s="52">
        <f t="shared" si="30"/>
        <v>15.26</v>
      </c>
      <c r="AU17" s="53">
        <f t="shared" si="11"/>
        <v>-105.31170290528759</v>
      </c>
      <c r="AV17" s="291">
        <f t="shared" si="31"/>
        <v>0</v>
      </c>
      <c r="AW17" s="292">
        <f t="shared" si="32"/>
        <v>-124.88352899044875</v>
      </c>
      <c r="AX17" s="291">
        <f t="shared" si="33"/>
        <v>2.1236363636363653</v>
      </c>
      <c r="AY17" s="292">
        <f t="shared" si="12"/>
        <v>-123.86721512475368</v>
      </c>
      <c r="AZ17" s="291">
        <f t="shared" si="34"/>
        <v>3.1054545454545481</v>
      </c>
      <c r="BA17" s="292">
        <f t="shared" si="13"/>
        <v>-125.1232313733651</v>
      </c>
      <c r="BC17" s="4">
        <f t="shared" si="0"/>
        <v>-1.0163138656950679</v>
      </c>
      <c r="BD17" s="4">
        <f t="shared" si="2"/>
        <v>0.23970238291634871</v>
      </c>
      <c r="BE17" s="4">
        <f t="shared" si="3"/>
        <v>1.2560162486114166</v>
      </c>
    </row>
    <row r="18" spans="1:57" ht="15.75" x14ac:dyDescent="0.25">
      <c r="A18" s="7">
        <v>-1343.4</v>
      </c>
      <c r="B18" s="8">
        <v>-2641.4</v>
      </c>
      <c r="C18" s="7">
        <v>-3303.3</v>
      </c>
      <c r="D18" s="7">
        <v>-1065.2</v>
      </c>
      <c r="E18" s="7">
        <v>-1089.8</v>
      </c>
      <c r="F18" s="7">
        <v>-1564.5</v>
      </c>
      <c r="G18" s="7" t="s">
        <v>34</v>
      </c>
      <c r="H18" s="299">
        <v>-1572.9</v>
      </c>
      <c r="I18" s="300">
        <v>-1706.7</v>
      </c>
      <c r="J18" s="4" t="s">
        <v>357</v>
      </c>
      <c r="K18" s="288"/>
      <c r="L18" s="4" t="s">
        <v>427</v>
      </c>
      <c r="M18" s="288"/>
      <c r="N18" s="4" t="s">
        <v>498</v>
      </c>
      <c r="O18" s="288">
        <v>-1706.7</v>
      </c>
      <c r="Q18" s="14">
        <f t="shared" si="14"/>
        <v>-78.858253904476115</v>
      </c>
      <c r="R18" s="18">
        <f t="shared" si="15"/>
        <v>-165.68678108856568</v>
      </c>
      <c r="S18" s="7">
        <f t="shared" si="16"/>
        <v>-171.33914190386062</v>
      </c>
      <c r="T18" s="31">
        <f t="shared" si="17"/>
        <v>-87.354192008987766</v>
      </c>
      <c r="U18" s="35">
        <f t="shared" si="18"/>
        <v>-93.015259645513737</v>
      </c>
      <c r="V18" s="43">
        <f t="shared" si="19"/>
        <v>-93.485962047973942</v>
      </c>
      <c r="W18" s="50">
        <f t="shared" si="20"/>
        <v>-92.716313016015036</v>
      </c>
      <c r="X18" s="58">
        <f t="shared" si="21"/>
        <v>-124.38448314773711</v>
      </c>
      <c r="Y18" s="59">
        <f t="shared" si="35"/>
        <v>-124.50646728577686</v>
      </c>
      <c r="Z18" s="161">
        <f t="shared" si="22"/>
        <v>-145.1100104792836</v>
      </c>
      <c r="AA18" s="283">
        <f t="shared" si="36"/>
        <v>0</v>
      </c>
      <c r="AB18" s="161">
        <f t="shared" si="23"/>
        <v>-146.22072389459629</v>
      </c>
      <c r="AC18" s="283">
        <f t="shared" si="37"/>
        <v>0</v>
      </c>
      <c r="AD18" s="161">
        <f t="shared" si="24"/>
        <v>-148.21634760666836</v>
      </c>
      <c r="AE18" s="283">
        <f t="shared" si="38"/>
        <v>-124.50646728577686</v>
      </c>
      <c r="AH18" s="23">
        <f t="shared" si="25"/>
        <v>21.730499999999999</v>
      </c>
      <c r="AI18" s="23">
        <f t="shared" si="5"/>
        <v>-57.127753904476116</v>
      </c>
      <c r="AJ18" s="24">
        <f t="shared" si="39"/>
        <v>108.45000000000005</v>
      </c>
      <c r="AK18" s="24">
        <f t="shared" si="6"/>
        <v>-57.236781088565635</v>
      </c>
      <c r="AL18" s="28">
        <f t="shared" si="26"/>
        <v>21.538461000000005</v>
      </c>
      <c r="AM18" s="28">
        <f t="shared" si="7"/>
        <v>-65.815731008987768</v>
      </c>
      <c r="AN18" s="39">
        <f t="shared" si="27"/>
        <v>27.3</v>
      </c>
      <c r="AO18" s="39">
        <f t="shared" si="8"/>
        <v>-65.71525964551374</v>
      </c>
      <c r="AP18" s="46">
        <f t="shared" si="28"/>
        <v>21.15</v>
      </c>
      <c r="AQ18" s="46">
        <f t="shared" si="9"/>
        <v>-72.335962047973936</v>
      </c>
      <c r="AR18" s="52">
        <f t="shared" si="29"/>
        <v>19.23</v>
      </c>
      <c r="AS18" s="53">
        <f t="shared" si="10"/>
        <v>-73.486313016015032</v>
      </c>
      <c r="AT18" s="52">
        <f t="shared" si="30"/>
        <v>16.350000000000001</v>
      </c>
      <c r="AU18" s="53">
        <f t="shared" si="11"/>
        <v>-108.03448314773712</v>
      </c>
      <c r="AV18" s="291">
        <f t="shared" si="31"/>
        <v>0</v>
      </c>
      <c r="AW18" s="292">
        <f t="shared" si="32"/>
        <v>-145.1100104792836</v>
      </c>
      <c r="AX18" s="291">
        <f t="shared" si="33"/>
        <v>2.275324675324677</v>
      </c>
      <c r="AY18" s="292">
        <f t="shared" si="12"/>
        <v>-143.94539921927162</v>
      </c>
      <c r="AZ18" s="291">
        <f t="shared" si="34"/>
        <v>3.3272727272727303</v>
      </c>
      <c r="BA18" s="292">
        <f t="shared" si="13"/>
        <v>-144.88907487939562</v>
      </c>
      <c r="BC18" s="4">
        <f>AW18-AY18</f>
        <v>-1.1646112600119807</v>
      </c>
      <c r="BD18" s="4">
        <f t="shared" si="2"/>
        <v>-0.22093559988798006</v>
      </c>
      <c r="BE18" s="4">
        <f t="shared" si="3"/>
        <v>0.94367566012400061</v>
      </c>
    </row>
    <row r="19" spans="1:57" ht="15.75" x14ac:dyDescent="0.25">
      <c r="A19" s="7">
        <v>-2657.3</v>
      </c>
      <c r="B19" s="8">
        <v>-3250.3</v>
      </c>
      <c r="C19" s="7">
        <v>-5285.2</v>
      </c>
      <c r="D19" s="7">
        <v>-3143.9</v>
      </c>
      <c r="E19" s="7">
        <v>-4240.5</v>
      </c>
      <c r="F19" s="7">
        <v>-3035.2</v>
      </c>
      <c r="G19" s="7">
        <v>-3678.8</v>
      </c>
      <c r="H19" s="299">
        <v>-3700.5</v>
      </c>
      <c r="I19" s="300">
        <v>-3980.2</v>
      </c>
      <c r="J19" s="4" t="s">
        <v>358</v>
      </c>
      <c r="K19" s="288"/>
      <c r="L19" s="4">
        <v>-8197</v>
      </c>
      <c r="M19" s="288"/>
      <c r="N19" s="4" t="s">
        <v>499</v>
      </c>
      <c r="O19" s="288">
        <v>-3980.2</v>
      </c>
      <c r="Q19" s="14">
        <f t="shared" si="14"/>
        <v>-85.299552697488309</v>
      </c>
      <c r="R19" s="18">
        <f t="shared" si="15"/>
        <v>-173.56540455902248</v>
      </c>
      <c r="S19" s="7">
        <f t="shared" si="16"/>
        <v>-184.14942635267349</v>
      </c>
      <c r="T19" s="31">
        <f t="shared" si="17"/>
        <v>-94.974925585991627</v>
      </c>
      <c r="U19" s="35">
        <f t="shared" si="18"/>
        <v>-103.29379764119373</v>
      </c>
      <c r="V19" s="43">
        <f t="shared" si="19"/>
        <v>-100.84322895044185</v>
      </c>
      <c r="W19" s="50">
        <f t="shared" si="20"/>
        <v>-101.63350309082443</v>
      </c>
      <c r="X19" s="58">
        <f t="shared" si="21"/>
        <v>-133.35426709136101</v>
      </c>
      <c r="Y19" s="59">
        <f t="shared" si="35"/>
        <v>-134.15414559743229</v>
      </c>
      <c r="Z19" s="161">
        <f t="shared" si="22"/>
        <v>-164.76026481864238</v>
      </c>
      <c r="AA19" s="283">
        <f t="shared" si="36"/>
        <v>0</v>
      </c>
      <c r="AB19" s="161">
        <f t="shared" si="23"/>
        <v>-166.08558294991789</v>
      </c>
      <c r="AC19" s="283">
        <f t="shared" si="37"/>
        <v>0</v>
      </c>
      <c r="AD19" s="161">
        <f t="shared" si="24"/>
        <v>-168.05068747806897</v>
      </c>
      <c r="AE19" s="283">
        <f t="shared" si="38"/>
        <v>-134.15414559743229</v>
      </c>
      <c r="AH19" s="23">
        <f t="shared" si="25"/>
        <v>23.179199999999998</v>
      </c>
      <c r="AI19" s="23">
        <f t="shared" si="5"/>
        <v>-62.120352697488315</v>
      </c>
      <c r="AJ19" s="24">
        <f t="shared" si="39"/>
        <v>115.68000000000005</v>
      </c>
      <c r="AK19" s="24">
        <f t="shared" si="6"/>
        <v>-57.885404559022433</v>
      </c>
      <c r="AL19" s="28">
        <f t="shared" si="26"/>
        <v>22.974358400000007</v>
      </c>
      <c r="AM19" s="28">
        <f t="shared" si="7"/>
        <v>-72.000567185991628</v>
      </c>
      <c r="AN19" s="39">
        <f t="shared" si="27"/>
        <v>29.12</v>
      </c>
      <c r="AO19" s="39">
        <f t="shared" si="8"/>
        <v>-74.17379764119373</v>
      </c>
      <c r="AP19" s="46">
        <f t="shared" si="28"/>
        <v>22.56</v>
      </c>
      <c r="AQ19" s="46">
        <f t="shared" si="9"/>
        <v>-78.283228950441853</v>
      </c>
      <c r="AR19" s="52">
        <f t="shared" si="29"/>
        <v>20.512</v>
      </c>
      <c r="AS19" s="53">
        <f t="shared" si="10"/>
        <v>-81.121503090824433</v>
      </c>
      <c r="AT19" s="52">
        <f t="shared" si="30"/>
        <v>17.440000000000001</v>
      </c>
      <c r="AU19" s="53">
        <f t="shared" si="11"/>
        <v>-115.91426709136101</v>
      </c>
      <c r="AV19" s="291">
        <f t="shared" si="31"/>
        <v>0</v>
      </c>
      <c r="AW19" s="292">
        <f t="shared" si="32"/>
        <v>-164.76026481864238</v>
      </c>
      <c r="AX19" s="291">
        <f t="shared" si="33"/>
        <v>2.4270129870129886</v>
      </c>
      <c r="AY19" s="292">
        <f t="shared" si="12"/>
        <v>-163.65856996290489</v>
      </c>
      <c r="AZ19" s="291">
        <f t="shared" si="34"/>
        <v>3.5490909090909124</v>
      </c>
      <c r="BA19" s="292">
        <f t="shared" si="13"/>
        <v>-164.50159656897804</v>
      </c>
      <c r="BC19" s="4">
        <f t="shared" ref="BC19:BC81" si="40">AW19-AY19</f>
        <v>-1.1016948557374917</v>
      </c>
      <c r="BD19" s="4">
        <f t="shared" si="2"/>
        <v>-0.2586682496643391</v>
      </c>
      <c r="BE19" s="4">
        <f t="shared" si="3"/>
        <v>0.84302660607315261</v>
      </c>
    </row>
    <row r="20" spans="1:57" ht="15.75" x14ac:dyDescent="0.25">
      <c r="A20" s="7">
        <v>-6659.3</v>
      </c>
      <c r="B20" s="8">
        <v>-5210.8999999999996</v>
      </c>
      <c r="C20" s="7">
        <v>-8915.2000000000007</v>
      </c>
      <c r="D20" s="7">
        <v>-6953.2</v>
      </c>
      <c r="E20" s="7">
        <v>-7282.5</v>
      </c>
      <c r="F20" s="7">
        <v>-6859.5</v>
      </c>
      <c r="G20" s="7" t="s">
        <v>35</v>
      </c>
      <c r="H20" s="299">
        <v>-8266.4</v>
      </c>
      <c r="I20" s="300" t="s">
        <v>36</v>
      </c>
      <c r="J20" s="4" t="s">
        <v>359</v>
      </c>
      <c r="K20" s="288"/>
      <c r="L20" s="4" t="s">
        <v>428</v>
      </c>
      <c r="M20" s="288"/>
      <c r="N20" s="4" t="s">
        <v>500</v>
      </c>
      <c r="O20" s="288" t="s">
        <v>36</v>
      </c>
      <c r="Q20" s="14">
        <f t="shared" si="14"/>
        <v>-101.43934724684891</v>
      </c>
      <c r="R20" s="18">
        <f t="shared" si="15"/>
        <v>-186.19563902055384</v>
      </c>
      <c r="S20" s="7">
        <f t="shared" si="16"/>
        <v>-205.75375284570902</v>
      </c>
      <c r="T20" s="31">
        <f t="shared" si="17"/>
        <v>-111.82676595023838</v>
      </c>
      <c r="U20" s="35">
        <f t="shared" si="18"/>
        <v>-120.94340840894296</v>
      </c>
      <c r="V20" s="43">
        <f t="shared" si="19"/>
        <v>-117.46806141653498</v>
      </c>
      <c r="W20" s="50">
        <f t="shared" si="20"/>
        <v>-120.32598574871048</v>
      </c>
      <c r="X20" s="58">
        <f t="shared" si="21"/>
        <v>-153.38722254237462</v>
      </c>
      <c r="Y20" s="59">
        <f t="shared" si="35"/>
        <v>-154.25637354408389</v>
      </c>
      <c r="Z20" s="161">
        <f t="shared" si="22"/>
        <v>-180.67061802533163</v>
      </c>
      <c r="AA20" s="283">
        <f t="shared" si="36"/>
        <v>0</v>
      </c>
      <c r="AB20" s="161">
        <f t="shared" si="23"/>
        <v>-182.04318148182813</v>
      </c>
      <c r="AC20" s="283">
        <f t="shared" si="37"/>
        <v>0</v>
      </c>
      <c r="AD20" s="161">
        <f t="shared" si="24"/>
        <v>-184.07854802461515</v>
      </c>
      <c r="AE20" s="283">
        <f t="shared" si="38"/>
        <v>-154.25637354408389</v>
      </c>
      <c r="AH20" s="23">
        <f t="shared" si="25"/>
        <v>24.627899999999997</v>
      </c>
      <c r="AI20" s="23">
        <f t="shared" si="5"/>
        <v>-76.811447246848914</v>
      </c>
      <c r="AJ20" s="24">
        <f t="shared" si="39"/>
        <v>122.91000000000005</v>
      </c>
      <c r="AK20" s="24">
        <f t="shared" si="6"/>
        <v>-63.285639020553788</v>
      </c>
      <c r="AL20" s="28">
        <f t="shared" si="26"/>
        <v>24.410255800000009</v>
      </c>
      <c r="AM20" s="28">
        <f t="shared" si="7"/>
        <v>-87.416510150238366</v>
      </c>
      <c r="AN20" s="39">
        <f t="shared" si="27"/>
        <v>30.94</v>
      </c>
      <c r="AO20" s="39">
        <f t="shared" si="8"/>
        <v>-90.00340840894296</v>
      </c>
      <c r="AP20" s="46">
        <f t="shared" si="28"/>
        <v>23.97</v>
      </c>
      <c r="AQ20" s="46">
        <f t="shared" si="9"/>
        <v>-93.498061416534981</v>
      </c>
      <c r="AR20" s="52">
        <f t="shared" si="29"/>
        <v>21.794</v>
      </c>
      <c r="AS20" s="53">
        <f t="shared" si="10"/>
        <v>-98.531985748710483</v>
      </c>
      <c r="AT20" s="52">
        <f t="shared" si="30"/>
        <v>18.53</v>
      </c>
      <c r="AU20" s="53">
        <f t="shared" si="11"/>
        <v>-134.85722254237461</v>
      </c>
      <c r="AV20" s="291">
        <f t="shared" si="31"/>
        <v>0</v>
      </c>
      <c r="AW20" s="292">
        <f t="shared" si="32"/>
        <v>-180.67061802533163</v>
      </c>
      <c r="AX20" s="291">
        <f t="shared" si="33"/>
        <v>2.5787012987013003</v>
      </c>
      <c r="AY20" s="292">
        <f t="shared" si="12"/>
        <v>-179.46448018312682</v>
      </c>
      <c r="AZ20" s="291">
        <f t="shared" si="34"/>
        <v>3.7709090909090945</v>
      </c>
      <c r="BA20" s="292">
        <f t="shared" si="13"/>
        <v>-180.30763893370604</v>
      </c>
      <c r="BC20" s="4">
        <f t="shared" si="40"/>
        <v>-1.2061378422048108</v>
      </c>
      <c r="BD20" s="4">
        <f t="shared" si="2"/>
        <v>-0.36297909162558994</v>
      </c>
      <c r="BE20" s="4">
        <f t="shared" si="3"/>
        <v>0.84315875057922085</v>
      </c>
    </row>
    <row r="21" spans="1:57" ht="15.75" x14ac:dyDescent="0.25">
      <c r="A21" s="7">
        <v>-7464.1</v>
      </c>
      <c r="B21" s="8">
        <v>-8821.9</v>
      </c>
      <c r="C21" s="7">
        <v>-9508.4</v>
      </c>
      <c r="D21" s="7">
        <v>-7718.4</v>
      </c>
      <c r="E21" s="7">
        <v>-7456.2</v>
      </c>
      <c r="F21" s="7">
        <v>-7354.9</v>
      </c>
      <c r="G21" s="7">
        <v>-8438.9</v>
      </c>
      <c r="H21" s="299">
        <v>-9329.7999999999993</v>
      </c>
      <c r="I21" s="300">
        <v>-9255.7000000000007</v>
      </c>
      <c r="J21" s="4" t="s">
        <v>360</v>
      </c>
      <c r="K21" s="288"/>
      <c r="L21" s="4" t="s">
        <v>429</v>
      </c>
      <c r="M21" s="288"/>
      <c r="N21" s="4" t="s">
        <v>501</v>
      </c>
      <c r="O21" s="288">
        <v>-9255.7000000000007</v>
      </c>
      <c r="Q21" s="14">
        <f t="shared" si="14"/>
        <v>-119.52888759518831</v>
      </c>
      <c r="R21" s="18">
        <f t="shared" si="15"/>
        <v>-207.57400895170974</v>
      </c>
      <c r="S21" s="7">
        <f t="shared" si="16"/>
        <v>-228.7946024416996</v>
      </c>
      <c r="T21" s="31">
        <f t="shared" si="17"/>
        <v>-130.53232942040481</v>
      </c>
      <c r="U21" s="35">
        <f t="shared" si="18"/>
        <v>-139.01381114077643</v>
      </c>
      <c r="V21" s="43">
        <f t="shared" si="19"/>
        <v>-135.29306427074073</v>
      </c>
      <c r="W21" s="50">
        <f t="shared" si="20"/>
        <v>-140.77675018583645</v>
      </c>
      <c r="X21" s="58">
        <f t="shared" si="21"/>
        <v>-175.9955848596631</v>
      </c>
      <c r="Y21" s="59">
        <f t="shared" si="35"/>
        <v>-176.68529465621359</v>
      </c>
      <c r="Z21" s="161">
        <f t="shared" si="22"/>
        <v>-193.34495640470348</v>
      </c>
      <c r="AA21" s="283">
        <f t="shared" si="36"/>
        <v>0</v>
      </c>
      <c r="AB21" s="161">
        <f t="shared" si="23"/>
        <v>-194.99425756324936</v>
      </c>
      <c r="AC21" s="283">
        <f t="shared" si="37"/>
        <v>0</v>
      </c>
      <c r="AD21" s="161">
        <f t="shared" si="24"/>
        <v>-197.21936404182799</v>
      </c>
      <c r="AE21" s="283">
        <f t="shared" si="38"/>
        <v>-176.68529465621359</v>
      </c>
      <c r="AH21" s="23">
        <f t="shared" si="25"/>
        <v>26.076599999999996</v>
      </c>
      <c r="AI21" s="23">
        <f t="shared" si="5"/>
        <v>-93.452287595188309</v>
      </c>
      <c r="AJ21" s="24">
        <f t="shared" si="39"/>
        <v>130.14000000000004</v>
      </c>
      <c r="AK21" s="24">
        <f t="shared" si="6"/>
        <v>-77.4340089517097</v>
      </c>
      <c r="AL21" s="28">
        <f t="shared" si="26"/>
        <v>25.84615320000001</v>
      </c>
      <c r="AM21" s="28">
        <f t="shared" si="7"/>
        <v>-104.6861762204048</v>
      </c>
      <c r="AN21" s="39">
        <f t="shared" si="27"/>
        <v>32.76</v>
      </c>
      <c r="AO21" s="39">
        <f t="shared" si="8"/>
        <v>-106.25381114077643</v>
      </c>
      <c r="AP21" s="46">
        <f t="shared" si="28"/>
        <v>25.38</v>
      </c>
      <c r="AQ21" s="46">
        <f t="shared" si="9"/>
        <v>-109.91306427074073</v>
      </c>
      <c r="AR21" s="52">
        <f t="shared" si="29"/>
        <v>23.076000000000001</v>
      </c>
      <c r="AS21" s="53">
        <f t="shared" si="10"/>
        <v>-117.70075018583645</v>
      </c>
      <c r="AT21" s="52">
        <f t="shared" si="30"/>
        <v>19.62</v>
      </c>
      <c r="AU21" s="53">
        <f t="shared" si="11"/>
        <v>-156.37558485966309</v>
      </c>
      <c r="AV21" s="291">
        <f t="shared" si="31"/>
        <v>0</v>
      </c>
      <c r="AW21" s="292">
        <f t="shared" si="32"/>
        <v>-193.34495640470348</v>
      </c>
      <c r="AX21" s="291">
        <f t="shared" si="33"/>
        <v>2.7303896103896119</v>
      </c>
      <c r="AY21" s="292">
        <f t="shared" si="12"/>
        <v>-192.26386795285975</v>
      </c>
      <c r="AZ21" s="291">
        <f t="shared" si="34"/>
        <v>3.9927272727272767</v>
      </c>
      <c r="BA21" s="292">
        <f t="shared" si="13"/>
        <v>-193.22663676910071</v>
      </c>
      <c r="BC21" s="4">
        <f t="shared" si="40"/>
        <v>-1.0810884518437263</v>
      </c>
      <c r="BD21" s="4">
        <f t="shared" si="2"/>
        <v>-0.11831963560277359</v>
      </c>
      <c r="BE21" s="4">
        <f t="shared" si="3"/>
        <v>0.96276881624095267</v>
      </c>
    </row>
    <row r="22" spans="1:57" ht="15.75" x14ac:dyDescent="0.25">
      <c r="A22" s="7">
        <v>-6237.4</v>
      </c>
      <c r="B22" s="8">
        <v>-9488</v>
      </c>
      <c r="C22" s="7">
        <v>-8315.6</v>
      </c>
      <c r="D22" s="7" t="s">
        <v>37</v>
      </c>
      <c r="E22" s="7">
        <v>-6244.7</v>
      </c>
      <c r="F22" s="7">
        <v>-6046.4</v>
      </c>
      <c r="G22" s="7">
        <v>-5876.5</v>
      </c>
      <c r="H22" s="299">
        <v>-5813.2</v>
      </c>
      <c r="I22" s="300">
        <v>-5809.2</v>
      </c>
      <c r="J22" s="4" t="s">
        <v>361</v>
      </c>
      <c r="K22" s="288"/>
      <c r="L22" s="4" t="s">
        <v>430</v>
      </c>
      <c r="M22" s="288"/>
      <c r="N22" s="4" t="s">
        <v>502</v>
      </c>
      <c r="O22" s="288">
        <v>-5809.2</v>
      </c>
      <c r="Q22" s="14">
        <f t="shared" si="14"/>
        <v>-134.64646759307183</v>
      </c>
      <c r="R22" s="18">
        <f t="shared" si="15"/>
        <v>-230.5654599726862</v>
      </c>
      <c r="S22" s="7">
        <f t="shared" si="16"/>
        <v>-248.94672572276954</v>
      </c>
      <c r="T22" s="31">
        <f t="shared" si="17"/>
        <v>-145.35575945426618</v>
      </c>
      <c r="U22" s="35">
        <f t="shared" si="18"/>
        <v>-154.14907873830597</v>
      </c>
      <c r="V22" s="43">
        <f t="shared" si="19"/>
        <v>-149.94785246412411</v>
      </c>
      <c r="W22" s="50">
        <f t="shared" si="20"/>
        <v>-155.01986116999151</v>
      </c>
      <c r="X22" s="58">
        <f t="shared" si="21"/>
        <v>-190.08531391509877</v>
      </c>
      <c r="Y22" s="59">
        <f t="shared" si="35"/>
        <v>-190.76533128596037</v>
      </c>
      <c r="Z22" s="161">
        <f t="shared" si="22"/>
        <v>-205.09236529620389</v>
      </c>
      <c r="AA22" s="283">
        <f t="shared" si="36"/>
        <v>0</v>
      </c>
      <c r="AB22" s="161">
        <f t="shared" si="23"/>
        <v>-206.84635704447399</v>
      </c>
      <c r="AC22" s="283">
        <f t="shared" si="37"/>
        <v>0</v>
      </c>
      <c r="AD22" s="161">
        <f t="shared" si="24"/>
        <v>-208.94520466896344</v>
      </c>
      <c r="AE22" s="283">
        <f t="shared" si="38"/>
        <v>-190.76533128596037</v>
      </c>
      <c r="AH22" s="23">
        <f t="shared" si="25"/>
        <v>27.525299999999994</v>
      </c>
      <c r="AI22" s="23">
        <f t="shared" si="5"/>
        <v>-107.12116759307185</v>
      </c>
      <c r="AJ22" s="24">
        <f t="shared" si="39"/>
        <v>137.37000000000003</v>
      </c>
      <c r="AK22" s="24">
        <f t="shared" si="6"/>
        <v>-93.195459972686166</v>
      </c>
      <c r="AL22" s="28">
        <f t="shared" si="26"/>
        <v>27.282050600000012</v>
      </c>
      <c r="AM22" s="28">
        <f t="shared" si="7"/>
        <v>-118.07370885426616</v>
      </c>
      <c r="AN22" s="39">
        <f t="shared" si="27"/>
        <v>34.58</v>
      </c>
      <c r="AO22" s="39">
        <f t="shared" si="8"/>
        <v>-119.56907873830598</v>
      </c>
      <c r="AP22" s="46">
        <f t="shared" si="28"/>
        <v>26.79</v>
      </c>
      <c r="AQ22" s="46">
        <f t="shared" si="9"/>
        <v>-123.15785246412412</v>
      </c>
      <c r="AR22" s="52">
        <f t="shared" si="29"/>
        <v>24.358000000000001</v>
      </c>
      <c r="AS22" s="53">
        <f t="shared" si="10"/>
        <v>-130.66186116999151</v>
      </c>
      <c r="AT22" s="52">
        <f t="shared" si="30"/>
        <v>20.71</v>
      </c>
      <c r="AU22" s="53">
        <f t="shared" si="11"/>
        <v>-169.37531391509876</v>
      </c>
      <c r="AV22" s="291">
        <f t="shared" si="31"/>
        <v>0</v>
      </c>
      <c r="AW22" s="292">
        <f t="shared" si="32"/>
        <v>-205.09236529620389</v>
      </c>
      <c r="AX22" s="291">
        <f t="shared" si="33"/>
        <v>2.8820779220779236</v>
      </c>
      <c r="AY22" s="292">
        <f t="shared" si="12"/>
        <v>-203.96427912239608</v>
      </c>
      <c r="AZ22" s="291">
        <f t="shared" si="34"/>
        <v>4.2145454545454584</v>
      </c>
      <c r="BA22" s="292">
        <f t="shared" si="13"/>
        <v>-204.73065921441798</v>
      </c>
      <c r="BC22" s="4">
        <f t="shared" si="40"/>
        <v>-1.1280861738078158</v>
      </c>
      <c r="BD22" s="4">
        <f t="shared" si="2"/>
        <v>-0.36170608178591124</v>
      </c>
      <c r="BE22" s="4">
        <f t="shared" si="3"/>
        <v>0.7663800920219046</v>
      </c>
    </row>
    <row r="23" spans="1:57" ht="15.75" x14ac:dyDescent="0.25">
      <c r="A23" s="7">
        <v>-6175.5</v>
      </c>
      <c r="B23" s="8">
        <v>-8337.7000000000007</v>
      </c>
      <c r="C23" s="7" t="s">
        <v>38</v>
      </c>
      <c r="D23" s="7">
        <v>-6396.1</v>
      </c>
      <c r="E23" s="7">
        <v>-6283.1</v>
      </c>
      <c r="F23" s="7">
        <v>-6259.5</v>
      </c>
      <c r="G23" s="7">
        <v>-6241.9</v>
      </c>
      <c r="H23" s="299">
        <v>-6393.3</v>
      </c>
      <c r="I23" s="300">
        <v>-6415.5</v>
      </c>
      <c r="J23" s="4" t="s">
        <v>362</v>
      </c>
      <c r="K23" s="288"/>
      <c r="L23" s="4" t="s">
        <v>431</v>
      </c>
      <c r="M23" s="288"/>
      <c r="N23" s="4" t="s">
        <v>503</v>
      </c>
      <c r="O23" s="288">
        <v>-6415.5</v>
      </c>
      <c r="Q23" s="14">
        <f t="shared" si="14"/>
        <v>-149.61406567898754</v>
      </c>
      <c r="R23" s="18">
        <f t="shared" si="15"/>
        <v>-250.7711115200886</v>
      </c>
      <c r="S23" s="7">
        <f t="shared" si="16"/>
        <v>-269.72954728848572</v>
      </c>
      <c r="T23" s="31">
        <f t="shared" si="17"/>
        <v>-160.85785871588905</v>
      </c>
      <c r="U23" s="35">
        <f t="shared" si="18"/>
        <v>-169.37738764322773</v>
      </c>
      <c r="V23" s="43">
        <f t="shared" si="19"/>
        <v>-165.1189797945149</v>
      </c>
      <c r="W23" s="50">
        <f t="shared" si="20"/>
        <v>-170.14834448496532</v>
      </c>
      <c r="X23" s="58">
        <f t="shared" si="21"/>
        <v>-205.58062904676743</v>
      </c>
      <c r="Y23" s="59">
        <f t="shared" si="35"/>
        <v>-206.31443479802081</v>
      </c>
      <c r="Z23" s="161">
        <f t="shared" si="22"/>
        <v>-214.98143473788394</v>
      </c>
      <c r="AA23" s="283">
        <f t="shared" si="36"/>
        <v>0</v>
      </c>
      <c r="AB23" s="161">
        <f t="shared" si="23"/>
        <v>-216.97221052540078</v>
      </c>
      <c r="AC23" s="283">
        <f t="shared" si="37"/>
        <v>0</v>
      </c>
      <c r="AD23" s="161">
        <f t="shared" si="24"/>
        <v>-218.89437917622035</v>
      </c>
      <c r="AE23" s="283">
        <f t="shared" si="38"/>
        <v>-206.31443479802081</v>
      </c>
      <c r="AH23" s="23">
        <f t="shared" si="25"/>
        <v>28.973999999999993</v>
      </c>
      <c r="AI23" s="23">
        <f t="shared" si="5"/>
        <v>-120.64006567898755</v>
      </c>
      <c r="AJ23" s="24">
        <f t="shared" si="39"/>
        <v>144.60000000000002</v>
      </c>
      <c r="AK23" s="24">
        <f t="shared" si="6"/>
        <v>-106.17111152008857</v>
      </c>
      <c r="AL23" s="28">
        <f t="shared" si="26"/>
        <v>28.717948000000014</v>
      </c>
      <c r="AM23" s="28">
        <f t="shared" si="7"/>
        <v>-132.13991071588904</v>
      </c>
      <c r="AN23" s="39">
        <f t="shared" si="27"/>
        <v>36.4</v>
      </c>
      <c r="AO23" s="39">
        <f t="shared" si="8"/>
        <v>-132.97738764322773</v>
      </c>
      <c r="AP23" s="46">
        <f t="shared" si="28"/>
        <v>28.2</v>
      </c>
      <c r="AQ23" s="46">
        <f t="shared" si="9"/>
        <v>-136.91897979451491</v>
      </c>
      <c r="AR23" s="52">
        <f t="shared" si="29"/>
        <v>25.64</v>
      </c>
      <c r="AS23" s="53">
        <f t="shared" si="10"/>
        <v>-144.50834448496533</v>
      </c>
      <c r="AT23" s="52">
        <f t="shared" si="30"/>
        <v>21.8</v>
      </c>
      <c r="AU23" s="53">
        <f t="shared" si="11"/>
        <v>-183.78062904676742</v>
      </c>
      <c r="AV23" s="291">
        <f t="shared" si="31"/>
        <v>0</v>
      </c>
      <c r="AW23" s="292">
        <f t="shared" si="32"/>
        <v>-214.98143473788394</v>
      </c>
      <c r="AX23" s="291">
        <f t="shared" si="33"/>
        <v>3.0337662337662352</v>
      </c>
      <c r="AY23" s="292">
        <f t="shared" si="12"/>
        <v>-213.93844429163454</v>
      </c>
      <c r="AZ23" s="291">
        <f t="shared" si="34"/>
        <v>4.4363636363636401</v>
      </c>
      <c r="BA23" s="292">
        <f t="shared" si="13"/>
        <v>-214.45801553985672</v>
      </c>
      <c r="BC23" s="4">
        <f t="shared" si="40"/>
        <v>-1.0429904462494051</v>
      </c>
      <c r="BD23" s="4">
        <f t="shared" si="2"/>
        <v>-0.52341919802722714</v>
      </c>
      <c r="BE23" s="4">
        <f t="shared" si="3"/>
        <v>0.51957124822217793</v>
      </c>
    </row>
    <row r="24" spans="1:57" ht="15.75" x14ac:dyDescent="0.25">
      <c r="A24" s="7">
        <v>-4822.3</v>
      </c>
      <c r="B24" s="8">
        <v>-8338.6</v>
      </c>
      <c r="C24" s="7">
        <v>-7354.7</v>
      </c>
      <c r="D24" s="7">
        <v>-4732.5</v>
      </c>
      <c r="E24" s="7">
        <v>-5087.8</v>
      </c>
      <c r="F24" s="7">
        <v>-4683.8</v>
      </c>
      <c r="G24" s="7">
        <v>-4621.6000000000004</v>
      </c>
      <c r="H24" s="299">
        <v>-5015.6000000000004</v>
      </c>
      <c r="I24" s="300">
        <v>-5036.5</v>
      </c>
      <c r="J24" s="4" t="s">
        <v>363</v>
      </c>
      <c r="K24" s="288"/>
      <c r="L24" s="4" t="s">
        <v>432</v>
      </c>
      <c r="M24" s="288"/>
      <c r="N24" s="4" t="s">
        <v>504</v>
      </c>
      <c r="O24" s="288">
        <v>-5036.5</v>
      </c>
      <c r="Q24" s="14">
        <f t="shared" si="14"/>
        <v>-161.30258588702401</v>
      </c>
      <c r="R24" s="18">
        <f t="shared" si="15"/>
        <v>-270.97894294672898</v>
      </c>
      <c r="S24" s="7">
        <f t="shared" si="16"/>
        <v>-287.55406563718037</v>
      </c>
      <c r="T24" s="31">
        <f t="shared" si="17"/>
        <v>-172.32875596829072</v>
      </c>
      <c r="U24" s="35">
        <f t="shared" si="18"/>
        <v>-181.7093122717578</v>
      </c>
      <c r="V24" s="43">
        <f t="shared" si="19"/>
        <v>-176.4718556679772</v>
      </c>
      <c r="W24" s="50">
        <f t="shared" si="20"/>
        <v>-181.35048166135456</v>
      </c>
      <c r="X24" s="58">
        <f t="shared" si="21"/>
        <v>-217.73758842472728</v>
      </c>
      <c r="Y24" s="59">
        <f t="shared" si="35"/>
        <v>-218.52204216580185</v>
      </c>
      <c r="Z24" s="161">
        <f t="shared" si="22"/>
        <v>-217.54099738809069</v>
      </c>
      <c r="AA24" s="283">
        <f t="shared" si="36"/>
        <v>0</v>
      </c>
      <c r="AB24" s="161">
        <f t="shared" si="23"/>
        <v>-219.6003733883106</v>
      </c>
      <c r="AC24" s="283">
        <f t="shared" si="37"/>
        <v>0</v>
      </c>
      <c r="AD24" s="161">
        <f t="shared" si="24"/>
        <v>-221.45563865206276</v>
      </c>
      <c r="AE24" s="283">
        <f t="shared" si="38"/>
        <v>-218.52204216580185</v>
      </c>
      <c r="AH24" s="23">
        <f t="shared" si="25"/>
        <v>30.422699999999992</v>
      </c>
      <c r="AI24" s="23">
        <f t="shared" si="5"/>
        <v>-130.87988588702402</v>
      </c>
      <c r="AJ24" s="24">
        <f t="shared" si="39"/>
        <v>151.83000000000001</v>
      </c>
      <c r="AK24" s="24">
        <f t="shared" si="6"/>
        <v>-119.14894294672897</v>
      </c>
      <c r="AL24" s="28">
        <f t="shared" si="26"/>
        <v>30.153845400000016</v>
      </c>
      <c r="AM24" s="28">
        <f t="shared" si="7"/>
        <v>-142.1749105682907</v>
      </c>
      <c r="AN24" s="39">
        <f t="shared" si="27"/>
        <v>38.22</v>
      </c>
      <c r="AO24" s="39">
        <f t="shared" si="8"/>
        <v>-143.4893122717578</v>
      </c>
      <c r="AP24" s="46">
        <f t="shared" si="28"/>
        <v>29.61</v>
      </c>
      <c r="AQ24" s="46">
        <f t="shared" si="9"/>
        <v>-146.86185566797718</v>
      </c>
      <c r="AR24" s="52">
        <f t="shared" si="29"/>
        <v>26.922000000000001</v>
      </c>
      <c r="AS24" s="53">
        <f t="shared" si="10"/>
        <v>-154.42848166135457</v>
      </c>
      <c r="AT24" s="52">
        <f t="shared" si="30"/>
        <v>22.89</v>
      </c>
      <c r="AU24" s="53">
        <f t="shared" si="11"/>
        <v>-194.84758842472729</v>
      </c>
      <c r="AV24" s="291">
        <f t="shared" si="31"/>
        <v>0</v>
      </c>
      <c r="AW24" s="292">
        <f t="shared" si="32"/>
        <v>-217.54099738809069</v>
      </c>
      <c r="AX24" s="291">
        <f t="shared" si="33"/>
        <v>3.1854545454545469</v>
      </c>
      <c r="AY24" s="292">
        <f t="shared" si="12"/>
        <v>-216.41491884285605</v>
      </c>
      <c r="AZ24" s="291">
        <f t="shared" si="34"/>
        <v>4.6581818181818218</v>
      </c>
      <c r="BA24" s="292">
        <f t="shared" si="13"/>
        <v>-216.79745683388094</v>
      </c>
      <c r="BC24" s="4">
        <f t="shared" si="40"/>
        <v>-1.126078545234634</v>
      </c>
      <c r="BD24" s="4">
        <f t="shared" si="2"/>
        <v>-0.74354055420974419</v>
      </c>
      <c r="BE24" s="4">
        <f t="shared" si="3"/>
        <v>0.38253799102488983</v>
      </c>
    </row>
    <row r="25" spans="1:57" ht="15.75" x14ac:dyDescent="0.25">
      <c r="A25" s="7" t="s">
        <v>39</v>
      </c>
      <c r="B25" s="8">
        <v>-8571.7999999999993</v>
      </c>
      <c r="C25" s="7">
        <v>-8100.9</v>
      </c>
      <c r="D25" s="7" t="s">
        <v>40</v>
      </c>
      <c r="E25" s="7">
        <v>-6799.7</v>
      </c>
      <c r="F25" s="7">
        <v>-6608.9</v>
      </c>
      <c r="G25" s="7">
        <v>-7039.2</v>
      </c>
      <c r="H25" s="299">
        <v>-7716.1</v>
      </c>
      <c r="I25" s="300">
        <v>-7610.9</v>
      </c>
      <c r="J25" s="4" t="s">
        <v>364</v>
      </c>
      <c r="K25" s="288"/>
      <c r="L25" s="4" t="s">
        <v>433</v>
      </c>
      <c r="M25" s="288"/>
      <c r="N25" s="4" t="s">
        <v>505</v>
      </c>
      <c r="O25" s="288">
        <v>-7610.9</v>
      </c>
      <c r="Q25" s="14">
        <f t="shared" si="14"/>
        <v>-176.07997880352201</v>
      </c>
      <c r="R25" s="18">
        <f t="shared" si="15"/>
        <v>-291.75159221958211</v>
      </c>
      <c r="S25" s="7">
        <f t="shared" si="16"/>
        <v>-307.18615349611082</v>
      </c>
      <c r="T25" s="31">
        <f t="shared" si="17"/>
        <v>-188.39029371306316</v>
      </c>
      <c r="U25" s="35">
        <f t="shared" si="18"/>
        <v>-198.18926490186868</v>
      </c>
      <c r="V25" s="43">
        <f t="shared" si="19"/>
        <v>-192.48954035612869</v>
      </c>
      <c r="W25" s="50">
        <f t="shared" si="20"/>
        <v>-198.41067199960537</v>
      </c>
      <c r="X25" s="58">
        <f t="shared" si="21"/>
        <v>-236.43758043937819</v>
      </c>
      <c r="Y25" s="59">
        <f t="shared" si="35"/>
        <v>-236.967198175623</v>
      </c>
      <c r="Z25" s="161">
        <f t="shared" si="22"/>
        <v>-221.50551972276767</v>
      </c>
      <c r="AA25" s="283">
        <f t="shared" si="36"/>
        <v>0</v>
      </c>
      <c r="AB25" s="161">
        <f t="shared" si="23"/>
        <v>-223.76754114007008</v>
      </c>
      <c r="AC25" s="283">
        <f t="shared" si="37"/>
        <v>0</v>
      </c>
      <c r="AD25" s="161">
        <f t="shared" si="24"/>
        <v>-225.74109671577352</v>
      </c>
      <c r="AE25" s="283">
        <f t="shared" si="38"/>
        <v>-236.967198175623</v>
      </c>
      <c r="AH25" s="23">
        <f t="shared" si="25"/>
        <v>31.871399999999991</v>
      </c>
      <c r="AI25" s="23">
        <f t="shared" si="5"/>
        <v>-144.20857880352202</v>
      </c>
      <c r="AJ25" s="24">
        <f t="shared" si="39"/>
        <v>159.06</v>
      </c>
      <c r="AK25" s="24">
        <f t="shared" si="6"/>
        <v>-132.69159221958211</v>
      </c>
      <c r="AL25" s="28">
        <f t="shared" si="26"/>
        <v>31.589742800000018</v>
      </c>
      <c r="AM25" s="28">
        <f t="shared" si="7"/>
        <v>-156.80055091306315</v>
      </c>
      <c r="AN25" s="39">
        <f t="shared" si="27"/>
        <v>40.04</v>
      </c>
      <c r="AO25" s="39">
        <f t="shared" si="8"/>
        <v>-158.14926490186869</v>
      </c>
      <c r="AP25" s="46">
        <f t="shared" si="28"/>
        <v>31.02</v>
      </c>
      <c r="AQ25" s="46">
        <f t="shared" si="9"/>
        <v>-161.46954035612868</v>
      </c>
      <c r="AR25" s="52">
        <f t="shared" si="29"/>
        <v>28.204000000000001</v>
      </c>
      <c r="AS25" s="53">
        <f t="shared" si="10"/>
        <v>-170.20667199960536</v>
      </c>
      <c r="AT25" s="52">
        <f t="shared" si="30"/>
        <v>23.98</v>
      </c>
      <c r="AU25" s="53">
        <f t="shared" si="11"/>
        <v>-212.45758043937821</v>
      </c>
      <c r="AV25" s="291">
        <f t="shared" si="31"/>
        <v>0</v>
      </c>
      <c r="AW25" s="292">
        <f t="shared" si="32"/>
        <v>-221.50551972276767</v>
      </c>
      <c r="AX25" s="291">
        <f t="shared" si="33"/>
        <v>3.3371428571428585</v>
      </c>
      <c r="AY25" s="292">
        <f t="shared" si="12"/>
        <v>-220.43039828292723</v>
      </c>
      <c r="AZ25" s="291">
        <f t="shared" si="34"/>
        <v>4.8800000000000034</v>
      </c>
      <c r="BA25" s="292">
        <f t="shared" si="13"/>
        <v>-220.86109671577353</v>
      </c>
      <c r="BC25" s="4">
        <f t="shared" si="40"/>
        <v>-1.0751214398404443</v>
      </c>
      <c r="BD25" s="4">
        <f t="shared" si="2"/>
        <v>-0.64442300699414545</v>
      </c>
      <c r="BE25" s="4">
        <f t="shared" si="3"/>
        <v>0.43069843284629883</v>
      </c>
    </row>
    <row r="26" spans="1:57" ht="15.75" x14ac:dyDescent="0.25">
      <c r="A26" s="7">
        <v>-5012.8</v>
      </c>
      <c r="B26" s="8">
        <v>-7312</v>
      </c>
      <c r="C26" s="7">
        <v>-7142.8</v>
      </c>
      <c r="D26" s="7">
        <v>-5096.5</v>
      </c>
      <c r="E26" s="7">
        <v>-4082.6</v>
      </c>
      <c r="F26" s="7">
        <v>-4904.8</v>
      </c>
      <c r="G26" s="7">
        <v>-4612.5</v>
      </c>
      <c r="H26" s="299">
        <v>-5360.6</v>
      </c>
      <c r="I26" s="300">
        <v>-5589.1</v>
      </c>
      <c r="J26" s="4" t="s">
        <v>365</v>
      </c>
      <c r="K26" s="288"/>
      <c r="L26" s="4" t="s">
        <v>434</v>
      </c>
      <c r="M26" s="288"/>
      <c r="N26" s="4">
        <v>1317</v>
      </c>
      <c r="O26" s="288">
        <v>-5589.1</v>
      </c>
      <c r="Q26" s="14">
        <f t="shared" si="14"/>
        <v>-188.23015279536276</v>
      </c>
      <c r="R26" s="18">
        <f t="shared" si="15"/>
        <v>-309.47266825866126</v>
      </c>
      <c r="S26" s="7">
        <f t="shared" si="16"/>
        <v>-324.49732893129647</v>
      </c>
      <c r="T26" s="31">
        <f t="shared" si="17"/>
        <v>-200.7433013103728</v>
      </c>
      <c r="U26" s="35">
        <f t="shared" si="18"/>
        <v>-208.08512040651487</v>
      </c>
      <c r="V26" s="43">
        <f t="shared" si="19"/>
        <v>-204.37799061519803</v>
      </c>
      <c r="W26" s="50">
        <f t="shared" si="20"/>
        <v>-209.59075567958408</v>
      </c>
      <c r="X26" s="58">
        <f t="shared" si="21"/>
        <v>-249.4305787882424</v>
      </c>
      <c r="Y26" s="59">
        <f t="shared" si="35"/>
        <v>-250.51390102122781</v>
      </c>
      <c r="Z26" s="161">
        <f t="shared" si="22"/>
        <v>-218.52344844975363</v>
      </c>
      <c r="AA26" s="283">
        <f t="shared" si="36"/>
        <v>0</v>
      </c>
      <c r="AB26" s="161">
        <f t="shared" si="23"/>
        <v>-221.01672219061723</v>
      </c>
      <c r="AC26" s="283">
        <f t="shared" si="37"/>
        <v>0</v>
      </c>
      <c r="AD26" s="161">
        <f t="shared" si="24"/>
        <v>-222.54862031767712</v>
      </c>
      <c r="AE26" s="283">
        <f t="shared" si="38"/>
        <v>-250.51390102122781</v>
      </c>
      <c r="AH26" s="23">
        <f t="shared" si="25"/>
        <v>33.320099999999989</v>
      </c>
      <c r="AI26" s="23">
        <f t="shared" si="5"/>
        <v>-154.91005279536276</v>
      </c>
      <c r="AJ26" s="24">
        <f t="shared" si="39"/>
        <v>166.29</v>
      </c>
      <c r="AK26" s="24">
        <f t="shared" si="6"/>
        <v>-143.18266825866127</v>
      </c>
      <c r="AL26" s="28">
        <f t="shared" si="26"/>
        <v>33.025640200000019</v>
      </c>
      <c r="AM26" s="28">
        <f t="shared" si="7"/>
        <v>-167.71766111037277</v>
      </c>
      <c r="AN26" s="39">
        <f t="shared" si="27"/>
        <v>41.86</v>
      </c>
      <c r="AO26" s="39">
        <f t="shared" si="8"/>
        <v>-166.22512040651486</v>
      </c>
      <c r="AP26" s="46">
        <f t="shared" si="28"/>
        <v>32.43</v>
      </c>
      <c r="AQ26" s="46">
        <f t="shared" si="9"/>
        <v>-171.94799061519802</v>
      </c>
      <c r="AR26" s="52">
        <f t="shared" si="29"/>
        <v>29.486000000000001</v>
      </c>
      <c r="AS26" s="53">
        <f t="shared" si="10"/>
        <v>-180.10475567958409</v>
      </c>
      <c r="AT26" s="52">
        <f t="shared" si="30"/>
        <v>25.07</v>
      </c>
      <c r="AU26" s="53">
        <f t="shared" si="11"/>
        <v>-224.36057878824241</v>
      </c>
      <c r="AV26" s="291">
        <f t="shared" si="31"/>
        <v>0</v>
      </c>
      <c r="AW26" s="292">
        <f t="shared" si="32"/>
        <v>-218.52344844975363</v>
      </c>
      <c r="AX26" s="291">
        <f t="shared" si="33"/>
        <v>3.4888311688311702</v>
      </c>
      <c r="AY26" s="292">
        <f t="shared" si="12"/>
        <v>-217.52789102178605</v>
      </c>
      <c r="AZ26" s="291">
        <f t="shared" si="34"/>
        <v>5.1018181818181851</v>
      </c>
      <c r="BA26" s="292">
        <f t="shared" si="13"/>
        <v>-217.44680213585895</v>
      </c>
      <c r="BC26" s="4">
        <f t="shared" si="40"/>
        <v>-0.99555742796758295</v>
      </c>
      <c r="BD26" s="4">
        <f t="shared" si="2"/>
        <v>-1.0766463138946847</v>
      </c>
      <c r="BE26" s="4">
        <f t="shared" si="3"/>
        <v>-8.1088885927101728E-2</v>
      </c>
    </row>
    <row r="27" spans="1:57" ht="15.75" x14ac:dyDescent="0.25">
      <c r="A27" s="7">
        <v>-2212.6999999999998</v>
      </c>
      <c r="B27" s="8">
        <v>-8053.8</v>
      </c>
      <c r="C27" s="7" t="s">
        <v>41</v>
      </c>
      <c r="D27" s="7">
        <v>-2431.6</v>
      </c>
      <c r="E27" s="7" t="s">
        <v>42</v>
      </c>
      <c r="F27" s="7">
        <v>-2569.1999999999998</v>
      </c>
      <c r="G27" s="7">
        <v>-2461.1999999999998</v>
      </c>
      <c r="H27" s="299" t="s">
        <v>43</v>
      </c>
      <c r="I27" s="300">
        <v>-2477.3000000000002</v>
      </c>
      <c r="J27" s="4">
        <v>1391</v>
      </c>
      <c r="K27" s="288"/>
      <c r="L27" s="4">
        <v>1717</v>
      </c>
      <c r="M27" s="288"/>
      <c r="N27" s="4" t="s">
        <v>506</v>
      </c>
      <c r="O27" s="288">
        <v>-2477.3000000000002</v>
      </c>
      <c r="Q27" s="14">
        <f t="shared" si="14"/>
        <v>-193.59378608164621</v>
      </c>
      <c r="R27" s="18">
        <f t="shared" si="15"/>
        <v>-328.99067002813325</v>
      </c>
      <c r="S27" s="7">
        <f t="shared" si="16"/>
        <v>-335.72467007688238</v>
      </c>
      <c r="T27" s="31">
        <f t="shared" si="17"/>
        <v>-206.63752951887045</v>
      </c>
      <c r="U27" s="35">
        <f t="shared" si="18"/>
        <v>-216.10359494874291</v>
      </c>
      <c r="V27" s="43">
        <f t="shared" si="19"/>
        <v>-210.60574612274465</v>
      </c>
      <c r="W27" s="50">
        <f t="shared" si="20"/>
        <v>-215.55673126613974</v>
      </c>
      <c r="X27" s="58">
        <f t="shared" si="21"/>
        <v>-255.39364569968873</v>
      </c>
      <c r="Y27" s="59">
        <f t="shared" si="35"/>
        <v>-256.51890131259904</v>
      </c>
      <c r="Z27" s="161">
        <f t="shared" si="22"/>
        <v>-215.15159485545385</v>
      </c>
      <c r="AA27" s="283">
        <f t="shared" si="36"/>
        <v>0</v>
      </c>
      <c r="AB27" s="161">
        <f t="shared" si="23"/>
        <v>-216.85464480592469</v>
      </c>
      <c r="AC27" s="283">
        <f t="shared" si="37"/>
        <v>0</v>
      </c>
      <c r="AD27" s="161">
        <f t="shared" si="24"/>
        <v>-219.74762392556931</v>
      </c>
      <c r="AE27" s="283">
        <f t="shared" si="38"/>
        <v>-256.51890131259904</v>
      </c>
      <c r="AH27" s="23">
        <f t="shared" si="25"/>
        <v>34.768799999999992</v>
      </c>
      <c r="AI27" s="23">
        <f t="shared" si="5"/>
        <v>-158.82498608164622</v>
      </c>
      <c r="AJ27" s="24">
        <f t="shared" si="39"/>
        <v>173.51999999999998</v>
      </c>
      <c r="AK27" s="24">
        <f t="shared" si="6"/>
        <v>-155.47067002813327</v>
      </c>
      <c r="AL27" s="28">
        <f t="shared" si="26"/>
        <v>34.461537600000021</v>
      </c>
      <c r="AM27" s="28">
        <f t="shared" si="7"/>
        <v>-172.17599191887044</v>
      </c>
      <c r="AN27" s="39">
        <f t="shared" si="27"/>
        <v>43.68</v>
      </c>
      <c r="AO27" s="39">
        <f t="shared" si="8"/>
        <v>-172.4235949487429</v>
      </c>
      <c r="AP27" s="46">
        <f t="shared" si="28"/>
        <v>33.839999999999996</v>
      </c>
      <c r="AQ27" s="46">
        <f t="shared" si="9"/>
        <v>-176.76574612274464</v>
      </c>
      <c r="AR27" s="52">
        <f t="shared" si="29"/>
        <v>30.768000000000001</v>
      </c>
      <c r="AS27" s="53">
        <f t="shared" si="10"/>
        <v>-184.78873126613973</v>
      </c>
      <c r="AT27" s="52">
        <f t="shared" si="30"/>
        <v>26.16</v>
      </c>
      <c r="AU27" s="53">
        <f t="shared" si="11"/>
        <v>-229.23364569968874</v>
      </c>
      <c r="AV27" s="291">
        <f t="shared" si="31"/>
        <v>0</v>
      </c>
      <c r="AW27" s="292">
        <f t="shared" si="32"/>
        <v>-215.15159485545385</v>
      </c>
      <c r="AX27" s="291">
        <f t="shared" si="33"/>
        <v>3.6405194805194818</v>
      </c>
      <c r="AY27" s="292">
        <f t="shared" si="12"/>
        <v>-213.21412532540521</v>
      </c>
      <c r="AZ27" s="291">
        <f t="shared" si="34"/>
        <v>5.3236363636363668</v>
      </c>
      <c r="BA27" s="292">
        <f t="shared" si="13"/>
        <v>-214.42398756193296</v>
      </c>
      <c r="BC27" s="4">
        <f t="shared" si="40"/>
        <v>-1.9374695300486451</v>
      </c>
      <c r="BD27" s="4">
        <f t="shared" si="2"/>
        <v>-0.72760729352089015</v>
      </c>
      <c r="BE27" s="4">
        <f t="shared" si="3"/>
        <v>1.2098622365277549</v>
      </c>
    </row>
    <row r="28" spans="1:57" ht="15.75" x14ac:dyDescent="0.25">
      <c r="A28" s="7">
        <v>-2568.3000000000002</v>
      </c>
      <c r="B28" s="8">
        <v>-7140</v>
      </c>
      <c r="C28" s="7">
        <v>-4982.6000000000004</v>
      </c>
      <c r="D28" s="7">
        <v>-2895.2</v>
      </c>
      <c r="E28" s="7">
        <v>-2505.5</v>
      </c>
      <c r="F28" s="7">
        <v>-2962.5</v>
      </c>
      <c r="G28" s="7">
        <v>-2768.4</v>
      </c>
      <c r="H28" s="299">
        <v>-4416.1000000000004</v>
      </c>
      <c r="I28" s="300">
        <v>-4442.6000000000004</v>
      </c>
      <c r="J28" s="4" t="s">
        <v>366</v>
      </c>
      <c r="K28" s="288"/>
      <c r="L28" s="4" t="s">
        <v>435</v>
      </c>
      <c r="M28" s="288"/>
      <c r="N28" s="4" t="s">
        <v>507</v>
      </c>
      <c r="O28" s="288">
        <v>-4442.6000000000004</v>
      </c>
      <c r="Q28" s="14">
        <f t="shared" si="14"/>
        <v>-199.81936009680635</v>
      </c>
      <c r="R28" s="18">
        <f t="shared" si="15"/>
        <v>-346.29506213945587</v>
      </c>
      <c r="S28" s="7">
        <f t="shared" si="16"/>
        <v>-347.80165869067753</v>
      </c>
      <c r="T28" s="31">
        <f t="shared" si="17"/>
        <v>-213.65546191763406</v>
      </c>
      <c r="U28" s="35">
        <f t="shared" si="18"/>
        <v>-222.17694898260268</v>
      </c>
      <c r="V28" s="43">
        <f t="shared" si="19"/>
        <v>-217.78680187823755</v>
      </c>
      <c r="W28" s="50">
        <f t="shared" si="20"/>
        <v>-222.26732076283113</v>
      </c>
      <c r="X28" s="58">
        <f t="shared" si="21"/>
        <v>-266.09775637979357</v>
      </c>
      <c r="Y28" s="59">
        <f t="shared" si="35"/>
        <v>-267.28723499476786</v>
      </c>
      <c r="Z28" s="161">
        <f t="shared" si="22"/>
        <v>-225.43425289624616</v>
      </c>
      <c r="AA28" s="283">
        <f t="shared" si="36"/>
        <v>0</v>
      </c>
      <c r="AB28" s="161">
        <f t="shared" si="23"/>
        <v>-227.33603359985429</v>
      </c>
      <c r="AC28" s="283">
        <f t="shared" si="37"/>
        <v>0</v>
      </c>
      <c r="AD28" s="161">
        <f t="shared" si="24"/>
        <v>-230.30293044450082</v>
      </c>
      <c r="AE28" s="283">
        <f t="shared" si="38"/>
        <v>-267.28723499476786</v>
      </c>
      <c r="AH28" s="23">
        <f t="shared" si="25"/>
        <v>36.217499999999994</v>
      </c>
      <c r="AI28" s="23">
        <f t="shared" si="5"/>
        <v>-163.60186009680635</v>
      </c>
      <c r="AJ28" s="24">
        <f t="shared" si="39"/>
        <v>180.74999999999997</v>
      </c>
      <c r="AK28" s="24">
        <f t="shared" si="6"/>
        <v>-165.54506213945589</v>
      </c>
      <c r="AL28" s="28">
        <f t="shared" si="26"/>
        <v>35.897435000000023</v>
      </c>
      <c r="AM28" s="28">
        <f t="shared" si="7"/>
        <v>-177.75802691763403</v>
      </c>
      <c r="AN28" s="39">
        <f t="shared" si="27"/>
        <v>45.5</v>
      </c>
      <c r="AO28" s="39">
        <f t="shared" si="8"/>
        <v>-176.67694898260268</v>
      </c>
      <c r="AP28" s="46">
        <f t="shared" si="28"/>
        <v>35.249999999999993</v>
      </c>
      <c r="AQ28" s="46">
        <f t="shared" si="9"/>
        <v>-182.53680187823755</v>
      </c>
      <c r="AR28" s="52">
        <f t="shared" si="29"/>
        <v>32.049999999999997</v>
      </c>
      <c r="AS28" s="53">
        <f t="shared" si="10"/>
        <v>-190.21732076283115</v>
      </c>
      <c r="AT28" s="52">
        <f t="shared" si="30"/>
        <v>27.25</v>
      </c>
      <c r="AU28" s="53">
        <f t="shared" si="11"/>
        <v>-238.84775637979357</v>
      </c>
      <c r="AV28" s="291">
        <f t="shared" si="31"/>
        <v>0</v>
      </c>
      <c r="AW28" s="292">
        <f t="shared" si="32"/>
        <v>-225.43425289624616</v>
      </c>
      <c r="AX28" s="291">
        <f t="shared" si="33"/>
        <v>3.7922077922077935</v>
      </c>
      <c r="AY28" s="292">
        <f t="shared" si="12"/>
        <v>-223.5438258076465</v>
      </c>
      <c r="AZ28" s="291">
        <f t="shared" si="34"/>
        <v>5.5454545454545485</v>
      </c>
      <c r="BA28" s="292">
        <f t="shared" si="13"/>
        <v>-224.75747589904626</v>
      </c>
      <c r="BC28" s="4">
        <f t="shared" si="40"/>
        <v>-1.8904270885996652</v>
      </c>
      <c r="BD28" s="4">
        <f t="shared" si="2"/>
        <v>-0.67677699719990869</v>
      </c>
      <c r="BE28" s="4">
        <f t="shared" si="3"/>
        <v>1.2136500913997565</v>
      </c>
    </row>
    <row r="29" spans="1:57" ht="15.75" x14ac:dyDescent="0.25">
      <c r="A29" s="7">
        <v>-704.3</v>
      </c>
      <c r="B29" s="8">
        <v>-4558.6000000000004</v>
      </c>
      <c r="C29" s="7">
        <v>-2472.4</v>
      </c>
      <c r="D29" s="7">
        <v>-606.1</v>
      </c>
      <c r="E29" s="7">
        <v>-173.7</v>
      </c>
      <c r="F29" s="7">
        <v>-707.6</v>
      </c>
      <c r="G29" s="7">
        <v>-629.5</v>
      </c>
      <c r="H29" s="299">
        <v>-624.6</v>
      </c>
      <c r="I29" s="300" t="s">
        <v>44</v>
      </c>
      <c r="J29" s="4" t="s">
        <v>367</v>
      </c>
      <c r="K29" s="288"/>
      <c r="L29" s="4" t="s">
        <v>436</v>
      </c>
      <c r="M29" s="288"/>
      <c r="N29" s="4" t="s">
        <v>508</v>
      </c>
      <c r="O29" s="288" t="s">
        <v>44</v>
      </c>
      <c r="Q29" s="14">
        <f t="shared" si="14"/>
        <v>-201.5266281572936</v>
      </c>
      <c r="R29" s="18">
        <f t="shared" si="15"/>
        <v>-357.34452081905283</v>
      </c>
      <c r="S29" s="7">
        <f t="shared" si="16"/>
        <v>-353.79478190183647</v>
      </c>
      <c r="T29" s="31">
        <f t="shared" si="17"/>
        <v>-215.12468766389071</v>
      </c>
      <c r="U29" s="35">
        <f t="shared" si="18"/>
        <v>-222.59800961487917</v>
      </c>
      <c r="V29" s="43">
        <f t="shared" si="19"/>
        <v>-219.50206931761124</v>
      </c>
      <c r="W29" s="50">
        <f t="shared" si="20"/>
        <v>-223.7932694553127</v>
      </c>
      <c r="X29" s="58">
        <f t="shared" si="21"/>
        <v>-267.61182719197461</v>
      </c>
      <c r="Y29" s="59">
        <f t="shared" si="35"/>
        <v>-269.18770004866229</v>
      </c>
      <c r="Z29" s="161">
        <f t="shared" si="22"/>
        <v>-231.24267495955897</v>
      </c>
      <c r="AA29" s="283">
        <f t="shared" si="36"/>
        <v>0</v>
      </c>
      <c r="AB29" s="161">
        <f t="shared" si="23"/>
        <v>-233.32455141165326</v>
      </c>
      <c r="AC29" s="283">
        <f t="shared" si="37"/>
        <v>0</v>
      </c>
      <c r="AD29" s="161">
        <f t="shared" si="24"/>
        <v>-236.30744595715416</v>
      </c>
      <c r="AE29" s="283">
        <f t="shared" si="38"/>
        <v>-269.18770004866229</v>
      </c>
      <c r="AH29" s="23">
        <f t="shared" si="25"/>
        <v>37.666199999999996</v>
      </c>
      <c r="AI29" s="23">
        <f t="shared" si="5"/>
        <v>-163.8604281572936</v>
      </c>
      <c r="AJ29" s="24">
        <f t="shared" si="39"/>
        <v>187.97999999999996</v>
      </c>
      <c r="AK29" s="24">
        <f t="shared" si="6"/>
        <v>-169.36452081905287</v>
      </c>
      <c r="AL29" s="28">
        <f t="shared" si="26"/>
        <v>37.333332400000025</v>
      </c>
      <c r="AM29" s="28">
        <f t="shared" si="7"/>
        <v>-177.79135526389069</v>
      </c>
      <c r="AN29" s="39">
        <f t="shared" si="27"/>
        <v>47.32</v>
      </c>
      <c r="AO29" s="39">
        <f t="shared" si="8"/>
        <v>-175.27800961487918</v>
      </c>
      <c r="AP29" s="46">
        <f t="shared" si="28"/>
        <v>36.659999999999989</v>
      </c>
      <c r="AQ29" s="46">
        <f t="shared" si="9"/>
        <v>-182.84206931761125</v>
      </c>
      <c r="AR29" s="52">
        <f t="shared" si="29"/>
        <v>33.331999999999994</v>
      </c>
      <c r="AS29" s="53">
        <f t="shared" si="10"/>
        <v>-190.4612694553127</v>
      </c>
      <c r="AT29" s="52">
        <f t="shared" si="30"/>
        <v>28.34</v>
      </c>
      <c r="AU29" s="53">
        <f t="shared" si="11"/>
        <v>-239.27182719197461</v>
      </c>
      <c r="AV29" s="291">
        <f t="shared" si="31"/>
        <v>0</v>
      </c>
      <c r="AW29" s="292">
        <f t="shared" si="32"/>
        <v>-231.24267495955897</v>
      </c>
      <c r="AX29" s="291">
        <f t="shared" si="33"/>
        <v>3.9438961038961051</v>
      </c>
      <c r="AY29" s="292">
        <f t="shared" si="12"/>
        <v>-229.38065530775717</v>
      </c>
      <c r="AZ29" s="291">
        <f t="shared" si="34"/>
        <v>5.7672727272727302</v>
      </c>
      <c r="BA29" s="292">
        <f t="shared" si="13"/>
        <v>-230.54017322988142</v>
      </c>
      <c r="BC29" s="4">
        <f t="shared" si="40"/>
        <v>-1.862019651801802</v>
      </c>
      <c r="BD29" s="4">
        <f t="shared" si="2"/>
        <v>-0.7025017296775502</v>
      </c>
      <c r="BE29" s="4">
        <f t="shared" si="3"/>
        <v>1.1595179221242518</v>
      </c>
    </row>
    <row r="30" spans="1:57" ht="15.75" x14ac:dyDescent="0.25">
      <c r="A30" s="7" t="s">
        <v>45</v>
      </c>
      <c r="B30" s="8">
        <v>-4485.7</v>
      </c>
      <c r="C30" s="7">
        <v>-1776.6</v>
      </c>
      <c r="D30" s="7">
        <v>244.9</v>
      </c>
      <c r="E30" s="7" t="s">
        <v>46</v>
      </c>
      <c r="F30" s="7">
        <v>209.1</v>
      </c>
      <c r="G30" s="7">
        <v>118.1</v>
      </c>
      <c r="H30" s="299" t="s">
        <v>47</v>
      </c>
      <c r="I30" s="300" t="s">
        <v>48</v>
      </c>
      <c r="J30" s="4">
        <v>-2629</v>
      </c>
      <c r="K30" s="288"/>
      <c r="L30" s="4" t="s">
        <v>437</v>
      </c>
      <c r="M30" s="288"/>
      <c r="N30" s="4" t="s">
        <v>509</v>
      </c>
      <c r="O30" s="288" t="s">
        <v>48</v>
      </c>
      <c r="Q30" s="14">
        <f t="shared" si="14"/>
        <v>-200.34368387896347</v>
      </c>
      <c r="R30" s="18">
        <f t="shared" si="15"/>
        <v>-368.21730738108465</v>
      </c>
      <c r="S30" s="7">
        <f t="shared" si="16"/>
        <v>-358.10132858222318</v>
      </c>
      <c r="T30" s="31">
        <f t="shared" si="17"/>
        <v>-214.53103345085137</v>
      </c>
      <c r="U30" s="35">
        <f t="shared" si="18"/>
        <v>-222.53498383650185</v>
      </c>
      <c r="V30" s="43">
        <f t="shared" si="19"/>
        <v>-218.99519670082836</v>
      </c>
      <c r="W30" s="50">
        <f t="shared" si="20"/>
        <v>-223.50698699225956</v>
      </c>
      <c r="X30" s="58">
        <f t="shared" si="21"/>
        <v>-266.04830561853049</v>
      </c>
      <c r="Y30" s="59">
        <f t="shared" si="35"/>
        <v>-267.78901440285358</v>
      </c>
      <c r="Z30" s="161">
        <f t="shared" si="22"/>
        <v>-237.61537824908615</v>
      </c>
      <c r="AA30" s="283">
        <f t="shared" si="36"/>
        <v>0</v>
      </c>
      <c r="AB30" s="161">
        <f t="shared" si="23"/>
        <v>-239.73579423918858</v>
      </c>
      <c r="AC30" s="283">
        <f t="shared" si="37"/>
        <v>0</v>
      </c>
      <c r="AD30" s="161">
        <f t="shared" si="24"/>
        <v>-242.81637058720955</v>
      </c>
      <c r="AE30" s="283">
        <f t="shared" si="38"/>
        <v>-267.78901440285358</v>
      </c>
      <c r="AH30" s="23">
        <f t="shared" si="25"/>
        <v>39.114899999999999</v>
      </c>
      <c r="AI30" s="23">
        <f t="shared" si="5"/>
        <v>-161.22878387896347</v>
      </c>
      <c r="AJ30" s="24">
        <f t="shared" si="39"/>
        <v>195.20999999999995</v>
      </c>
      <c r="AK30" s="24">
        <f t="shared" si="6"/>
        <v>-173.0073073810847</v>
      </c>
      <c r="AL30" s="28">
        <f t="shared" si="26"/>
        <v>38.769229800000026</v>
      </c>
      <c r="AM30" s="28">
        <f t="shared" si="7"/>
        <v>-175.76180365085133</v>
      </c>
      <c r="AN30" s="39">
        <f t="shared" si="27"/>
        <v>49.14</v>
      </c>
      <c r="AO30" s="39">
        <f t="shared" si="8"/>
        <v>-173.39498383650186</v>
      </c>
      <c r="AP30" s="46">
        <f t="shared" si="28"/>
        <v>38.069999999999986</v>
      </c>
      <c r="AQ30" s="46">
        <f t="shared" si="9"/>
        <v>-180.92519670082837</v>
      </c>
      <c r="AR30" s="52">
        <f t="shared" si="29"/>
        <v>34.61399999999999</v>
      </c>
      <c r="AS30" s="53">
        <f t="shared" si="10"/>
        <v>-188.89298699225958</v>
      </c>
      <c r="AT30" s="52">
        <f t="shared" si="30"/>
        <v>29.43</v>
      </c>
      <c r="AU30" s="53">
        <f t="shared" si="11"/>
        <v>-236.61830561853048</v>
      </c>
      <c r="AV30" s="291">
        <f t="shared" si="31"/>
        <v>0</v>
      </c>
      <c r="AW30" s="292">
        <f t="shared" si="32"/>
        <v>-237.61537824908615</v>
      </c>
      <c r="AX30" s="291">
        <f t="shared" si="33"/>
        <v>4.0955844155844172</v>
      </c>
      <c r="AY30" s="292">
        <f t="shared" si="12"/>
        <v>-235.64020982360415</v>
      </c>
      <c r="AZ30" s="291">
        <f t="shared" si="34"/>
        <v>5.9890909090909119</v>
      </c>
      <c r="BA30" s="292">
        <f t="shared" si="13"/>
        <v>-236.82727967811863</v>
      </c>
      <c r="BC30" s="4">
        <f t="shared" si="40"/>
        <v>-1.9751684254819963</v>
      </c>
      <c r="BD30" s="4">
        <f t="shared" si="2"/>
        <v>-0.78809857096752012</v>
      </c>
      <c r="BE30" s="4">
        <f t="shared" si="3"/>
        <v>1.1870698545144762</v>
      </c>
    </row>
    <row r="31" spans="1:57" ht="15.75" x14ac:dyDescent="0.25">
      <c r="A31" s="7">
        <v>1748.2</v>
      </c>
      <c r="B31" s="8">
        <v>-5018.3999999999996</v>
      </c>
      <c r="C31" s="7">
        <v>-48.3</v>
      </c>
      <c r="D31" s="7">
        <v>2219.8000000000002</v>
      </c>
      <c r="E31" s="7">
        <v>2741.5</v>
      </c>
      <c r="F31" s="7">
        <v>2398.4</v>
      </c>
      <c r="G31" s="7">
        <v>2688.3</v>
      </c>
      <c r="H31" s="299">
        <v>2876.2</v>
      </c>
      <c r="I31" s="300">
        <v>3235.8</v>
      </c>
      <c r="J31" s="4" t="s">
        <v>368</v>
      </c>
      <c r="K31" s="288"/>
      <c r="L31" s="4" t="s">
        <v>438</v>
      </c>
      <c r="M31" s="288"/>
      <c r="N31" s="4" t="s">
        <v>510</v>
      </c>
      <c r="O31" s="288">
        <v>3235.8</v>
      </c>
      <c r="Q31" s="14">
        <f t="shared" si="14"/>
        <v>-196.10597822825858</v>
      </c>
      <c r="R31" s="18">
        <f t="shared" si="15"/>
        <v>-380.38105214292335</v>
      </c>
      <c r="S31" s="7">
        <f t="shared" si="16"/>
        <v>-358.2184110851411</v>
      </c>
      <c r="T31" s="31">
        <f t="shared" si="17"/>
        <v>-209.15019027236283</v>
      </c>
      <c r="U31" s="35">
        <f t="shared" si="18"/>
        <v>-215.88959596369298</v>
      </c>
      <c r="V31" s="43">
        <f t="shared" si="19"/>
        <v>-213.18144204720966</v>
      </c>
      <c r="W31" s="50">
        <f t="shared" si="20"/>
        <v>-216.99054838763894</v>
      </c>
      <c r="X31" s="58">
        <f t="shared" si="21"/>
        <v>-259.07642601218691</v>
      </c>
      <c r="Y31" s="59">
        <f t="shared" si="35"/>
        <v>-259.94553557985853</v>
      </c>
      <c r="Z31" s="161">
        <f t="shared" si="22"/>
        <v>-242.33666611965847</v>
      </c>
      <c r="AA31" s="283">
        <f t="shared" si="36"/>
        <v>0</v>
      </c>
      <c r="AB31" s="161">
        <f t="shared" si="23"/>
        <v>-244.71256690160141</v>
      </c>
      <c r="AC31" s="283">
        <f t="shared" si="37"/>
        <v>0</v>
      </c>
      <c r="AD31" s="161">
        <f t="shared" si="24"/>
        <v>-247.70466905838734</v>
      </c>
      <c r="AE31" s="283">
        <f t="shared" si="38"/>
        <v>-259.94553557985853</v>
      </c>
      <c r="AH31" s="23">
        <f t="shared" si="25"/>
        <v>40.563600000000001</v>
      </c>
      <c r="AI31" s="23">
        <f t="shared" si="5"/>
        <v>-155.54237822825857</v>
      </c>
      <c r="AJ31" s="24">
        <f t="shared" si="39"/>
        <v>202.43999999999994</v>
      </c>
      <c r="AK31" s="24">
        <f t="shared" si="6"/>
        <v>-177.94105214292341</v>
      </c>
      <c r="AL31" s="28">
        <f t="shared" si="26"/>
        <v>40.205127200000028</v>
      </c>
      <c r="AM31" s="28">
        <f t="shared" si="7"/>
        <v>-168.94506307236281</v>
      </c>
      <c r="AN31" s="39">
        <f t="shared" si="27"/>
        <v>50.96</v>
      </c>
      <c r="AO31" s="39">
        <f t="shared" si="8"/>
        <v>-164.92959596369298</v>
      </c>
      <c r="AP31" s="46">
        <f t="shared" si="28"/>
        <v>39.479999999999983</v>
      </c>
      <c r="AQ31" s="46">
        <f t="shared" si="9"/>
        <v>-173.70144204720967</v>
      </c>
      <c r="AR31" s="52">
        <f t="shared" si="29"/>
        <v>35.895999999999987</v>
      </c>
      <c r="AS31" s="53">
        <f t="shared" si="10"/>
        <v>-181.09454838763895</v>
      </c>
      <c r="AT31" s="52">
        <f t="shared" si="30"/>
        <v>30.52</v>
      </c>
      <c r="AU31" s="53">
        <f t="shared" si="11"/>
        <v>-228.5564260121869</v>
      </c>
      <c r="AV31" s="291">
        <f t="shared" si="31"/>
        <v>0</v>
      </c>
      <c r="AW31" s="292">
        <f t="shared" si="32"/>
        <v>-242.33666611965847</v>
      </c>
      <c r="AX31" s="291">
        <f t="shared" si="33"/>
        <v>4.2472727272727289</v>
      </c>
      <c r="AY31" s="292">
        <f t="shared" si="12"/>
        <v>-240.46529417432868</v>
      </c>
      <c r="AZ31" s="291">
        <f t="shared" si="34"/>
        <v>6.2109090909090936</v>
      </c>
      <c r="BA31" s="292">
        <f t="shared" si="13"/>
        <v>-241.49375996747824</v>
      </c>
      <c r="BC31" s="4">
        <f t="shared" si="40"/>
        <v>-1.8713719453297983</v>
      </c>
      <c r="BD31" s="4">
        <f t="shared" si="2"/>
        <v>-0.8429061521802339</v>
      </c>
      <c r="BE31" s="4">
        <f t="shared" si="3"/>
        <v>1.0284657931495644</v>
      </c>
    </row>
    <row r="32" spans="1:57" ht="15.75" x14ac:dyDescent="0.25">
      <c r="A32" s="7">
        <v>3310.3</v>
      </c>
      <c r="B32" s="8">
        <v>-2449.9</v>
      </c>
      <c r="C32" s="7">
        <v>1288.8</v>
      </c>
      <c r="D32" s="7">
        <v>3704.1</v>
      </c>
      <c r="E32" s="7">
        <v>3769.7</v>
      </c>
      <c r="F32" s="7">
        <v>3815.4</v>
      </c>
      <c r="G32" s="7">
        <v>4165.8</v>
      </c>
      <c r="H32" s="299">
        <v>4343.2</v>
      </c>
      <c r="I32" s="300" t="s">
        <v>49</v>
      </c>
      <c r="J32" s="4">
        <v>-3282</v>
      </c>
      <c r="K32" s="288"/>
      <c r="L32" s="4" t="s">
        <v>439</v>
      </c>
      <c r="M32" s="288"/>
      <c r="N32" s="4" t="s">
        <v>511</v>
      </c>
      <c r="O32" s="288" t="s">
        <v>49</v>
      </c>
      <c r="Q32" s="14">
        <f t="shared" si="14"/>
        <v>-188.08192904618812</v>
      </c>
      <c r="R32" s="18">
        <f t="shared" si="15"/>
        <v>-386.31963769754424</v>
      </c>
      <c r="S32" s="7">
        <f t="shared" si="16"/>
        <v>-355.09429205227894</v>
      </c>
      <c r="T32" s="31">
        <f t="shared" si="17"/>
        <v>-200.17168108819854</v>
      </c>
      <c r="U32" s="35">
        <f t="shared" si="18"/>
        <v>-206.75209398913003</v>
      </c>
      <c r="V32" s="43">
        <f t="shared" si="19"/>
        <v>-203.93317887214405</v>
      </c>
      <c r="W32" s="50">
        <f t="shared" si="20"/>
        <v>-206.89305070674072</v>
      </c>
      <c r="X32" s="58">
        <f t="shared" si="21"/>
        <v>-248.54899008386167</v>
      </c>
      <c r="Y32" s="59">
        <f t="shared" si="35"/>
        <v>-249.48401978721756</v>
      </c>
      <c r="Z32" s="161">
        <f t="shared" si="22"/>
        <v>-250.29212292493014</v>
      </c>
      <c r="AA32" s="283">
        <f t="shared" si="36"/>
        <v>0</v>
      </c>
      <c r="AB32" s="161">
        <f t="shared" si="23"/>
        <v>-252.89900732533985</v>
      </c>
      <c r="AC32" s="283">
        <f t="shared" si="37"/>
        <v>0</v>
      </c>
      <c r="AD32" s="161">
        <f t="shared" si="24"/>
        <v>-255.8884433641899</v>
      </c>
      <c r="AE32" s="283">
        <f t="shared" si="38"/>
        <v>-249.48401978721756</v>
      </c>
      <c r="AH32" s="23">
        <f t="shared" si="25"/>
        <v>42.012300000000003</v>
      </c>
      <c r="AI32" s="23">
        <f t="shared" si="5"/>
        <v>-146.06962904618811</v>
      </c>
      <c r="AJ32" s="24">
        <f t="shared" si="39"/>
        <v>209.66999999999993</v>
      </c>
      <c r="AK32" s="24">
        <f t="shared" si="6"/>
        <v>-176.64963769754431</v>
      </c>
      <c r="AL32" s="28">
        <f t="shared" si="26"/>
        <v>41.64102460000003</v>
      </c>
      <c r="AM32" s="28">
        <f t="shared" si="7"/>
        <v>-158.5306564881985</v>
      </c>
      <c r="AN32" s="39">
        <f t="shared" si="27"/>
        <v>52.78</v>
      </c>
      <c r="AO32" s="39">
        <f t="shared" si="8"/>
        <v>-153.97209398913003</v>
      </c>
      <c r="AP32" s="46">
        <f t="shared" si="28"/>
        <v>40.889999999999979</v>
      </c>
      <c r="AQ32" s="46">
        <f t="shared" si="9"/>
        <v>-163.04317887214407</v>
      </c>
      <c r="AR32" s="52">
        <f t="shared" si="29"/>
        <v>37.177999999999983</v>
      </c>
      <c r="AS32" s="53">
        <f t="shared" si="10"/>
        <v>-169.71505070674073</v>
      </c>
      <c r="AT32" s="52">
        <f t="shared" si="30"/>
        <v>31.61</v>
      </c>
      <c r="AU32" s="53">
        <f t="shared" si="11"/>
        <v>-216.93899008386165</v>
      </c>
      <c r="AV32" s="291">
        <f t="shared" si="31"/>
        <v>0</v>
      </c>
      <c r="AW32" s="292">
        <f t="shared" si="32"/>
        <v>-250.29212292493014</v>
      </c>
      <c r="AX32" s="291">
        <f t="shared" si="33"/>
        <v>4.3989610389610405</v>
      </c>
      <c r="AY32" s="292">
        <f t="shared" si="12"/>
        <v>-248.50004628637882</v>
      </c>
      <c r="AZ32" s="291">
        <f t="shared" si="34"/>
        <v>6.4327272727272753</v>
      </c>
      <c r="BA32" s="292">
        <f t="shared" si="13"/>
        <v>-249.45571609146262</v>
      </c>
      <c r="BC32" s="4">
        <f t="shared" si="40"/>
        <v>-1.7920766385513218</v>
      </c>
      <c r="BD32" s="4">
        <f t="shared" si="2"/>
        <v>-0.83640683346752098</v>
      </c>
      <c r="BE32" s="4">
        <f t="shared" si="3"/>
        <v>0.95566980508380084</v>
      </c>
    </row>
    <row r="33" spans="1:57" ht="15.75" x14ac:dyDescent="0.25">
      <c r="A33" s="7">
        <v>2387.3000000000002</v>
      </c>
      <c r="B33" s="8">
        <v>-2448.3000000000002</v>
      </c>
      <c r="C33" s="7">
        <v>-306.3</v>
      </c>
      <c r="D33" s="7" t="s">
        <v>50</v>
      </c>
      <c r="E33" s="7">
        <v>50.9</v>
      </c>
      <c r="F33" s="7">
        <v>1225.3</v>
      </c>
      <c r="G33" s="7">
        <v>1292.8</v>
      </c>
      <c r="H33" s="299">
        <v>1510.3</v>
      </c>
      <c r="I33" s="300">
        <v>1357.3</v>
      </c>
      <c r="J33" s="4" t="s">
        <v>369</v>
      </c>
      <c r="K33" s="288"/>
      <c r="L33" s="4" t="s">
        <v>440</v>
      </c>
      <c r="M33" s="288"/>
      <c r="N33" s="4" t="s">
        <v>512</v>
      </c>
      <c r="O33" s="288">
        <v>1357.3</v>
      </c>
      <c r="Q33" s="14">
        <f t="shared" si="14"/>
        <v>-182.29507974130465</v>
      </c>
      <c r="R33" s="18">
        <f t="shared" si="15"/>
        <v>-392.2543450161125</v>
      </c>
      <c r="S33" s="7">
        <f t="shared" si="16"/>
        <v>-355.83678393201029</v>
      </c>
      <c r="T33" s="31">
        <f t="shared" si="17"/>
        <v>-196.47016244402531</v>
      </c>
      <c r="U33" s="35">
        <f t="shared" si="18"/>
        <v>-206.62870890853992</v>
      </c>
      <c r="V33" s="43">
        <f t="shared" si="19"/>
        <v>-200.96298532390065</v>
      </c>
      <c r="W33" s="50">
        <f t="shared" si="20"/>
        <v>-203.75923559011983</v>
      </c>
      <c r="X33" s="58">
        <f t="shared" si="21"/>
        <v>-244.88795228482803</v>
      </c>
      <c r="Y33" s="59">
        <f t="shared" si="35"/>
        <v>-246.19385548524673</v>
      </c>
      <c r="Z33" s="161">
        <f t="shared" si="22"/>
        <v>-248.68133225574505</v>
      </c>
      <c r="AA33" s="283">
        <f t="shared" si="36"/>
        <v>0</v>
      </c>
      <c r="AB33" s="161">
        <f t="shared" si="23"/>
        <v>-251.56286241047184</v>
      </c>
      <c r="AC33" s="283">
        <f t="shared" si="37"/>
        <v>0</v>
      </c>
      <c r="AD33" s="161">
        <f t="shared" si="24"/>
        <v>-254.3913409539187</v>
      </c>
      <c r="AE33" s="283">
        <f t="shared" si="38"/>
        <v>-246.19385548524673</v>
      </c>
      <c r="AH33" s="23">
        <f t="shared" si="25"/>
        <v>43.461000000000006</v>
      </c>
      <c r="AI33" s="23">
        <f t="shared" si="5"/>
        <v>-138.83407974130463</v>
      </c>
      <c r="AJ33" s="24">
        <f t="shared" si="39"/>
        <v>216.89999999999992</v>
      </c>
      <c r="AK33" s="24">
        <f t="shared" si="6"/>
        <v>-175.35434501611257</v>
      </c>
      <c r="AL33" s="28">
        <f t="shared" si="26"/>
        <v>43.076922000000032</v>
      </c>
      <c r="AM33" s="28">
        <f t="shared" si="7"/>
        <v>-153.39324044402528</v>
      </c>
      <c r="AN33" s="39">
        <f t="shared" si="27"/>
        <v>54.6</v>
      </c>
      <c r="AO33" s="39">
        <f t="shared" si="8"/>
        <v>-152.02870890853993</v>
      </c>
      <c r="AP33" s="46">
        <f t="shared" si="28"/>
        <v>42.299999999999976</v>
      </c>
      <c r="AQ33" s="46">
        <f t="shared" si="9"/>
        <v>-158.66298532390067</v>
      </c>
      <c r="AR33" s="52">
        <f t="shared" si="29"/>
        <v>38.45999999999998</v>
      </c>
      <c r="AS33" s="53">
        <f t="shared" si="10"/>
        <v>-165.29923559011985</v>
      </c>
      <c r="AT33" s="52">
        <f t="shared" si="30"/>
        <v>32.700000000000003</v>
      </c>
      <c r="AU33" s="53">
        <f t="shared" si="11"/>
        <v>-212.18795228482804</v>
      </c>
      <c r="AV33" s="291">
        <f t="shared" si="31"/>
        <v>0</v>
      </c>
      <c r="AW33" s="292">
        <f t="shared" si="32"/>
        <v>-248.68133225574505</v>
      </c>
      <c r="AX33" s="291">
        <f t="shared" si="33"/>
        <v>4.5506493506493522</v>
      </c>
      <c r="AY33" s="292">
        <f t="shared" si="12"/>
        <v>-247.01221305982247</v>
      </c>
      <c r="AZ33" s="291">
        <f t="shared" si="34"/>
        <v>6.654545454545457</v>
      </c>
      <c r="BA33" s="292">
        <f t="shared" si="13"/>
        <v>-247.73679549937324</v>
      </c>
      <c r="BC33" s="4">
        <f t="shared" si="40"/>
        <v>-1.6691191959225762</v>
      </c>
      <c r="BD33" s="4">
        <f t="shared" si="2"/>
        <v>-0.94453675637180368</v>
      </c>
      <c r="BE33" s="4">
        <f t="shared" si="3"/>
        <v>0.72458243955077251</v>
      </c>
    </row>
    <row r="34" spans="1:57" ht="15.75" x14ac:dyDescent="0.25">
      <c r="A34" s="7">
        <v>-452.3</v>
      </c>
      <c r="B34" s="8">
        <v>-1696.9</v>
      </c>
      <c r="C34" s="7">
        <v>-2927.6</v>
      </c>
      <c r="D34" s="7">
        <v>-534.4</v>
      </c>
      <c r="E34" s="7">
        <v>-758.4</v>
      </c>
      <c r="F34" s="7">
        <v>-868.4</v>
      </c>
      <c r="G34" s="7" t="s">
        <v>51</v>
      </c>
      <c r="H34" s="299">
        <v>-1738.6</v>
      </c>
      <c r="I34" s="300">
        <v>-1801.4</v>
      </c>
      <c r="J34" s="4" t="s">
        <v>370</v>
      </c>
      <c r="K34" s="288"/>
      <c r="L34" s="4">
        <v>4897</v>
      </c>
      <c r="M34" s="288"/>
      <c r="N34" s="4" t="s">
        <v>513</v>
      </c>
      <c r="O34" s="288">
        <v>-1801.4</v>
      </c>
      <c r="Q34" s="14">
        <f t="shared" si="14"/>
        <v>-183.39148500246949</v>
      </c>
      <c r="R34" s="18">
        <f t="shared" si="15"/>
        <v>-396.36770029427129</v>
      </c>
      <c r="S34" s="7">
        <f t="shared" si="16"/>
        <v>-362.93324832344143</v>
      </c>
      <c r="T34" s="31">
        <f t="shared" si="17"/>
        <v>-197.7655831507025</v>
      </c>
      <c r="U34" s="35">
        <f t="shared" si="18"/>
        <v>-208.46711824504081</v>
      </c>
      <c r="V34" s="43">
        <f t="shared" si="19"/>
        <v>-203.06804010853804</v>
      </c>
      <c r="W34" s="50">
        <f t="shared" si="20"/>
        <v>-206.9153516949072</v>
      </c>
      <c r="X34" s="58">
        <f t="shared" si="21"/>
        <v>-249.10238771008352</v>
      </c>
      <c r="Y34" s="59">
        <f t="shared" si="35"/>
        <v>-250.56051680087938</v>
      </c>
      <c r="Z34" s="161">
        <f t="shared" si="22"/>
        <v>-236.58786479246518</v>
      </c>
      <c r="AA34" s="283">
        <f t="shared" si="36"/>
        <v>0</v>
      </c>
      <c r="AB34" s="161">
        <f t="shared" si="23"/>
        <v>-239.69331454804748</v>
      </c>
      <c r="AC34" s="283">
        <f t="shared" si="37"/>
        <v>0</v>
      </c>
      <c r="AD34" s="161">
        <f t="shared" si="24"/>
        <v>-242.38947667293809</v>
      </c>
      <c r="AE34" s="283">
        <f t="shared" si="38"/>
        <v>-250.56051680087938</v>
      </c>
      <c r="AH34" s="23">
        <f t="shared" si="25"/>
        <v>44.909700000000008</v>
      </c>
      <c r="AI34" s="23">
        <f t="shared" si="5"/>
        <v>-138.48178500246948</v>
      </c>
      <c r="AJ34" s="24">
        <f t="shared" si="39"/>
        <v>224.12999999999991</v>
      </c>
      <c r="AK34" s="24">
        <f t="shared" si="6"/>
        <v>-172.23770029427138</v>
      </c>
      <c r="AL34" s="28">
        <f t="shared" si="26"/>
        <v>44.512819400000033</v>
      </c>
      <c r="AM34" s="28">
        <f t="shared" si="7"/>
        <v>-153.25276375070246</v>
      </c>
      <c r="AN34" s="39">
        <f t="shared" si="27"/>
        <v>56.42</v>
      </c>
      <c r="AO34" s="39">
        <f t="shared" si="8"/>
        <v>-152.04711824504079</v>
      </c>
      <c r="AP34" s="46">
        <f t="shared" si="28"/>
        <v>43.709999999999972</v>
      </c>
      <c r="AQ34" s="46">
        <f t="shared" si="9"/>
        <v>-159.35804010853806</v>
      </c>
      <c r="AR34" s="52">
        <f t="shared" si="29"/>
        <v>39.741999999999976</v>
      </c>
      <c r="AS34" s="53">
        <f t="shared" si="10"/>
        <v>-167.17335169490724</v>
      </c>
      <c r="AT34" s="52">
        <f t="shared" si="30"/>
        <v>33.790000000000006</v>
      </c>
      <c r="AU34" s="53">
        <f t="shared" si="11"/>
        <v>-215.3123877100835</v>
      </c>
      <c r="AV34" s="291">
        <f t="shared" si="31"/>
        <v>0</v>
      </c>
      <c r="AW34" s="292">
        <f t="shared" si="32"/>
        <v>-236.58786479246518</v>
      </c>
      <c r="AX34" s="291">
        <f t="shared" si="33"/>
        <v>4.7023376623376638</v>
      </c>
      <c r="AY34" s="292">
        <f t="shared" si="12"/>
        <v>-234.99097688570981</v>
      </c>
      <c r="AZ34" s="291">
        <f t="shared" si="34"/>
        <v>6.8763636363636387</v>
      </c>
      <c r="BA34" s="292">
        <f t="shared" si="13"/>
        <v>-235.51311303657445</v>
      </c>
      <c r="BC34" s="4">
        <f t="shared" si="40"/>
        <v>-1.5968879067553701</v>
      </c>
      <c r="BD34" s="4">
        <f t="shared" si="2"/>
        <v>-1.0747517558907305</v>
      </c>
      <c r="BE34" s="4">
        <f t="shared" si="3"/>
        <v>0.5221361508646396</v>
      </c>
    </row>
    <row r="35" spans="1:57" ht="15.75" x14ac:dyDescent="0.25">
      <c r="A35" s="7">
        <v>-1063.4000000000001</v>
      </c>
      <c r="B35" s="8">
        <v>-118.1</v>
      </c>
      <c r="C35" s="7">
        <v>-3190.1</v>
      </c>
      <c r="D35" s="7">
        <v>-1370.9</v>
      </c>
      <c r="E35" s="7">
        <v>-1934.3</v>
      </c>
      <c r="F35" s="7">
        <v>-1677.2</v>
      </c>
      <c r="G35" s="7">
        <v>-1885.1</v>
      </c>
      <c r="H35" s="299">
        <v>-2060.1999999999998</v>
      </c>
      <c r="I35" s="300">
        <v>-2042.8</v>
      </c>
      <c r="J35" s="4" t="s">
        <v>371</v>
      </c>
      <c r="K35" s="288"/>
      <c r="L35" s="4" t="s">
        <v>441</v>
      </c>
      <c r="M35" s="288"/>
      <c r="N35" s="4" t="s">
        <v>514</v>
      </c>
      <c r="O35" s="288">
        <v>-2042.8</v>
      </c>
      <c r="Q35" s="14">
        <f t="shared" si="14"/>
        <v>-185.96922792580605</v>
      </c>
      <c r="R35" s="18">
        <f t="shared" si="15"/>
        <v>-396.65398275732446</v>
      </c>
      <c r="S35" s="7">
        <f t="shared" si="16"/>
        <v>-370.66596065993207</v>
      </c>
      <c r="T35" s="31">
        <f t="shared" si="17"/>
        <v>-201.08871406205071</v>
      </c>
      <c r="U35" s="35">
        <f t="shared" si="18"/>
        <v>-213.15592503717784</v>
      </c>
      <c r="V35" s="43">
        <f t="shared" si="19"/>
        <v>-207.13364283641772</v>
      </c>
      <c r="W35" s="50">
        <f t="shared" si="20"/>
        <v>-211.48489943337452</v>
      </c>
      <c r="X35" s="58">
        <f t="shared" si="21"/>
        <v>-254.09637040263524</v>
      </c>
      <c r="Y35" s="59">
        <f t="shared" si="35"/>
        <v>-255.51232278937448</v>
      </c>
      <c r="Z35" s="161">
        <f t="shared" si="22"/>
        <v>-224.80337792460085</v>
      </c>
      <c r="AA35" s="283">
        <f t="shared" si="36"/>
        <v>0</v>
      </c>
      <c r="AB35" s="161">
        <f t="shared" si="23"/>
        <v>-228.07701195921376</v>
      </c>
      <c r="AC35" s="283">
        <f t="shared" si="37"/>
        <v>0</v>
      </c>
      <c r="AD35" s="161">
        <f t="shared" si="24"/>
        <v>-230.92657674231276</v>
      </c>
      <c r="AE35" s="283">
        <f t="shared" si="38"/>
        <v>-255.51232278937448</v>
      </c>
      <c r="AH35" s="23">
        <f t="shared" si="25"/>
        <v>46.35840000000001</v>
      </c>
      <c r="AI35" s="23">
        <f t="shared" si="5"/>
        <v>-139.61082792580603</v>
      </c>
      <c r="AJ35" s="24">
        <f t="shared" si="39"/>
        <v>231.3599999999999</v>
      </c>
      <c r="AK35" s="24">
        <f t="shared" si="6"/>
        <v>-165.29398275732456</v>
      </c>
      <c r="AL35" s="28">
        <f t="shared" si="26"/>
        <v>45.948716800000035</v>
      </c>
      <c r="AM35" s="28">
        <f t="shared" si="7"/>
        <v>-155.13999726205068</v>
      </c>
      <c r="AN35" s="39">
        <f t="shared" si="27"/>
        <v>58.24</v>
      </c>
      <c r="AO35" s="39">
        <f t="shared" si="8"/>
        <v>-154.91592503717783</v>
      </c>
      <c r="AP35" s="46">
        <f t="shared" si="28"/>
        <v>45.119999999999969</v>
      </c>
      <c r="AQ35" s="46">
        <f t="shared" si="9"/>
        <v>-162.01364283641774</v>
      </c>
      <c r="AR35" s="52">
        <f t="shared" si="29"/>
        <v>41.023999999999972</v>
      </c>
      <c r="AS35" s="53">
        <f t="shared" si="10"/>
        <v>-170.46089943337455</v>
      </c>
      <c r="AT35" s="52">
        <f t="shared" si="30"/>
        <v>34.88000000000001</v>
      </c>
      <c r="AU35" s="53">
        <f t="shared" si="11"/>
        <v>-219.21637040263522</v>
      </c>
      <c r="AV35" s="291">
        <f t="shared" si="31"/>
        <v>0</v>
      </c>
      <c r="AW35" s="292">
        <f t="shared" si="32"/>
        <v>-224.80337792460085</v>
      </c>
      <c r="AX35" s="291">
        <f t="shared" si="33"/>
        <v>4.8540259740259755</v>
      </c>
      <c r="AY35" s="292">
        <f t="shared" si="12"/>
        <v>-223.22298598518779</v>
      </c>
      <c r="AZ35" s="291">
        <f t="shared" si="34"/>
        <v>7.0981818181818204</v>
      </c>
      <c r="BA35" s="292">
        <f t="shared" si="13"/>
        <v>-223.82839492413095</v>
      </c>
      <c r="BC35" s="4">
        <f t="shared" si="40"/>
        <v>-1.5803919394130617</v>
      </c>
      <c r="BD35" s="4">
        <f t="shared" si="2"/>
        <v>-0.97498300046990494</v>
      </c>
      <c r="BE35" s="4">
        <f t="shared" si="3"/>
        <v>0.60540893894315673</v>
      </c>
    </row>
    <row r="36" spans="1:57" ht="15.75" x14ac:dyDescent="0.25">
      <c r="A36" s="7">
        <v>-1933.1</v>
      </c>
      <c r="B36" s="8">
        <v>1296.5999999999999</v>
      </c>
      <c r="C36" s="7">
        <v>-3941.7</v>
      </c>
      <c r="D36" s="7">
        <v>-2058.8000000000002</v>
      </c>
      <c r="E36" s="7">
        <v>-1688.9</v>
      </c>
      <c r="F36" s="7">
        <v>-1917.4</v>
      </c>
      <c r="G36" s="7">
        <v>-1758.5</v>
      </c>
      <c r="H36" s="299">
        <v>-1931.5</v>
      </c>
      <c r="I36" s="300" t="s">
        <v>52</v>
      </c>
      <c r="J36" s="4" t="s">
        <v>372</v>
      </c>
      <c r="K36" s="288"/>
      <c r="L36" s="4" t="s">
        <v>442</v>
      </c>
      <c r="M36" s="288"/>
      <c r="N36" s="4" t="s">
        <v>515</v>
      </c>
      <c r="O36" s="288" t="s">
        <v>52</v>
      </c>
      <c r="Q36" s="14">
        <f t="shared" si="14"/>
        <v>-190.65512596368291</v>
      </c>
      <c r="R36" s="18">
        <f t="shared" si="15"/>
        <v>-393.51095636222436</v>
      </c>
      <c r="S36" s="7">
        <f t="shared" si="16"/>
        <v>-380.22032954532943</v>
      </c>
      <c r="T36" s="31">
        <f t="shared" si="17"/>
        <v>-206.0793032280005</v>
      </c>
      <c r="U36" s="35">
        <f t="shared" si="18"/>
        <v>-217.24988842124623</v>
      </c>
      <c r="V36" s="43">
        <f t="shared" si="19"/>
        <v>-211.78148465814903</v>
      </c>
      <c r="W36" s="50">
        <f t="shared" si="20"/>
        <v>-215.74757208659184</v>
      </c>
      <c r="X36" s="58">
        <f t="shared" si="21"/>
        <v>-258.77839010125189</v>
      </c>
      <c r="Y36" s="59">
        <f t="shared" si="35"/>
        <v>-260.49370095338912</v>
      </c>
      <c r="Z36" s="161">
        <f t="shared" si="22"/>
        <v>-212.42032107644877</v>
      </c>
      <c r="AA36" s="283">
        <f t="shared" si="36"/>
        <v>0</v>
      </c>
      <c r="AB36" s="161">
        <f t="shared" si="23"/>
        <v>-215.83644711509893</v>
      </c>
      <c r="AC36" s="283">
        <f t="shared" si="37"/>
        <v>0</v>
      </c>
      <c r="AD36" s="161">
        <f t="shared" si="24"/>
        <v>-218.58544345805177</v>
      </c>
      <c r="AE36" s="283">
        <f t="shared" si="38"/>
        <v>-260.49370095338912</v>
      </c>
      <c r="AH36" s="23">
        <f t="shared" si="25"/>
        <v>47.807100000000013</v>
      </c>
      <c r="AI36" s="23">
        <f t="shared" si="5"/>
        <v>-142.84802596368289</v>
      </c>
      <c r="AJ36" s="24">
        <f t="shared" si="39"/>
        <v>238.58999999999989</v>
      </c>
      <c r="AK36" s="24">
        <f t="shared" si="6"/>
        <v>-154.92095636222447</v>
      </c>
      <c r="AL36" s="28">
        <f t="shared" si="26"/>
        <v>47.384614200000037</v>
      </c>
      <c r="AM36" s="28">
        <f t="shared" si="7"/>
        <v>-158.69468902800045</v>
      </c>
      <c r="AN36" s="39">
        <f t="shared" si="27"/>
        <v>60.06</v>
      </c>
      <c r="AO36" s="39">
        <f t="shared" si="8"/>
        <v>-157.18988842124622</v>
      </c>
      <c r="AP36" s="46">
        <f t="shared" si="28"/>
        <v>46.529999999999966</v>
      </c>
      <c r="AQ36" s="46">
        <f t="shared" si="9"/>
        <v>-165.25148465814905</v>
      </c>
      <c r="AR36" s="52">
        <f t="shared" si="29"/>
        <v>42.305999999999969</v>
      </c>
      <c r="AS36" s="53">
        <f t="shared" si="10"/>
        <v>-173.44157208659186</v>
      </c>
      <c r="AT36" s="52">
        <f t="shared" si="30"/>
        <v>35.970000000000013</v>
      </c>
      <c r="AU36" s="53">
        <f t="shared" si="11"/>
        <v>-222.80839010125186</v>
      </c>
      <c r="AV36" s="291">
        <f t="shared" si="31"/>
        <v>0</v>
      </c>
      <c r="AW36" s="292">
        <f t="shared" si="32"/>
        <v>-212.42032107644877</v>
      </c>
      <c r="AX36" s="291">
        <f t="shared" si="33"/>
        <v>5.0057142857142871</v>
      </c>
      <c r="AY36" s="292">
        <f t="shared" si="12"/>
        <v>-210.83073282938466</v>
      </c>
      <c r="AZ36" s="291">
        <f t="shared" si="34"/>
        <v>7.3200000000000021</v>
      </c>
      <c r="BA36" s="292">
        <f t="shared" si="13"/>
        <v>-211.26544345805178</v>
      </c>
      <c r="BC36" s="4">
        <f t="shared" si="40"/>
        <v>-1.5895882470641141</v>
      </c>
      <c r="BD36" s="4">
        <f t="shared" si="2"/>
        <v>-1.1548776183969949</v>
      </c>
      <c r="BE36" s="4">
        <f t="shared" si="3"/>
        <v>0.43471062866711918</v>
      </c>
    </row>
    <row r="37" spans="1:57" ht="15.75" x14ac:dyDescent="0.25">
      <c r="A37" s="7">
        <v>-1210.5</v>
      </c>
      <c r="B37" s="8">
        <v>-76.2</v>
      </c>
      <c r="C37" s="7">
        <v>-2748.3</v>
      </c>
      <c r="D37" s="7">
        <v>-645.20000000000005</v>
      </c>
      <c r="E37" s="7">
        <v>642.4</v>
      </c>
      <c r="F37" s="7">
        <v>-653.70000000000005</v>
      </c>
      <c r="G37" s="7">
        <v>-517.5</v>
      </c>
      <c r="H37" s="299" t="s">
        <v>53</v>
      </c>
      <c r="I37" s="300">
        <v>-590.4</v>
      </c>
      <c r="J37" s="4" t="s">
        <v>373</v>
      </c>
      <c r="K37" s="288"/>
      <c r="L37" s="4" t="s">
        <v>443</v>
      </c>
      <c r="M37" s="288"/>
      <c r="N37" s="4" t="s">
        <v>516</v>
      </c>
      <c r="O37" s="288">
        <v>-590.4</v>
      </c>
      <c r="Q37" s="14">
        <f t="shared" si="14"/>
        <v>-193.58944392491816</v>
      </c>
      <c r="R37" s="18">
        <f t="shared" si="15"/>
        <v>-393.69567037052553</v>
      </c>
      <c r="S37" s="7">
        <f t="shared" si="16"/>
        <v>-386.88219962374126</v>
      </c>
      <c r="T37" s="31">
        <f t="shared" si="17"/>
        <v>-207.64330961275462</v>
      </c>
      <c r="U37" s="35">
        <f t="shared" si="18"/>
        <v>-215.69266939496595</v>
      </c>
      <c r="V37" s="43">
        <f t="shared" si="19"/>
        <v>-213.36609552221384</v>
      </c>
      <c r="W37" s="50">
        <f t="shared" si="20"/>
        <v>-217.00202617040705</v>
      </c>
      <c r="X37" s="58">
        <f t="shared" si="21"/>
        <v>-260.12374644294351</v>
      </c>
      <c r="Y37" s="59">
        <f t="shared" si="35"/>
        <v>-261.92486898576499</v>
      </c>
      <c r="Z37" s="161">
        <f t="shared" si="22"/>
        <v>-192.06038347313887</v>
      </c>
      <c r="AA37" s="283">
        <f t="shared" si="36"/>
        <v>0</v>
      </c>
      <c r="AB37" s="161">
        <f t="shared" si="23"/>
        <v>-195.87397561263751</v>
      </c>
      <c r="AC37" s="283">
        <f t="shared" si="37"/>
        <v>0</v>
      </c>
      <c r="AD37" s="161">
        <f t="shared" si="24"/>
        <v>-198.53989297914489</v>
      </c>
      <c r="AE37" s="283">
        <f t="shared" si="38"/>
        <v>-261.92486898576499</v>
      </c>
      <c r="AH37" s="23">
        <f t="shared" si="25"/>
        <v>49.255800000000015</v>
      </c>
      <c r="AI37" s="23">
        <f t="shared" si="5"/>
        <v>-144.33364392491814</v>
      </c>
      <c r="AJ37" s="24">
        <f t="shared" si="39"/>
        <v>245.81999999999988</v>
      </c>
      <c r="AK37" s="24">
        <f t="shared" si="6"/>
        <v>-147.87567037052565</v>
      </c>
      <c r="AL37" s="28">
        <f t="shared" si="26"/>
        <v>48.820511600000039</v>
      </c>
      <c r="AM37" s="28">
        <f t="shared" si="7"/>
        <v>-158.82279801275459</v>
      </c>
      <c r="AN37" s="39">
        <f t="shared" si="27"/>
        <v>61.88</v>
      </c>
      <c r="AO37" s="39">
        <f t="shared" si="8"/>
        <v>-153.81266939496595</v>
      </c>
      <c r="AP37" s="46">
        <f t="shared" si="28"/>
        <v>47.939999999999962</v>
      </c>
      <c r="AQ37" s="46">
        <f t="shared" si="9"/>
        <v>-165.42609552221387</v>
      </c>
      <c r="AR37" s="52">
        <f t="shared" si="29"/>
        <v>43.587999999999965</v>
      </c>
      <c r="AS37" s="53">
        <f t="shared" si="10"/>
        <v>-173.41402617040708</v>
      </c>
      <c r="AT37" s="52">
        <f t="shared" si="30"/>
        <v>37.060000000000016</v>
      </c>
      <c r="AU37" s="53">
        <f t="shared" si="11"/>
        <v>-223.06374644294351</v>
      </c>
      <c r="AV37" s="291">
        <f t="shared" si="31"/>
        <v>0</v>
      </c>
      <c r="AW37" s="292">
        <f t="shared" si="32"/>
        <v>-192.06038347313887</v>
      </c>
      <c r="AX37" s="291">
        <f t="shared" si="33"/>
        <v>5.1574025974025988</v>
      </c>
      <c r="AY37" s="292">
        <f t="shared" si="12"/>
        <v>-190.7165730152349</v>
      </c>
      <c r="AZ37" s="291">
        <f t="shared" si="34"/>
        <v>7.5418181818181838</v>
      </c>
      <c r="BA37" s="292">
        <f t="shared" si="13"/>
        <v>-190.99807479732672</v>
      </c>
      <c r="BC37" s="4">
        <f t="shared" si="40"/>
        <v>-1.3438104579039702</v>
      </c>
      <c r="BD37" s="4">
        <f t="shared" si="2"/>
        <v>-1.0623086758121474</v>
      </c>
      <c r="BE37" s="4">
        <f t="shared" si="3"/>
        <v>0.28150178209182286</v>
      </c>
    </row>
    <row r="38" spans="1:57" ht="15.75" x14ac:dyDescent="0.25">
      <c r="A38" s="7">
        <v>1329.8</v>
      </c>
      <c r="B38" s="8">
        <v>-2974.5</v>
      </c>
      <c r="C38" s="7" t="s">
        <v>54</v>
      </c>
      <c r="D38" s="7">
        <v>1521.8</v>
      </c>
      <c r="E38" s="7">
        <v>611.70000000000005</v>
      </c>
      <c r="F38" s="7">
        <v>1685.9</v>
      </c>
      <c r="G38" s="7">
        <v>1569.8</v>
      </c>
      <c r="H38" s="299">
        <v>1566.8</v>
      </c>
      <c r="I38" s="300">
        <v>1513.4</v>
      </c>
      <c r="J38" s="4" t="s">
        <v>374</v>
      </c>
      <c r="K38" s="288"/>
      <c r="L38" s="4" t="s">
        <v>444</v>
      </c>
      <c r="M38" s="288"/>
      <c r="N38" s="4" t="s">
        <v>517</v>
      </c>
      <c r="O38" s="288">
        <v>1513.4</v>
      </c>
      <c r="Q38" s="14">
        <f t="shared" si="14"/>
        <v>-190.36594008987461</v>
      </c>
      <c r="R38" s="18">
        <f t="shared" si="15"/>
        <v>-400.90581193448213</v>
      </c>
      <c r="S38" s="7">
        <f t="shared" si="16"/>
        <v>-388.38269571453299</v>
      </c>
      <c r="T38" s="31">
        <f t="shared" si="17"/>
        <v>-203.95439578004792</v>
      </c>
      <c r="U38" s="35">
        <f t="shared" si="18"/>
        <v>-214.20986892478723</v>
      </c>
      <c r="V38" s="43">
        <f t="shared" si="19"/>
        <v>-209.27940410001867</v>
      </c>
      <c r="W38" s="50">
        <f t="shared" si="20"/>
        <v>-213.19676032195764</v>
      </c>
      <c r="X38" s="58">
        <f t="shared" si="21"/>
        <v>-256.32575258950618</v>
      </c>
      <c r="Y38" s="59">
        <f t="shared" si="35"/>
        <v>-258.25631677653024</v>
      </c>
      <c r="Z38" s="161">
        <f t="shared" si="22"/>
        <v>-166.86147876778878</v>
      </c>
      <c r="AA38" s="283">
        <f t="shared" si="36"/>
        <v>0</v>
      </c>
      <c r="AB38" s="161">
        <f t="shared" si="23"/>
        <v>-170.64795587935191</v>
      </c>
      <c r="AC38" s="283">
        <f t="shared" si="37"/>
        <v>0</v>
      </c>
      <c r="AD38" s="161">
        <f t="shared" si="24"/>
        <v>-173.34437765751235</v>
      </c>
      <c r="AE38" s="283">
        <f t="shared" si="38"/>
        <v>-258.25631677653024</v>
      </c>
      <c r="AH38" s="23">
        <f t="shared" si="25"/>
        <v>50.704500000000017</v>
      </c>
      <c r="AI38" s="23">
        <f t="shared" si="5"/>
        <v>-139.66144008987459</v>
      </c>
      <c r="AJ38" s="24">
        <f t="shared" si="39"/>
        <v>253.04999999999987</v>
      </c>
      <c r="AK38" s="24">
        <f t="shared" si="6"/>
        <v>-147.85581193448226</v>
      </c>
      <c r="AL38" s="28">
        <f t="shared" si="26"/>
        <v>50.256409000000041</v>
      </c>
      <c r="AM38" s="28">
        <f t="shared" si="7"/>
        <v>-153.69798678004787</v>
      </c>
      <c r="AN38" s="39">
        <f t="shared" si="27"/>
        <v>63.7</v>
      </c>
      <c r="AO38" s="39">
        <f t="shared" si="8"/>
        <v>-150.50986892478721</v>
      </c>
      <c r="AP38" s="46">
        <f t="shared" si="28"/>
        <v>49.349999999999959</v>
      </c>
      <c r="AQ38" s="46">
        <f t="shared" si="9"/>
        <v>-159.9294041000187</v>
      </c>
      <c r="AR38" s="52">
        <f t="shared" si="29"/>
        <v>44.869999999999962</v>
      </c>
      <c r="AS38" s="53">
        <f t="shared" si="10"/>
        <v>-168.32676032195769</v>
      </c>
      <c r="AT38" s="52">
        <f t="shared" si="30"/>
        <v>38.15000000000002</v>
      </c>
      <c r="AU38" s="53">
        <f t="shared" si="11"/>
        <v>-218.17575258950615</v>
      </c>
      <c r="AV38" s="291">
        <f t="shared" si="31"/>
        <v>0</v>
      </c>
      <c r="AW38" s="292">
        <f t="shared" si="32"/>
        <v>-166.86147876778878</v>
      </c>
      <c r="AX38" s="291">
        <f t="shared" si="33"/>
        <v>5.3090909090909104</v>
      </c>
      <c r="AY38" s="292">
        <f t="shared" si="12"/>
        <v>-165.338864970261</v>
      </c>
      <c r="AZ38" s="291">
        <f t="shared" si="34"/>
        <v>7.7636363636363654</v>
      </c>
      <c r="BA38" s="292">
        <f t="shared" si="13"/>
        <v>-165.58074129387597</v>
      </c>
      <c r="BC38" s="4">
        <f t="shared" si="40"/>
        <v>-1.5226137975277823</v>
      </c>
      <c r="BD38" s="4">
        <f t="shared" si="2"/>
        <v>-1.2807374739128079</v>
      </c>
      <c r="BE38" s="4">
        <f t="shared" si="3"/>
        <v>0.24187632361497435</v>
      </c>
    </row>
    <row r="39" spans="1:57" ht="15.75" x14ac:dyDescent="0.25">
      <c r="A39" s="7">
        <v>116.5</v>
      </c>
      <c r="B39" s="8">
        <v>-3065.2</v>
      </c>
      <c r="C39" s="7">
        <v>-2083.6</v>
      </c>
      <c r="D39" s="7">
        <v>-119.3</v>
      </c>
      <c r="E39" s="7">
        <v>-1075.0999999999999</v>
      </c>
      <c r="F39" s="7">
        <v>-303.5</v>
      </c>
      <c r="G39" s="7">
        <v>-429.6</v>
      </c>
      <c r="H39" s="299">
        <v>-457.3</v>
      </c>
      <c r="I39" s="300">
        <v>-321.8</v>
      </c>
      <c r="J39" s="4" t="s">
        <v>375</v>
      </c>
      <c r="K39" s="288"/>
      <c r="L39" s="4">
        <v>7848</v>
      </c>
      <c r="M39" s="288"/>
      <c r="N39" s="4" t="s">
        <v>518</v>
      </c>
      <c r="O39" s="288">
        <v>-321.8</v>
      </c>
      <c r="Q39" s="14">
        <f t="shared" si="14"/>
        <v>-190.08353613564316</v>
      </c>
      <c r="R39" s="18">
        <f t="shared" si="15"/>
        <v>-408.33579293781747</v>
      </c>
      <c r="S39" s="7">
        <f t="shared" si="16"/>
        <v>-393.43339874610808</v>
      </c>
      <c r="T39" s="31">
        <f t="shared" si="17"/>
        <v>-204.24358712470607</v>
      </c>
      <c r="U39" s="35">
        <f t="shared" si="18"/>
        <v>-216.81597306739204</v>
      </c>
      <c r="V39" s="43">
        <f t="shared" si="19"/>
        <v>-210.01510859562998</v>
      </c>
      <c r="W39" s="50">
        <f t="shared" si="20"/>
        <v>-214.23813935608302</v>
      </c>
      <c r="X39" s="58">
        <f t="shared" si="21"/>
        <v>-257.4342781632356</v>
      </c>
      <c r="Y39" s="59">
        <f t="shared" si="35"/>
        <v>-259.03638167298817</v>
      </c>
      <c r="Z39" s="161">
        <f t="shared" si="22"/>
        <v>-147.62033981741462</v>
      </c>
      <c r="AA39" s="283">
        <f t="shared" si="36"/>
        <v>0</v>
      </c>
      <c r="AB39" s="161">
        <f t="shared" si="23"/>
        <v>-151.62845678125416</v>
      </c>
      <c r="AC39" s="283">
        <f t="shared" si="37"/>
        <v>0</v>
      </c>
      <c r="AD39" s="161">
        <f t="shared" si="24"/>
        <v>-154.36969144483876</v>
      </c>
      <c r="AE39" s="283">
        <f t="shared" si="38"/>
        <v>-259.03638167298817</v>
      </c>
      <c r="AH39" s="23">
        <f t="shared" si="25"/>
        <v>52.15320000000002</v>
      </c>
      <c r="AI39" s="23">
        <f t="shared" si="5"/>
        <v>-137.93033613564313</v>
      </c>
      <c r="AJ39" s="24">
        <f t="shared" si="39"/>
        <v>260.27999999999986</v>
      </c>
      <c r="AK39" s="24">
        <f t="shared" si="6"/>
        <v>-148.05579293781761</v>
      </c>
      <c r="AL39" s="28">
        <f t="shared" si="26"/>
        <v>51.692306400000042</v>
      </c>
      <c r="AM39" s="28">
        <f t="shared" si="7"/>
        <v>-152.55128072470603</v>
      </c>
      <c r="AN39" s="39">
        <f t="shared" si="27"/>
        <v>65.52</v>
      </c>
      <c r="AO39" s="39">
        <f t="shared" si="8"/>
        <v>-151.29597306739203</v>
      </c>
      <c r="AP39" s="46">
        <f t="shared" si="28"/>
        <v>50.759999999999955</v>
      </c>
      <c r="AQ39" s="46">
        <f t="shared" si="9"/>
        <v>-159.25510859563002</v>
      </c>
      <c r="AR39" s="52">
        <f t="shared" si="29"/>
        <v>46.151999999999958</v>
      </c>
      <c r="AS39" s="53">
        <f t="shared" si="10"/>
        <v>-168.08613935608307</v>
      </c>
      <c r="AT39" s="52">
        <f t="shared" si="30"/>
        <v>39.240000000000023</v>
      </c>
      <c r="AU39" s="53">
        <f t="shared" si="11"/>
        <v>-218.19427816323559</v>
      </c>
      <c r="AV39" s="291">
        <f t="shared" si="31"/>
        <v>0</v>
      </c>
      <c r="AW39" s="292">
        <f t="shared" si="32"/>
        <v>-147.62033981741462</v>
      </c>
      <c r="AX39" s="291">
        <f t="shared" si="33"/>
        <v>5.4607792207792221</v>
      </c>
      <c r="AY39" s="292">
        <f t="shared" si="12"/>
        <v>-146.16767756047494</v>
      </c>
      <c r="AZ39" s="291">
        <f t="shared" si="34"/>
        <v>7.9854545454545471</v>
      </c>
      <c r="BA39" s="292">
        <f t="shared" si="13"/>
        <v>-146.38423689938421</v>
      </c>
      <c r="BC39" s="4">
        <f t="shared" si="40"/>
        <v>-1.452662256939675</v>
      </c>
      <c r="BD39" s="4">
        <f t="shared" si="2"/>
        <v>-1.2361029180304115</v>
      </c>
      <c r="BE39" s="4">
        <f t="shared" si="3"/>
        <v>0.21655933890926349</v>
      </c>
    </row>
    <row r="40" spans="1:57" ht="15.75" x14ac:dyDescent="0.25">
      <c r="A40" s="7">
        <v>-1797.7</v>
      </c>
      <c r="B40" s="8">
        <v>-3906.6</v>
      </c>
      <c r="C40" s="7">
        <v>-4119.1000000000004</v>
      </c>
      <c r="D40" s="7">
        <v>-2003.4</v>
      </c>
      <c r="E40" s="7">
        <v>-2131.6</v>
      </c>
      <c r="F40" s="7">
        <v>-2161.1999999999998</v>
      </c>
      <c r="G40" s="7" t="s">
        <v>55</v>
      </c>
      <c r="H40" s="299">
        <v>-2153.9</v>
      </c>
      <c r="I40" s="300">
        <v>-2137.6999999999998</v>
      </c>
      <c r="J40" s="4" t="s">
        <v>376</v>
      </c>
      <c r="K40" s="288"/>
      <c r="L40" s="4" t="s">
        <v>445</v>
      </c>
      <c r="M40" s="288"/>
      <c r="N40" s="4" t="s">
        <v>519</v>
      </c>
      <c r="O40" s="288">
        <v>-2137.6999999999998</v>
      </c>
      <c r="Q40" s="14">
        <f t="shared" si="14"/>
        <v>-194.44122873951875</v>
      </c>
      <c r="R40" s="18">
        <f t="shared" si="15"/>
        <v>-417.80509241976904</v>
      </c>
      <c r="S40" s="7">
        <f t="shared" si="16"/>
        <v>-403.41771526142276</v>
      </c>
      <c r="T40" s="31">
        <f t="shared" si="17"/>
        <v>-209.09988941217898</v>
      </c>
      <c r="U40" s="35">
        <f t="shared" si="18"/>
        <v>-221.98302530811969</v>
      </c>
      <c r="V40" s="43">
        <f t="shared" si="19"/>
        <v>-215.25390937625505</v>
      </c>
      <c r="W40" s="50">
        <f t="shared" si="20"/>
        <v>-219.24860488885443</v>
      </c>
      <c r="X40" s="58">
        <f t="shared" si="21"/>
        <v>-262.65538421256775</v>
      </c>
      <c r="Y40" s="59">
        <f t="shared" si="35"/>
        <v>-264.21821993913733</v>
      </c>
      <c r="Z40" s="161">
        <f t="shared" si="22"/>
        <v>-130.28978347448796</v>
      </c>
      <c r="AA40" s="283">
        <f t="shared" si="36"/>
        <v>0</v>
      </c>
      <c r="AB40" s="161">
        <f t="shared" si="23"/>
        <v>-134.2349126683666</v>
      </c>
      <c r="AC40" s="283">
        <f t="shared" si="37"/>
        <v>0</v>
      </c>
      <c r="AD40" s="161">
        <f t="shared" si="24"/>
        <v>-137.17988953540706</v>
      </c>
      <c r="AE40" s="283">
        <f t="shared" si="38"/>
        <v>-264.21821993913733</v>
      </c>
      <c r="AH40" s="23">
        <f t="shared" si="25"/>
        <v>53.601900000000022</v>
      </c>
      <c r="AI40" s="23">
        <f t="shared" si="5"/>
        <v>-140.83932873951872</v>
      </c>
      <c r="AJ40" s="24">
        <f t="shared" si="39"/>
        <v>267.50999999999988</v>
      </c>
      <c r="AK40" s="24">
        <f t="shared" si="6"/>
        <v>-150.29509241976916</v>
      </c>
      <c r="AL40" s="28">
        <f t="shared" si="26"/>
        <v>53.128203800000044</v>
      </c>
      <c r="AM40" s="28">
        <f t="shared" si="7"/>
        <v>-155.97168561217893</v>
      </c>
      <c r="AN40" s="39">
        <f t="shared" si="27"/>
        <v>67.339999999999989</v>
      </c>
      <c r="AO40" s="39">
        <f t="shared" si="8"/>
        <v>-154.64302530811972</v>
      </c>
      <c r="AP40" s="46">
        <f t="shared" si="28"/>
        <v>52.169999999999952</v>
      </c>
      <c r="AQ40" s="46">
        <f t="shared" si="9"/>
        <v>-163.08390937625509</v>
      </c>
      <c r="AR40" s="52">
        <f t="shared" si="29"/>
        <v>47.433999999999955</v>
      </c>
      <c r="AS40" s="53">
        <f t="shared" si="10"/>
        <v>-171.81460488885449</v>
      </c>
      <c r="AT40" s="52">
        <f t="shared" si="30"/>
        <v>40.330000000000027</v>
      </c>
      <c r="AU40" s="53">
        <f t="shared" si="11"/>
        <v>-222.32538421256771</v>
      </c>
      <c r="AV40" s="291">
        <f t="shared" si="31"/>
        <v>0</v>
      </c>
      <c r="AW40" s="292">
        <f t="shared" si="32"/>
        <v>-130.28978347448796</v>
      </c>
      <c r="AX40" s="291">
        <f t="shared" si="33"/>
        <v>5.6124675324675337</v>
      </c>
      <c r="AY40" s="292">
        <f t="shared" si="12"/>
        <v>-128.62244513589906</v>
      </c>
      <c r="AZ40" s="291">
        <f t="shared" si="34"/>
        <v>8.2072727272727288</v>
      </c>
      <c r="BA40" s="292">
        <f t="shared" si="13"/>
        <v>-128.97261680813432</v>
      </c>
      <c r="BC40" s="4">
        <f t="shared" si="40"/>
        <v>-1.6673383385889053</v>
      </c>
      <c r="BD40" s="4">
        <f t="shared" si="2"/>
        <v>-1.3171666663536428</v>
      </c>
      <c r="BE40" s="4">
        <f t="shared" si="3"/>
        <v>0.35017167223526258</v>
      </c>
    </row>
    <row r="41" spans="1:57" ht="15.75" x14ac:dyDescent="0.25">
      <c r="A41" s="7">
        <v>-1885.3</v>
      </c>
      <c r="B41" s="8">
        <v>-2779.5</v>
      </c>
      <c r="C41" s="7">
        <v>-4118.8999999999996</v>
      </c>
      <c r="D41" s="7">
        <v>-1737.7</v>
      </c>
      <c r="E41" s="7">
        <v>-1983.8</v>
      </c>
      <c r="F41" s="7">
        <v>-1866.1</v>
      </c>
      <c r="G41" s="7">
        <v>-1892.1</v>
      </c>
      <c r="H41" s="299">
        <v>-2008.6</v>
      </c>
      <c r="I41" s="300">
        <v>-2004.6</v>
      </c>
      <c r="J41" s="4" t="s">
        <v>377</v>
      </c>
      <c r="K41" s="288"/>
      <c r="L41" s="4" t="s">
        <v>446</v>
      </c>
      <c r="M41" s="288"/>
      <c r="N41" s="4">
        <v>3994</v>
      </c>
      <c r="O41" s="288">
        <v>-2004.6</v>
      </c>
      <c r="Q41" s="14">
        <f t="shared" si="14"/>
        <v>-199.01126127141805</v>
      </c>
      <c r="R41" s="18">
        <f t="shared" si="15"/>
        <v>-424.54258664255599</v>
      </c>
      <c r="S41" s="7">
        <f t="shared" si="16"/>
        <v>-413.40154705972009</v>
      </c>
      <c r="T41" s="31">
        <f t="shared" si="17"/>
        <v>-213.31214325332977</v>
      </c>
      <c r="U41" s="35">
        <f t="shared" si="18"/>
        <v>-226.79181807404595</v>
      </c>
      <c r="V41" s="43">
        <f t="shared" si="19"/>
        <v>-219.77740171915917</v>
      </c>
      <c r="W41" s="50">
        <f t="shared" si="20"/>
        <v>-223.83512039488144</v>
      </c>
      <c r="X41" s="58">
        <f t="shared" si="21"/>
        <v>-267.52429105963921</v>
      </c>
      <c r="Y41" s="59">
        <f t="shared" si="35"/>
        <v>-269.07743097140724</v>
      </c>
      <c r="Z41" s="161">
        <f t="shared" si="22"/>
        <v>-119.99694650170738</v>
      </c>
      <c r="AA41" s="283">
        <f t="shared" si="36"/>
        <v>0</v>
      </c>
      <c r="AB41" s="161">
        <f t="shared" si="23"/>
        <v>-124.24889964356521</v>
      </c>
      <c r="AC41" s="283">
        <f t="shared" si="37"/>
        <v>0</v>
      </c>
      <c r="AD41" s="161">
        <f t="shared" si="24"/>
        <v>-127.49876532924918</v>
      </c>
      <c r="AE41" s="283">
        <f t="shared" si="38"/>
        <v>-269.07743097140724</v>
      </c>
      <c r="AH41" s="23">
        <f t="shared" si="25"/>
        <v>55.050600000000024</v>
      </c>
      <c r="AI41" s="23">
        <f t="shared" si="5"/>
        <v>-143.96066127141802</v>
      </c>
      <c r="AJ41" s="24">
        <f t="shared" si="39"/>
        <v>274.7399999999999</v>
      </c>
      <c r="AK41" s="24">
        <f t="shared" si="6"/>
        <v>-149.80258664255609</v>
      </c>
      <c r="AL41" s="28">
        <f t="shared" si="26"/>
        <v>54.564101200000046</v>
      </c>
      <c r="AM41" s="28">
        <f t="shared" si="7"/>
        <v>-158.74804205332973</v>
      </c>
      <c r="AN41" s="39">
        <f t="shared" si="27"/>
        <v>69.159999999999982</v>
      </c>
      <c r="AO41" s="39">
        <f t="shared" si="8"/>
        <v>-157.63181807404595</v>
      </c>
      <c r="AP41" s="46">
        <f t="shared" si="28"/>
        <v>53.579999999999949</v>
      </c>
      <c r="AQ41" s="46">
        <f t="shared" si="9"/>
        <v>-166.19740171915922</v>
      </c>
      <c r="AR41" s="52">
        <f t="shared" si="29"/>
        <v>48.715999999999951</v>
      </c>
      <c r="AS41" s="53">
        <f t="shared" si="10"/>
        <v>-175.11912039488149</v>
      </c>
      <c r="AT41" s="52">
        <f t="shared" si="30"/>
        <v>41.42000000000003</v>
      </c>
      <c r="AU41" s="53">
        <f t="shared" si="11"/>
        <v>-226.10429105963919</v>
      </c>
      <c r="AV41" s="291">
        <f t="shared" si="31"/>
        <v>0</v>
      </c>
      <c r="AW41" s="292">
        <f t="shared" si="32"/>
        <v>-119.99694650170738</v>
      </c>
      <c r="AX41" s="291">
        <f t="shared" si="33"/>
        <v>5.7641558441558454</v>
      </c>
      <c r="AY41" s="292">
        <f t="shared" si="12"/>
        <v>-118.48474379940936</v>
      </c>
      <c r="AZ41" s="291">
        <f t="shared" si="34"/>
        <v>8.4290909090909114</v>
      </c>
      <c r="BA41" s="292">
        <f t="shared" si="13"/>
        <v>-119.06967442015826</v>
      </c>
      <c r="BC41" s="4">
        <f t="shared" si="40"/>
        <v>-1.5122027022980262</v>
      </c>
      <c r="BD41" s="4">
        <f t="shared" si="2"/>
        <v>-0.92727208154911978</v>
      </c>
      <c r="BE41" s="4">
        <f t="shared" si="3"/>
        <v>0.58493062074890645</v>
      </c>
    </row>
    <row r="42" spans="1:57" ht="15.75" x14ac:dyDescent="0.25">
      <c r="A42" s="7">
        <v>-3031.9</v>
      </c>
      <c r="B42" s="8">
        <v>-562.70000000000005</v>
      </c>
      <c r="C42" s="7">
        <v>-4086.1</v>
      </c>
      <c r="D42" s="7" t="s">
        <v>56</v>
      </c>
      <c r="E42" s="7">
        <v>-3466.6</v>
      </c>
      <c r="F42" s="7">
        <v>-3387.4</v>
      </c>
      <c r="G42" s="7">
        <v>-3366.6</v>
      </c>
      <c r="H42" s="299">
        <v>-3529.5</v>
      </c>
      <c r="I42" s="300">
        <v>-3377.6</v>
      </c>
      <c r="J42" s="4" t="s">
        <v>378</v>
      </c>
      <c r="K42" s="288"/>
      <c r="L42" s="4" t="s">
        <v>447</v>
      </c>
      <c r="M42" s="288"/>
      <c r="N42" s="4" t="s">
        <v>520</v>
      </c>
      <c r="O42" s="288">
        <v>-3377.6</v>
      </c>
      <c r="Q42" s="14">
        <f t="shared" si="14"/>
        <v>-206.36052961326115</v>
      </c>
      <c r="R42" s="18">
        <f t="shared" si="15"/>
        <v>-425.90660824246061</v>
      </c>
      <c r="S42" s="7">
        <f t="shared" si="16"/>
        <v>-423.30588514050942</v>
      </c>
      <c r="T42" s="31">
        <f t="shared" si="17"/>
        <v>-221.39363540510863</v>
      </c>
      <c r="U42" s="35">
        <f t="shared" si="18"/>
        <v>-235.19469801588082</v>
      </c>
      <c r="V42" s="43">
        <f t="shared" si="19"/>
        <v>-227.98832194214356</v>
      </c>
      <c r="W42" s="50">
        <f t="shared" si="20"/>
        <v>-231.99562675246324</v>
      </c>
      <c r="X42" s="58">
        <f t="shared" si="21"/>
        <v>-276.07962297772048</v>
      </c>
      <c r="Y42" s="59">
        <f t="shared" si="35"/>
        <v>-277.26459851817873</v>
      </c>
      <c r="Z42" s="161">
        <f t="shared" si="22"/>
        <v>-120.79737354733859</v>
      </c>
      <c r="AA42" s="283">
        <f t="shared" si="36"/>
        <v>0</v>
      </c>
      <c r="AB42" s="161">
        <f t="shared" si="23"/>
        <v>-125.14871335000554</v>
      </c>
      <c r="AC42" s="283">
        <f t="shared" si="37"/>
        <v>0</v>
      </c>
      <c r="AD42" s="161">
        <f t="shared" si="24"/>
        <v>-128.56123371182855</v>
      </c>
      <c r="AE42" s="283">
        <f t="shared" si="38"/>
        <v>-277.26459851817873</v>
      </c>
      <c r="AH42" s="23">
        <f t="shared" si="25"/>
        <v>56.499300000000027</v>
      </c>
      <c r="AI42" s="23">
        <f t="shared" si="5"/>
        <v>-149.86122961326112</v>
      </c>
      <c r="AJ42" s="24">
        <f t="shared" si="39"/>
        <v>281.96999999999991</v>
      </c>
      <c r="AK42" s="24">
        <f t="shared" si="6"/>
        <v>-143.93660824246069</v>
      </c>
      <c r="AL42" s="28">
        <f t="shared" si="26"/>
        <v>55.999998600000048</v>
      </c>
      <c r="AM42" s="28">
        <f t="shared" si="7"/>
        <v>-165.39363680510857</v>
      </c>
      <c r="AN42" s="39">
        <f t="shared" si="27"/>
        <v>70.979999999999976</v>
      </c>
      <c r="AO42" s="39">
        <f t="shared" si="8"/>
        <v>-164.21469801588086</v>
      </c>
      <c r="AP42" s="46">
        <f t="shared" si="28"/>
        <v>54.989999999999945</v>
      </c>
      <c r="AQ42" s="46">
        <f t="shared" si="9"/>
        <v>-172.9983219421436</v>
      </c>
      <c r="AR42" s="52">
        <f t="shared" si="29"/>
        <v>49.997999999999948</v>
      </c>
      <c r="AS42" s="53">
        <f t="shared" si="10"/>
        <v>-181.9976267524633</v>
      </c>
      <c r="AT42" s="52">
        <f t="shared" si="30"/>
        <v>42.510000000000034</v>
      </c>
      <c r="AU42" s="53">
        <f t="shared" si="11"/>
        <v>-233.56962297772043</v>
      </c>
      <c r="AV42" s="291">
        <f t="shared" si="31"/>
        <v>0</v>
      </c>
      <c r="AW42" s="292">
        <f t="shared" si="32"/>
        <v>-120.79737354733859</v>
      </c>
      <c r="AX42" s="291">
        <f t="shared" si="33"/>
        <v>5.915844155844157</v>
      </c>
      <c r="AY42" s="292">
        <f t="shared" si="12"/>
        <v>-119.23286919416138</v>
      </c>
      <c r="AZ42" s="291">
        <f t="shared" si="34"/>
        <v>8.650909090909094</v>
      </c>
      <c r="BA42" s="292">
        <f t="shared" si="13"/>
        <v>-119.91032462091945</v>
      </c>
      <c r="BC42" s="4">
        <f t="shared" si="40"/>
        <v>-1.5645043531772131</v>
      </c>
      <c r="BD42" s="4">
        <f t="shared" si="2"/>
        <v>-0.88704892641914057</v>
      </c>
      <c r="BE42" s="4">
        <f t="shared" si="3"/>
        <v>0.67745542675807258</v>
      </c>
    </row>
    <row r="43" spans="1:57" ht="15.75" x14ac:dyDescent="0.25">
      <c r="A43" s="7">
        <v>-3324.6</v>
      </c>
      <c r="B43" s="8">
        <v>-1871.7</v>
      </c>
      <c r="C43" s="7">
        <v>-5190.8999999999996</v>
      </c>
      <c r="D43" s="7">
        <v>-3604.5</v>
      </c>
      <c r="E43" s="7">
        <v>-3825.7</v>
      </c>
      <c r="F43" s="7">
        <v>-3667.5</v>
      </c>
      <c r="G43" s="7" t="s">
        <v>57</v>
      </c>
      <c r="H43" s="299">
        <v>-3954.4</v>
      </c>
      <c r="I43" s="300" t="s">
        <v>58</v>
      </c>
      <c r="J43" s="4" t="s">
        <v>379</v>
      </c>
      <c r="K43" s="288"/>
      <c r="L43" s="4" t="s">
        <v>448</v>
      </c>
      <c r="M43" s="288"/>
      <c r="N43" s="4" t="s">
        <v>521</v>
      </c>
      <c r="O43" s="288" t="s">
        <v>58</v>
      </c>
      <c r="Q43" s="14">
        <f t="shared" si="14"/>
        <v>-214.41923849020068</v>
      </c>
      <c r="R43" s="18">
        <f t="shared" si="15"/>
        <v>-430.44367481122168</v>
      </c>
      <c r="S43" s="7">
        <f t="shared" si="16"/>
        <v>-435.88765364487011</v>
      </c>
      <c r="T43" s="31">
        <f t="shared" si="17"/>
        <v>-230.13074526810968</v>
      </c>
      <c r="U43" s="35">
        <f t="shared" si="18"/>
        <v>-244.46792481258882</v>
      </c>
      <c r="V43" s="43">
        <f t="shared" si="19"/>
        <v>-236.87812438716443</v>
      </c>
      <c r="W43" s="50">
        <f t="shared" si="20"/>
        <v>-241.3689501681252</v>
      </c>
      <c r="X43" s="58">
        <f t="shared" si="21"/>
        <v>-285.66477189262628</v>
      </c>
      <c r="Y43" s="59">
        <f t="shared" si="35"/>
        <v>-286.88028506424666</v>
      </c>
      <c r="Z43" s="161">
        <f t="shared" si="22"/>
        <v>-121.15710526768734</v>
      </c>
      <c r="AA43" s="283">
        <f t="shared" si="36"/>
        <v>0</v>
      </c>
      <c r="AB43" s="161">
        <f t="shared" si="23"/>
        <v>-125.6953406665678</v>
      </c>
      <c r="AC43" s="283">
        <f t="shared" si="37"/>
        <v>0</v>
      </c>
      <c r="AD43" s="161">
        <f t="shared" si="24"/>
        <v>-129.30445281127894</v>
      </c>
      <c r="AE43" s="283">
        <f t="shared" si="38"/>
        <v>-286.88028506424666</v>
      </c>
      <c r="AH43" s="23">
        <f t="shared" si="25"/>
        <v>57.948000000000029</v>
      </c>
      <c r="AI43" s="23">
        <f t="shared" si="5"/>
        <v>-156.47123849020065</v>
      </c>
      <c r="AJ43" s="24">
        <f t="shared" si="39"/>
        <v>289.19999999999993</v>
      </c>
      <c r="AK43" s="24">
        <f t="shared" si="6"/>
        <v>-141.24367481122175</v>
      </c>
      <c r="AL43" s="28">
        <f t="shared" si="26"/>
        <v>57.435896000000049</v>
      </c>
      <c r="AM43" s="28">
        <f t="shared" si="7"/>
        <v>-172.69484926810964</v>
      </c>
      <c r="AN43" s="39">
        <f t="shared" si="27"/>
        <v>72.799999999999969</v>
      </c>
      <c r="AO43" s="39">
        <f t="shared" si="8"/>
        <v>-171.66792481258886</v>
      </c>
      <c r="AP43" s="46">
        <f t="shared" si="28"/>
        <v>56.399999999999942</v>
      </c>
      <c r="AQ43" s="46">
        <f t="shared" si="9"/>
        <v>-180.47812438716448</v>
      </c>
      <c r="AR43" s="52">
        <f t="shared" si="29"/>
        <v>51.279999999999944</v>
      </c>
      <c r="AS43" s="53">
        <f t="shared" si="10"/>
        <v>-190.08895016812525</v>
      </c>
      <c r="AT43" s="52">
        <f t="shared" si="30"/>
        <v>43.600000000000037</v>
      </c>
      <c r="AU43" s="53">
        <f t="shared" si="11"/>
        <v>-242.06477189262625</v>
      </c>
      <c r="AV43" s="291">
        <f t="shared" si="31"/>
        <v>0</v>
      </c>
      <c r="AW43" s="292">
        <f t="shared" si="32"/>
        <v>-121.15710526768734</v>
      </c>
      <c r="AX43" s="291">
        <f t="shared" si="33"/>
        <v>6.0675324675324687</v>
      </c>
      <c r="AY43" s="292">
        <f t="shared" si="12"/>
        <v>-119.62780819903533</v>
      </c>
      <c r="AZ43" s="291">
        <f t="shared" si="34"/>
        <v>8.8727272727272766</v>
      </c>
      <c r="BA43" s="292">
        <f t="shared" si="13"/>
        <v>-120.43172553855166</v>
      </c>
      <c r="BC43" s="4">
        <f t="shared" si="40"/>
        <v>-1.5292970686520135</v>
      </c>
      <c r="BD43" s="4">
        <f t="shared" si="2"/>
        <v>-0.72537972913568183</v>
      </c>
      <c r="BE43" s="4">
        <f t="shared" si="3"/>
        <v>0.80391733951633171</v>
      </c>
    </row>
    <row r="44" spans="1:57" ht="15.75" x14ac:dyDescent="0.25">
      <c r="A44" s="7" t="s">
        <v>59</v>
      </c>
      <c r="B44" s="8">
        <v>-4074.6</v>
      </c>
      <c r="C44" s="7">
        <v>-5190.2</v>
      </c>
      <c r="D44" s="7">
        <v>-2817.9</v>
      </c>
      <c r="E44" s="7">
        <v>-2873.7</v>
      </c>
      <c r="F44" s="7">
        <v>-2697</v>
      </c>
      <c r="G44" s="7">
        <v>-2880.7</v>
      </c>
      <c r="H44" s="299">
        <v>-3007.5</v>
      </c>
      <c r="I44" s="300">
        <v>-3065.9</v>
      </c>
      <c r="J44" s="4" t="s">
        <v>380</v>
      </c>
      <c r="K44" s="288"/>
      <c r="L44" s="4" t="s">
        <v>449</v>
      </c>
      <c r="M44" s="288"/>
      <c r="N44" s="4" t="s">
        <v>522</v>
      </c>
      <c r="O44" s="288">
        <v>-3065.9</v>
      </c>
      <c r="Q44" s="14">
        <f t="shared" si="14"/>
        <v>-221.5263677066813</v>
      </c>
      <c r="R44" s="18">
        <f t="shared" si="15"/>
        <v>-440.32014155970234</v>
      </c>
      <c r="S44" s="7">
        <f t="shared" si="16"/>
        <v>-448.46772583858461</v>
      </c>
      <c r="T44" s="31">
        <f t="shared" si="17"/>
        <v>-236.96131514909317</v>
      </c>
      <c r="U44" s="35">
        <f t="shared" si="18"/>
        <v>-251.43374483656993</v>
      </c>
      <c r="V44" s="43">
        <f t="shared" si="19"/>
        <v>-243.41565058995548</v>
      </c>
      <c r="W44" s="50">
        <f t="shared" si="20"/>
        <v>-248.35173702013958</v>
      </c>
      <c r="X44" s="58">
        <f t="shared" si="21"/>
        <v>-292.95489930373014</v>
      </c>
      <c r="Y44" s="59">
        <f t="shared" si="35"/>
        <v>-294.31196272806511</v>
      </c>
      <c r="Z44" s="161">
        <f t="shared" si="22"/>
        <v>-123.87495737980089</v>
      </c>
      <c r="AA44" s="283">
        <f t="shared" si="36"/>
        <v>0</v>
      </c>
      <c r="AB44" s="161">
        <f t="shared" si="23"/>
        <v>-128.52857665673545</v>
      </c>
      <c r="AC44" s="283">
        <f t="shared" si="37"/>
        <v>0</v>
      </c>
      <c r="AD44" s="161">
        <f t="shared" si="24"/>
        <v>-132.19344146194436</v>
      </c>
      <c r="AE44" s="283">
        <f t="shared" si="38"/>
        <v>-294.31196272806511</v>
      </c>
      <c r="AH44" s="23">
        <f t="shared" si="25"/>
        <v>59.396700000000031</v>
      </c>
      <c r="AI44" s="23">
        <f t="shared" si="5"/>
        <v>-162.12966770668126</v>
      </c>
      <c r="AJ44" s="24">
        <f t="shared" si="39"/>
        <v>296.42999999999995</v>
      </c>
      <c r="AK44" s="24">
        <f t="shared" si="6"/>
        <v>-143.89014155970239</v>
      </c>
      <c r="AL44" s="28">
        <f t="shared" si="26"/>
        <v>58.871793400000051</v>
      </c>
      <c r="AM44" s="28">
        <f t="shared" si="7"/>
        <v>-178.08952174909311</v>
      </c>
      <c r="AN44" s="39">
        <f t="shared" si="27"/>
        <v>74.619999999999962</v>
      </c>
      <c r="AO44" s="39">
        <f t="shared" si="8"/>
        <v>-176.81374483656998</v>
      </c>
      <c r="AP44" s="46">
        <f t="shared" si="28"/>
        <v>57.809999999999938</v>
      </c>
      <c r="AQ44" s="46">
        <f t="shared" si="9"/>
        <v>-185.60565058995553</v>
      </c>
      <c r="AR44" s="52">
        <f t="shared" si="29"/>
        <v>52.561999999999941</v>
      </c>
      <c r="AS44" s="53">
        <f t="shared" si="10"/>
        <v>-195.78973702013963</v>
      </c>
      <c r="AT44" s="52">
        <f t="shared" si="30"/>
        <v>44.69000000000004</v>
      </c>
      <c r="AU44" s="53">
        <f t="shared" si="11"/>
        <v>-248.26489930373009</v>
      </c>
      <c r="AV44" s="291">
        <f t="shared" si="31"/>
        <v>0</v>
      </c>
      <c r="AW44" s="292">
        <f t="shared" si="32"/>
        <v>-123.87495737980089</v>
      </c>
      <c r="AX44" s="291">
        <f t="shared" si="33"/>
        <v>6.2192207792207803</v>
      </c>
      <c r="AY44" s="292">
        <f t="shared" si="12"/>
        <v>-122.30935587751468</v>
      </c>
      <c r="AZ44" s="291">
        <f t="shared" si="34"/>
        <v>9.0945454545454592</v>
      </c>
      <c r="BA44" s="292">
        <f t="shared" si="13"/>
        <v>-123.09889600739891</v>
      </c>
      <c r="BC44" s="4">
        <f t="shared" si="40"/>
        <v>-1.5656015022862135</v>
      </c>
      <c r="BD44" s="4">
        <f t="shared" si="2"/>
        <v>-0.77606137240198336</v>
      </c>
      <c r="BE44" s="4">
        <f t="shared" si="3"/>
        <v>0.78954012988423017</v>
      </c>
    </row>
    <row r="45" spans="1:57" ht="15.75" x14ac:dyDescent="0.25">
      <c r="A45" s="7">
        <v>-2394.6</v>
      </c>
      <c r="B45" s="8">
        <v>-4011.6</v>
      </c>
      <c r="C45" s="7">
        <v>-5336.2</v>
      </c>
      <c r="D45" s="7">
        <v>-2249.5</v>
      </c>
      <c r="E45" s="7">
        <v>-2296.1999999999998</v>
      </c>
      <c r="F45" s="7">
        <v>-2179.6999999999998</v>
      </c>
      <c r="G45" s="7">
        <v>-2178.3000000000002</v>
      </c>
      <c r="H45" s="299" t="s">
        <v>60</v>
      </c>
      <c r="I45" s="300">
        <v>-2187.9</v>
      </c>
      <c r="J45" s="4" t="s">
        <v>381</v>
      </c>
      <c r="K45" s="288"/>
      <c r="L45" s="4" t="s">
        <v>450</v>
      </c>
      <c r="M45" s="288"/>
      <c r="N45" s="4" t="s">
        <v>523</v>
      </c>
      <c r="O45" s="288">
        <v>-2187.9</v>
      </c>
      <c r="Q45" s="14">
        <f t="shared" si="14"/>
        <v>-227.33091152208382</v>
      </c>
      <c r="R45" s="18">
        <f t="shared" si="15"/>
        <v>-450.04392133653221</v>
      </c>
      <c r="S45" s="7">
        <f t="shared" si="16"/>
        <v>-461.40159680120252</v>
      </c>
      <c r="T45" s="31">
        <f t="shared" si="17"/>
        <v>-242.41414893407554</v>
      </c>
      <c r="U45" s="35">
        <f t="shared" si="18"/>
        <v>-256.99977574328796</v>
      </c>
      <c r="V45" s="43">
        <f t="shared" si="19"/>
        <v>-248.69929415332439</v>
      </c>
      <c r="W45" s="50">
        <f t="shared" si="20"/>
        <v>-253.6319870771072</v>
      </c>
      <c r="X45" s="58">
        <f t="shared" si="21"/>
        <v>-298.23442218072296</v>
      </c>
      <c r="Y45" s="59">
        <f t="shared" si="35"/>
        <v>-299.6154825383199</v>
      </c>
      <c r="Z45" s="161">
        <f t="shared" si="22"/>
        <v>-122.52499532486846</v>
      </c>
      <c r="AA45" s="283">
        <f t="shared" si="36"/>
        <v>0</v>
      </c>
      <c r="AB45" s="161">
        <f t="shared" si="23"/>
        <v>-127.10419598822226</v>
      </c>
      <c r="AC45" s="283">
        <f t="shared" si="37"/>
        <v>0</v>
      </c>
      <c r="AD45" s="161">
        <f t="shared" si="24"/>
        <v>-130.91911008076053</v>
      </c>
      <c r="AE45" s="283">
        <f t="shared" si="38"/>
        <v>-299.6154825383199</v>
      </c>
      <c r="AH45" s="23">
        <f t="shared" si="25"/>
        <v>60.845400000000033</v>
      </c>
      <c r="AI45" s="23">
        <f t="shared" si="5"/>
        <v>-166.48551152208378</v>
      </c>
      <c r="AJ45" s="24">
        <f t="shared" si="39"/>
        <v>303.65999999999997</v>
      </c>
      <c r="AK45" s="24">
        <f t="shared" si="6"/>
        <v>-146.38392133653224</v>
      </c>
      <c r="AL45" s="28">
        <f t="shared" si="26"/>
        <v>60.307690800000053</v>
      </c>
      <c r="AM45" s="28">
        <f t="shared" si="7"/>
        <v>-182.1064581340755</v>
      </c>
      <c r="AN45" s="39">
        <f t="shared" si="27"/>
        <v>76.439999999999955</v>
      </c>
      <c r="AO45" s="39">
        <f t="shared" si="8"/>
        <v>-180.55977574328801</v>
      </c>
      <c r="AP45" s="46">
        <f t="shared" si="28"/>
        <v>59.219999999999935</v>
      </c>
      <c r="AQ45" s="46">
        <f t="shared" si="9"/>
        <v>-189.47929415332445</v>
      </c>
      <c r="AR45" s="52">
        <f t="shared" si="29"/>
        <v>53.843999999999937</v>
      </c>
      <c r="AS45" s="53">
        <f t="shared" si="10"/>
        <v>-199.78798707710726</v>
      </c>
      <c r="AT45" s="52">
        <f t="shared" si="30"/>
        <v>45.780000000000044</v>
      </c>
      <c r="AU45" s="53">
        <f t="shared" si="11"/>
        <v>-252.45442218072293</v>
      </c>
      <c r="AV45" s="291">
        <f t="shared" si="31"/>
        <v>0</v>
      </c>
      <c r="AW45" s="292">
        <f t="shared" si="32"/>
        <v>-122.52499532486846</v>
      </c>
      <c r="AX45" s="291">
        <f t="shared" si="33"/>
        <v>6.370909090909092</v>
      </c>
      <c r="AY45" s="292">
        <f t="shared" si="12"/>
        <v>-120.73328689731316</v>
      </c>
      <c r="AZ45" s="291">
        <f t="shared" si="34"/>
        <v>9.3163636363636417</v>
      </c>
      <c r="BA45" s="292">
        <f t="shared" si="13"/>
        <v>-121.60274644439689</v>
      </c>
      <c r="BC45" s="4">
        <f t="shared" si="40"/>
        <v>-1.7917084275552924</v>
      </c>
      <c r="BD45" s="4">
        <f t="shared" si="2"/>
        <v>-0.92224888047157094</v>
      </c>
      <c r="BE45" s="4">
        <f t="shared" si="3"/>
        <v>0.86945954708372142</v>
      </c>
    </row>
    <row r="46" spans="1:57" ht="15.75" x14ac:dyDescent="0.25">
      <c r="A46" s="7">
        <v>-2727.9</v>
      </c>
      <c r="B46" s="8">
        <v>-5133.5</v>
      </c>
      <c r="C46" s="7">
        <v>-4971.6000000000004</v>
      </c>
      <c r="D46" s="7">
        <v>-2720.6</v>
      </c>
      <c r="E46" s="7">
        <v>-2862.7</v>
      </c>
      <c r="F46" s="7">
        <v>-2763</v>
      </c>
      <c r="G46" s="7">
        <v>-2771.2</v>
      </c>
      <c r="H46" s="299" t="s">
        <v>61</v>
      </c>
      <c r="I46" s="300">
        <v>-2786.2</v>
      </c>
      <c r="J46" s="4" t="s">
        <v>382</v>
      </c>
      <c r="K46" s="288"/>
      <c r="L46" s="4" t="s">
        <v>451</v>
      </c>
      <c r="M46" s="288"/>
      <c r="N46" s="4" t="s">
        <v>524</v>
      </c>
      <c r="O46" s="288">
        <v>-2786.2</v>
      </c>
      <c r="Q46" s="14">
        <f t="shared" si="14"/>
        <v>-233.94333496203711</v>
      </c>
      <c r="R46" s="18">
        <f t="shared" si="15"/>
        <v>-462.48659188846767</v>
      </c>
      <c r="S46" s="7">
        <f t="shared" si="16"/>
        <v>-473.45192842481356</v>
      </c>
      <c r="T46" s="31">
        <f t="shared" si="17"/>
        <v>-249.00887821805711</v>
      </c>
      <c r="U46" s="35">
        <f t="shared" si="18"/>
        <v>-263.93893359272954</v>
      </c>
      <c r="V46" s="43">
        <f t="shared" si="19"/>
        <v>-255.39679485731602</v>
      </c>
      <c r="W46" s="50">
        <f t="shared" si="20"/>
        <v>-260.3493633533883</v>
      </c>
      <c r="X46" s="58">
        <f t="shared" si="21"/>
        <v>-304.89556510315776</v>
      </c>
      <c r="Y46" s="59">
        <f t="shared" si="35"/>
        <v>-306.36921654129407</v>
      </c>
      <c r="Z46" s="161">
        <f t="shared" si="22"/>
        <v>-120.38018617740401</v>
      </c>
      <c r="AA46" s="283">
        <f t="shared" si="36"/>
        <v>0</v>
      </c>
      <c r="AB46" s="161">
        <f t="shared" si="23"/>
        <v>-125.1026480515265</v>
      </c>
      <c r="AC46" s="283">
        <f t="shared" si="37"/>
        <v>0</v>
      </c>
      <c r="AD46" s="161">
        <f t="shared" si="24"/>
        <v>-128.94883237983811</v>
      </c>
      <c r="AE46" s="283">
        <f t="shared" si="38"/>
        <v>-306.36921654129407</v>
      </c>
      <c r="AH46" s="23">
        <f t="shared" si="25"/>
        <v>62.294100000000036</v>
      </c>
      <c r="AI46" s="23">
        <f t="shared" si="5"/>
        <v>-171.64923496203707</v>
      </c>
      <c r="AJ46" s="24">
        <f t="shared" si="39"/>
        <v>310.89</v>
      </c>
      <c r="AK46" s="24">
        <f t="shared" si="6"/>
        <v>-151.59659188846769</v>
      </c>
      <c r="AL46" s="28">
        <f t="shared" si="26"/>
        <v>61.743588200000055</v>
      </c>
      <c r="AM46" s="28">
        <f t="shared" si="7"/>
        <v>-187.26529001805704</v>
      </c>
      <c r="AN46" s="39">
        <f t="shared" si="27"/>
        <v>78.259999999999948</v>
      </c>
      <c r="AO46" s="39">
        <f t="shared" si="8"/>
        <v>-185.67893359272961</v>
      </c>
      <c r="AP46" s="46">
        <f t="shared" si="28"/>
        <v>60.629999999999932</v>
      </c>
      <c r="AQ46" s="46">
        <f t="shared" si="9"/>
        <v>-194.76679485731609</v>
      </c>
      <c r="AR46" s="52">
        <f t="shared" si="29"/>
        <v>55.125999999999934</v>
      </c>
      <c r="AS46" s="53">
        <f t="shared" si="10"/>
        <v>-205.22336335338838</v>
      </c>
      <c r="AT46" s="52">
        <f t="shared" si="30"/>
        <v>46.870000000000047</v>
      </c>
      <c r="AU46" s="53">
        <f t="shared" si="11"/>
        <v>-258.0255651031577</v>
      </c>
      <c r="AV46" s="291">
        <f t="shared" si="31"/>
        <v>0</v>
      </c>
      <c r="AW46" s="292">
        <f t="shared" si="32"/>
        <v>-120.38018617740401</v>
      </c>
      <c r="AX46" s="291">
        <f t="shared" si="33"/>
        <v>6.5225974025974036</v>
      </c>
      <c r="AY46" s="292">
        <f t="shared" si="12"/>
        <v>-118.5800506489291</v>
      </c>
      <c r="AZ46" s="291">
        <f t="shared" si="34"/>
        <v>9.5381818181818243</v>
      </c>
      <c r="BA46" s="292">
        <f t="shared" si="13"/>
        <v>-119.41065056165628</v>
      </c>
      <c r="BC46" s="4">
        <f t="shared" si="40"/>
        <v>-1.800135528474911</v>
      </c>
      <c r="BD46" s="4">
        <f t="shared" si="2"/>
        <v>-0.96953561574773062</v>
      </c>
      <c r="BE46" s="4">
        <f t="shared" si="3"/>
        <v>0.83059991272718037</v>
      </c>
    </row>
    <row r="47" spans="1:57" ht="15.75" x14ac:dyDescent="0.25">
      <c r="A47" s="7">
        <v>-1911.6</v>
      </c>
      <c r="B47" s="8">
        <v>-5221.6000000000004</v>
      </c>
      <c r="C47" s="7">
        <v>-4184.5</v>
      </c>
      <c r="D47" s="7">
        <v>-1864.5</v>
      </c>
      <c r="E47" s="7">
        <v>-2157.4</v>
      </c>
      <c r="F47" s="7">
        <v>-2118</v>
      </c>
      <c r="G47" s="7">
        <v>-1878.3</v>
      </c>
      <c r="H47" s="299">
        <v>-1972.7</v>
      </c>
      <c r="I47" s="300">
        <v>-2016.8</v>
      </c>
      <c r="J47" s="4" t="s">
        <v>383</v>
      </c>
      <c r="K47" s="288"/>
      <c r="L47" s="4" t="s">
        <v>452</v>
      </c>
      <c r="M47" s="288"/>
      <c r="N47" s="4" t="s">
        <v>525</v>
      </c>
      <c r="O47" s="288">
        <v>-2016.8</v>
      </c>
      <c r="Q47" s="14">
        <f t="shared" si="14"/>
        <v>-238.57711779263673</v>
      </c>
      <c r="R47" s="18">
        <f t="shared" si="15"/>
        <v>-475.1427555883555</v>
      </c>
      <c r="S47" s="7">
        <f t="shared" si="16"/>
        <v>-483.59474689873304</v>
      </c>
      <c r="T47" s="31">
        <f t="shared" si="17"/>
        <v>-253.52849221010354</v>
      </c>
      <c r="U47" s="35">
        <f t="shared" si="18"/>
        <v>-269.16852341815655</v>
      </c>
      <c r="V47" s="43">
        <f t="shared" si="19"/>
        <v>-260.53088151691941</v>
      </c>
      <c r="W47" s="50">
        <f t="shared" si="20"/>
        <v>-264.90242811261521</v>
      </c>
      <c r="X47" s="58">
        <f t="shared" si="21"/>
        <v>-309.67745194728968</v>
      </c>
      <c r="Y47" s="59">
        <f t="shared" si="35"/>
        <v>-311.25799980298041</v>
      </c>
      <c r="Z47" s="161">
        <f t="shared" si="22"/>
        <v>-113.79103176619435</v>
      </c>
      <c r="AA47" s="283">
        <f t="shared" si="36"/>
        <v>0</v>
      </c>
      <c r="AB47" s="161">
        <f t="shared" si="23"/>
        <v>-118.56584900709966</v>
      </c>
      <c r="AC47" s="283">
        <f t="shared" si="37"/>
        <v>0</v>
      </c>
      <c r="AD47" s="161">
        <f t="shared" si="24"/>
        <v>-122.64933007790231</v>
      </c>
      <c r="AE47" s="283">
        <f t="shared" si="38"/>
        <v>-311.25799980298041</v>
      </c>
      <c r="AH47" s="23">
        <f t="shared" si="25"/>
        <v>63.742800000000038</v>
      </c>
      <c r="AI47" s="23">
        <f t="shared" si="5"/>
        <v>-174.83431779263668</v>
      </c>
      <c r="AJ47" s="24">
        <f t="shared" si="39"/>
        <v>318.12</v>
      </c>
      <c r="AK47" s="24">
        <f t="shared" si="6"/>
        <v>-157.02275558835549</v>
      </c>
      <c r="AL47" s="28">
        <f t="shared" si="26"/>
        <v>63.179485600000056</v>
      </c>
      <c r="AM47" s="28">
        <f t="shared" si="7"/>
        <v>-190.34900661010349</v>
      </c>
      <c r="AN47" s="39">
        <f t="shared" si="27"/>
        <v>80.079999999999941</v>
      </c>
      <c r="AO47" s="39">
        <f t="shared" si="8"/>
        <v>-189.08852341815663</v>
      </c>
      <c r="AP47" s="46">
        <f t="shared" si="28"/>
        <v>62.039999999999928</v>
      </c>
      <c r="AQ47" s="46">
        <f t="shared" si="9"/>
        <v>-198.49088151691947</v>
      </c>
      <c r="AR47" s="52">
        <f t="shared" si="29"/>
        <v>56.40799999999993</v>
      </c>
      <c r="AS47" s="53">
        <f t="shared" si="10"/>
        <v>-208.49442811261528</v>
      </c>
      <c r="AT47" s="52">
        <f t="shared" si="30"/>
        <v>47.960000000000051</v>
      </c>
      <c r="AU47" s="53">
        <f t="shared" si="11"/>
        <v>-261.71745194728965</v>
      </c>
      <c r="AV47" s="291">
        <f t="shared" si="31"/>
        <v>0</v>
      </c>
      <c r="AW47" s="292">
        <f t="shared" si="32"/>
        <v>-113.79103176619435</v>
      </c>
      <c r="AX47" s="291">
        <f t="shared" si="33"/>
        <v>6.6742857142857153</v>
      </c>
      <c r="AY47" s="292">
        <f t="shared" si="12"/>
        <v>-111.89156329281394</v>
      </c>
      <c r="AZ47" s="291">
        <f t="shared" si="34"/>
        <v>9.7600000000000069</v>
      </c>
      <c r="BA47" s="292">
        <f t="shared" si="13"/>
        <v>-112.8893300779023</v>
      </c>
      <c r="BC47" s="4">
        <f t="shared" si="40"/>
        <v>-1.8994684733804093</v>
      </c>
      <c r="BD47" s="4">
        <f t="shared" si="2"/>
        <v>-0.90170168829205011</v>
      </c>
      <c r="BE47" s="4">
        <f t="shared" si="3"/>
        <v>0.99776678508835914</v>
      </c>
    </row>
    <row r="48" spans="1:57" ht="15.75" x14ac:dyDescent="0.25">
      <c r="A48" s="7">
        <v>-491.2</v>
      </c>
      <c r="B48" s="8">
        <v>-4913.2</v>
      </c>
      <c r="C48" s="7">
        <v>-4801.6000000000004</v>
      </c>
      <c r="D48" s="7" t="s">
        <v>62</v>
      </c>
      <c r="E48" s="7">
        <v>-586.6</v>
      </c>
      <c r="F48" s="7">
        <v>-453</v>
      </c>
      <c r="G48" s="7">
        <v>-344.1</v>
      </c>
      <c r="H48" s="299" t="s">
        <v>63</v>
      </c>
      <c r="I48" s="300">
        <v>-394.7</v>
      </c>
      <c r="J48" s="4" t="s">
        <v>384</v>
      </c>
      <c r="K48" s="288"/>
      <c r="L48" s="4" t="s">
        <v>453</v>
      </c>
      <c r="M48" s="288"/>
      <c r="N48" s="4">
        <v>2962</v>
      </c>
      <c r="O48" s="288">
        <v>-394.7</v>
      </c>
      <c r="Q48" s="14">
        <f t="shared" si="14"/>
        <v>-239.76781906801222</v>
      </c>
      <c r="R48" s="18">
        <f t="shared" si="15"/>
        <v>-487.05156225556772</v>
      </c>
      <c r="S48" s="7">
        <f t="shared" si="16"/>
        <v>-495.23310254471937</v>
      </c>
      <c r="T48" s="31">
        <f t="shared" si="17"/>
        <v>-254.80112674890725</v>
      </c>
      <c r="U48" s="35">
        <f t="shared" si="18"/>
        <v>-270.59048002808368</v>
      </c>
      <c r="V48" s="43">
        <f t="shared" si="19"/>
        <v>-261.62898362188224</v>
      </c>
      <c r="W48" s="50">
        <f t="shared" si="20"/>
        <v>-265.73654966406542</v>
      </c>
      <c r="X48" s="58">
        <f t="shared" si="21"/>
        <v>-310.74888936254894</v>
      </c>
      <c r="Y48" s="59">
        <f t="shared" si="35"/>
        <v>-312.21477901874175</v>
      </c>
      <c r="Z48" s="161">
        <f t="shared" si="22"/>
        <v>-106.47084911519303</v>
      </c>
      <c r="AA48" s="283">
        <f t="shared" si="36"/>
        <v>0</v>
      </c>
      <c r="AB48" s="161">
        <f t="shared" si="23"/>
        <v>-111.47108129267879</v>
      </c>
      <c r="AC48" s="283">
        <f t="shared" si="37"/>
        <v>0</v>
      </c>
      <c r="AD48" s="161">
        <f t="shared" si="24"/>
        <v>-115.46948623162353</v>
      </c>
      <c r="AE48" s="283">
        <f t="shared" si="38"/>
        <v>-312.21477901874175</v>
      </c>
      <c r="AH48" s="23">
        <f t="shared" si="25"/>
        <v>65.191500000000033</v>
      </c>
      <c r="AI48" s="23">
        <f t="shared" si="5"/>
        <v>-174.5763190680122</v>
      </c>
      <c r="AJ48" s="24">
        <f t="shared" si="39"/>
        <v>325.35000000000002</v>
      </c>
      <c r="AK48" s="24">
        <f t="shared" si="6"/>
        <v>-161.70156225556769</v>
      </c>
      <c r="AL48" s="28">
        <f t="shared" si="26"/>
        <v>64.615383000000051</v>
      </c>
      <c r="AM48" s="28">
        <f t="shared" si="7"/>
        <v>-190.18574374890721</v>
      </c>
      <c r="AN48" s="39">
        <f t="shared" si="27"/>
        <v>81.899999999999935</v>
      </c>
      <c r="AO48" s="39">
        <f t="shared" si="8"/>
        <v>-188.69048002808375</v>
      </c>
      <c r="AP48" s="46">
        <f t="shared" si="28"/>
        <v>63.449999999999925</v>
      </c>
      <c r="AQ48" s="46">
        <f t="shared" si="9"/>
        <v>-198.17898362188231</v>
      </c>
      <c r="AR48" s="52">
        <f t="shared" si="29"/>
        <v>57.689999999999927</v>
      </c>
      <c r="AS48" s="53">
        <f t="shared" si="10"/>
        <v>-208.04654966406548</v>
      </c>
      <c r="AT48" s="52">
        <f t="shared" si="30"/>
        <v>49.050000000000054</v>
      </c>
      <c r="AU48" s="53">
        <f t="shared" si="11"/>
        <v>-261.69888936254887</v>
      </c>
      <c r="AV48" s="291">
        <f t="shared" si="31"/>
        <v>0</v>
      </c>
      <c r="AW48" s="292">
        <f t="shared" si="32"/>
        <v>-106.47084911519303</v>
      </c>
      <c r="AX48" s="291">
        <f t="shared" si="33"/>
        <v>6.8259740259740269</v>
      </c>
      <c r="AY48" s="292">
        <f t="shared" si="12"/>
        <v>-104.64510726670477</v>
      </c>
      <c r="AZ48" s="291">
        <f t="shared" si="34"/>
        <v>9.9818181818181895</v>
      </c>
      <c r="BA48" s="292">
        <f t="shared" si="13"/>
        <v>-105.48766804980535</v>
      </c>
      <c r="BC48" s="4">
        <f t="shared" si="40"/>
        <v>-1.8257418484882635</v>
      </c>
      <c r="BD48" s="4">
        <f t="shared" si="2"/>
        <v>-0.98318106538768291</v>
      </c>
      <c r="BE48" s="4">
        <f t="shared" si="3"/>
        <v>0.84256078310058058</v>
      </c>
    </row>
    <row r="49" spans="1:57" ht="15.75" x14ac:dyDescent="0.25">
      <c r="A49" s="7">
        <v>-263.7</v>
      </c>
      <c r="B49" s="8">
        <v>-4133.8999999999996</v>
      </c>
      <c r="C49" s="7">
        <v>-4817.3</v>
      </c>
      <c r="D49" s="7">
        <v>-672.4</v>
      </c>
      <c r="E49" s="7">
        <v>-869.5</v>
      </c>
      <c r="F49" s="7">
        <v>-862.5</v>
      </c>
      <c r="G49" s="7">
        <v>-912.9</v>
      </c>
      <c r="H49" s="299">
        <v>-913.1</v>
      </c>
      <c r="I49" s="300" t="s">
        <v>64</v>
      </c>
      <c r="J49" s="4" t="s">
        <v>385</v>
      </c>
      <c r="K49" s="288"/>
      <c r="L49" s="4" t="s">
        <v>454</v>
      </c>
      <c r="M49" s="288"/>
      <c r="N49" s="4" t="s">
        <v>526</v>
      </c>
      <c r="O49" s="288" t="s">
        <v>64</v>
      </c>
      <c r="Q49" s="14">
        <f t="shared" si="14"/>
        <v>-240.4070457324251</v>
      </c>
      <c r="R49" s="18">
        <f t="shared" si="15"/>
        <v>-497.07174780408525</v>
      </c>
      <c r="S49" s="7">
        <f t="shared" si="16"/>
        <v>-506.90950571954647</v>
      </c>
      <c r="T49" s="31">
        <f t="shared" si="17"/>
        <v>-256.43106745793409</v>
      </c>
      <c r="U49" s="35">
        <f t="shared" si="18"/>
        <v>-272.69820126430545</v>
      </c>
      <c r="V49" s="43">
        <f t="shared" si="19"/>
        <v>-263.71973652881991</v>
      </c>
      <c r="W49" s="50">
        <f t="shared" si="20"/>
        <v>-267.94947448691079</v>
      </c>
      <c r="X49" s="58">
        <f t="shared" si="21"/>
        <v>-312.96229899432603</v>
      </c>
      <c r="Y49" s="59">
        <f t="shared" si="35"/>
        <v>-314.38673747938475</v>
      </c>
      <c r="Z49" s="161">
        <f t="shared" si="22"/>
        <v>-98.355909207368626</v>
      </c>
      <c r="AA49" s="283">
        <f t="shared" si="36"/>
        <v>0</v>
      </c>
      <c r="AB49" s="161">
        <f t="shared" si="23"/>
        <v>-103.39370951915028</v>
      </c>
      <c r="AC49" s="283">
        <f t="shared" si="37"/>
        <v>0</v>
      </c>
      <c r="AD49" s="161">
        <f t="shared" si="24"/>
        <v>-107.59377128223991</v>
      </c>
      <c r="AE49" s="283">
        <f t="shared" si="38"/>
        <v>-314.38673747938475</v>
      </c>
      <c r="AH49" s="23">
        <f t="shared" si="25"/>
        <v>66.640200000000036</v>
      </c>
      <c r="AI49" s="23">
        <f t="shared" si="5"/>
        <v>-173.76684573242505</v>
      </c>
      <c r="AJ49" s="24">
        <f t="shared" si="39"/>
        <v>332.58000000000004</v>
      </c>
      <c r="AK49" s="24">
        <f t="shared" si="6"/>
        <v>-164.49174780408521</v>
      </c>
      <c r="AL49" s="28">
        <f t="shared" si="26"/>
        <v>66.051280400000053</v>
      </c>
      <c r="AM49" s="28">
        <f t="shared" si="7"/>
        <v>-190.37978705793404</v>
      </c>
      <c r="AN49" s="39">
        <f t="shared" si="27"/>
        <v>83.719999999999928</v>
      </c>
      <c r="AO49" s="39">
        <f t="shared" si="8"/>
        <v>-188.97820126430554</v>
      </c>
      <c r="AP49" s="46">
        <f t="shared" si="28"/>
        <v>64.859999999999928</v>
      </c>
      <c r="AQ49" s="46">
        <f t="shared" si="9"/>
        <v>-198.85973652881998</v>
      </c>
      <c r="AR49" s="52">
        <f t="shared" si="29"/>
        <v>58.971999999999923</v>
      </c>
      <c r="AS49" s="53">
        <f t="shared" si="10"/>
        <v>-208.97747448691086</v>
      </c>
      <c r="AT49" s="52">
        <f t="shared" si="30"/>
        <v>50.140000000000057</v>
      </c>
      <c r="AU49" s="53">
        <f t="shared" si="11"/>
        <v>-262.82229899432599</v>
      </c>
      <c r="AV49" s="291">
        <f t="shared" si="31"/>
        <v>0</v>
      </c>
      <c r="AW49" s="292">
        <f t="shared" si="32"/>
        <v>-98.355909207368626</v>
      </c>
      <c r="AX49" s="291">
        <f t="shared" si="33"/>
        <v>6.9776623376623386</v>
      </c>
      <c r="AY49" s="292">
        <f t="shared" si="12"/>
        <v>-96.41604718148794</v>
      </c>
      <c r="AZ49" s="291">
        <f t="shared" si="34"/>
        <v>10.203636363636372</v>
      </c>
      <c r="BA49" s="292">
        <f t="shared" si="13"/>
        <v>-97.390134918603536</v>
      </c>
      <c r="BC49" s="4">
        <f t="shared" si="40"/>
        <v>-1.9398620258806858</v>
      </c>
      <c r="BD49" s="4">
        <f t="shared" si="2"/>
        <v>-0.96577428876508975</v>
      </c>
      <c r="BE49" s="4">
        <f t="shared" si="3"/>
        <v>0.97408773711559604</v>
      </c>
    </row>
    <row r="50" spans="1:57" ht="15.75" x14ac:dyDescent="0.25">
      <c r="A50" s="7">
        <v>2446.9</v>
      </c>
      <c r="B50" s="8">
        <v>-4795.3</v>
      </c>
      <c r="C50" s="7">
        <v>-3894.6</v>
      </c>
      <c r="D50" s="7">
        <v>1990.1</v>
      </c>
      <c r="E50" s="7">
        <v>1869.1</v>
      </c>
      <c r="F50" s="7">
        <v>1898.7</v>
      </c>
      <c r="G50" s="7">
        <v>1868.4</v>
      </c>
      <c r="H50" s="299">
        <v>1929.6</v>
      </c>
      <c r="I50" s="300">
        <v>1937.3</v>
      </c>
      <c r="J50" s="4" t="s">
        <v>386</v>
      </c>
      <c r="K50" s="288"/>
      <c r="L50" s="4" t="s">
        <v>455</v>
      </c>
      <c r="M50" s="288"/>
      <c r="N50" s="4" t="s">
        <v>527</v>
      </c>
      <c r="O50" s="288">
        <v>1937.3</v>
      </c>
      <c r="Q50" s="14">
        <f t="shared" si="14"/>
        <v>-234.47573187069585</v>
      </c>
      <c r="R50" s="18">
        <f t="shared" si="15"/>
        <v>-508.69483595137609</v>
      </c>
      <c r="S50" s="7">
        <f t="shared" si="16"/>
        <v>-516.34972158174207</v>
      </c>
      <c r="T50" s="31">
        <f t="shared" si="17"/>
        <v>-251.60700376961194</v>
      </c>
      <c r="U50" s="35">
        <f t="shared" si="18"/>
        <v>-268.16743701427697</v>
      </c>
      <c r="V50" s="43">
        <f t="shared" si="19"/>
        <v>-259.11722284678882</v>
      </c>
      <c r="W50" s="50">
        <f t="shared" si="20"/>
        <v>-263.42040701512565</v>
      </c>
      <c r="X50" s="58">
        <f t="shared" si="21"/>
        <v>-308.28488482394687</v>
      </c>
      <c r="Y50" s="59">
        <f t="shared" si="35"/>
        <v>-309.69065880229186</v>
      </c>
      <c r="Z50" s="161">
        <f t="shared" si="22"/>
        <v>-85.866711009556226</v>
      </c>
      <c r="AA50" s="283">
        <f t="shared" si="36"/>
        <v>0</v>
      </c>
      <c r="AB50" s="161">
        <f t="shared" si="23"/>
        <v>-91.00677535156639</v>
      </c>
      <c r="AC50" s="283">
        <f t="shared" si="37"/>
        <v>0</v>
      </c>
      <c r="AD50" s="161">
        <f t="shared" si="24"/>
        <v>-95.199809475085786</v>
      </c>
      <c r="AE50" s="283">
        <f t="shared" si="38"/>
        <v>-309.69065880229186</v>
      </c>
      <c r="AH50" s="23">
        <f t="shared" si="25"/>
        <v>68.088900000000038</v>
      </c>
      <c r="AI50" s="23">
        <f t="shared" si="5"/>
        <v>-166.3868318706958</v>
      </c>
      <c r="AJ50" s="24">
        <f t="shared" si="39"/>
        <v>339.81000000000006</v>
      </c>
      <c r="AK50" s="24">
        <f t="shared" si="6"/>
        <v>-168.88483595137603</v>
      </c>
      <c r="AL50" s="28">
        <f t="shared" si="26"/>
        <v>67.487177800000055</v>
      </c>
      <c r="AM50" s="28">
        <f t="shared" si="7"/>
        <v>-184.1198259696119</v>
      </c>
      <c r="AN50" s="39">
        <f t="shared" si="27"/>
        <v>85.539999999999921</v>
      </c>
      <c r="AO50" s="39">
        <f t="shared" si="8"/>
        <v>-182.62743701427706</v>
      </c>
      <c r="AP50" s="46">
        <f t="shared" si="28"/>
        <v>66.269999999999925</v>
      </c>
      <c r="AQ50" s="46">
        <f t="shared" si="9"/>
        <v>-192.8472228467889</v>
      </c>
      <c r="AR50" s="52">
        <f t="shared" si="29"/>
        <v>60.25399999999992</v>
      </c>
      <c r="AS50" s="53">
        <f t="shared" si="10"/>
        <v>-203.16640701512574</v>
      </c>
      <c r="AT50" s="52">
        <f t="shared" si="30"/>
        <v>51.230000000000061</v>
      </c>
      <c r="AU50" s="53">
        <f t="shared" si="11"/>
        <v>-257.05488482394679</v>
      </c>
      <c r="AV50" s="291">
        <f t="shared" si="31"/>
        <v>0</v>
      </c>
      <c r="AW50" s="292">
        <f t="shared" si="32"/>
        <v>-85.866711009556226</v>
      </c>
      <c r="AX50" s="291">
        <f t="shared" si="33"/>
        <v>7.1293506493506502</v>
      </c>
      <c r="AY50" s="292">
        <f t="shared" si="12"/>
        <v>-83.877424702215734</v>
      </c>
      <c r="AZ50" s="291">
        <f t="shared" si="34"/>
        <v>10.425454545454555</v>
      </c>
      <c r="BA50" s="292">
        <f t="shared" si="13"/>
        <v>-84.77435492963123</v>
      </c>
      <c r="BC50" s="4">
        <f t="shared" si="40"/>
        <v>-1.9892863073404925</v>
      </c>
      <c r="BD50" s="4">
        <f t="shared" si="2"/>
        <v>-1.0923560799249969</v>
      </c>
      <c r="BE50" s="4">
        <f t="shared" si="3"/>
        <v>0.89693022741549555</v>
      </c>
    </row>
    <row r="51" spans="1:57" ht="15.75" x14ac:dyDescent="0.25">
      <c r="A51" s="7">
        <v>3141.1</v>
      </c>
      <c r="B51" s="8">
        <v>-3937</v>
      </c>
      <c r="C51" s="7">
        <v>-2400.5</v>
      </c>
      <c r="D51" s="7">
        <v>3884.3</v>
      </c>
      <c r="E51" s="7">
        <v>3702.4</v>
      </c>
      <c r="F51" s="7">
        <v>3777.2</v>
      </c>
      <c r="G51" s="7">
        <v>3704.1</v>
      </c>
      <c r="H51" s="299">
        <v>4133.2</v>
      </c>
      <c r="I51" s="300" t="s">
        <v>65</v>
      </c>
      <c r="J51" s="4" t="s">
        <v>387</v>
      </c>
      <c r="K51" s="288"/>
      <c r="L51" s="4">
        <v>5932</v>
      </c>
      <c r="M51" s="288"/>
      <c r="N51" s="4" t="s">
        <v>528</v>
      </c>
      <c r="O51" s="288" t="s">
        <v>65</v>
      </c>
      <c r="Q51" s="14">
        <f t="shared" si="14"/>
        <v>-226.86178489752027</v>
      </c>
      <c r="R51" s="18">
        <f t="shared" si="15"/>
        <v>-518.23781379304205</v>
      </c>
      <c r="S51" s="7">
        <f t="shared" si="16"/>
        <v>-522.16856643458129</v>
      </c>
      <c r="T51" s="31">
        <f t="shared" si="17"/>
        <v>-242.1917513731932</v>
      </c>
      <c r="U51" s="35">
        <f t="shared" si="18"/>
        <v>-259.19304808224945</v>
      </c>
      <c r="V51" s="43">
        <f t="shared" si="19"/>
        <v>-249.96154340140768</v>
      </c>
      <c r="W51" s="50">
        <f t="shared" si="20"/>
        <v>-254.44189783096135</v>
      </c>
      <c r="X51" s="58">
        <f t="shared" si="21"/>
        <v>-298.26639578259562</v>
      </c>
      <c r="Y51" s="59">
        <f t="shared" si="35"/>
        <v>-300.0992084684994</v>
      </c>
      <c r="Z51" s="161">
        <f t="shared" si="22"/>
        <v>-71.219918807089698</v>
      </c>
      <c r="AA51" s="283">
        <f t="shared" si="36"/>
        <v>0</v>
      </c>
      <c r="AB51" s="161">
        <f t="shared" si="23"/>
        <v>-76.62918368473585</v>
      </c>
      <c r="AC51" s="283">
        <f t="shared" si="37"/>
        <v>0</v>
      </c>
      <c r="AD51" s="161">
        <f t="shared" si="24"/>
        <v>-80.867529201760391</v>
      </c>
      <c r="AE51" s="283">
        <f t="shared" si="38"/>
        <v>-300.0992084684994</v>
      </c>
      <c r="AH51" s="23">
        <f t="shared" si="25"/>
        <v>69.53760000000004</v>
      </c>
      <c r="AI51" s="23">
        <f t="shared" si="5"/>
        <v>-157.32418489752024</v>
      </c>
      <c r="AJ51" s="24">
        <f t="shared" si="39"/>
        <v>347.04000000000008</v>
      </c>
      <c r="AK51" s="24">
        <f t="shared" si="6"/>
        <v>-171.19781379304197</v>
      </c>
      <c r="AL51" s="28">
        <f t="shared" si="26"/>
        <v>68.923075200000056</v>
      </c>
      <c r="AM51" s="28">
        <f t="shared" si="7"/>
        <v>-173.26867617319314</v>
      </c>
      <c r="AN51" s="39">
        <f t="shared" si="27"/>
        <v>87.359999999999914</v>
      </c>
      <c r="AO51" s="39">
        <f t="shared" si="8"/>
        <v>-171.83304808224955</v>
      </c>
      <c r="AP51" s="46">
        <f t="shared" si="28"/>
        <v>67.679999999999922</v>
      </c>
      <c r="AQ51" s="46">
        <f t="shared" si="9"/>
        <v>-182.28154340140776</v>
      </c>
      <c r="AR51" s="52">
        <f t="shared" si="29"/>
        <v>61.535999999999916</v>
      </c>
      <c r="AS51" s="53">
        <f t="shared" si="10"/>
        <v>-192.90589783096144</v>
      </c>
      <c r="AT51" s="52">
        <f t="shared" si="30"/>
        <v>52.320000000000064</v>
      </c>
      <c r="AU51" s="53">
        <f t="shared" si="11"/>
        <v>-245.94639578259557</v>
      </c>
      <c r="AV51" s="291">
        <f t="shared" si="31"/>
        <v>0</v>
      </c>
      <c r="AW51" s="292">
        <f t="shared" si="32"/>
        <v>-71.219918807089698</v>
      </c>
      <c r="AX51" s="291">
        <f t="shared" si="33"/>
        <v>7.2810389610389619</v>
      </c>
      <c r="AY51" s="292">
        <f t="shared" si="12"/>
        <v>-69.34814472369689</v>
      </c>
      <c r="AZ51" s="291">
        <f t="shared" si="34"/>
        <v>10.647272727272737</v>
      </c>
      <c r="BA51" s="292">
        <f t="shared" si="13"/>
        <v>-70.220256474487655</v>
      </c>
      <c r="BC51" s="4">
        <f t="shared" si="40"/>
        <v>-1.8717740833928076</v>
      </c>
      <c r="BD51" s="4">
        <f t="shared" si="2"/>
        <v>-0.99966233260204262</v>
      </c>
      <c r="BE51" s="4">
        <f t="shared" si="3"/>
        <v>0.87211175079076497</v>
      </c>
    </row>
    <row r="52" spans="1:57" ht="15.75" x14ac:dyDescent="0.25">
      <c r="A52" s="7">
        <v>-1647.2</v>
      </c>
      <c r="B52" s="8">
        <v>-2390.1999999999998</v>
      </c>
      <c r="C52" s="7">
        <v>-2626.4</v>
      </c>
      <c r="D52" s="7">
        <v>-1907.6</v>
      </c>
      <c r="E52" s="7">
        <v>-2104.9</v>
      </c>
      <c r="F52" s="7">
        <v>-2031.1</v>
      </c>
      <c r="G52" s="7">
        <v>-1903.4</v>
      </c>
      <c r="H52" s="299" t="s">
        <v>66</v>
      </c>
      <c r="I52" s="300">
        <v>-1926.3</v>
      </c>
      <c r="J52" s="4" t="s">
        <v>388</v>
      </c>
      <c r="K52" s="288"/>
      <c r="L52" s="4" t="s">
        <v>456</v>
      </c>
      <c r="M52" s="288"/>
      <c r="N52" s="4" t="s">
        <v>529</v>
      </c>
      <c r="O52" s="288">
        <v>-1926.3</v>
      </c>
      <c r="Q52" s="14">
        <f t="shared" si="14"/>
        <v>-230.85466793459162</v>
      </c>
      <c r="R52" s="18">
        <f t="shared" si="15"/>
        <v>-524.03169242489116</v>
      </c>
      <c r="S52" s="7">
        <f t="shared" si="16"/>
        <v>-528.53496765768102</v>
      </c>
      <c r="T52" s="31">
        <f t="shared" si="17"/>
        <v>-246.81583834570455</v>
      </c>
      <c r="U52" s="35">
        <f t="shared" si="18"/>
        <v>-264.29538110951711</v>
      </c>
      <c r="V52" s="43">
        <f t="shared" si="19"/>
        <v>-254.8849891725155</v>
      </c>
      <c r="W52" s="50">
        <f t="shared" si="20"/>
        <v>-259.05580415060848</v>
      </c>
      <c r="X52" s="58">
        <f t="shared" si="21"/>
        <v>-302.80418954193328</v>
      </c>
      <c r="Y52" s="59">
        <f t="shared" si="35"/>
        <v>-304.76862356257578</v>
      </c>
      <c r="Z52" s="161">
        <f t="shared" si="22"/>
        <v>-61.062801276719384</v>
      </c>
      <c r="AA52" s="283">
        <f t="shared" si="36"/>
        <v>0</v>
      </c>
      <c r="AB52" s="161">
        <f t="shared" si="23"/>
        <v>-66.311868821557596</v>
      </c>
      <c r="AC52" s="283">
        <f t="shared" si="37"/>
        <v>0</v>
      </c>
      <c r="AD52" s="161">
        <f t="shared" si="24"/>
        <v>-70.817291259728975</v>
      </c>
      <c r="AE52" s="283">
        <f t="shared" si="38"/>
        <v>-304.76862356257578</v>
      </c>
      <c r="AH52" s="23">
        <f t="shared" si="25"/>
        <v>70.986300000000043</v>
      </c>
      <c r="AI52" s="23">
        <f t="shared" si="5"/>
        <v>-159.86836793459156</v>
      </c>
      <c r="AJ52" s="24">
        <f t="shared" si="39"/>
        <v>354.2700000000001</v>
      </c>
      <c r="AK52" s="24">
        <f t="shared" si="6"/>
        <v>-169.76169242489107</v>
      </c>
      <c r="AL52" s="28">
        <f t="shared" si="26"/>
        <v>70.358972600000058</v>
      </c>
      <c r="AM52" s="28">
        <f t="shared" si="7"/>
        <v>-176.45686574570448</v>
      </c>
      <c r="AN52" s="39">
        <f t="shared" si="27"/>
        <v>89.179999999999907</v>
      </c>
      <c r="AO52" s="39">
        <f t="shared" si="8"/>
        <v>-175.11538110951722</v>
      </c>
      <c r="AP52" s="46">
        <f t="shared" si="28"/>
        <v>69.089999999999918</v>
      </c>
      <c r="AQ52" s="46">
        <f t="shared" si="9"/>
        <v>-185.79498917251559</v>
      </c>
      <c r="AR52" s="52">
        <f t="shared" si="29"/>
        <v>62.817999999999913</v>
      </c>
      <c r="AS52" s="53">
        <f t="shared" si="10"/>
        <v>-196.23780415060855</v>
      </c>
      <c r="AT52" s="52">
        <f t="shared" si="30"/>
        <v>53.410000000000068</v>
      </c>
      <c r="AU52" s="53">
        <f t="shared" si="11"/>
        <v>-249.3941895419332</v>
      </c>
      <c r="AV52" s="291">
        <f t="shared" si="31"/>
        <v>0</v>
      </c>
      <c r="AW52" s="292">
        <f t="shared" si="32"/>
        <v>-61.062801276719384</v>
      </c>
      <c r="AX52" s="291">
        <f t="shared" si="33"/>
        <v>7.4327272727272735</v>
      </c>
      <c r="AY52" s="292">
        <f t="shared" si="12"/>
        <v>-58.879141548830319</v>
      </c>
      <c r="AZ52" s="291">
        <f t="shared" si="34"/>
        <v>10.86909090909092</v>
      </c>
      <c r="BA52" s="292">
        <f t="shared" si="13"/>
        <v>-59.948200350638054</v>
      </c>
      <c r="BC52" s="4">
        <f t="shared" si="40"/>
        <v>-2.183659727889065</v>
      </c>
      <c r="BD52" s="4">
        <f t="shared" si="2"/>
        <v>-1.1146009260813301</v>
      </c>
      <c r="BE52" s="4">
        <f t="shared" si="3"/>
        <v>1.0690588018077349</v>
      </c>
    </row>
    <row r="53" spans="1:57" ht="15.75" x14ac:dyDescent="0.25">
      <c r="A53" s="7">
        <v>792.7</v>
      </c>
      <c r="B53" s="8">
        <v>-2544.6</v>
      </c>
      <c r="C53" s="7">
        <v>-375.2</v>
      </c>
      <c r="D53" s="7">
        <v>659.8</v>
      </c>
      <c r="E53" s="7">
        <v>923.4</v>
      </c>
      <c r="F53" s="7">
        <v>627.9</v>
      </c>
      <c r="G53" s="7">
        <v>672.4</v>
      </c>
      <c r="H53" s="299">
        <v>707.1</v>
      </c>
      <c r="I53" s="300">
        <v>733.4</v>
      </c>
      <c r="J53" s="4" t="s">
        <v>389</v>
      </c>
      <c r="K53" s="288"/>
      <c r="L53" s="4" t="s">
        <v>457</v>
      </c>
      <c r="M53" s="288"/>
      <c r="N53" s="4" t="s">
        <v>530</v>
      </c>
      <c r="O53" s="288">
        <v>733.4</v>
      </c>
      <c r="Q53" s="14">
        <f t="shared" si="14"/>
        <v>-228.9331136396062</v>
      </c>
      <c r="R53" s="18">
        <f t="shared" si="15"/>
        <v>-530.19982043134382</v>
      </c>
      <c r="S53" s="7">
        <f t="shared" si="16"/>
        <v>-529.44447762187224</v>
      </c>
      <c r="T53" s="31">
        <f t="shared" si="17"/>
        <v>-245.21644073932032</v>
      </c>
      <c r="U53" s="35">
        <f t="shared" si="18"/>
        <v>-262.0570038205787</v>
      </c>
      <c r="V53" s="43">
        <f t="shared" si="19"/>
        <v>-253.36291897146626</v>
      </c>
      <c r="W53" s="50">
        <f t="shared" si="20"/>
        <v>-257.42586344158167</v>
      </c>
      <c r="X53" s="58">
        <f t="shared" si="21"/>
        <v>-301.09013412963543</v>
      </c>
      <c r="Y53" s="59">
        <f t="shared" si="35"/>
        <v>-302.99081553993005</v>
      </c>
      <c r="Z53" s="161">
        <f t="shared" si="22"/>
        <v>-50.224670722195498</v>
      </c>
      <c r="AA53" s="283">
        <f t="shared" si="36"/>
        <v>0</v>
      </c>
      <c r="AB53" s="161">
        <f t="shared" si="23"/>
        <v>-55.734508206352707</v>
      </c>
      <c r="AC53" s="283">
        <f t="shared" si="37"/>
        <v>0</v>
      </c>
      <c r="AD53" s="161">
        <f t="shared" si="24"/>
        <v>-60.373952007134548</v>
      </c>
      <c r="AE53" s="283">
        <f t="shared" si="38"/>
        <v>-302.99081553993005</v>
      </c>
      <c r="AH53" s="23">
        <f t="shared" si="25"/>
        <v>72.435000000000045</v>
      </c>
      <c r="AI53" s="23">
        <f t="shared" si="5"/>
        <v>-156.49811363960617</v>
      </c>
      <c r="AJ53" s="24">
        <f t="shared" si="39"/>
        <v>361.50000000000011</v>
      </c>
      <c r="AK53" s="24">
        <f t="shared" si="6"/>
        <v>-168.69982043134371</v>
      </c>
      <c r="AL53" s="28">
        <f t="shared" si="26"/>
        <v>71.79487000000006</v>
      </c>
      <c r="AM53" s="28">
        <f t="shared" si="7"/>
        <v>-173.42157073932026</v>
      </c>
      <c r="AN53" s="39">
        <f t="shared" si="27"/>
        <v>90.999999999999901</v>
      </c>
      <c r="AO53" s="39">
        <f t="shared" si="8"/>
        <v>-171.05700382057881</v>
      </c>
      <c r="AP53" s="46">
        <f t="shared" si="28"/>
        <v>70.499999999999915</v>
      </c>
      <c r="AQ53" s="46">
        <f t="shared" si="9"/>
        <v>-182.86291897146634</v>
      </c>
      <c r="AR53" s="52">
        <f t="shared" si="29"/>
        <v>64.099999999999909</v>
      </c>
      <c r="AS53" s="53">
        <f t="shared" si="10"/>
        <v>-193.32586344158176</v>
      </c>
      <c r="AT53" s="52">
        <f t="shared" si="30"/>
        <v>54.500000000000071</v>
      </c>
      <c r="AU53" s="53">
        <f t="shared" si="11"/>
        <v>-246.59013412963537</v>
      </c>
      <c r="AV53" s="291">
        <f t="shared" si="31"/>
        <v>0</v>
      </c>
      <c r="AW53" s="292">
        <f t="shared" si="32"/>
        <v>-50.224670722195498</v>
      </c>
      <c r="AX53" s="291">
        <f t="shared" si="33"/>
        <v>7.5844155844155852</v>
      </c>
      <c r="AY53" s="292">
        <f t="shared" si="12"/>
        <v>-48.150092621937119</v>
      </c>
      <c r="AZ53" s="291">
        <f t="shared" si="34"/>
        <v>11.090909090909102</v>
      </c>
      <c r="BA53" s="292">
        <f t="shared" si="13"/>
        <v>-49.283042916225448</v>
      </c>
      <c r="BC53" s="4">
        <f t="shared" si="40"/>
        <v>-2.0745781002583783</v>
      </c>
      <c r="BD53" s="4">
        <f t="shared" si="2"/>
        <v>-0.94162780597005025</v>
      </c>
      <c r="BE53" s="4">
        <f t="shared" si="3"/>
        <v>1.1329502942883281</v>
      </c>
    </row>
    <row r="54" spans="1:57" ht="15.75" x14ac:dyDescent="0.25">
      <c r="A54" s="7">
        <v>3146.2</v>
      </c>
      <c r="B54" s="8">
        <v>-394.7</v>
      </c>
      <c r="C54" s="7">
        <v>1948.1</v>
      </c>
      <c r="D54" s="7">
        <v>3069.1</v>
      </c>
      <c r="E54" s="7">
        <v>2764.2</v>
      </c>
      <c r="F54" s="7">
        <v>2916.1</v>
      </c>
      <c r="G54" s="7">
        <v>2917.7</v>
      </c>
      <c r="H54" s="299">
        <v>3113.2</v>
      </c>
      <c r="I54" s="300">
        <v>3065.9</v>
      </c>
      <c r="J54" s="4" t="s">
        <v>390</v>
      </c>
      <c r="K54" s="288"/>
      <c r="L54" s="4" t="s">
        <v>458</v>
      </c>
      <c r="M54" s="288"/>
      <c r="N54" s="4" t="s">
        <v>531</v>
      </c>
      <c r="O54" s="288">
        <v>3065.9</v>
      </c>
      <c r="Q54" s="14">
        <f t="shared" si="14"/>
        <v>-221.30680535336532</v>
      </c>
      <c r="R54" s="18">
        <f t="shared" si="15"/>
        <v>-531.15659964710517</v>
      </c>
      <c r="S54" s="7">
        <f t="shared" si="16"/>
        <v>-524.72222016717467</v>
      </c>
      <c r="T54" s="31">
        <f t="shared" si="17"/>
        <v>-237.77700691438383</v>
      </c>
      <c r="U54" s="35">
        <f t="shared" si="18"/>
        <v>-255.35659449559009</v>
      </c>
      <c r="V54" s="43">
        <f t="shared" si="19"/>
        <v>-246.29432856983343</v>
      </c>
      <c r="W54" s="50">
        <f t="shared" si="20"/>
        <v>-250.35339491831124</v>
      </c>
      <c r="X54" s="58">
        <f t="shared" si="21"/>
        <v>-293.54381089247335</v>
      </c>
      <c r="Y54" s="59">
        <f t="shared" si="35"/>
        <v>-295.55913787611161</v>
      </c>
      <c r="Z54" s="161">
        <f t="shared" si="22"/>
        <v>-41.740353696517353</v>
      </c>
      <c r="AA54" s="283">
        <f t="shared" si="36"/>
        <v>0</v>
      </c>
      <c r="AB54" s="161">
        <f t="shared" si="23"/>
        <v>-47.426880850709445</v>
      </c>
      <c r="AC54" s="283">
        <f t="shared" si="37"/>
        <v>0</v>
      </c>
      <c r="AD54" s="161">
        <f t="shared" si="24"/>
        <v>-52.235744116519172</v>
      </c>
      <c r="AE54" s="283">
        <f t="shared" si="38"/>
        <v>-295.55913787611161</v>
      </c>
      <c r="AH54" s="23">
        <f t="shared" si="25"/>
        <v>73.883700000000047</v>
      </c>
      <c r="AI54" s="23">
        <f t="shared" si="5"/>
        <v>-147.42310535336526</v>
      </c>
      <c r="AJ54" s="24">
        <f t="shared" si="39"/>
        <v>368.73000000000013</v>
      </c>
      <c r="AK54" s="24">
        <f t="shared" si="6"/>
        <v>-162.42659964710504</v>
      </c>
      <c r="AL54" s="28">
        <f t="shared" si="26"/>
        <v>73.230767400000062</v>
      </c>
      <c r="AM54" s="28">
        <f t="shared" si="7"/>
        <v>-164.54623951438379</v>
      </c>
      <c r="AN54" s="39">
        <f t="shared" si="27"/>
        <v>92.819999999999894</v>
      </c>
      <c r="AO54" s="39">
        <f t="shared" si="8"/>
        <v>-162.53659449559018</v>
      </c>
      <c r="AP54" s="46">
        <f t="shared" si="28"/>
        <v>71.909999999999911</v>
      </c>
      <c r="AQ54" s="46">
        <f t="shared" si="9"/>
        <v>-174.38432856983351</v>
      </c>
      <c r="AR54" s="52">
        <f t="shared" si="29"/>
        <v>65.381999999999906</v>
      </c>
      <c r="AS54" s="53">
        <f t="shared" si="10"/>
        <v>-184.97139491831132</v>
      </c>
      <c r="AT54" s="52">
        <f t="shared" si="30"/>
        <v>55.590000000000074</v>
      </c>
      <c r="AU54" s="53">
        <f t="shared" si="11"/>
        <v>-237.95381089247326</v>
      </c>
      <c r="AV54" s="291">
        <f t="shared" si="31"/>
        <v>0</v>
      </c>
      <c r="AW54" s="292">
        <f t="shared" si="32"/>
        <v>-41.740353696517353</v>
      </c>
      <c r="AX54" s="291">
        <f t="shared" si="33"/>
        <v>7.7361038961038968</v>
      </c>
      <c r="AY54" s="292">
        <f t="shared" si="12"/>
        <v>-39.690776954605546</v>
      </c>
      <c r="AZ54" s="291">
        <f t="shared" si="34"/>
        <v>11.312727272727285</v>
      </c>
      <c r="BA54" s="292">
        <f t="shared" si="13"/>
        <v>-40.923016843791885</v>
      </c>
      <c r="BC54" s="4">
        <f t="shared" si="40"/>
        <v>-2.0495767419118067</v>
      </c>
      <c r="BD54" s="4">
        <f t="shared" si="2"/>
        <v>-0.81733685272546808</v>
      </c>
      <c r="BE54" s="4">
        <f t="shared" si="3"/>
        <v>1.2322398891863386</v>
      </c>
    </row>
    <row r="55" spans="1:57" ht="15.75" x14ac:dyDescent="0.25">
      <c r="A55" s="7">
        <v>-203.9</v>
      </c>
      <c r="B55" s="8">
        <v>2121.6</v>
      </c>
      <c r="C55" s="7">
        <v>-4000.1</v>
      </c>
      <c r="D55" s="7">
        <v>151.19999999999999</v>
      </c>
      <c r="E55" s="7">
        <v>151.6</v>
      </c>
      <c r="F55" s="7">
        <v>211.9</v>
      </c>
      <c r="G55" s="7">
        <v>580.5</v>
      </c>
      <c r="H55" s="299" t="s">
        <v>67</v>
      </c>
      <c r="I55" s="300">
        <v>494.3</v>
      </c>
      <c r="J55" s="4" t="s">
        <v>391</v>
      </c>
      <c r="K55" s="288"/>
      <c r="L55" s="4" t="s">
        <v>459</v>
      </c>
      <c r="M55" s="288"/>
      <c r="N55" s="4" t="s">
        <v>532</v>
      </c>
      <c r="O55" s="288">
        <v>494.3</v>
      </c>
      <c r="Q55" s="14">
        <f t="shared" si="14"/>
        <v>-221.80107282075664</v>
      </c>
      <c r="R55" s="18">
        <f t="shared" si="15"/>
        <v>-526.01378680208495</v>
      </c>
      <c r="S55" s="7">
        <f t="shared" si="16"/>
        <v>-534.4181284143466</v>
      </c>
      <c r="T55" s="31">
        <f t="shared" si="17"/>
        <v>-237.41048780428957</v>
      </c>
      <c r="U55" s="35">
        <f t="shared" si="18"/>
        <v>-254.9891057583948</v>
      </c>
      <c r="V55" s="43">
        <f t="shared" si="19"/>
        <v>-245.78066856504955</v>
      </c>
      <c r="W55" s="50">
        <f t="shared" si="20"/>
        <v>-248.94622506648076</v>
      </c>
      <c r="X55" s="58">
        <f t="shared" si="21"/>
        <v>-292.33420193800413</v>
      </c>
      <c r="Y55" s="59">
        <f t="shared" si="35"/>
        <v>-294.36092201012167</v>
      </c>
      <c r="Z55" s="161">
        <f t="shared" si="22"/>
        <v>-34.113318274358917</v>
      </c>
      <c r="AA55" s="283">
        <f t="shared" si="36"/>
        <v>0</v>
      </c>
      <c r="AB55" s="161">
        <f t="shared" si="23"/>
        <v>-39.993021766395678</v>
      </c>
      <c r="AC55" s="283">
        <f t="shared" si="37"/>
        <v>0</v>
      </c>
      <c r="AD55" s="161">
        <f t="shared" si="24"/>
        <v>-44.694995602123051</v>
      </c>
      <c r="AE55" s="283">
        <f t="shared" si="38"/>
        <v>-294.36092201012167</v>
      </c>
      <c r="AH55" s="23">
        <f t="shared" si="25"/>
        <v>75.33240000000005</v>
      </c>
      <c r="AI55" s="23">
        <f t="shared" si="5"/>
        <v>-146.46867282075658</v>
      </c>
      <c r="AJ55" s="24">
        <f t="shared" si="39"/>
        <v>375.96000000000015</v>
      </c>
      <c r="AK55" s="24">
        <f t="shared" si="6"/>
        <v>-150.0537868020848</v>
      </c>
      <c r="AL55" s="28">
        <f t="shared" si="26"/>
        <v>74.666664800000063</v>
      </c>
      <c r="AM55" s="28">
        <f t="shared" si="7"/>
        <v>-162.74382300428951</v>
      </c>
      <c r="AN55" s="39">
        <f t="shared" si="27"/>
        <v>94.639999999999887</v>
      </c>
      <c r="AO55" s="39">
        <f t="shared" si="8"/>
        <v>-160.3491057583949</v>
      </c>
      <c r="AP55" s="46">
        <f t="shared" si="28"/>
        <v>73.319999999999908</v>
      </c>
      <c r="AQ55" s="46">
        <f t="shared" si="9"/>
        <v>-172.46066856504964</v>
      </c>
      <c r="AR55" s="52">
        <f t="shared" si="29"/>
        <v>66.663999999999902</v>
      </c>
      <c r="AS55" s="53">
        <f t="shared" si="10"/>
        <v>-182.28222506648086</v>
      </c>
      <c r="AT55" s="52">
        <f t="shared" si="30"/>
        <v>56.680000000000078</v>
      </c>
      <c r="AU55" s="53">
        <f t="shared" si="11"/>
        <v>-235.65420193800406</v>
      </c>
      <c r="AV55" s="291">
        <f t="shared" si="31"/>
        <v>0</v>
      </c>
      <c r="AW55" s="292">
        <f t="shared" si="32"/>
        <v>-34.113318274358917</v>
      </c>
      <c r="AX55" s="291">
        <f t="shared" si="33"/>
        <v>7.8877922077922085</v>
      </c>
      <c r="AY55" s="292">
        <f t="shared" si="12"/>
        <v>-32.105229558603469</v>
      </c>
      <c r="AZ55" s="291">
        <f t="shared" si="34"/>
        <v>11.534545454545468</v>
      </c>
      <c r="BA55" s="292">
        <f t="shared" si="13"/>
        <v>-33.160450147577585</v>
      </c>
      <c r="BC55" s="4">
        <f t="shared" si="40"/>
        <v>-2.0080887157554486</v>
      </c>
      <c r="BD55" s="4">
        <f t="shared" si="2"/>
        <v>-0.95286812678133259</v>
      </c>
      <c r="BE55" s="4">
        <f t="shared" si="3"/>
        <v>1.055220588974116</v>
      </c>
    </row>
    <row r="56" spans="1:57" ht="15.75" x14ac:dyDescent="0.25">
      <c r="A56" s="7">
        <v>1601.2</v>
      </c>
      <c r="B56" s="8">
        <v>-3874.5</v>
      </c>
      <c r="C56" s="7">
        <v>-1295.4000000000001</v>
      </c>
      <c r="D56" s="7">
        <v>1939.9</v>
      </c>
      <c r="E56" s="7">
        <v>1996.2</v>
      </c>
      <c r="F56" s="7">
        <v>2078</v>
      </c>
      <c r="G56" s="7">
        <v>2140.8000000000002</v>
      </c>
      <c r="H56" s="299">
        <v>2387.3000000000002</v>
      </c>
      <c r="I56" s="300">
        <v>2385.1999999999998</v>
      </c>
      <c r="J56" s="4" t="s">
        <v>392</v>
      </c>
      <c r="K56" s="288"/>
      <c r="L56" s="4" t="s">
        <v>460</v>
      </c>
      <c r="M56" s="288"/>
      <c r="N56" s="4" t="s">
        <v>533</v>
      </c>
      <c r="O56" s="288">
        <v>2385.1999999999998</v>
      </c>
      <c r="Q56" s="14">
        <f t="shared" si="14"/>
        <v>-217.91969347311075</v>
      </c>
      <c r="R56" s="18">
        <f t="shared" si="15"/>
        <v>-535.40528752965702</v>
      </c>
      <c r="S56" s="7">
        <f t="shared" si="16"/>
        <v>-537.55824598477886</v>
      </c>
      <c r="T56" s="31">
        <f t="shared" si="17"/>
        <v>-232.70810682770508</v>
      </c>
      <c r="U56" s="35">
        <f t="shared" si="18"/>
        <v>-250.15025594315205</v>
      </c>
      <c r="V56" s="43">
        <f t="shared" si="19"/>
        <v>-240.74353962581301</v>
      </c>
      <c r="W56" s="50">
        <f t="shared" si="20"/>
        <v>-243.75687259242721</v>
      </c>
      <c r="X56" s="58">
        <f t="shared" si="21"/>
        <v>-286.54735263312068</v>
      </c>
      <c r="Y56" s="59">
        <f t="shared" si="35"/>
        <v>-288.57916290823783</v>
      </c>
      <c r="Z56" s="161">
        <f t="shared" si="22"/>
        <v>-32.214550056102006</v>
      </c>
      <c r="AA56" s="283">
        <f t="shared" si="36"/>
        <v>0</v>
      </c>
      <c r="AB56" s="161">
        <f t="shared" si="23"/>
        <v>-38.236787817832216</v>
      </c>
      <c r="AC56" s="283">
        <f t="shared" si="37"/>
        <v>0</v>
      </c>
      <c r="AD56" s="161">
        <f t="shared" si="24"/>
        <v>-42.820225490215314</v>
      </c>
      <c r="AE56" s="283">
        <f t="shared" si="38"/>
        <v>-288.57916290823783</v>
      </c>
      <c r="AH56" s="23">
        <f t="shared" si="25"/>
        <v>76.781100000000052</v>
      </c>
      <c r="AI56" s="23">
        <f t="shared" si="5"/>
        <v>-141.13859347311069</v>
      </c>
      <c r="AJ56" s="24">
        <f t="shared" si="39"/>
        <v>383.19000000000017</v>
      </c>
      <c r="AK56" s="24">
        <f t="shared" si="6"/>
        <v>-152.21528752965685</v>
      </c>
      <c r="AL56" s="28">
        <f t="shared" si="26"/>
        <v>76.102562200000065</v>
      </c>
      <c r="AM56" s="28">
        <f t="shared" si="7"/>
        <v>-156.605544627705</v>
      </c>
      <c r="AN56" s="39">
        <f t="shared" si="27"/>
        <v>96.45999999999988</v>
      </c>
      <c r="AO56" s="39">
        <f t="shared" si="8"/>
        <v>-153.69025594315218</v>
      </c>
      <c r="AP56" s="46">
        <f t="shared" si="28"/>
        <v>74.729999999999905</v>
      </c>
      <c r="AQ56" s="46">
        <f t="shared" si="9"/>
        <v>-166.01353962581311</v>
      </c>
      <c r="AR56" s="52">
        <f t="shared" si="29"/>
        <v>67.945999999999898</v>
      </c>
      <c r="AS56" s="53">
        <f t="shared" si="10"/>
        <v>-175.8108725924273</v>
      </c>
      <c r="AT56" s="52">
        <f t="shared" si="30"/>
        <v>57.770000000000081</v>
      </c>
      <c r="AU56" s="53">
        <f t="shared" si="11"/>
        <v>-228.77735263312059</v>
      </c>
      <c r="AV56" s="291">
        <f t="shared" si="31"/>
        <v>0</v>
      </c>
      <c r="AW56" s="292">
        <f t="shared" si="32"/>
        <v>-32.214550056102006</v>
      </c>
      <c r="AX56" s="291">
        <f t="shared" si="33"/>
        <v>8.0394805194805201</v>
      </c>
      <c r="AY56" s="292">
        <f t="shared" si="12"/>
        <v>-30.197307298351696</v>
      </c>
      <c r="AZ56" s="291">
        <f t="shared" si="34"/>
        <v>11.75636363636365</v>
      </c>
      <c r="BA56" s="292">
        <f t="shared" si="13"/>
        <v>-31.063861853851662</v>
      </c>
      <c r="BC56" s="4">
        <f t="shared" si="40"/>
        <v>-2.01724275775031</v>
      </c>
      <c r="BD56" s="4">
        <f t="shared" si="2"/>
        <v>-1.1506882022503433</v>
      </c>
      <c r="BE56" s="4">
        <f t="shared" si="3"/>
        <v>0.86655455549996674</v>
      </c>
    </row>
    <row r="57" spans="1:57" ht="15.75" x14ac:dyDescent="0.25">
      <c r="A57" s="7">
        <v>2205.5</v>
      </c>
      <c r="B57" s="8">
        <v>-1309.5</v>
      </c>
      <c r="C57" s="7">
        <v>969.1</v>
      </c>
      <c r="D57" s="7">
        <v>2424.4</v>
      </c>
      <c r="E57" s="7">
        <v>2074.6999999999998</v>
      </c>
      <c r="F57" s="7">
        <v>2291</v>
      </c>
      <c r="G57" s="7">
        <v>2378.6999999999998</v>
      </c>
      <c r="H57" s="299">
        <v>2691.1</v>
      </c>
      <c r="I57" s="300">
        <v>2654.1</v>
      </c>
      <c r="J57" s="4" t="s">
        <v>393</v>
      </c>
      <c r="K57" s="288"/>
      <c r="L57" s="4" t="s">
        <v>461</v>
      </c>
      <c r="M57" s="288"/>
      <c r="N57" s="4" t="s">
        <v>534</v>
      </c>
      <c r="O57" s="288">
        <v>2654.1</v>
      </c>
      <c r="Q57" s="14">
        <f t="shared" si="14"/>
        <v>-212.57351247837025</v>
      </c>
      <c r="R57" s="18">
        <f t="shared" si="15"/>
        <v>-538.57958378319734</v>
      </c>
      <c r="S57" s="7">
        <f t="shared" si="16"/>
        <v>-535.20908993564706</v>
      </c>
      <c r="T57" s="31">
        <f t="shared" si="17"/>
        <v>-226.83133070255067</v>
      </c>
      <c r="U57" s="35">
        <f t="shared" si="18"/>
        <v>-245.12112602435431</v>
      </c>
      <c r="V57" s="43">
        <f t="shared" si="19"/>
        <v>-235.19011309551399</v>
      </c>
      <c r="W57" s="50">
        <f t="shared" si="20"/>
        <v>-237.99086888457632</v>
      </c>
      <c r="X57" s="58">
        <f t="shared" si="21"/>
        <v>-280.02412721402885</v>
      </c>
      <c r="Y57" s="59">
        <f t="shared" si="35"/>
        <v>-282.14562049118899</v>
      </c>
      <c r="Z57" s="161">
        <f t="shared" si="22"/>
        <v>-34.240580885115648</v>
      </c>
      <c r="AA57" s="283">
        <f t="shared" si="36"/>
        <v>0</v>
      </c>
      <c r="AB57" s="161">
        <f t="shared" si="23"/>
        <v>-40.088287034609635</v>
      </c>
      <c r="AC57" s="283">
        <f t="shared" si="37"/>
        <v>0</v>
      </c>
      <c r="AD57" s="161">
        <f t="shared" si="24"/>
        <v>-44.902009422128828</v>
      </c>
      <c r="AE57" s="283">
        <f t="shared" si="38"/>
        <v>-282.14562049118899</v>
      </c>
      <c r="AH57" s="23">
        <f t="shared" si="25"/>
        <v>78.229800000000054</v>
      </c>
      <c r="AI57" s="23">
        <f t="shared" si="5"/>
        <v>-134.34371247837021</v>
      </c>
      <c r="AJ57" s="24">
        <f t="shared" si="39"/>
        <v>390.42000000000019</v>
      </c>
      <c r="AK57" s="24">
        <f t="shared" si="6"/>
        <v>-148.15958378319715</v>
      </c>
      <c r="AL57" s="28">
        <f t="shared" si="26"/>
        <v>77.538459600000067</v>
      </c>
      <c r="AM57" s="28">
        <f t="shared" si="7"/>
        <v>-149.29287110255061</v>
      </c>
      <c r="AN57" s="39">
        <f t="shared" si="27"/>
        <v>98.279999999999873</v>
      </c>
      <c r="AO57" s="39">
        <f t="shared" si="8"/>
        <v>-146.84112602435442</v>
      </c>
      <c r="AP57" s="46">
        <f t="shared" si="28"/>
        <v>76.139999999999901</v>
      </c>
      <c r="AQ57" s="46">
        <f t="shared" si="9"/>
        <v>-159.05011309551409</v>
      </c>
      <c r="AR57" s="52">
        <f t="shared" si="29"/>
        <v>69.227999999999895</v>
      </c>
      <c r="AS57" s="53">
        <f t="shared" si="10"/>
        <v>-168.76286888457642</v>
      </c>
      <c r="AT57" s="52">
        <f t="shared" si="30"/>
        <v>58.860000000000085</v>
      </c>
      <c r="AU57" s="53">
        <f t="shared" si="11"/>
        <v>-221.16412721402878</v>
      </c>
      <c r="AV57" s="291">
        <f t="shared" si="31"/>
        <v>0</v>
      </c>
      <c r="AW57" s="292">
        <f t="shared" si="32"/>
        <v>-34.240580885115648</v>
      </c>
      <c r="AX57" s="291">
        <f t="shared" si="33"/>
        <v>8.1911688311688327</v>
      </c>
      <c r="AY57" s="292">
        <f t="shared" si="12"/>
        <v>-31.897118203440805</v>
      </c>
      <c r="AZ57" s="291">
        <f t="shared" si="34"/>
        <v>11.978181818181833</v>
      </c>
      <c r="BA57" s="292">
        <f t="shared" si="13"/>
        <v>-32.923827603946997</v>
      </c>
      <c r="BC57" s="4">
        <f t="shared" si="40"/>
        <v>-2.3434626816748434</v>
      </c>
      <c r="BD57" s="4">
        <f t="shared" si="2"/>
        <v>-1.3167532811686513</v>
      </c>
      <c r="BE57" s="4">
        <f t="shared" si="3"/>
        <v>1.0267094005061921</v>
      </c>
    </row>
    <row r="58" spans="1:57" ht="15.75" x14ac:dyDescent="0.25">
      <c r="A58" s="7">
        <v>-1871.2</v>
      </c>
      <c r="B58" s="8">
        <v>1011.6</v>
      </c>
      <c r="C58" s="7">
        <v>-1720.3</v>
      </c>
      <c r="D58" s="7">
        <v>-1516.4</v>
      </c>
      <c r="E58" s="7">
        <v>-1842.7</v>
      </c>
      <c r="F58" s="7">
        <v>-1524.1</v>
      </c>
      <c r="G58" s="7" t="s">
        <v>68</v>
      </c>
      <c r="H58" s="299">
        <v>-1200.7</v>
      </c>
      <c r="I58" s="300">
        <v>-1222.7</v>
      </c>
      <c r="J58" s="4">
        <v>-2727</v>
      </c>
      <c r="K58" s="288"/>
      <c r="L58" s="4" t="s">
        <v>462</v>
      </c>
      <c r="M58" s="288"/>
      <c r="N58" s="4" t="s">
        <v>535</v>
      </c>
      <c r="O58" s="288">
        <v>-1222.7</v>
      </c>
      <c r="Q58" s="14">
        <f t="shared" si="14"/>
        <v>-217.10936706281564</v>
      </c>
      <c r="R58" s="18">
        <f t="shared" si="15"/>
        <v>-536.12740601450241</v>
      </c>
      <c r="S58" s="7">
        <f t="shared" si="16"/>
        <v>-539.37916646839381</v>
      </c>
      <c r="T58" s="31">
        <f t="shared" si="17"/>
        <v>-230.50715492086846</v>
      </c>
      <c r="U58" s="35">
        <f t="shared" si="18"/>
        <v>-249.58789745896726</v>
      </c>
      <c r="V58" s="43">
        <f t="shared" si="19"/>
        <v>-238.88460213358206</v>
      </c>
      <c r="W58" s="50">
        <f t="shared" si="20"/>
        <v>-242.01720299000309</v>
      </c>
      <c r="X58" s="58">
        <f t="shared" si="21"/>
        <v>-282.93468971067688</v>
      </c>
      <c r="Y58" s="59">
        <f t="shared" si="35"/>
        <v>-285.10951157254647</v>
      </c>
      <c r="Z58" s="161">
        <f t="shared" si="22"/>
        <v>-40.850822854231922</v>
      </c>
      <c r="AA58" s="283">
        <f t="shared" si="36"/>
        <v>0</v>
      </c>
      <c r="AB58" s="161">
        <f t="shared" si="23"/>
        <v>-46.99496548113774</v>
      </c>
      <c r="AC58" s="283">
        <f t="shared" si="37"/>
        <v>0</v>
      </c>
      <c r="AD58" s="161">
        <f t="shared" si="24"/>
        <v>-51.812081240476573</v>
      </c>
      <c r="AE58" s="283">
        <f t="shared" si="38"/>
        <v>-285.10951157254647</v>
      </c>
      <c r="AH58" s="23">
        <f t="shared" si="25"/>
        <v>79.678500000000057</v>
      </c>
      <c r="AI58" s="23">
        <f t="shared" si="5"/>
        <v>-137.43086706281559</v>
      </c>
      <c r="AJ58" s="24">
        <f t="shared" si="39"/>
        <v>397.6500000000002</v>
      </c>
      <c r="AK58" s="24">
        <f t="shared" si="6"/>
        <v>-138.47740601450221</v>
      </c>
      <c r="AL58" s="28">
        <f t="shared" si="26"/>
        <v>78.974357000000069</v>
      </c>
      <c r="AM58" s="28">
        <f t="shared" si="7"/>
        <v>-151.5327979208684</v>
      </c>
      <c r="AN58" s="39">
        <f t="shared" si="27"/>
        <v>100.09999999999987</v>
      </c>
      <c r="AO58" s="39">
        <f t="shared" si="8"/>
        <v>-149.48789745896738</v>
      </c>
      <c r="AP58" s="46">
        <f t="shared" si="28"/>
        <v>77.549999999999898</v>
      </c>
      <c r="AQ58" s="46">
        <f t="shared" si="9"/>
        <v>-161.33460213358217</v>
      </c>
      <c r="AR58" s="52">
        <f t="shared" si="29"/>
        <v>70.509999999999891</v>
      </c>
      <c r="AS58" s="53">
        <f t="shared" si="10"/>
        <v>-171.50720299000318</v>
      </c>
      <c r="AT58" s="52">
        <f t="shared" si="30"/>
        <v>59.950000000000088</v>
      </c>
      <c r="AU58" s="53">
        <f t="shared" si="11"/>
        <v>-222.98468971067678</v>
      </c>
      <c r="AV58" s="291">
        <f t="shared" si="31"/>
        <v>0</v>
      </c>
      <c r="AW58" s="292">
        <f t="shared" si="32"/>
        <v>-40.850822854231922</v>
      </c>
      <c r="AX58" s="291">
        <f t="shared" si="33"/>
        <v>8.3428571428571452</v>
      </c>
      <c r="AY58" s="292">
        <f t="shared" si="12"/>
        <v>-38.652108338280598</v>
      </c>
      <c r="AZ58" s="291">
        <f t="shared" si="34"/>
        <v>12.200000000000015</v>
      </c>
      <c r="BA58" s="292">
        <f t="shared" si="13"/>
        <v>-39.612081240476556</v>
      </c>
      <c r="BC58" s="4">
        <f t="shared" si="40"/>
        <v>-2.1987145159513233</v>
      </c>
      <c r="BD58" s="4">
        <f t="shared" si="2"/>
        <v>-1.2387416137553657</v>
      </c>
      <c r="BE58" s="4">
        <f t="shared" si="3"/>
        <v>0.95997290219595754</v>
      </c>
    </row>
    <row r="59" spans="1:57" ht="15.75" x14ac:dyDescent="0.25">
      <c r="A59" s="7">
        <v>-3524.1</v>
      </c>
      <c r="B59" s="8">
        <v>-1735.3</v>
      </c>
      <c r="C59" s="7">
        <v>-233.2</v>
      </c>
      <c r="D59" s="7">
        <v>-3005.9</v>
      </c>
      <c r="E59" s="7">
        <v>-2908.1</v>
      </c>
      <c r="F59" s="7">
        <v>-2968.8</v>
      </c>
      <c r="G59" s="7">
        <v>-2746.2</v>
      </c>
      <c r="H59" s="299">
        <v>-2529.8000000000002</v>
      </c>
      <c r="I59" s="300">
        <v>-2482.6999999999998</v>
      </c>
      <c r="J59" s="4" t="s">
        <v>394</v>
      </c>
      <c r="K59" s="288"/>
      <c r="L59" s="4" t="s">
        <v>463</v>
      </c>
      <c r="M59" s="288"/>
      <c r="N59" s="4" t="s">
        <v>536</v>
      </c>
      <c r="O59" s="288">
        <v>-2482.6999999999998</v>
      </c>
      <c r="Q59" s="14">
        <f t="shared" si="14"/>
        <v>-225.65161092492355</v>
      </c>
      <c r="R59" s="18">
        <f t="shared" si="15"/>
        <v>-540.33384229764863</v>
      </c>
      <c r="S59" s="7">
        <f t="shared" si="16"/>
        <v>-539.94445910013906</v>
      </c>
      <c r="T59" s="31">
        <f t="shared" si="17"/>
        <v>-237.79340423458029</v>
      </c>
      <c r="U59" s="35">
        <f t="shared" si="18"/>
        <v>-256.63709724603694</v>
      </c>
      <c r="V59" s="43">
        <f t="shared" si="19"/>
        <v>-246.08092794155519</v>
      </c>
      <c r="W59" s="50">
        <f t="shared" si="20"/>
        <v>-248.67398297628003</v>
      </c>
      <c r="X59" s="58">
        <f t="shared" si="21"/>
        <v>-289.06694421886266</v>
      </c>
      <c r="Y59" s="59">
        <f t="shared" si="35"/>
        <v>-291.12760088716487</v>
      </c>
      <c r="Z59" s="161">
        <f t="shared" si="22"/>
        <v>-49.98081147065993</v>
      </c>
      <c r="AA59" s="283">
        <f t="shared" si="36"/>
        <v>0</v>
      </c>
      <c r="AB59" s="161">
        <f t="shared" si="23"/>
        <v>-56.029703927506716</v>
      </c>
      <c r="AC59" s="283">
        <f t="shared" si="37"/>
        <v>0</v>
      </c>
      <c r="AD59" s="161">
        <f t="shared" si="24"/>
        <v>-60.944978253846706</v>
      </c>
      <c r="AE59" s="283">
        <f t="shared" si="38"/>
        <v>-291.12760088716487</v>
      </c>
      <c r="AH59" s="23">
        <f t="shared" si="25"/>
        <v>81.127200000000059</v>
      </c>
      <c r="AI59" s="23">
        <f t="shared" si="5"/>
        <v>-144.52441092492347</v>
      </c>
      <c r="AJ59" s="24">
        <f t="shared" si="39"/>
        <v>404.88000000000022</v>
      </c>
      <c r="AK59" s="24">
        <f t="shared" si="6"/>
        <v>-135.45384229764841</v>
      </c>
      <c r="AL59" s="28">
        <f t="shared" si="26"/>
        <v>80.410254400000071</v>
      </c>
      <c r="AM59" s="28">
        <f t="shared" si="7"/>
        <v>-157.38314983458022</v>
      </c>
      <c r="AN59" s="39">
        <f t="shared" si="27"/>
        <v>101.91999999999986</v>
      </c>
      <c r="AO59" s="39">
        <f t="shared" si="8"/>
        <v>-154.7170972460371</v>
      </c>
      <c r="AP59" s="46">
        <f t="shared" si="28"/>
        <v>78.959999999999894</v>
      </c>
      <c r="AQ59" s="46">
        <f t="shared" si="9"/>
        <v>-167.12092794155529</v>
      </c>
      <c r="AR59" s="52">
        <f t="shared" si="29"/>
        <v>71.791999999999888</v>
      </c>
      <c r="AS59" s="53">
        <f t="shared" si="10"/>
        <v>-176.88198297628014</v>
      </c>
      <c r="AT59" s="52">
        <f t="shared" si="30"/>
        <v>61.040000000000092</v>
      </c>
      <c r="AU59" s="53">
        <f t="shared" si="11"/>
        <v>-228.02694421886258</v>
      </c>
      <c r="AV59" s="291">
        <f t="shared" si="31"/>
        <v>0</v>
      </c>
      <c r="AW59" s="292">
        <f t="shared" si="32"/>
        <v>-49.98081147065993</v>
      </c>
      <c r="AX59" s="291">
        <f t="shared" si="33"/>
        <v>8.4945454545454577</v>
      </c>
      <c r="AY59" s="292">
        <f t="shared" si="12"/>
        <v>-47.535158472961257</v>
      </c>
      <c r="AZ59" s="291">
        <f t="shared" si="34"/>
        <v>12.421818181818198</v>
      </c>
      <c r="BA59" s="292">
        <f t="shared" si="13"/>
        <v>-48.52316007202851</v>
      </c>
      <c r="BC59" s="4">
        <f t="shared" si="40"/>
        <v>-2.4456529976986729</v>
      </c>
      <c r="BD59" s="4">
        <f t="shared" si="2"/>
        <v>-1.4576513986314197</v>
      </c>
      <c r="BE59" s="4">
        <f t="shared" si="3"/>
        <v>0.98800159906725327</v>
      </c>
    </row>
    <row r="60" spans="1:57" ht="15.75" x14ac:dyDescent="0.25">
      <c r="A60" s="7" t="s">
        <v>69</v>
      </c>
      <c r="B60" s="8">
        <v>-311.2</v>
      </c>
      <c r="C60" s="7">
        <v>762.7</v>
      </c>
      <c r="D60" s="7">
        <v>-6966.1</v>
      </c>
      <c r="E60" s="7">
        <v>-8308.7999999999993</v>
      </c>
      <c r="F60" s="7">
        <v>-7275.9</v>
      </c>
      <c r="G60" s="7">
        <v>-7143.5</v>
      </c>
      <c r="H60" s="299">
        <v>-6929.3</v>
      </c>
      <c r="I60" s="300">
        <v>-6718.1</v>
      </c>
      <c r="J60" s="4" t="s">
        <v>395</v>
      </c>
      <c r="K60" s="288"/>
      <c r="L60" s="4" t="s">
        <v>464</v>
      </c>
      <c r="M60" s="288"/>
      <c r="N60" s="4" t="s">
        <v>537</v>
      </c>
      <c r="O60" s="288">
        <v>-6718.1</v>
      </c>
      <c r="Q60" s="14">
        <f t="shared" si="14"/>
        <v>-243.34846148883562</v>
      </c>
      <c r="R60" s="18">
        <f t="shared" si="15"/>
        <v>-541.08821209926009</v>
      </c>
      <c r="S60" s="7">
        <f t="shared" si="16"/>
        <v>-538.0956263403524</v>
      </c>
      <c r="T60" s="31">
        <f t="shared" si="17"/>
        <v>-254.67649728256859</v>
      </c>
      <c r="U60" s="35">
        <f t="shared" si="18"/>
        <v>-276.77275024474153</v>
      </c>
      <c r="V60" s="43">
        <f t="shared" si="19"/>
        <v>-263.71454981946692</v>
      </c>
      <c r="W60" s="50">
        <f t="shared" si="20"/>
        <v>-265.98685424193303</v>
      </c>
      <c r="X60" s="58">
        <f t="shared" si="21"/>
        <v>-305.8608821499904</v>
      </c>
      <c r="Y60" s="59">
        <f t="shared" si="35"/>
        <v>-307.40985572284046</v>
      </c>
      <c r="Z60" s="161">
        <f t="shared" si="22"/>
        <v>-50.393872679981023</v>
      </c>
      <c r="AA60" s="283">
        <f t="shared" si="36"/>
        <v>0</v>
      </c>
      <c r="AB60" s="161">
        <f t="shared" si="23"/>
        <v>-56.135878122871773</v>
      </c>
      <c r="AC60" s="283">
        <f t="shared" si="37"/>
        <v>0</v>
      </c>
      <c r="AD60" s="161">
        <f t="shared" si="24"/>
        <v>-61.03248712284023</v>
      </c>
      <c r="AE60" s="283">
        <f t="shared" si="38"/>
        <v>-307.40985572284046</v>
      </c>
      <c r="AH60" s="23">
        <f t="shared" si="25"/>
        <v>82.575900000000061</v>
      </c>
      <c r="AI60" s="23">
        <f t="shared" si="5"/>
        <v>-160.77256148883555</v>
      </c>
      <c r="AJ60" s="24">
        <f t="shared" si="39"/>
        <v>412.11000000000024</v>
      </c>
      <c r="AK60" s="24">
        <f t="shared" si="6"/>
        <v>-128.97821209925985</v>
      </c>
      <c r="AL60" s="28">
        <f t="shared" si="26"/>
        <v>81.846151800000072</v>
      </c>
      <c r="AM60" s="28">
        <f t="shared" si="7"/>
        <v>-172.83034548256853</v>
      </c>
      <c r="AN60" s="39">
        <f t="shared" si="27"/>
        <v>103.73999999999985</v>
      </c>
      <c r="AO60" s="39">
        <f t="shared" si="8"/>
        <v>-173.03275024474169</v>
      </c>
      <c r="AP60" s="46">
        <f t="shared" si="28"/>
        <v>80.369999999999891</v>
      </c>
      <c r="AQ60" s="46">
        <f t="shared" si="9"/>
        <v>-183.34454981946703</v>
      </c>
      <c r="AR60" s="52">
        <f t="shared" si="29"/>
        <v>73.073999999999884</v>
      </c>
      <c r="AS60" s="53">
        <f t="shared" si="10"/>
        <v>-192.91285424193313</v>
      </c>
      <c r="AT60" s="52">
        <f t="shared" si="30"/>
        <v>62.130000000000095</v>
      </c>
      <c r="AU60" s="53">
        <f t="shared" si="11"/>
        <v>-243.73088214999029</v>
      </c>
      <c r="AV60" s="291">
        <f t="shared" si="31"/>
        <v>0</v>
      </c>
      <c r="AW60" s="292">
        <f t="shared" si="32"/>
        <v>-50.393872679981023</v>
      </c>
      <c r="AX60" s="291">
        <f t="shared" si="33"/>
        <v>8.6462337662337703</v>
      </c>
      <c r="AY60" s="292">
        <f t="shared" si="12"/>
        <v>-47.489644356638003</v>
      </c>
      <c r="AZ60" s="291">
        <f t="shared" si="34"/>
        <v>12.64363636363638</v>
      </c>
      <c r="BA60" s="292">
        <f t="shared" si="13"/>
        <v>-48.388850759203848</v>
      </c>
      <c r="BC60" s="4">
        <f t="shared" si="40"/>
        <v>-2.9042283233430197</v>
      </c>
      <c r="BD60" s="4">
        <f t="shared" si="2"/>
        <v>-2.0050219207771747</v>
      </c>
      <c r="BE60" s="4">
        <f t="shared" si="3"/>
        <v>0.89920640256584505</v>
      </c>
    </row>
    <row r="61" spans="1:57" ht="15.75" x14ac:dyDescent="0.25">
      <c r="A61" s="7">
        <v>-9071.2000000000007</v>
      </c>
      <c r="B61" s="8">
        <v>576.79999999999995</v>
      </c>
      <c r="C61" s="7">
        <v>-3734.5</v>
      </c>
      <c r="D61" s="7">
        <v>-9456.6</v>
      </c>
      <c r="E61" s="7">
        <v>-8864.1</v>
      </c>
      <c r="F61" s="7">
        <v>-9217.7000000000007</v>
      </c>
      <c r="G61" s="7">
        <v>-8938.6</v>
      </c>
      <c r="H61" s="299">
        <v>-8805.7000000000007</v>
      </c>
      <c r="I61" s="300">
        <v>-8915.4</v>
      </c>
      <c r="J61" s="4" t="s">
        <v>396</v>
      </c>
      <c r="K61" s="288"/>
      <c r="L61" s="4" t="s">
        <v>465</v>
      </c>
      <c r="M61" s="288"/>
      <c r="N61" s="4">
        <v>1425</v>
      </c>
      <c r="O61" s="288">
        <v>-8915.4</v>
      </c>
      <c r="Q61" s="14">
        <f t="shared" si="14"/>
        <v>-265.33058326826426</v>
      </c>
      <c r="R61" s="18">
        <f t="shared" si="15"/>
        <v>-539.69001126523631</v>
      </c>
      <c r="S61" s="7">
        <f t="shared" si="16"/>
        <v>-547.14781522419855</v>
      </c>
      <c r="T61" s="31">
        <f t="shared" si="17"/>
        <v>-277.59191280268692</v>
      </c>
      <c r="U61" s="35">
        <f t="shared" si="18"/>
        <v>-298.25332186634313</v>
      </c>
      <c r="V61" s="43">
        <f t="shared" si="19"/>
        <v>-286.05144867644856</v>
      </c>
      <c r="W61" s="50">
        <f t="shared" si="20"/>
        <v>-287.64785082101554</v>
      </c>
      <c r="X61" s="58">
        <f t="shared" si="21"/>
        <v>-327.20001801892244</v>
      </c>
      <c r="Y61" s="59">
        <f t="shared" si="35"/>
        <v>-329.01466657676491</v>
      </c>
      <c r="Z61" s="161">
        <f t="shared" si="22"/>
        <v>-46.819129456946889</v>
      </c>
      <c r="AA61" s="283">
        <f t="shared" si="36"/>
        <v>0</v>
      </c>
      <c r="AB61" s="161">
        <f t="shared" si="23"/>
        <v>-52.546348462049259</v>
      </c>
      <c r="AC61" s="283">
        <f t="shared" si="37"/>
        <v>0</v>
      </c>
      <c r="AD61" s="161">
        <f t="shared" si="24"/>
        <v>-57.578217123048155</v>
      </c>
      <c r="AE61" s="283">
        <f t="shared" si="38"/>
        <v>-329.01466657676491</v>
      </c>
      <c r="AH61" s="23">
        <f t="shared" si="25"/>
        <v>84.024600000000063</v>
      </c>
      <c r="AI61" s="23">
        <f t="shared" si="5"/>
        <v>-181.30598326826419</v>
      </c>
      <c r="AJ61" s="24">
        <f t="shared" si="39"/>
        <v>419.34000000000026</v>
      </c>
      <c r="AK61" s="24">
        <f t="shared" si="6"/>
        <v>-120.35001126523605</v>
      </c>
      <c r="AL61" s="28">
        <f t="shared" si="26"/>
        <v>83.282049200000074</v>
      </c>
      <c r="AM61" s="28">
        <f t="shared" si="7"/>
        <v>-194.30986360268685</v>
      </c>
      <c r="AN61" s="39">
        <f t="shared" si="27"/>
        <v>105.55999999999985</v>
      </c>
      <c r="AO61" s="39">
        <f t="shared" si="8"/>
        <v>-192.6933218663433</v>
      </c>
      <c r="AP61" s="46">
        <f t="shared" si="28"/>
        <v>81.779999999999887</v>
      </c>
      <c r="AQ61" s="46">
        <f t="shared" si="9"/>
        <v>-204.27144867644867</v>
      </c>
      <c r="AR61" s="52">
        <f t="shared" si="29"/>
        <v>74.355999999999881</v>
      </c>
      <c r="AS61" s="53">
        <f t="shared" si="10"/>
        <v>-213.29185082101566</v>
      </c>
      <c r="AT61" s="52">
        <f t="shared" si="30"/>
        <v>63.220000000000098</v>
      </c>
      <c r="AU61" s="53">
        <f t="shared" si="11"/>
        <v>-263.98001801892235</v>
      </c>
      <c r="AV61" s="291">
        <f t="shared" si="31"/>
        <v>0</v>
      </c>
      <c r="AW61" s="292">
        <f t="shared" si="32"/>
        <v>-46.819129456946889</v>
      </c>
      <c r="AX61" s="291">
        <f t="shared" si="33"/>
        <v>8.7979220779220828</v>
      </c>
      <c r="AY61" s="292">
        <f t="shared" si="12"/>
        <v>-43.748426384127178</v>
      </c>
      <c r="AZ61" s="291">
        <f t="shared" si="34"/>
        <v>12.865454545454563</v>
      </c>
      <c r="BA61" s="292">
        <f t="shared" si="13"/>
        <v>-44.712762577593594</v>
      </c>
      <c r="BC61" s="4">
        <f t="shared" si="40"/>
        <v>-3.0707030728197111</v>
      </c>
      <c r="BD61" s="4">
        <f t="shared" si="2"/>
        <v>-2.1063668793532955</v>
      </c>
      <c r="BE61" s="4">
        <f t="shared" si="3"/>
        <v>0.96433619346641564</v>
      </c>
    </row>
    <row r="62" spans="1:57" ht="15.75" x14ac:dyDescent="0.25">
      <c r="A62" s="7">
        <v>-7039.7</v>
      </c>
      <c r="B62" s="8">
        <v>-3655.5</v>
      </c>
      <c r="C62" s="7">
        <v>-4816.8999999999996</v>
      </c>
      <c r="D62" s="7">
        <v>-8016.8</v>
      </c>
      <c r="E62" s="7">
        <v>-7271.2</v>
      </c>
      <c r="F62" s="7">
        <v>-7770.2</v>
      </c>
      <c r="G62" s="7">
        <v>-7711.2</v>
      </c>
      <c r="H62" s="299">
        <v>-7468.1</v>
      </c>
      <c r="I62" s="300" t="s">
        <v>70</v>
      </c>
      <c r="J62" s="4" t="s">
        <v>397</v>
      </c>
      <c r="K62" s="288"/>
      <c r="L62" s="4" t="s">
        <v>466</v>
      </c>
      <c r="M62" s="288"/>
      <c r="N62" s="4" t="s">
        <v>538</v>
      </c>
      <c r="O62" s="288" t="s">
        <v>70</v>
      </c>
      <c r="Q62" s="14">
        <f t="shared" si="14"/>
        <v>-282.39198493493689</v>
      </c>
      <c r="R62" s="18">
        <f t="shared" si="15"/>
        <v>-548.55072947242286</v>
      </c>
      <c r="S62" s="7">
        <f t="shared" si="16"/>
        <v>-558.82324903607241</v>
      </c>
      <c r="T62" s="31">
        <f t="shared" si="17"/>
        <v>-297.02029208931077</v>
      </c>
      <c r="U62" s="35">
        <f t="shared" si="18"/>
        <v>-315.87555770563614</v>
      </c>
      <c r="V62" s="43">
        <f t="shared" si="19"/>
        <v>-304.88249039694335</v>
      </c>
      <c r="W62" s="50">
        <f t="shared" si="20"/>
        <v>-306.33597320529401</v>
      </c>
      <c r="X62" s="58">
        <f t="shared" si="21"/>
        <v>-345.29924828955228</v>
      </c>
      <c r="Y62" s="59">
        <f t="shared" si="35"/>
        <v>-347.17179399111973</v>
      </c>
      <c r="Z62" s="161">
        <f t="shared" si="22"/>
        <v>-41.633897677405564</v>
      </c>
      <c r="AA62" s="283">
        <f t="shared" si="36"/>
        <v>0</v>
      </c>
      <c r="AB62" s="161">
        <f t="shared" si="23"/>
        <v>-47.302457417472084</v>
      </c>
      <c r="AC62" s="283">
        <f t="shared" si="37"/>
        <v>0</v>
      </c>
      <c r="AD62" s="161">
        <f t="shared" si="24"/>
        <v>-52.278090817766767</v>
      </c>
      <c r="AE62" s="283">
        <f t="shared" si="38"/>
        <v>-347.17179399111973</v>
      </c>
      <c r="AH62" s="23">
        <f t="shared" si="25"/>
        <v>85.473300000000066</v>
      </c>
      <c r="AI62" s="23">
        <f t="shared" si="5"/>
        <v>-196.91868493493683</v>
      </c>
      <c r="AJ62" s="24">
        <f t="shared" si="39"/>
        <v>426.57000000000028</v>
      </c>
      <c r="AK62" s="24">
        <f t="shared" si="6"/>
        <v>-121.98072947242258</v>
      </c>
      <c r="AL62" s="28">
        <f t="shared" si="26"/>
        <v>84.717946600000076</v>
      </c>
      <c r="AM62" s="28">
        <f t="shared" si="7"/>
        <v>-212.30234548931071</v>
      </c>
      <c r="AN62" s="39">
        <f t="shared" si="27"/>
        <v>107.37999999999984</v>
      </c>
      <c r="AO62" s="39">
        <f t="shared" si="8"/>
        <v>-208.49555770563632</v>
      </c>
      <c r="AP62" s="46">
        <f t="shared" si="28"/>
        <v>83.189999999999884</v>
      </c>
      <c r="AQ62" s="46">
        <f t="shared" si="9"/>
        <v>-221.69249039694347</v>
      </c>
      <c r="AR62" s="52">
        <f t="shared" si="29"/>
        <v>75.637999999999877</v>
      </c>
      <c r="AS62" s="53">
        <f t="shared" si="10"/>
        <v>-230.69797320529415</v>
      </c>
      <c r="AT62" s="52">
        <f t="shared" si="30"/>
        <v>64.310000000000102</v>
      </c>
      <c r="AU62" s="53">
        <f t="shared" si="11"/>
        <v>-280.98924828955217</v>
      </c>
      <c r="AV62" s="291">
        <f t="shared" si="31"/>
        <v>0</v>
      </c>
      <c r="AW62" s="292">
        <f t="shared" si="32"/>
        <v>-41.633897677405564</v>
      </c>
      <c r="AX62" s="291">
        <f t="shared" si="33"/>
        <v>8.9496103896103953</v>
      </c>
      <c r="AY62" s="292">
        <f t="shared" si="12"/>
        <v>-38.352847027861685</v>
      </c>
      <c r="AZ62" s="291">
        <f t="shared" si="34"/>
        <v>13.087272727272746</v>
      </c>
      <c r="BA62" s="292">
        <f t="shared" si="13"/>
        <v>-39.19081809049402</v>
      </c>
      <c r="BC62" s="4">
        <f t="shared" si="40"/>
        <v>-3.2810506495438787</v>
      </c>
      <c r="BD62" s="4">
        <f t="shared" si="2"/>
        <v>-2.4430795869115443</v>
      </c>
      <c r="BE62" s="4">
        <f t="shared" si="3"/>
        <v>0.83797106263233445</v>
      </c>
    </row>
    <row r="63" spans="1:57" ht="15.75" x14ac:dyDescent="0.25">
      <c r="A63" s="7">
        <v>-5322.7</v>
      </c>
      <c r="B63" s="8">
        <v>-4799.5</v>
      </c>
      <c r="C63" s="7">
        <v>-9017.2999999999993</v>
      </c>
      <c r="D63" s="7">
        <v>-5362.7</v>
      </c>
      <c r="E63" s="7">
        <v>-5268.3</v>
      </c>
      <c r="F63" s="7">
        <v>-5117.1000000000004</v>
      </c>
      <c r="G63" s="7">
        <v>-5105.6000000000004</v>
      </c>
      <c r="H63" s="299">
        <v>-4872.8999999999996</v>
      </c>
      <c r="I63" s="300">
        <v>-4782.3999999999996</v>
      </c>
      <c r="J63" s="4" t="s">
        <v>398</v>
      </c>
      <c r="K63" s="288"/>
      <c r="L63" s="4" t="s">
        <v>467</v>
      </c>
      <c r="M63" s="288"/>
      <c r="N63" s="4" t="s">
        <v>539</v>
      </c>
      <c r="O63" s="288">
        <v>-4782.3999999999996</v>
      </c>
      <c r="Q63" s="14">
        <f t="shared" si="14"/>
        <v>-295.29314189701194</v>
      </c>
      <c r="R63" s="18">
        <f t="shared" si="15"/>
        <v>-560.18399595338303</v>
      </c>
      <c r="S63" s="7">
        <f t="shared" si="16"/>
        <v>-580.67483911125089</v>
      </c>
      <c r="T63" s="31">
        <f t="shared" si="17"/>
        <v>-310.01837926211203</v>
      </c>
      <c r="U63" s="35">
        <f t="shared" si="18"/>
        <v>-328.64488880321682</v>
      </c>
      <c r="V63" s="43">
        <f t="shared" si="19"/>
        <v>-317.28541849930241</v>
      </c>
      <c r="W63" s="50">
        <f t="shared" si="20"/>
        <v>-318.71103307976506</v>
      </c>
      <c r="X63" s="58">
        <f t="shared" si="21"/>
        <v>-357.11039248598979</v>
      </c>
      <c r="Y63" s="59">
        <f t="shared" si="35"/>
        <v>-358.76362008345535</v>
      </c>
      <c r="Z63" s="161">
        <f t="shared" si="22"/>
        <v>-36.77420185435215</v>
      </c>
      <c r="AA63" s="283">
        <f t="shared" si="36"/>
        <v>0</v>
      </c>
      <c r="AB63" s="161">
        <f t="shared" si="23"/>
        <v>-42.691459856137712</v>
      </c>
      <c r="AC63" s="283">
        <f t="shared" si="37"/>
        <v>0</v>
      </c>
      <c r="AD63" s="161">
        <f t="shared" si="24"/>
        <v>-47.810834588821244</v>
      </c>
      <c r="AE63" s="283">
        <f t="shared" si="38"/>
        <v>-358.76362008345535</v>
      </c>
      <c r="AH63" s="23">
        <f t="shared" si="25"/>
        <v>86.922000000000068</v>
      </c>
      <c r="AI63" s="23">
        <f t="shared" si="5"/>
        <v>-208.37114189701185</v>
      </c>
      <c r="AJ63" s="24">
        <f t="shared" si="39"/>
        <v>433.8000000000003</v>
      </c>
      <c r="AK63" s="24">
        <f t="shared" si="6"/>
        <v>-126.38399595338274</v>
      </c>
      <c r="AL63" s="28">
        <f t="shared" si="26"/>
        <v>86.153844000000078</v>
      </c>
      <c r="AM63" s="28">
        <f t="shared" si="7"/>
        <v>-223.86453526211196</v>
      </c>
      <c r="AN63" s="39">
        <f t="shared" si="27"/>
        <v>109.19999999999983</v>
      </c>
      <c r="AO63" s="39">
        <f t="shared" si="8"/>
        <v>-219.444888803217</v>
      </c>
      <c r="AP63" s="46">
        <f t="shared" si="28"/>
        <v>84.599999999999881</v>
      </c>
      <c r="AQ63" s="46">
        <f t="shared" si="9"/>
        <v>-232.68541849930253</v>
      </c>
      <c r="AR63" s="52">
        <f t="shared" si="29"/>
        <v>76.919999999999874</v>
      </c>
      <c r="AS63" s="53">
        <f t="shared" si="10"/>
        <v>-241.79103307976519</v>
      </c>
      <c r="AT63" s="52">
        <f t="shared" si="30"/>
        <v>65.400000000000105</v>
      </c>
      <c r="AU63" s="53">
        <f t="shared" si="11"/>
        <v>-291.7103924859897</v>
      </c>
      <c r="AV63" s="291">
        <f t="shared" si="31"/>
        <v>0</v>
      </c>
      <c r="AW63" s="292">
        <f t="shared" si="32"/>
        <v>-36.77420185435215</v>
      </c>
      <c r="AX63" s="291">
        <f t="shared" si="33"/>
        <v>9.1012987012987079</v>
      </c>
      <c r="AY63" s="292">
        <f t="shared" si="12"/>
        <v>-33.590161154839002</v>
      </c>
      <c r="AZ63" s="291">
        <f t="shared" si="34"/>
        <v>13.309090909090928</v>
      </c>
      <c r="BA63" s="292">
        <f t="shared" si="13"/>
        <v>-34.501743679730318</v>
      </c>
      <c r="BC63" s="4">
        <f t="shared" si="40"/>
        <v>-3.1840406995131474</v>
      </c>
      <c r="BD63" s="4">
        <f t="shared" si="2"/>
        <v>-2.272458174621832</v>
      </c>
      <c r="BE63" s="4">
        <f t="shared" si="3"/>
        <v>0.91158252489131542</v>
      </c>
    </row>
    <row r="64" spans="1:57" ht="15.75" x14ac:dyDescent="0.25">
      <c r="A64" s="7">
        <v>-4765.1000000000004</v>
      </c>
      <c r="B64" s="8">
        <v>-9090</v>
      </c>
      <c r="C64" s="7" t="s">
        <v>71</v>
      </c>
      <c r="D64" s="7">
        <v>-4391.5</v>
      </c>
      <c r="E64" s="7">
        <v>-3487.7</v>
      </c>
      <c r="F64" s="7">
        <v>-3951.1</v>
      </c>
      <c r="G64" s="7">
        <v>-3683.7</v>
      </c>
      <c r="H64" s="299">
        <v>-3566.5</v>
      </c>
      <c r="I64" s="300">
        <v>-3479.3</v>
      </c>
      <c r="J64" s="4" t="s">
        <v>399</v>
      </c>
      <c r="K64" s="288"/>
      <c r="L64" s="4">
        <v>2490</v>
      </c>
      <c r="M64" s="288"/>
      <c r="N64" s="4" t="s">
        <v>540</v>
      </c>
      <c r="O64" s="288">
        <v>-3479.3</v>
      </c>
      <c r="Q64" s="14">
        <f t="shared" si="14"/>
        <v>-306.84304283674322</v>
      </c>
      <c r="R64" s="18">
        <f t="shared" si="15"/>
        <v>-582.21164606366608</v>
      </c>
      <c r="S64" s="7">
        <f t="shared" si="16"/>
        <v>-607.72150716436124</v>
      </c>
      <c r="T64" s="31">
        <f t="shared" si="17"/>
        <v>-320.66287145006828</v>
      </c>
      <c r="U64" s="35">
        <f t="shared" si="18"/>
        <v>-337.09890932091002</v>
      </c>
      <c r="V64" s="43">
        <f t="shared" si="19"/>
        <v>-326.86256945727433</v>
      </c>
      <c r="W64" s="50">
        <f t="shared" si="20"/>
        <v>-327.64009919811571</v>
      </c>
      <c r="X64" s="58">
        <f t="shared" si="21"/>
        <v>-365.75540166642497</v>
      </c>
      <c r="Y64" s="59">
        <f t="shared" si="35"/>
        <v>-367.19728133033334</v>
      </c>
      <c r="Z64" s="161">
        <f t="shared" si="22"/>
        <v>-30.21631522298377</v>
      </c>
      <c r="AA64" s="283">
        <f t="shared" si="36"/>
        <v>0</v>
      </c>
      <c r="AB64" s="161">
        <f t="shared" si="23"/>
        <v>-36.655676127762305</v>
      </c>
      <c r="AC64" s="283">
        <f t="shared" si="37"/>
        <v>0</v>
      </c>
      <c r="AD64" s="161">
        <f t="shared" si="24"/>
        <v>-41.47957952393611</v>
      </c>
      <c r="AE64" s="283">
        <f t="shared" si="38"/>
        <v>-367.19728133033334</v>
      </c>
      <c r="AH64" s="23">
        <f t="shared" si="25"/>
        <v>88.37070000000007</v>
      </c>
      <c r="AI64" s="23">
        <f t="shared" si="5"/>
        <v>-218.47234283674317</v>
      </c>
      <c r="AJ64" s="24">
        <f t="shared" si="39"/>
        <v>441.03000000000031</v>
      </c>
      <c r="AK64" s="24">
        <f t="shared" si="6"/>
        <v>-141.18164606366577</v>
      </c>
      <c r="AL64" s="28">
        <f t="shared" si="26"/>
        <v>87.589741400000079</v>
      </c>
      <c r="AM64" s="28">
        <f t="shared" si="7"/>
        <v>-233.07313005006819</v>
      </c>
      <c r="AN64" s="39">
        <f t="shared" si="27"/>
        <v>111.01999999999983</v>
      </c>
      <c r="AO64" s="39">
        <f t="shared" si="8"/>
        <v>-226.07890932091021</v>
      </c>
      <c r="AP64" s="46">
        <f t="shared" si="28"/>
        <v>86.009999999999877</v>
      </c>
      <c r="AQ64" s="46">
        <f t="shared" si="9"/>
        <v>-240.85256945727446</v>
      </c>
      <c r="AR64" s="52">
        <f t="shared" si="29"/>
        <v>78.20199999999987</v>
      </c>
      <c r="AS64" s="53">
        <f t="shared" si="10"/>
        <v>-249.43809919811582</v>
      </c>
      <c r="AT64" s="52">
        <f t="shared" si="30"/>
        <v>66.490000000000109</v>
      </c>
      <c r="AU64" s="53">
        <f t="shared" si="11"/>
        <v>-299.26540166642485</v>
      </c>
      <c r="AV64" s="291">
        <f t="shared" si="31"/>
        <v>0</v>
      </c>
      <c r="AW64" s="292">
        <f t="shared" si="32"/>
        <v>-30.21631522298377</v>
      </c>
      <c r="AX64" s="291">
        <f t="shared" si="33"/>
        <v>9.2529870129870204</v>
      </c>
      <c r="AY64" s="292">
        <f t="shared" si="12"/>
        <v>-27.402689114775285</v>
      </c>
      <c r="AZ64" s="291">
        <f t="shared" si="34"/>
        <v>13.530909090909111</v>
      </c>
      <c r="BA64" s="292">
        <f t="shared" si="13"/>
        <v>-27.948670433026997</v>
      </c>
      <c r="BC64" s="4">
        <f t="shared" si="40"/>
        <v>-2.813626108208485</v>
      </c>
      <c r="BD64" s="4">
        <f t="shared" si="2"/>
        <v>-2.2676447899567727</v>
      </c>
      <c r="BE64" s="4">
        <f t="shared" si="3"/>
        <v>0.54598131825171237</v>
      </c>
    </row>
    <row r="65" spans="1:57" ht="15.75" x14ac:dyDescent="0.25">
      <c r="A65" s="7">
        <v>-4765.8</v>
      </c>
      <c r="B65" s="8">
        <v>-11222.8</v>
      </c>
      <c r="C65" s="7">
        <v>-9627.7000000000007</v>
      </c>
      <c r="D65" s="7">
        <v>-3323.7</v>
      </c>
      <c r="E65" s="7">
        <v>-2629.9</v>
      </c>
      <c r="F65" s="7">
        <v>-3196.4</v>
      </c>
      <c r="G65" s="7">
        <v>-3054.1</v>
      </c>
      <c r="H65" s="299" t="s">
        <v>72</v>
      </c>
      <c r="I65" s="300">
        <v>-2794.2</v>
      </c>
      <c r="J65" s="4" t="s">
        <v>400</v>
      </c>
      <c r="K65" s="288"/>
      <c r="L65" s="4" t="s">
        <v>468</v>
      </c>
      <c r="M65" s="288"/>
      <c r="N65" s="4" t="s">
        <v>541</v>
      </c>
      <c r="O65" s="288">
        <v>-2794.2</v>
      </c>
      <c r="Q65" s="14">
        <f t="shared" si="14"/>
        <v>-318.39464017151175</v>
      </c>
      <c r="R65" s="18">
        <f t="shared" si="15"/>
        <v>-609.40306003146293</v>
      </c>
      <c r="S65" s="7">
        <f t="shared" si="16"/>
        <v>-631.0512370357045</v>
      </c>
      <c r="T65" s="31">
        <f t="shared" si="17"/>
        <v>-328.71939894875089</v>
      </c>
      <c r="U65" s="35">
        <f t="shared" si="18"/>
        <v>-343.47379409473388</v>
      </c>
      <c r="V65" s="43">
        <f t="shared" si="19"/>
        <v>-334.61055159467196</v>
      </c>
      <c r="W65" s="50">
        <f t="shared" si="20"/>
        <v>-335.04317600236686</v>
      </c>
      <c r="X65" s="58">
        <f t="shared" si="21"/>
        <v>-372.43835926203349</v>
      </c>
      <c r="Y65" s="59">
        <f t="shared" si="35"/>
        <v>-373.970406106285</v>
      </c>
      <c r="Z65" s="161">
        <f t="shared" si="22"/>
        <v>-19.156677944707262</v>
      </c>
      <c r="AA65" s="283">
        <f t="shared" si="36"/>
        <v>0</v>
      </c>
      <c r="AB65" s="161">
        <f t="shared" si="23"/>
        <v>-25.797672891222668</v>
      </c>
      <c r="AC65" s="283">
        <f t="shared" si="37"/>
        <v>0</v>
      </c>
      <c r="AD65" s="161">
        <f t="shared" si="24"/>
        <v>-30.576014593452324</v>
      </c>
      <c r="AE65" s="283">
        <f t="shared" si="38"/>
        <v>-373.970406106285</v>
      </c>
      <c r="AH65" s="23">
        <f t="shared" si="25"/>
        <v>89.819400000000073</v>
      </c>
      <c r="AI65" s="23">
        <f t="shared" si="5"/>
        <v>-228.57524017151167</v>
      </c>
      <c r="AJ65" s="24">
        <f t="shared" si="39"/>
        <v>448.26000000000033</v>
      </c>
      <c r="AK65" s="24">
        <f t="shared" si="6"/>
        <v>-161.1430600314626</v>
      </c>
      <c r="AL65" s="28">
        <f t="shared" si="26"/>
        <v>89.025638800000081</v>
      </c>
      <c r="AM65" s="28">
        <f t="shared" si="7"/>
        <v>-239.69376014875081</v>
      </c>
      <c r="AN65" s="39">
        <f t="shared" si="27"/>
        <v>112.83999999999982</v>
      </c>
      <c r="AO65" s="39">
        <f t="shared" si="8"/>
        <v>-230.63379409473407</v>
      </c>
      <c r="AP65" s="46">
        <f t="shared" si="28"/>
        <v>87.419999999999874</v>
      </c>
      <c r="AQ65" s="46">
        <f t="shared" si="9"/>
        <v>-247.19055159467209</v>
      </c>
      <c r="AR65" s="52">
        <f t="shared" si="29"/>
        <v>79.483999999999867</v>
      </c>
      <c r="AS65" s="53">
        <f t="shared" si="10"/>
        <v>-255.559176002367</v>
      </c>
      <c r="AT65" s="52">
        <f t="shared" si="30"/>
        <v>67.580000000000112</v>
      </c>
      <c r="AU65" s="53">
        <f t="shared" si="11"/>
        <v>-304.85835926203339</v>
      </c>
      <c r="AV65" s="291">
        <f t="shared" si="31"/>
        <v>0</v>
      </c>
      <c r="AW65" s="292">
        <f t="shared" si="32"/>
        <v>-19.156677944707262</v>
      </c>
      <c r="AX65" s="291">
        <f t="shared" si="33"/>
        <v>9.404675324675333</v>
      </c>
      <c r="AY65" s="292">
        <f t="shared" si="12"/>
        <v>-16.392997566547336</v>
      </c>
      <c r="AZ65" s="291">
        <f t="shared" si="34"/>
        <v>13.752727272727293</v>
      </c>
      <c r="BA65" s="292">
        <f t="shared" si="13"/>
        <v>-16.823287320725029</v>
      </c>
      <c r="BC65" s="4">
        <f t="shared" si="40"/>
        <v>-2.7636803781599255</v>
      </c>
      <c r="BD65" s="4">
        <f t="shared" si="2"/>
        <v>-2.3333906239822326</v>
      </c>
      <c r="BE65" s="4">
        <f t="shared" si="3"/>
        <v>0.43028975417769288</v>
      </c>
    </row>
    <row r="66" spans="1:57" ht="15.75" x14ac:dyDescent="0.25">
      <c r="A66" s="7">
        <v>-984.4</v>
      </c>
      <c r="B66" s="8">
        <v>-9653.4</v>
      </c>
      <c r="C66" s="7">
        <v>-7005.7</v>
      </c>
      <c r="D66" s="7">
        <v>-919.9</v>
      </c>
      <c r="E66" s="7">
        <v>-148.1</v>
      </c>
      <c r="F66" s="7">
        <v>-635.4</v>
      </c>
      <c r="G66" s="7">
        <v>-612.9</v>
      </c>
      <c r="H66" s="299">
        <v>-243.8</v>
      </c>
      <c r="I66" s="300" t="s">
        <v>73</v>
      </c>
      <c r="J66" s="4" t="s">
        <v>401</v>
      </c>
      <c r="K66" s="288"/>
      <c r="L66" s="4" t="s">
        <v>469</v>
      </c>
      <c r="M66" s="288"/>
      <c r="N66" s="4" t="s">
        <v>542</v>
      </c>
      <c r="O66" s="288" t="s">
        <v>73</v>
      </c>
      <c r="Q66" s="14">
        <f t="shared" si="14"/>
        <v>-320.78088405140397</v>
      </c>
      <c r="R66" s="18">
        <f t="shared" si="15"/>
        <v>-632.79502042736988</v>
      </c>
      <c r="S66" s="7">
        <f t="shared" si="16"/>
        <v>-648.03026814168436</v>
      </c>
      <c r="T66" s="31">
        <f t="shared" si="17"/>
        <v>-330.94929208296617</v>
      </c>
      <c r="U66" s="35">
        <f t="shared" si="18"/>
        <v>-343.83279859474879</v>
      </c>
      <c r="V66" s="43">
        <f t="shared" si="19"/>
        <v>-336.15080222351492</v>
      </c>
      <c r="W66" s="50">
        <f t="shared" si="20"/>
        <v>-336.52888534181562</v>
      </c>
      <c r="X66" s="58">
        <f t="shared" si="21"/>
        <v>-373.02934700169777</v>
      </c>
      <c r="Y66" s="59">
        <f t="shared" si="35"/>
        <v>-374.3776495533902</v>
      </c>
      <c r="Z66" s="161">
        <f t="shared" si="22"/>
        <v>-8.8972860501764632</v>
      </c>
      <c r="AA66" s="283">
        <f t="shared" si="36"/>
        <v>0</v>
      </c>
      <c r="AB66" s="161">
        <f t="shared" si="23"/>
        <v>-15.510410094954937</v>
      </c>
      <c r="AC66" s="283">
        <f t="shared" si="37"/>
        <v>0</v>
      </c>
      <c r="AD66" s="161">
        <f t="shared" si="24"/>
        <v>-20.412111073097186</v>
      </c>
      <c r="AE66" s="283">
        <f t="shared" si="38"/>
        <v>-374.3776495533902</v>
      </c>
      <c r="AH66" s="23">
        <f t="shared" si="25"/>
        <v>91.268100000000075</v>
      </c>
      <c r="AI66" s="23">
        <f t="shared" si="5"/>
        <v>-229.51278405140391</v>
      </c>
      <c r="AJ66" s="24">
        <f t="shared" si="39"/>
        <v>455.49000000000035</v>
      </c>
      <c r="AK66" s="24">
        <f t="shared" si="6"/>
        <v>-177.30502042736953</v>
      </c>
      <c r="AL66" s="28">
        <f t="shared" si="26"/>
        <v>90.461536200000083</v>
      </c>
      <c r="AM66" s="28">
        <f t="shared" si="7"/>
        <v>-240.4877558829661</v>
      </c>
      <c r="AN66" s="39">
        <f t="shared" si="27"/>
        <v>114.65999999999981</v>
      </c>
      <c r="AO66" s="39">
        <f t="shared" si="8"/>
        <v>-229.172798594749</v>
      </c>
      <c r="AP66" s="46">
        <f t="shared" si="28"/>
        <v>88.82999999999987</v>
      </c>
      <c r="AQ66" s="46">
        <f t="shared" si="9"/>
        <v>-247.32080222351505</v>
      </c>
      <c r="AR66" s="52">
        <f t="shared" si="29"/>
        <v>80.765999999999863</v>
      </c>
      <c r="AS66" s="53">
        <f t="shared" si="10"/>
        <v>-255.76288534181577</v>
      </c>
      <c r="AT66" s="52">
        <f t="shared" si="30"/>
        <v>68.670000000000115</v>
      </c>
      <c r="AU66" s="53">
        <f t="shared" si="11"/>
        <v>-304.35934700169764</v>
      </c>
      <c r="AV66" s="291">
        <f t="shared" si="31"/>
        <v>0</v>
      </c>
      <c r="AW66" s="292">
        <f t="shared" si="32"/>
        <v>-8.8972860501764632</v>
      </c>
      <c r="AX66" s="291">
        <f t="shared" si="33"/>
        <v>9.5563636363636455</v>
      </c>
      <c r="AY66" s="292">
        <f t="shared" si="12"/>
        <v>-5.9540464585912911</v>
      </c>
      <c r="AZ66" s="291">
        <f t="shared" si="34"/>
        <v>13.974545454545476</v>
      </c>
      <c r="BA66" s="292">
        <f t="shared" si="13"/>
        <v>-6.4375656185517105</v>
      </c>
      <c r="BC66" s="4">
        <f t="shared" si="40"/>
        <v>-2.9432395915851721</v>
      </c>
      <c r="BD66" s="4">
        <f t="shared" si="2"/>
        <v>-2.4597204316247527</v>
      </c>
      <c r="BE66" s="4">
        <f t="shared" si="3"/>
        <v>0.48351915996041939</v>
      </c>
    </row>
    <row r="67" spans="1:57" ht="15.75" x14ac:dyDescent="0.25">
      <c r="A67" s="7">
        <v>560.20000000000005</v>
      </c>
      <c r="B67" s="8">
        <v>-7046.2</v>
      </c>
      <c r="C67" s="7" t="s">
        <v>74</v>
      </c>
      <c r="D67" s="7">
        <v>495.2</v>
      </c>
      <c r="E67" s="7">
        <v>-220.3</v>
      </c>
      <c r="F67" s="7">
        <v>517</v>
      </c>
      <c r="G67" s="7" t="s">
        <v>75</v>
      </c>
      <c r="H67" s="299">
        <v>1153.0999999999999</v>
      </c>
      <c r="I67" s="300" t="s">
        <v>76</v>
      </c>
      <c r="J67" s="4" t="s">
        <v>402</v>
      </c>
      <c r="K67" s="288"/>
      <c r="L67" s="4" t="s">
        <v>470</v>
      </c>
      <c r="M67" s="288"/>
      <c r="N67" s="4">
        <v>4125</v>
      </c>
      <c r="O67" s="288" t="s">
        <v>76</v>
      </c>
      <c r="Q67" s="14">
        <f t="shared" si="14"/>
        <v>-319.42292260006269</v>
      </c>
      <c r="R67" s="18">
        <f t="shared" si="15"/>
        <v>-649.87216935440074</v>
      </c>
      <c r="S67" s="7">
        <f t="shared" si="16"/>
        <v>-663.72837906226528</v>
      </c>
      <c r="T67" s="31">
        <f t="shared" si="17"/>
        <v>-329.74889456168717</v>
      </c>
      <c r="U67" s="35">
        <f t="shared" si="18"/>
        <v>-344.36682076296273</v>
      </c>
      <c r="V67" s="43">
        <f t="shared" si="19"/>
        <v>-334.89756017009154</v>
      </c>
      <c r="W67" s="50">
        <f t="shared" si="20"/>
        <v>-335.12050346058646</v>
      </c>
      <c r="X67" s="58">
        <f t="shared" si="21"/>
        <v>-370.2341682826646</v>
      </c>
      <c r="Y67" s="59">
        <f t="shared" si="35"/>
        <v>-371.81542046291207</v>
      </c>
      <c r="Z67" s="161">
        <f t="shared" si="22"/>
        <v>1.1989998436712312</v>
      </c>
      <c r="AA67" s="283">
        <f t="shared" si="36"/>
        <v>0</v>
      </c>
      <c r="AB67" s="161">
        <f t="shared" si="23"/>
        <v>-5.4323010139804335</v>
      </c>
      <c r="AC67" s="283">
        <f t="shared" si="37"/>
        <v>0</v>
      </c>
      <c r="AD67" s="161">
        <f t="shared" si="24"/>
        <v>-10.413495409996134</v>
      </c>
      <c r="AE67" s="283">
        <f t="shared" si="38"/>
        <v>-371.81542046291207</v>
      </c>
      <c r="AH67" s="23">
        <f t="shared" si="25"/>
        <v>92.716800000000077</v>
      </c>
      <c r="AI67" s="23">
        <f t="shared" si="5"/>
        <v>-226.7061226000626</v>
      </c>
      <c r="AJ67" s="24">
        <f t="shared" si="39"/>
        <v>462.72000000000037</v>
      </c>
      <c r="AK67" s="24">
        <f t="shared" si="6"/>
        <v>-187.15216935440037</v>
      </c>
      <c r="AL67" s="28">
        <f t="shared" si="26"/>
        <v>91.897433600000085</v>
      </c>
      <c r="AM67" s="28">
        <f t="shared" si="7"/>
        <v>-237.85146096168708</v>
      </c>
      <c r="AN67" s="39">
        <f t="shared" si="27"/>
        <v>116.47999999999981</v>
      </c>
      <c r="AO67" s="39">
        <f t="shared" si="8"/>
        <v>-227.88682076296294</v>
      </c>
      <c r="AP67" s="46">
        <f t="shared" si="28"/>
        <v>90.239999999999867</v>
      </c>
      <c r="AQ67" s="46">
        <f t="shared" si="9"/>
        <v>-244.65756017009167</v>
      </c>
      <c r="AR67" s="52">
        <f t="shared" si="29"/>
        <v>82.04799999999986</v>
      </c>
      <c r="AS67" s="53">
        <f t="shared" si="10"/>
        <v>-253.0725034605866</v>
      </c>
      <c r="AT67" s="52">
        <f t="shared" si="30"/>
        <v>69.760000000000119</v>
      </c>
      <c r="AU67" s="53">
        <f t="shared" si="11"/>
        <v>-300.47416828266449</v>
      </c>
      <c r="AV67" s="291">
        <f t="shared" si="31"/>
        <v>0</v>
      </c>
      <c r="AW67" s="292">
        <f t="shared" si="32"/>
        <v>1.1989998436712312</v>
      </c>
      <c r="AX67" s="291">
        <f t="shared" si="33"/>
        <v>9.708051948051958</v>
      </c>
      <c r="AY67" s="292">
        <f t="shared" si="12"/>
        <v>4.2757509340715245</v>
      </c>
      <c r="AZ67" s="291">
        <f t="shared" si="34"/>
        <v>14.196363636363659</v>
      </c>
      <c r="BA67" s="292">
        <f t="shared" si="13"/>
        <v>3.7828682263675244</v>
      </c>
      <c r="BC67" s="4">
        <f t="shared" si="40"/>
        <v>-3.0767510904002933</v>
      </c>
      <c r="BD67" s="4">
        <f t="shared" si="2"/>
        <v>-2.5838683826962932</v>
      </c>
      <c r="BE67" s="4">
        <f t="shared" si="3"/>
        <v>0.49288270770400011</v>
      </c>
    </row>
    <row r="68" spans="1:57" ht="15.75" x14ac:dyDescent="0.25">
      <c r="A68" s="7">
        <v>-2081.5</v>
      </c>
      <c r="B68" s="8">
        <v>-6415.5</v>
      </c>
      <c r="C68" s="7">
        <v>-5122.3</v>
      </c>
      <c r="D68" s="7">
        <v>-1748.4</v>
      </c>
      <c r="E68" s="7">
        <v>-1715.4</v>
      </c>
      <c r="F68" s="7">
        <v>-1672.5</v>
      </c>
      <c r="G68" s="7">
        <v>-1508</v>
      </c>
      <c r="H68" s="299">
        <v>-1192.5</v>
      </c>
      <c r="I68" s="300">
        <v>-1146.5999999999999</v>
      </c>
      <c r="J68" s="4" t="s">
        <v>403</v>
      </c>
      <c r="K68" s="288"/>
      <c r="L68" s="4" t="s">
        <v>471</v>
      </c>
      <c r="M68" s="288"/>
      <c r="N68" s="4" t="s">
        <v>543</v>
      </c>
      <c r="O68" s="288">
        <v>-1146.5999999999999</v>
      </c>
      <c r="Q68" s="14">
        <f t="shared" si="14"/>
        <v>-324.46853534744656</v>
      </c>
      <c r="R68" s="18">
        <f t="shared" si="15"/>
        <v>-665.42127286646121</v>
      </c>
      <c r="S68" s="7">
        <f t="shared" si="16"/>
        <v>-676.14390843762533</v>
      </c>
      <c r="T68" s="31">
        <f t="shared" si="17"/>
        <v>-333.98708500865814</v>
      </c>
      <c r="U68" s="35">
        <f t="shared" si="18"/>
        <v>-348.52501977245748</v>
      </c>
      <c r="V68" s="43">
        <f t="shared" si="19"/>
        <v>-338.95177015205354</v>
      </c>
      <c r="W68" s="50">
        <f t="shared" si="20"/>
        <v>-338.77596605151712</v>
      </c>
      <c r="X68" s="58">
        <f t="shared" si="21"/>
        <v>-373.12485375287235</v>
      </c>
      <c r="Y68" s="59">
        <f t="shared" si="35"/>
        <v>-374.59484298213681</v>
      </c>
      <c r="Z68" s="161">
        <f t="shared" si="22"/>
        <v>10.961799711223099</v>
      </c>
      <c r="AA68" s="283">
        <f t="shared" si="36"/>
        <v>0</v>
      </c>
      <c r="AB68" s="161">
        <f t="shared" si="23"/>
        <v>4.1232796842880042</v>
      </c>
      <c r="AC68" s="283">
        <f t="shared" si="37"/>
        <v>0</v>
      </c>
      <c r="AD68" s="161">
        <f t="shared" si="24"/>
        <v>-0.79320398614917131</v>
      </c>
      <c r="AE68" s="283">
        <f t="shared" si="38"/>
        <v>-374.59484298213681</v>
      </c>
      <c r="AH68" s="23">
        <f t="shared" si="25"/>
        <v>94.16550000000008</v>
      </c>
      <c r="AI68" s="23">
        <f t="shared" si="5"/>
        <v>-230.3030353474465</v>
      </c>
      <c r="AJ68" s="24">
        <f t="shared" si="39"/>
        <v>469.95000000000039</v>
      </c>
      <c r="AK68" s="24">
        <f t="shared" si="6"/>
        <v>-195.47127286646082</v>
      </c>
      <c r="AL68" s="28">
        <f t="shared" si="26"/>
        <v>93.333331000000086</v>
      </c>
      <c r="AM68" s="28">
        <f t="shared" si="7"/>
        <v>-240.65375400865804</v>
      </c>
      <c r="AN68" s="39">
        <f t="shared" si="27"/>
        <v>118.2999999999998</v>
      </c>
      <c r="AO68" s="39">
        <f t="shared" si="8"/>
        <v>-230.2250197724577</v>
      </c>
      <c r="AP68" s="46">
        <f t="shared" si="28"/>
        <v>91.649999999999864</v>
      </c>
      <c r="AQ68" s="46">
        <f t="shared" si="9"/>
        <v>-247.30177015205368</v>
      </c>
      <c r="AR68" s="52">
        <f t="shared" si="29"/>
        <v>83.329999999999856</v>
      </c>
      <c r="AS68" s="53">
        <f t="shared" si="10"/>
        <v>-255.44596605151725</v>
      </c>
      <c r="AT68" s="52">
        <f t="shared" si="30"/>
        <v>70.850000000000122</v>
      </c>
      <c r="AU68" s="53">
        <f t="shared" si="11"/>
        <v>-302.27485375287222</v>
      </c>
      <c r="AV68" s="291">
        <f t="shared" si="31"/>
        <v>0</v>
      </c>
      <c r="AW68" s="292">
        <f t="shared" si="32"/>
        <v>10.961799711223099</v>
      </c>
      <c r="AX68" s="291">
        <f t="shared" si="33"/>
        <v>9.8597402597402706</v>
      </c>
      <c r="AY68" s="292">
        <f t="shared" si="12"/>
        <v>13.983019944028275</v>
      </c>
      <c r="AZ68" s="291">
        <f t="shared" si="34"/>
        <v>14.418181818181841</v>
      </c>
      <c r="BA68" s="292">
        <f t="shared" si="13"/>
        <v>13.62497783203267</v>
      </c>
      <c r="BC68" s="4">
        <f t="shared" si="40"/>
        <v>-3.0212202328051756</v>
      </c>
      <c r="BD68" s="4">
        <f t="shared" ref="BD68:BD81" si="41">AW68-BA68</f>
        <v>-2.6631781208095706</v>
      </c>
      <c r="BE68" s="4">
        <f t="shared" ref="BE68:BE81" si="42">AY68-BA68</f>
        <v>0.35804211199560498</v>
      </c>
    </row>
    <row r="69" spans="1:57" ht="15.75" x14ac:dyDescent="0.25">
      <c r="A69" s="7">
        <v>1698.3</v>
      </c>
      <c r="B69" s="8">
        <v>-5160.7</v>
      </c>
      <c r="C69" s="7">
        <v>-2765.2</v>
      </c>
      <c r="D69" s="7">
        <v>1316.2</v>
      </c>
      <c r="E69" s="7">
        <v>2205.5</v>
      </c>
      <c r="F69" s="7">
        <v>1784.5</v>
      </c>
      <c r="G69" s="7">
        <v>1892.3</v>
      </c>
      <c r="H69" s="299">
        <v>2239.9</v>
      </c>
      <c r="I69" s="300">
        <v>2081.1999999999998</v>
      </c>
      <c r="J69" s="4" t="s">
        <v>404</v>
      </c>
      <c r="K69" s="288"/>
      <c r="L69" s="4" t="s">
        <v>472</v>
      </c>
      <c r="M69" s="288"/>
      <c r="N69" s="4" t="s">
        <v>544</v>
      </c>
      <c r="O69" s="288">
        <v>2081.1999999999998</v>
      </c>
      <c r="Q69" s="14">
        <f t="shared" si="14"/>
        <v>-320.35178648845732</v>
      </c>
      <c r="R69" s="18">
        <f t="shared" si="15"/>
        <v>-677.92985755147379</v>
      </c>
      <c r="S69" s="7">
        <f t="shared" si="16"/>
        <v>-682.84674161327155</v>
      </c>
      <c r="T69" s="31">
        <f t="shared" si="17"/>
        <v>-330.79654782578041</v>
      </c>
      <c r="U69" s="35">
        <f t="shared" si="18"/>
        <v>-343.17883877771698</v>
      </c>
      <c r="V69" s="43">
        <f t="shared" si="19"/>
        <v>-334.62607404476972</v>
      </c>
      <c r="W69" s="50">
        <f t="shared" si="20"/>
        <v>-334.18896575220879</v>
      </c>
      <c r="X69" s="58">
        <f t="shared" si="21"/>
        <v>-367.69528964658446</v>
      </c>
      <c r="Y69" s="59">
        <f t="shared" si="35"/>
        <v>-369.54995741825155</v>
      </c>
      <c r="Z69" s="161">
        <f t="shared" si="22"/>
        <v>13.806428639248512</v>
      </c>
      <c r="AA69" s="283">
        <f t="shared" si="36"/>
        <v>0</v>
      </c>
      <c r="AB69" s="161">
        <f t="shared" si="23"/>
        <v>6.3691715097287265</v>
      </c>
      <c r="AC69" s="283">
        <f t="shared" si="37"/>
        <v>0</v>
      </c>
      <c r="AD69" s="161">
        <f t="shared" si="24"/>
        <v>2.0809980928123841</v>
      </c>
      <c r="AE69" s="283">
        <f t="shared" si="38"/>
        <v>-369.54995741825155</v>
      </c>
      <c r="AH69" s="23">
        <f t="shared" si="25"/>
        <v>95.614200000000082</v>
      </c>
      <c r="AI69" s="23">
        <f t="shared" ref="AI69:AI81" si="43">AH69+Q69</f>
        <v>-224.73758648845723</v>
      </c>
      <c r="AJ69" s="24">
        <f t="shared" si="39"/>
        <v>477.1800000000004</v>
      </c>
      <c r="AK69" s="24">
        <f t="shared" ref="AK69:AK81" si="44">AJ69+R69</f>
        <v>-200.74985755147338</v>
      </c>
      <c r="AL69" s="28">
        <f t="shared" si="26"/>
        <v>94.769228400000088</v>
      </c>
      <c r="AM69" s="28">
        <f t="shared" ref="AM69:AM81" si="45">AL69+T69</f>
        <v>-236.02731942578032</v>
      </c>
      <c r="AN69" s="39">
        <f t="shared" si="27"/>
        <v>120.11999999999979</v>
      </c>
      <c r="AO69" s="39">
        <f t="shared" ref="AO69:AO81" si="46">AN69+U69</f>
        <v>-223.0588387777172</v>
      </c>
      <c r="AP69" s="46">
        <f t="shared" si="28"/>
        <v>93.05999999999986</v>
      </c>
      <c r="AQ69" s="46">
        <f t="shared" ref="AQ69:AQ81" si="47">AP69+V69</f>
        <v>-241.56607404476986</v>
      </c>
      <c r="AR69" s="52">
        <f t="shared" si="29"/>
        <v>84.611999999999853</v>
      </c>
      <c r="AS69" s="53">
        <f t="shared" ref="AS69:AS81" si="48">AR69+W69</f>
        <v>-249.57696575220893</v>
      </c>
      <c r="AT69" s="52">
        <f t="shared" si="30"/>
        <v>71.940000000000126</v>
      </c>
      <c r="AU69" s="53">
        <f t="shared" ref="AU69:AU81" si="49">AT69+X69</f>
        <v>-295.75528964658434</v>
      </c>
      <c r="AV69" s="291">
        <f t="shared" si="31"/>
        <v>0</v>
      </c>
      <c r="AW69" s="292">
        <f t="shared" si="32"/>
        <v>13.806428639248512</v>
      </c>
      <c r="AX69" s="291">
        <f t="shared" si="33"/>
        <v>10.011428571428583</v>
      </c>
      <c r="AY69" s="292">
        <f t="shared" ref="AY69:AY81" si="50">AX69+AB69</f>
        <v>16.380600081157311</v>
      </c>
      <c r="AZ69" s="291">
        <f t="shared" si="34"/>
        <v>14.640000000000024</v>
      </c>
      <c r="BA69" s="292">
        <f t="shared" ref="BA69:BA81" si="51">AZ69+AD69</f>
        <v>16.720998092812408</v>
      </c>
      <c r="BC69" s="4">
        <f t="shared" si="40"/>
        <v>-2.5741714419087991</v>
      </c>
      <c r="BD69" s="4">
        <f t="shared" si="41"/>
        <v>-2.914569453563896</v>
      </c>
      <c r="BE69" s="4">
        <f t="shared" si="42"/>
        <v>-0.34039801165509687</v>
      </c>
    </row>
    <row r="70" spans="1:57" ht="15.75" x14ac:dyDescent="0.25">
      <c r="A70" s="7">
        <v>4784.1000000000004</v>
      </c>
      <c r="B70" s="8">
        <v>-2792.8</v>
      </c>
      <c r="C70" s="7">
        <v>-1668.3</v>
      </c>
      <c r="D70" s="7">
        <v>5338.4</v>
      </c>
      <c r="E70" s="7">
        <v>5224.7</v>
      </c>
      <c r="F70" s="7">
        <v>5431.4</v>
      </c>
      <c r="G70" s="7" t="s">
        <v>77</v>
      </c>
      <c r="H70" s="299">
        <v>6016.9</v>
      </c>
      <c r="I70" s="300">
        <v>5991.8</v>
      </c>
      <c r="J70" s="4" t="s">
        <v>405</v>
      </c>
      <c r="K70" s="288"/>
      <c r="L70" s="4" t="s">
        <v>473</v>
      </c>
      <c r="M70" s="288"/>
      <c r="N70" s="4" t="s">
        <v>545</v>
      </c>
      <c r="O70" s="288">
        <v>5991.8</v>
      </c>
      <c r="Q70" s="14">
        <f t="shared" ref="Q70:Q81" si="52">500*SIN(A70*PI()/(180*3600))+Q69</f>
        <v>-308.75584058783352</v>
      </c>
      <c r="R70" s="18">
        <f t="shared" ref="R70:R81" si="53">500*SIN(B70*PI()/(180*3600))+R69</f>
        <v>-684.69958894288902</v>
      </c>
      <c r="S70" s="7">
        <f t="shared" ref="S70:S81" si="54">500*SIN(C70*PI()/(180*3600))+S69</f>
        <v>-686.89077084178132</v>
      </c>
      <c r="T70" s="31">
        <f t="shared" ref="T70:T81" si="55">500*SIN(D70*PI()/(180*3600))+T69</f>
        <v>-317.85734569795011</v>
      </c>
      <c r="U70" s="35">
        <f t="shared" ref="U70:U81" si="56">500*SIN(E70*PI()/(180*3600))+U69</f>
        <v>-330.51516287494559</v>
      </c>
      <c r="V70" s="43">
        <f t="shared" ref="V70:V81" si="57">500*SIN(F70*PI()/(180*3600))+V69</f>
        <v>-321.4615103778176</v>
      </c>
      <c r="W70" s="50">
        <f t="shared" ref="W70:W81" si="58">500*SIN(G70*PI()/(180*3600))+W69</f>
        <v>-320.72973985911938</v>
      </c>
      <c r="X70" s="58">
        <f t="shared" ref="X70:X81" si="59">500*SIN(H70*PI()/(180*3600))+X69</f>
        <v>-353.11198089881577</v>
      </c>
      <c r="Y70" s="59">
        <f t="shared" ref="Y70:Y81" si="60">500*SIN(I70*PI()/(180*3600))+Y69</f>
        <v>-355.02746700999182</v>
      </c>
      <c r="Z70" s="161">
        <f t="shared" ref="Z70:Z81" si="61">500*SIN(J70*PI()/(180*3600))+Z69</f>
        <v>13.168414008049783</v>
      </c>
      <c r="AA70" s="283">
        <f t="shared" si="36"/>
        <v>0</v>
      </c>
      <c r="AB70" s="161">
        <f t="shared" ref="AB70:AB81" si="62">500*SIN(L70*PI()/(180*3600))+AB69</f>
        <v>5.4943256685457529</v>
      </c>
      <c r="AC70" s="283">
        <f t="shared" si="37"/>
        <v>0</v>
      </c>
      <c r="AD70" s="161">
        <f t="shared" ref="AD70:AD81" si="63">500*SIN(N70*PI()/(180*3600))+AD69</f>
        <v>1.2214238596135907</v>
      </c>
      <c r="AE70" s="283">
        <f t="shared" si="38"/>
        <v>-355.02746700999182</v>
      </c>
      <c r="AH70" s="23">
        <f t="shared" ref="AH70:AH81" si="64">1.4487+AH69</f>
        <v>97.062900000000084</v>
      </c>
      <c r="AI70" s="23">
        <f t="shared" si="43"/>
        <v>-211.69294058783345</v>
      </c>
      <c r="AJ70" s="24">
        <f t="shared" si="39"/>
        <v>484.41000000000042</v>
      </c>
      <c r="AK70" s="24">
        <f t="shared" si="44"/>
        <v>-200.2895889428886</v>
      </c>
      <c r="AL70" s="28">
        <f t="shared" ref="AL70:AL81" si="65">1.4358974+AL69</f>
        <v>96.20512580000009</v>
      </c>
      <c r="AM70" s="28">
        <f t="shared" si="45"/>
        <v>-221.65221989795003</v>
      </c>
      <c r="AN70" s="39">
        <f t="shared" ref="AN70:AN81" si="66">1.82+AN69</f>
        <v>121.93999999999978</v>
      </c>
      <c r="AO70" s="39">
        <f t="shared" si="46"/>
        <v>-208.57516287494582</v>
      </c>
      <c r="AP70" s="46">
        <f t="shared" ref="AP70:AP81" si="67">1.41+AP69</f>
        <v>94.469999999999857</v>
      </c>
      <c r="AQ70" s="46">
        <f t="shared" si="47"/>
        <v>-226.99151037781775</v>
      </c>
      <c r="AR70" s="52">
        <f t="shared" ref="AR70:AR81" si="68">1.282+AR69</f>
        <v>85.893999999999849</v>
      </c>
      <c r="AS70" s="53">
        <f t="shared" si="48"/>
        <v>-234.83573985911954</v>
      </c>
      <c r="AT70" s="52">
        <f t="shared" ref="AT70:AT81" si="69">1.09+AT69</f>
        <v>73.030000000000129</v>
      </c>
      <c r="AU70" s="53">
        <f t="shared" si="49"/>
        <v>-280.08198089881563</v>
      </c>
      <c r="AV70" s="291">
        <f t="shared" ref="AV70:AV81" si="70">$AV$3+AV69</f>
        <v>0</v>
      </c>
      <c r="AW70" s="292">
        <f t="shared" ref="AW70:AW81" si="71">AV70+Z70</f>
        <v>13.168414008049783</v>
      </c>
      <c r="AX70" s="291">
        <f t="shared" ref="AX70:AX81" si="72">$AX$3+AX69</f>
        <v>10.163116883116896</v>
      </c>
      <c r="AY70" s="292">
        <f t="shared" si="50"/>
        <v>15.657442551662648</v>
      </c>
      <c r="AZ70" s="291">
        <f t="shared" ref="AZ70:AZ81" si="73">$AZ$3+AZ69</f>
        <v>14.861818181818206</v>
      </c>
      <c r="BA70" s="292">
        <f t="shared" si="51"/>
        <v>16.083242041431795</v>
      </c>
      <c r="BC70" s="4">
        <f t="shared" si="40"/>
        <v>-2.4890285436128643</v>
      </c>
      <c r="BD70" s="4">
        <f t="shared" si="41"/>
        <v>-2.9148280333820118</v>
      </c>
      <c r="BE70" s="4">
        <f t="shared" si="42"/>
        <v>-0.4257994897691475</v>
      </c>
    </row>
    <row r="71" spans="1:57" ht="15.75" x14ac:dyDescent="0.25">
      <c r="A71" s="7">
        <v>3824.5</v>
      </c>
      <c r="B71" s="8">
        <v>-1742.6</v>
      </c>
      <c r="C71" s="7">
        <v>-3391.2</v>
      </c>
      <c r="D71" s="7">
        <v>3703.8</v>
      </c>
      <c r="E71" s="7">
        <v>3290.2</v>
      </c>
      <c r="F71" s="7">
        <v>3534.4</v>
      </c>
      <c r="G71" s="7">
        <v>3387.4</v>
      </c>
      <c r="H71" s="299" t="s">
        <v>78</v>
      </c>
      <c r="I71" s="300">
        <v>4035.7</v>
      </c>
      <c r="J71" s="4" t="s">
        <v>406</v>
      </c>
      <c r="K71" s="288"/>
      <c r="L71" s="4" t="s">
        <v>474</v>
      </c>
      <c r="M71" s="288"/>
      <c r="N71" s="4" t="s">
        <v>546</v>
      </c>
      <c r="O71" s="288">
        <v>4035.7</v>
      </c>
      <c r="Q71" s="14">
        <f t="shared" si="52"/>
        <v>-299.48552217304058</v>
      </c>
      <c r="R71" s="18">
        <f t="shared" si="53"/>
        <v>-688.92372029652745</v>
      </c>
      <c r="S71" s="7">
        <f t="shared" si="54"/>
        <v>-695.11090128117041</v>
      </c>
      <c r="T71" s="31">
        <f t="shared" si="55"/>
        <v>-308.87956361705977</v>
      </c>
      <c r="U71" s="35">
        <f t="shared" si="56"/>
        <v>-322.53983123124772</v>
      </c>
      <c r="V71" s="43">
        <f t="shared" si="57"/>
        <v>-312.89430226587177</v>
      </c>
      <c r="W71" s="50">
        <f t="shared" si="58"/>
        <v>-312.51881963613499</v>
      </c>
      <c r="X71" s="58">
        <f t="shared" si="59"/>
        <v>-343.28544026577498</v>
      </c>
      <c r="Y71" s="59">
        <f t="shared" si="60"/>
        <v>-345.24527829959089</v>
      </c>
      <c r="Z71" s="161">
        <f t="shared" si="61"/>
        <v>10.48231672837049</v>
      </c>
      <c r="AA71" s="283">
        <f t="shared" ref="AA71:AA81" si="74">500*SIN(K71*PI()/(180*3600))+AA70</f>
        <v>0</v>
      </c>
      <c r="AB71" s="161">
        <f t="shared" si="62"/>
        <v>2.2007677443585036</v>
      </c>
      <c r="AC71" s="283">
        <f t="shared" ref="AC71:AC81" si="75">500*SIN(M71*PI()/(180*3600))+AC70</f>
        <v>0</v>
      </c>
      <c r="AD71" s="161">
        <f t="shared" si="63"/>
        <v>-1.2062711096993537</v>
      </c>
      <c r="AE71" s="283">
        <f t="shared" ref="AE71:AE81" si="76">500*SIN(O71*PI()/(180*3600))+AE70</f>
        <v>-345.24527829959089</v>
      </c>
      <c r="AH71" s="23">
        <f t="shared" si="64"/>
        <v>98.511600000000087</v>
      </c>
      <c r="AI71" s="23">
        <f t="shared" si="43"/>
        <v>-200.97392217304048</v>
      </c>
      <c r="AJ71" s="24">
        <f t="shared" ref="AJ71:AJ81" si="77">7.23+AJ70</f>
        <v>491.64000000000044</v>
      </c>
      <c r="AK71" s="24">
        <f t="shared" si="44"/>
        <v>-197.28372029652701</v>
      </c>
      <c r="AL71" s="28">
        <f t="shared" si="65"/>
        <v>97.641023200000092</v>
      </c>
      <c r="AM71" s="28">
        <f t="shared" si="45"/>
        <v>-211.23854041705968</v>
      </c>
      <c r="AN71" s="39">
        <f t="shared" si="66"/>
        <v>123.75999999999978</v>
      </c>
      <c r="AO71" s="39">
        <f t="shared" si="46"/>
        <v>-198.77983123124795</v>
      </c>
      <c r="AP71" s="46">
        <f t="shared" si="67"/>
        <v>95.879999999999853</v>
      </c>
      <c r="AQ71" s="46">
        <f t="shared" si="47"/>
        <v>-217.01430226587192</v>
      </c>
      <c r="AR71" s="52">
        <f t="shared" si="68"/>
        <v>87.175999999999846</v>
      </c>
      <c r="AS71" s="53">
        <f t="shared" si="48"/>
        <v>-225.34281963613515</v>
      </c>
      <c r="AT71" s="52">
        <f t="shared" si="69"/>
        <v>74.120000000000132</v>
      </c>
      <c r="AU71" s="53">
        <f t="shared" si="49"/>
        <v>-269.16544026577486</v>
      </c>
      <c r="AV71" s="291">
        <f t="shared" si="70"/>
        <v>0</v>
      </c>
      <c r="AW71" s="292">
        <f t="shared" si="71"/>
        <v>10.48231672837049</v>
      </c>
      <c r="AX71" s="291">
        <f t="shared" si="72"/>
        <v>10.314805194805208</v>
      </c>
      <c r="AY71" s="292">
        <f t="shared" si="50"/>
        <v>12.515572939163711</v>
      </c>
      <c r="AZ71" s="291">
        <f t="shared" si="73"/>
        <v>15.083636363636389</v>
      </c>
      <c r="BA71" s="292">
        <f t="shared" si="51"/>
        <v>13.877365253937036</v>
      </c>
      <c r="BC71" s="4">
        <f t="shared" si="40"/>
        <v>-2.0332562107932208</v>
      </c>
      <c r="BD71" s="4">
        <f t="shared" si="41"/>
        <v>-3.3950485255665459</v>
      </c>
      <c r="BE71" s="4">
        <f t="shared" si="42"/>
        <v>-1.3617923147733251</v>
      </c>
    </row>
    <row r="72" spans="1:57" ht="15.75" x14ac:dyDescent="0.25">
      <c r="A72" s="7">
        <v>3132.2</v>
      </c>
      <c r="B72" s="8">
        <v>-3417.4</v>
      </c>
      <c r="C72" s="7">
        <v>-193.6</v>
      </c>
      <c r="D72" s="7">
        <v>3283.4</v>
      </c>
      <c r="E72" s="7">
        <v>3329.5</v>
      </c>
      <c r="F72" s="7">
        <v>3317.3</v>
      </c>
      <c r="G72" s="7" t="s">
        <v>79</v>
      </c>
      <c r="H72" s="299">
        <v>3572.1</v>
      </c>
      <c r="I72" s="300">
        <v>3558.5</v>
      </c>
      <c r="J72" s="4" t="s">
        <v>407</v>
      </c>
      <c r="K72" s="288"/>
      <c r="L72" s="4" t="s">
        <v>475</v>
      </c>
      <c r="M72" s="288"/>
      <c r="N72" s="4" t="s">
        <v>547</v>
      </c>
      <c r="O72" s="288">
        <v>3558.5</v>
      </c>
      <c r="Q72" s="14">
        <f t="shared" si="52"/>
        <v>-291.89314691420225</v>
      </c>
      <c r="R72" s="18">
        <f t="shared" si="53"/>
        <v>-697.20735267818714</v>
      </c>
      <c r="S72" s="7">
        <f t="shared" si="54"/>
        <v>-695.58020085557803</v>
      </c>
      <c r="T72" s="31">
        <f t="shared" si="55"/>
        <v>-300.92071354580003</v>
      </c>
      <c r="U72" s="35">
        <f t="shared" si="56"/>
        <v>-314.46924596426874</v>
      </c>
      <c r="V72" s="43">
        <f t="shared" si="57"/>
        <v>-304.85328679477061</v>
      </c>
      <c r="W72" s="50">
        <f t="shared" si="58"/>
        <v>-304.4470224928773</v>
      </c>
      <c r="X72" s="58">
        <f t="shared" si="59"/>
        <v>-334.62685833466315</v>
      </c>
      <c r="Y72" s="59">
        <f t="shared" si="60"/>
        <v>-336.61965877403088</v>
      </c>
      <c r="Z72" s="161">
        <f t="shared" si="61"/>
        <v>-0.39168158123099417</v>
      </c>
      <c r="AA72" s="283">
        <f t="shared" si="74"/>
        <v>0</v>
      </c>
      <c r="AB72" s="161">
        <f t="shared" si="62"/>
        <v>-8.8576577962203373</v>
      </c>
      <c r="AC72" s="283">
        <f t="shared" si="75"/>
        <v>0</v>
      </c>
      <c r="AD72" s="161">
        <f t="shared" si="63"/>
        <v>-12.156851735775536</v>
      </c>
      <c r="AE72" s="283">
        <f t="shared" si="76"/>
        <v>-336.61965877403088</v>
      </c>
      <c r="AH72" s="23">
        <f t="shared" si="64"/>
        <v>99.960300000000089</v>
      </c>
      <c r="AI72" s="23">
        <f t="shared" si="43"/>
        <v>-191.93284691420217</v>
      </c>
      <c r="AJ72" s="24">
        <f t="shared" si="77"/>
        <v>498.87000000000046</v>
      </c>
      <c r="AK72" s="24">
        <f t="shared" si="44"/>
        <v>-198.33735267818668</v>
      </c>
      <c r="AL72" s="28">
        <f t="shared" si="65"/>
        <v>99.076920600000093</v>
      </c>
      <c r="AM72" s="28">
        <f t="shared" si="45"/>
        <v>-201.84379294579992</v>
      </c>
      <c r="AN72" s="39">
        <f t="shared" si="66"/>
        <v>125.57999999999977</v>
      </c>
      <c r="AO72" s="39">
        <f t="shared" si="46"/>
        <v>-188.88924596426898</v>
      </c>
      <c r="AP72" s="46">
        <f t="shared" si="67"/>
        <v>97.28999999999985</v>
      </c>
      <c r="AQ72" s="46">
        <f t="shared" si="47"/>
        <v>-207.56328679477076</v>
      </c>
      <c r="AR72" s="52">
        <f t="shared" si="68"/>
        <v>88.457999999999842</v>
      </c>
      <c r="AS72" s="53">
        <f t="shared" si="48"/>
        <v>-215.98902249287744</v>
      </c>
      <c r="AT72" s="52">
        <f t="shared" si="69"/>
        <v>75.210000000000136</v>
      </c>
      <c r="AU72" s="53">
        <f t="shared" si="49"/>
        <v>-259.416858334663</v>
      </c>
      <c r="AV72" s="291">
        <f t="shared" si="70"/>
        <v>0</v>
      </c>
      <c r="AW72" s="292">
        <f t="shared" si="71"/>
        <v>-0.39168158123099417</v>
      </c>
      <c r="AX72" s="291">
        <f t="shared" si="72"/>
        <v>10.466493506493521</v>
      </c>
      <c r="AY72" s="292">
        <f t="shared" si="50"/>
        <v>1.6088357102731834</v>
      </c>
      <c r="AZ72" s="291">
        <f t="shared" si="73"/>
        <v>15.305454545454571</v>
      </c>
      <c r="BA72" s="292">
        <f t="shared" si="51"/>
        <v>3.1486028096790353</v>
      </c>
      <c r="BC72" s="4">
        <f t="shared" si="40"/>
        <v>-2.0005172915041776</v>
      </c>
      <c r="BD72" s="4">
        <f t="shared" si="41"/>
        <v>-3.5402843909100294</v>
      </c>
      <c r="BE72" s="4">
        <f t="shared" si="42"/>
        <v>-1.5397670994058519</v>
      </c>
    </row>
    <row r="73" spans="1:57" ht="15.75" x14ac:dyDescent="0.25">
      <c r="A73" s="7">
        <v>2542.5</v>
      </c>
      <c r="B73" s="8">
        <v>-265.8</v>
      </c>
      <c r="C73" s="7">
        <v>3323.2</v>
      </c>
      <c r="D73" s="7">
        <v>2976.3</v>
      </c>
      <c r="E73" s="7">
        <v>2703.3</v>
      </c>
      <c r="F73" s="7">
        <v>2863.4</v>
      </c>
      <c r="G73" s="7" t="s">
        <v>80</v>
      </c>
      <c r="H73" s="299">
        <v>3219.6</v>
      </c>
      <c r="I73" s="300">
        <v>3186.8</v>
      </c>
      <c r="J73" s="4" t="s">
        <v>408</v>
      </c>
      <c r="K73" s="288"/>
      <c r="L73" s="4" t="s">
        <v>476</v>
      </c>
      <c r="M73" s="288"/>
      <c r="N73" s="4" t="s">
        <v>548</v>
      </c>
      <c r="O73" s="288">
        <v>3186.8</v>
      </c>
      <c r="Q73" s="14">
        <f t="shared" si="52"/>
        <v>-285.73010906435849</v>
      </c>
      <c r="R73" s="18">
        <f t="shared" si="53"/>
        <v>-697.85166988205833</v>
      </c>
      <c r="S73" s="7">
        <f t="shared" si="54"/>
        <v>-687.5248852337711</v>
      </c>
      <c r="T73" s="31">
        <f t="shared" si="55"/>
        <v>-293.70620911267633</v>
      </c>
      <c r="U73" s="35">
        <f t="shared" si="56"/>
        <v>-307.91644943902639</v>
      </c>
      <c r="V73" s="43">
        <f t="shared" si="57"/>
        <v>-297.91243226090586</v>
      </c>
      <c r="W73" s="50">
        <f t="shared" si="58"/>
        <v>-297.33989327639671</v>
      </c>
      <c r="X73" s="58">
        <f t="shared" si="59"/>
        <v>-326.82264461190948</v>
      </c>
      <c r="Y73" s="59">
        <f t="shared" si="60"/>
        <v>-328.89494490756186</v>
      </c>
      <c r="Z73" s="161">
        <f t="shared" si="61"/>
        <v>-4.4720706357700584</v>
      </c>
      <c r="AA73" s="283">
        <f t="shared" si="74"/>
        <v>0</v>
      </c>
      <c r="AB73" s="161">
        <f t="shared" si="62"/>
        <v>-13.107240954296429</v>
      </c>
      <c r="AC73" s="283">
        <f t="shared" si="75"/>
        <v>0</v>
      </c>
      <c r="AD73" s="161">
        <f t="shared" si="63"/>
        <v>-16.073621406023225</v>
      </c>
      <c r="AE73" s="283">
        <f t="shared" si="76"/>
        <v>-328.89494490756186</v>
      </c>
      <c r="AH73" s="23">
        <f t="shared" si="64"/>
        <v>101.40900000000009</v>
      </c>
      <c r="AI73" s="23">
        <f t="shared" si="43"/>
        <v>-184.32110906435838</v>
      </c>
      <c r="AJ73" s="24">
        <f t="shared" si="77"/>
        <v>506.10000000000048</v>
      </c>
      <c r="AK73" s="24">
        <f t="shared" si="44"/>
        <v>-191.75166988205785</v>
      </c>
      <c r="AL73" s="28">
        <f t="shared" si="65"/>
        <v>100.5128180000001</v>
      </c>
      <c r="AM73" s="28">
        <f t="shared" si="45"/>
        <v>-193.19339111267624</v>
      </c>
      <c r="AN73" s="39">
        <f t="shared" si="66"/>
        <v>127.39999999999976</v>
      </c>
      <c r="AO73" s="39">
        <f t="shared" si="46"/>
        <v>-180.51644943902664</v>
      </c>
      <c r="AP73" s="46">
        <f t="shared" si="67"/>
        <v>98.699999999999847</v>
      </c>
      <c r="AQ73" s="46">
        <f t="shared" si="47"/>
        <v>-199.21243226090601</v>
      </c>
      <c r="AR73" s="52">
        <f t="shared" si="68"/>
        <v>89.739999999999839</v>
      </c>
      <c r="AS73" s="53">
        <f t="shared" si="48"/>
        <v>-207.59989327639687</v>
      </c>
      <c r="AT73" s="52">
        <f t="shared" si="69"/>
        <v>76.300000000000139</v>
      </c>
      <c r="AU73" s="53">
        <f t="shared" si="49"/>
        <v>-250.52264461190936</v>
      </c>
      <c r="AV73" s="291">
        <f t="shared" si="70"/>
        <v>0</v>
      </c>
      <c r="AW73" s="292">
        <f t="shared" si="71"/>
        <v>-4.4720706357700584</v>
      </c>
      <c r="AX73" s="291">
        <f t="shared" si="72"/>
        <v>10.618181818181833</v>
      </c>
      <c r="AY73" s="292">
        <f t="shared" si="50"/>
        <v>-2.4890591361145962</v>
      </c>
      <c r="AZ73" s="291">
        <f t="shared" si="73"/>
        <v>15.527272727272754</v>
      </c>
      <c r="BA73" s="292">
        <f t="shared" si="51"/>
        <v>-0.546348678750471</v>
      </c>
      <c r="BC73" s="4">
        <f t="shared" si="40"/>
        <v>-1.9830114996554622</v>
      </c>
      <c r="BD73" s="4">
        <f t="shared" si="41"/>
        <v>-3.9257219570195874</v>
      </c>
      <c r="BE73" s="4">
        <f t="shared" si="42"/>
        <v>-1.9427104573641252</v>
      </c>
    </row>
    <row r="74" spans="1:57" ht="15.75" x14ac:dyDescent="0.25">
      <c r="A74" s="7">
        <v>1322.8</v>
      </c>
      <c r="B74" s="8">
        <v>3127.3</v>
      </c>
      <c r="C74" s="7">
        <v>1666.4</v>
      </c>
      <c r="D74" s="7">
        <v>1920.9</v>
      </c>
      <c r="E74" s="7" t="s">
        <v>81</v>
      </c>
      <c r="F74" s="7">
        <v>1913.9</v>
      </c>
      <c r="G74" s="7">
        <v>2022.4</v>
      </c>
      <c r="H74" s="299">
        <v>2310.6999999999998</v>
      </c>
      <c r="I74" s="300" t="s">
        <v>82</v>
      </c>
      <c r="J74" s="4">
        <v>-667</v>
      </c>
      <c r="K74" s="288"/>
      <c r="L74" s="4" t="s">
        <v>477</v>
      </c>
      <c r="M74" s="288"/>
      <c r="N74" s="4" t="s">
        <v>549</v>
      </c>
      <c r="O74" s="288" t="s">
        <v>82</v>
      </c>
      <c r="Q74" s="14">
        <f t="shared" si="52"/>
        <v>-282.52357335736497</v>
      </c>
      <c r="R74" s="18">
        <f t="shared" si="53"/>
        <v>-690.2711711910822</v>
      </c>
      <c r="S74" s="7">
        <f t="shared" si="54"/>
        <v>-683.48546158475517</v>
      </c>
      <c r="T74" s="31">
        <f t="shared" si="55"/>
        <v>-289.0498834187635</v>
      </c>
      <c r="U74" s="35">
        <f t="shared" si="56"/>
        <v>-302.97143050965582</v>
      </c>
      <c r="V74" s="43">
        <f t="shared" si="57"/>
        <v>-293.27307431269435</v>
      </c>
      <c r="W74" s="50">
        <f t="shared" si="58"/>
        <v>-292.43753588233835</v>
      </c>
      <c r="X74" s="58">
        <f t="shared" si="59"/>
        <v>-321.22146690504132</v>
      </c>
      <c r="Y74" s="59">
        <f t="shared" si="60"/>
        <v>-323.36090973248895</v>
      </c>
      <c r="Z74" s="161">
        <f t="shared" si="61"/>
        <v>-6.0889214444024651</v>
      </c>
      <c r="AA74" s="283">
        <f t="shared" si="74"/>
        <v>0</v>
      </c>
      <c r="AB74" s="161">
        <f t="shared" si="62"/>
        <v>-15.143937596269547</v>
      </c>
      <c r="AC74" s="283">
        <f t="shared" si="75"/>
        <v>0</v>
      </c>
      <c r="AD74" s="161">
        <f t="shared" si="63"/>
        <v>-18.479015206475225</v>
      </c>
      <c r="AE74" s="283">
        <f t="shared" si="76"/>
        <v>-323.36090973248895</v>
      </c>
      <c r="AH74" s="23">
        <f t="shared" si="64"/>
        <v>102.85770000000009</v>
      </c>
      <c r="AI74" s="23">
        <f t="shared" si="43"/>
        <v>-179.66587335736489</v>
      </c>
      <c r="AJ74" s="24">
        <f t="shared" si="77"/>
        <v>513.3300000000005</v>
      </c>
      <c r="AK74" s="24">
        <f t="shared" si="44"/>
        <v>-176.94117119108171</v>
      </c>
      <c r="AL74" s="28">
        <f t="shared" si="65"/>
        <v>101.9487154000001</v>
      </c>
      <c r="AM74" s="28">
        <f t="shared" si="45"/>
        <v>-187.10116801876342</v>
      </c>
      <c r="AN74" s="39">
        <f t="shared" si="66"/>
        <v>129.21999999999977</v>
      </c>
      <c r="AO74" s="39">
        <f t="shared" si="46"/>
        <v>-173.75143050965605</v>
      </c>
      <c r="AP74" s="46">
        <f t="shared" si="67"/>
        <v>100.10999999999984</v>
      </c>
      <c r="AQ74" s="46">
        <f t="shared" si="47"/>
        <v>-193.1630743126945</v>
      </c>
      <c r="AR74" s="52">
        <f t="shared" si="68"/>
        <v>91.021999999999835</v>
      </c>
      <c r="AS74" s="53">
        <f t="shared" si="48"/>
        <v>-201.41553588233853</v>
      </c>
      <c r="AT74" s="52">
        <f t="shared" si="69"/>
        <v>77.390000000000143</v>
      </c>
      <c r="AU74" s="53">
        <f t="shared" si="49"/>
        <v>-243.83146690504117</v>
      </c>
      <c r="AV74" s="291">
        <f t="shared" si="70"/>
        <v>0</v>
      </c>
      <c r="AW74" s="292">
        <f t="shared" si="71"/>
        <v>-6.0889214444024651</v>
      </c>
      <c r="AX74" s="291">
        <f t="shared" si="72"/>
        <v>10.769870129870146</v>
      </c>
      <c r="AY74" s="292">
        <f t="shared" si="50"/>
        <v>-4.374067466399401</v>
      </c>
      <c r="AZ74" s="291">
        <f t="shared" si="73"/>
        <v>15.749090909090937</v>
      </c>
      <c r="BA74" s="292">
        <f t="shared" si="51"/>
        <v>-2.7299242973842883</v>
      </c>
      <c r="BC74" s="4">
        <f t="shared" si="40"/>
        <v>-1.7148539780030641</v>
      </c>
      <c r="BD74" s="4">
        <f t="shared" si="41"/>
        <v>-3.3589971470181768</v>
      </c>
      <c r="BE74" s="4">
        <f t="shared" si="42"/>
        <v>-1.6441431690151127</v>
      </c>
    </row>
    <row r="75" spans="1:57" ht="15.75" x14ac:dyDescent="0.25">
      <c r="A75" s="7">
        <v>5237.3</v>
      </c>
      <c r="B75" s="8">
        <v>1457.8</v>
      </c>
      <c r="C75" s="7">
        <v>1444.7</v>
      </c>
      <c r="D75" s="7">
        <v>5504.8</v>
      </c>
      <c r="E75" s="7">
        <v>5653.1</v>
      </c>
      <c r="F75" s="7">
        <v>5512</v>
      </c>
      <c r="G75" s="7">
        <v>5392.7</v>
      </c>
      <c r="H75" s="299">
        <v>5958.5</v>
      </c>
      <c r="I75" s="300">
        <v>6004.9</v>
      </c>
      <c r="J75" s="4" t="s">
        <v>409</v>
      </c>
      <c r="K75" s="288"/>
      <c r="L75" s="4">
        <v>7162</v>
      </c>
      <c r="M75" s="288"/>
      <c r="N75" s="4" t="s">
        <v>550</v>
      </c>
      <c r="O75" s="288">
        <v>6004.9</v>
      </c>
      <c r="Q75" s="14">
        <f t="shared" si="52"/>
        <v>-269.82936401426747</v>
      </c>
      <c r="R75" s="18">
        <f t="shared" si="53"/>
        <v>-686.73739368903034</v>
      </c>
      <c r="S75" s="7">
        <f t="shared" si="54"/>
        <v>-679.98343859281783</v>
      </c>
      <c r="T75" s="31">
        <f t="shared" si="55"/>
        <v>-275.70745565022236</v>
      </c>
      <c r="U75" s="35">
        <f t="shared" si="56"/>
        <v>-289.26964489173758</v>
      </c>
      <c r="V75" s="43">
        <f t="shared" si="57"/>
        <v>-279.9131994749556</v>
      </c>
      <c r="W75" s="50">
        <f t="shared" si="58"/>
        <v>-279.36675137208135</v>
      </c>
      <c r="X75" s="58">
        <f t="shared" si="59"/>
        <v>-306.77966410764793</v>
      </c>
      <c r="Y75" s="59">
        <f t="shared" si="60"/>
        <v>-308.80667745481009</v>
      </c>
      <c r="Z75" s="161">
        <f t="shared" si="61"/>
        <v>11.780413593093296</v>
      </c>
      <c r="AA75" s="283">
        <f t="shared" si="74"/>
        <v>0</v>
      </c>
      <c r="AB75" s="161">
        <f t="shared" si="62"/>
        <v>2.2137519736902878</v>
      </c>
      <c r="AC75" s="283">
        <f t="shared" si="75"/>
        <v>0</v>
      </c>
      <c r="AD75" s="161">
        <f t="shared" si="63"/>
        <v>-2.2471543350386298</v>
      </c>
      <c r="AE75" s="283">
        <f t="shared" si="76"/>
        <v>-308.80667745481009</v>
      </c>
      <c r="AH75" s="23">
        <f t="shared" si="64"/>
        <v>104.3064000000001</v>
      </c>
      <c r="AI75" s="23">
        <f t="shared" si="43"/>
        <v>-165.52296401426736</v>
      </c>
      <c r="AJ75" s="24">
        <f t="shared" si="77"/>
        <v>520.56000000000051</v>
      </c>
      <c r="AK75" s="24">
        <f t="shared" si="44"/>
        <v>-166.17739368902983</v>
      </c>
      <c r="AL75" s="28">
        <f t="shared" si="65"/>
        <v>103.3846128000001</v>
      </c>
      <c r="AM75" s="28">
        <f t="shared" si="45"/>
        <v>-172.32284285022226</v>
      </c>
      <c r="AN75" s="39">
        <f t="shared" si="66"/>
        <v>131.03999999999976</v>
      </c>
      <c r="AO75" s="39">
        <f t="shared" si="46"/>
        <v>-158.22964489173782</v>
      </c>
      <c r="AP75" s="46">
        <f t="shared" si="67"/>
        <v>101.51999999999984</v>
      </c>
      <c r="AQ75" s="46">
        <f t="shared" si="47"/>
        <v>-178.39319947495576</v>
      </c>
      <c r="AR75" s="52">
        <f t="shared" si="68"/>
        <v>92.303999999999832</v>
      </c>
      <c r="AS75" s="53">
        <f t="shared" si="48"/>
        <v>-187.06275137208152</v>
      </c>
      <c r="AT75" s="52">
        <f t="shared" si="69"/>
        <v>78.480000000000146</v>
      </c>
      <c r="AU75" s="53">
        <f t="shared" si="49"/>
        <v>-228.2996641076478</v>
      </c>
      <c r="AV75" s="291">
        <f t="shared" si="70"/>
        <v>0</v>
      </c>
      <c r="AW75" s="292">
        <f t="shared" si="71"/>
        <v>11.780413593093296</v>
      </c>
      <c r="AX75" s="291">
        <f t="shared" si="72"/>
        <v>10.921558441558458</v>
      </c>
      <c r="AY75" s="292">
        <f t="shared" si="50"/>
        <v>13.135310415248746</v>
      </c>
      <c r="AZ75" s="291">
        <f t="shared" si="73"/>
        <v>15.970909090909119</v>
      </c>
      <c r="BA75" s="292">
        <f t="shared" si="51"/>
        <v>13.723754755870489</v>
      </c>
      <c r="BC75" s="4">
        <f t="shared" si="40"/>
        <v>-1.3548968221554496</v>
      </c>
      <c r="BD75" s="4">
        <f t="shared" si="41"/>
        <v>-1.9433411627771928</v>
      </c>
      <c r="BE75" s="4">
        <f t="shared" si="42"/>
        <v>-0.58844434062174322</v>
      </c>
    </row>
    <row r="76" spans="1:57" ht="15.75" x14ac:dyDescent="0.25">
      <c r="A76" s="7">
        <v>4698.8</v>
      </c>
      <c r="B76" s="8">
        <v>1359.4</v>
      </c>
      <c r="C76" s="7">
        <v>1410.7</v>
      </c>
      <c r="D76" s="7">
        <v>4804.5</v>
      </c>
      <c r="E76" s="7">
        <v>4301.7</v>
      </c>
      <c r="F76" s="7">
        <v>5037</v>
      </c>
      <c r="G76" s="7">
        <v>4946.7</v>
      </c>
      <c r="H76" s="299">
        <v>5929.5</v>
      </c>
      <c r="I76" s="300" t="s">
        <v>83</v>
      </c>
      <c r="J76" s="4" t="s">
        <v>410</v>
      </c>
      <c r="K76" s="288"/>
      <c r="L76" s="4" t="s">
        <v>478</v>
      </c>
      <c r="M76" s="288"/>
      <c r="N76" s="4">
        <v>13725</v>
      </c>
      <c r="O76" s="288" t="s">
        <v>83</v>
      </c>
      <c r="Q76" s="14">
        <f t="shared" si="52"/>
        <v>-258.44013651896682</v>
      </c>
      <c r="R76" s="18">
        <f t="shared" si="53"/>
        <v>-683.44213895379175</v>
      </c>
      <c r="S76" s="7">
        <f t="shared" si="54"/>
        <v>-676.5638319522642</v>
      </c>
      <c r="T76" s="31">
        <f t="shared" si="55"/>
        <v>-264.06207211165946</v>
      </c>
      <c r="U76" s="35">
        <f t="shared" si="56"/>
        <v>-278.84278571405383</v>
      </c>
      <c r="V76" s="43">
        <f t="shared" si="57"/>
        <v>-267.70438043430994</v>
      </c>
      <c r="W76" s="50">
        <f t="shared" si="58"/>
        <v>-267.37676160727204</v>
      </c>
      <c r="X76" s="58">
        <f t="shared" si="59"/>
        <v>-292.40813010691079</v>
      </c>
      <c r="Y76" s="59">
        <f t="shared" si="60"/>
        <v>-294.3467017391701</v>
      </c>
      <c r="Z76" s="161">
        <f t="shared" si="61"/>
        <v>45.530247099073478</v>
      </c>
      <c r="AA76" s="283">
        <f t="shared" si="74"/>
        <v>0</v>
      </c>
      <c r="AB76" s="161">
        <f t="shared" si="62"/>
        <v>35.536700896628474</v>
      </c>
      <c r="AC76" s="283">
        <f t="shared" si="75"/>
        <v>0</v>
      </c>
      <c r="AD76" s="161">
        <f t="shared" si="63"/>
        <v>30.99863833114037</v>
      </c>
      <c r="AE76" s="283">
        <f t="shared" si="76"/>
        <v>-294.3467017391701</v>
      </c>
      <c r="AH76" s="23">
        <f t="shared" si="64"/>
        <v>105.7551000000001</v>
      </c>
      <c r="AI76" s="23">
        <f t="shared" si="43"/>
        <v>-152.68503651896674</v>
      </c>
      <c r="AJ76" s="24">
        <f t="shared" si="77"/>
        <v>527.79000000000053</v>
      </c>
      <c r="AK76" s="24">
        <f t="shared" si="44"/>
        <v>-155.65213895379122</v>
      </c>
      <c r="AL76" s="28">
        <f t="shared" si="65"/>
        <v>104.8205102000001</v>
      </c>
      <c r="AM76" s="28">
        <f t="shared" si="45"/>
        <v>-159.24156191165935</v>
      </c>
      <c r="AN76" s="39">
        <f t="shared" si="66"/>
        <v>132.85999999999976</v>
      </c>
      <c r="AO76" s="39">
        <f t="shared" si="46"/>
        <v>-145.98278571405407</v>
      </c>
      <c r="AP76" s="46">
        <f t="shared" si="67"/>
        <v>102.92999999999984</v>
      </c>
      <c r="AQ76" s="46">
        <f t="shared" si="47"/>
        <v>-164.7743804343101</v>
      </c>
      <c r="AR76" s="52">
        <f t="shared" si="68"/>
        <v>93.585999999999828</v>
      </c>
      <c r="AS76" s="53">
        <f t="shared" si="48"/>
        <v>-173.7907616072722</v>
      </c>
      <c r="AT76" s="52">
        <f t="shared" si="69"/>
        <v>79.570000000000149</v>
      </c>
      <c r="AU76" s="53">
        <f t="shared" si="49"/>
        <v>-212.83813010691063</v>
      </c>
      <c r="AV76" s="291">
        <f t="shared" si="70"/>
        <v>0</v>
      </c>
      <c r="AW76" s="292">
        <f t="shared" si="71"/>
        <v>45.530247099073478</v>
      </c>
      <c r="AX76" s="291">
        <f t="shared" si="72"/>
        <v>11.073246753246771</v>
      </c>
      <c r="AY76" s="292">
        <f t="shared" si="50"/>
        <v>46.609947649875245</v>
      </c>
      <c r="AZ76" s="291">
        <f t="shared" si="73"/>
        <v>16.1927272727273</v>
      </c>
      <c r="BA76" s="292">
        <f t="shared" si="51"/>
        <v>47.191365603867666</v>
      </c>
      <c r="BC76" s="4">
        <f t="shared" si="40"/>
        <v>-1.0797005508017676</v>
      </c>
      <c r="BD76" s="4">
        <f t="shared" si="41"/>
        <v>-1.6611185047941888</v>
      </c>
      <c r="BE76" s="4">
        <f t="shared" si="42"/>
        <v>-0.58141795399242113</v>
      </c>
    </row>
    <row r="77" spans="1:57" ht="15.75" x14ac:dyDescent="0.25">
      <c r="A77" s="7">
        <v>2307.4</v>
      </c>
      <c r="B77" s="8">
        <v>1251.0999999999999</v>
      </c>
      <c r="C77" s="7">
        <v>189.1</v>
      </c>
      <c r="D77" s="7">
        <v>2914.7</v>
      </c>
      <c r="E77" s="7">
        <v>3091.4</v>
      </c>
      <c r="F77" s="7">
        <v>2798.9</v>
      </c>
      <c r="G77" s="7" t="s">
        <v>84</v>
      </c>
      <c r="H77" s="299">
        <v>3727.5</v>
      </c>
      <c r="I77" s="300">
        <v>3740.9</v>
      </c>
      <c r="J77" s="4" t="s">
        <v>411</v>
      </c>
      <c r="K77" s="288"/>
      <c r="L77" s="4" t="s">
        <v>479</v>
      </c>
      <c r="M77" s="288"/>
      <c r="N77" s="4" t="s">
        <v>551</v>
      </c>
      <c r="O77" s="288">
        <v>3740.9</v>
      </c>
      <c r="Q77" s="14">
        <f t="shared" si="52"/>
        <v>-252.84695773660269</v>
      </c>
      <c r="R77" s="18">
        <f t="shared" si="53"/>
        <v>-680.40940556757209</v>
      </c>
      <c r="S77" s="7">
        <f t="shared" si="54"/>
        <v>-676.10544068098739</v>
      </c>
      <c r="T77" s="31">
        <f t="shared" si="55"/>
        <v>-256.9968750668084</v>
      </c>
      <c r="U77" s="35">
        <f t="shared" si="56"/>
        <v>-271.34930119114603</v>
      </c>
      <c r="V77" s="43">
        <f t="shared" si="57"/>
        <v>-260.91986358398339</v>
      </c>
      <c r="W77" s="50">
        <f t="shared" si="58"/>
        <v>-259.66852944283784</v>
      </c>
      <c r="X77" s="58">
        <f t="shared" si="59"/>
        <v>-283.37290692601869</v>
      </c>
      <c r="Y77" s="59">
        <f t="shared" si="60"/>
        <v>-285.27900136460318</v>
      </c>
      <c r="Z77" s="161">
        <f t="shared" si="61"/>
        <v>85.57582642709545</v>
      </c>
      <c r="AA77" s="283">
        <f t="shared" si="74"/>
        <v>0</v>
      </c>
      <c r="AB77" s="161">
        <f t="shared" si="62"/>
        <v>75.202429228276273</v>
      </c>
      <c r="AC77" s="283">
        <f t="shared" si="75"/>
        <v>0</v>
      </c>
      <c r="AD77" s="161">
        <f t="shared" si="63"/>
        <v>70.827956729576442</v>
      </c>
      <c r="AE77" s="283">
        <f t="shared" si="76"/>
        <v>-285.27900136460318</v>
      </c>
      <c r="AH77" s="23">
        <f t="shared" si="64"/>
        <v>107.2038000000001</v>
      </c>
      <c r="AI77" s="23">
        <f t="shared" si="43"/>
        <v>-145.64315773660257</v>
      </c>
      <c r="AJ77" s="24">
        <f t="shared" si="77"/>
        <v>535.02000000000055</v>
      </c>
      <c r="AK77" s="24">
        <f t="shared" si="44"/>
        <v>-145.38940556757154</v>
      </c>
      <c r="AL77" s="28">
        <f t="shared" si="65"/>
        <v>106.2564076000001</v>
      </c>
      <c r="AM77" s="28">
        <f t="shared" si="45"/>
        <v>-150.7404674668083</v>
      </c>
      <c r="AN77" s="39">
        <f t="shared" si="66"/>
        <v>134.67999999999975</v>
      </c>
      <c r="AO77" s="39">
        <f t="shared" si="46"/>
        <v>-136.66930119114627</v>
      </c>
      <c r="AP77" s="46">
        <f t="shared" si="67"/>
        <v>104.33999999999983</v>
      </c>
      <c r="AQ77" s="46">
        <f t="shared" si="47"/>
        <v>-156.57986358398355</v>
      </c>
      <c r="AR77" s="52">
        <f t="shared" si="68"/>
        <v>94.867999999999824</v>
      </c>
      <c r="AS77" s="53">
        <f t="shared" si="48"/>
        <v>-164.80052944283801</v>
      </c>
      <c r="AT77" s="52">
        <f t="shared" si="69"/>
        <v>80.660000000000153</v>
      </c>
      <c r="AU77" s="53">
        <f t="shared" si="49"/>
        <v>-202.71290692601855</v>
      </c>
      <c r="AV77" s="291">
        <f t="shared" si="70"/>
        <v>0</v>
      </c>
      <c r="AW77" s="292">
        <f t="shared" si="71"/>
        <v>85.57582642709545</v>
      </c>
      <c r="AX77" s="291">
        <f t="shared" si="72"/>
        <v>11.224935064935083</v>
      </c>
      <c r="AY77" s="292">
        <f t="shared" si="50"/>
        <v>86.427364293211355</v>
      </c>
      <c r="AZ77" s="291">
        <f t="shared" si="73"/>
        <v>16.414545454545483</v>
      </c>
      <c r="BA77" s="292">
        <f t="shared" si="51"/>
        <v>87.242502184121918</v>
      </c>
      <c r="BC77" s="4">
        <f t="shared" si="40"/>
        <v>-0.85153786611590476</v>
      </c>
      <c r="BD77" s="4">
        <f t="shared" si="41"/>
        <v>-1.6666757570264679</v>
      </c>
      <c r="BE77" s="4">
        <f>AY77-BA77</f>
        <v>-0.8151378909105631</v>
      </c>
    </row>
    <row r="78" spans="1:57" ht="15.75" x14ac:dyDescent="0.25">
      <c r="A78" s="7" t="s">
        <v>85</v>
      </c>
      <c r="B78" s="8">
        <v>96.6</v>
      </c>
      <c r="C78" s="7">
        <v>3093.8</v>
      </c>
      <c r="D78" s="7">
        <v>4730.2</v>
      </c>
      <c r="E78" s="7">
        <v>4021.6</v>
      </c>
      <c r="F78" s="7">
        <v>4777.7</v>
      </c>
      <c r="G78" s="7">
        <v>6020.2</v>
      </c>
      <c r="H78" s="299">
        <v>6628.1</v>
      </c>
      <c r="I78" s="300">
        <v>6644.5</v>
      </c>
      <c r="J78" s="4">
        <v>15603</v>
      </c>
      <c r="K78" s="288"/>
      <c r="L78" s="4" t="s">
        <v>480</v>
      </c>
      <c r="M78" s="288"/>
      <c r="N78" s="4" t="s">
        <v>552</v>
      </c>
      <c r="O78" s="288">
        <v>6644.5</v>
      </c>
      <c r="Q78" s="14">
        <f t="shared" si="52"/>
        <v>-242.91377891827236</v>
      </c>
      <c r="R78" s="18">
        <f t="shared" si="53"/>
        <v>-680.17524056815625</v>
      </c>
      <c r="S78" s="7">
        <f t="shared" si="54"/>
        <v>-668.60613904781212</v>
      </c>
      <c r="T78" s="31">
        <f t="shared" si="55"/>
        <v>-245.53155170503183</v>
      </c>
      <c r="U78" s="35">
        <f t="shared" si="56"/>
        <v>-261.60128532613641</v>
      </c>
      <c r="V78" s="43">
        <f t="shared" si="57"/>
        <v>-249.33942755395333</v>
      </c>
      <c r="W78" s="50">
        <f t="shared" si="58"/>
        <v>-245.07722467444356</v>
      </c>
      <c r="X78" s="58">
        <f t="shared" si="59"/>
        <v>-267.30870408234085</v>
      </c>
      <c r="Y78" s="59">
        <f t="shared" si="60"/>
        <v>-269.17506437328757</v>
      </c>
      <c r="Z78" s="161">
        <f t="shared" si="61"/>
        <v>123.36250428918628</v>
      </c>
      <c r="AA78" s="283">
        <f t="shared" si="74"/>
        <v>0</v>
      </c>
      <c r="AB78" s="161">
        <f t="shared" si="62"/>
        <v>112.76092548717176</v>
      </c>
      <c r="AC78" s="283">
        <f t="shared" si="75"/>
        <v>0</v>
      </c>
      <c r="AD78" s="161">
        <f t="shared" si="63"/>
        <v>108.28275344950691</v>
      </c>
      <c r="AE78" s="283">
        <f t="shared" si="76"/>
        <v>-269.17506437328757</v>
      </c>
      <c r="AH78" s="23">
        <f t="shared" si="64"/>
        <v>108.6525000000001</v>
      </c>
      <c r="AI78" s="23">
        <f t="shared" si="43"/>
        <v>-134.26127891827224</v>
      </c>
      <c r="AJ78" s="24">
        <f t="shared" si="77"/>
        <v>542.25000000000057</v>
      </c>
      <c r="AK78" s="24">
        <f t="shared" si="44"/>
        <v>-137.92524056815569</v>
      </c>
      <c r="AL78" s="28">
        <f t="shared" si="65"/>
        <v>107.6923050000001</v>
      </c>
      <c r="AM78" s="28">
        <f t="shared" si="45"/>
        <v>-137.83924670503171</v>
      </c>
      <c r="AN78" s="39">
        <f t="shared" si="66"/>
        <v>136.49999999999974</v>
      </c>
      <c r="AO78" s="39">
        <f t="shared" si="46"/>
        <v>-125.10128532613666</v>
      </c>
      <c r="AP78" s="46">
        <f t="shared" si="67"/>
        <v>105.74999999999983</v>
      </c>
      <c r="AQ78" s="46">
        <f t="shared" si="47"/>
        <v>-143.5894275539535</v>
      </c>
      <c r="AR78" s="52">
        <f t="shared" si="68"/>
        <v>96.149999999999821</v>
      </c>
      <c r="AS78" s="53">
        <f t="shared" si="48"/>
        <v>-148.92722467444372</v>
      </c>
      <c r="AT78" s="52">
        <f t="shared" si="69"/>
        <v>81.750000000000156</v>
      </c>
      <c r="AU78" s="53">
        <f t="shared" si="49"/>
        <v>-185.55870408234068</v>
      </c>
      <c r="AV78" s="291">
        <f t="shared" si="70"/>
        <v>0</v>
      </c>
      <c r="AW78" s="292">
        <f t="shared" si="71"/>
        <v>123.36250428918628</v>
      </c>
      <c r="AX78" s="291">
        <f t="shared" si="72"/>
        <v>11.376623376623396</v>
      </c>
      <c r="AY78" s="292">
        <f t="shared" si="50"/>
        <v>124.13754886379516</v>
      </c>
      <c r="AZ78" s="291">
        <f t="shared" si="73"/>
        <v>16.636363636363665</v>
      </c>
      <c r="BA78" s="292">
        <f t="shared" si="51"/>
        <v>124.91911708587058</v>
      </c>
      <c r="BC78" s="4">
        <f t="shared" si="40"/>
        <v>-0.77504457460888432</v>
      </c>
      <c r="BD78" s="4">
        <f t="shared" si="41"/>
        <v>-1.5566127966843055</v>
      </c>
      <c r="BE78" s="4">
        <f t="shared" si="42"/>
        <v>-0.7815682220754212</v>
      </c>
    </row>
    <row r="79" spans="1:57" ht="15.75" x14ac:dyDescent="0.25">
      <c r="A79" s="7">
        <v>4335.8999999999996</v>
      </c>
      <c r="B79" s="8">
        <v>3227.6</v>
      </c>
      <c r="C79" s="7">
        <v>3230.9</v>
      </c>
      <c r="D79" s="7">
        <v>5243.7</v>
      </c>
      <c r="E79" s="7">
        <v>2769.1</v>
      </c>
      <c r="F79" s="7">
        <v>5372.1</v>
      </c>
      <c r="G79" s="7">
        <v>7035.7</v>
      </c>
      <c r="H79" s="299" t="s">
        <v>86</v>
      </c>
      <c r="I79" s="300">
        <v>9709.7000000000007</v>
      </c>
      <c r="J79" s="4" t="s">
        <v>412</v>
      </c>
      <c r="K79" s="288"/>
      <c r="L79" s="4" t="s">
        <v>481</v>
      </c>
      <c r="M79" s="288"/>
      <c r="N79" s="4" t="s">
        <v>553</v>
      </c>
      <c r="O79" s="288">
        <v>9709.7000000000007</v>
      </c>
      <c r="Q79" s="14">
        <f t="shared" si="52"/>
        <v>-232.40403477314294</v>
      </c>
      <c r="R79" s="18">
        <f t="shared" si="53"/>
        <v>-672.35163666641222</v>
      </c>
      <c r="S79" s="7">
        <f t="shared" si="54"/>
        <v>-660.77453670066143</v>
      </c>
      <c r="T79" s="31">
        <f t="shared" si="55"/>
        <v>-232.82183333101358</v>
      </c>
      <c r="U79" s="35">
        <f t="shared" si="56"/>
        <v>-254.8889991344316</v>
      </c>
      <c r="V79" s="43">
        <f t="shared" si="57"/>
        <v>-236.31856185243043</v>
      </c>
      <c r="W79" s="50">
        <f t="shared" si="58"/>
        <v>-228.02551363795223</v>
      </c>
      <c r="X79" s="58">
        <f t="shared" si="59"/>
        <v>-244.02909789300128</v>
      </c>
      <c r="Y79" s="59">
        <f t="shared" si="60"/>
        <v>-245.64677923490297</v>
      </c>
      <c r="Z79" s="161">
        <f t="shared" si="61"/>
        <v>160.46316335747701</v>
      </c>
      <c r="AA79" s="283">
        <f t="shared" si="74"/>
        <v>0</v>
      </c>
      <c r="AB79" s="161">
        <f t="shared" si="62"/>
        <v>149.48373651848709</v>
      </c>
      <c r="AC79" s="283">
        <f t="shared" si="75"/>
        <v>0</v>
      </c>
      <c r="AD79" s="161">
        <f t="shared" si="63"/>
        <v>145.11024235348748</v>
      </c>
      <c r="AE79" s="283">
        <f t="shared" si="76"/>
        <v>-245.64677923490297</v>
      </c>
      <c r="AH79" s="23">
        <f t="shared" si="64"/>
        <v>110.10120000000011</v>
      </c>
      <c r="AI79" s="23">
        <f t="shared" si="43"/>
        <v>-122.30283477314283</v>
      </c>
      <c r="AJ79" s="24">
        <f t="shared" si="77"/>
        <v>549.48000000000059</v>
      </c>
      <c r="AK79" s="24">
        <f t="shared" si="44"/>
        <v>-122.87163666641163</v>
      </c>
      <c r="AL79" s="28">
        <f t="shared" si="65"/>
        <v>109.12820240000011</v>
      </c>
      <c r="AM79" s="28">
        <f t="shared" si="45"/>
        <v>-123.69363093101347</v>
      </c>
      <c r="AN79" s="39">
        <f t="shared" si="66"/>
        <v>138.31999999999974</v>
      </c>
      <c r="AO79" s="39">
        <f t="shared" si="46"/>
        <v>-116.56899913443186</v>
      </c>
      <c r="AP79" s="46">
        <f t="shared" si="67"/>
        <v>107.15999999999983</v>
      </c>
      <c r="AQ79" s="46">
        <f t="shared" si="47"/>
        <v>-129.15856185243061</v>
      </c>
      <c r="AR79" s="52">
        <f t="shared" si="68"/>
        <v>97.431999999999817</v>
      </c>
      <c r="AS79" s="53">
        <f t="shared" si="48"/>
        <v>-130.59351363795241</v>
      </c>
      <c r="AT79" s="52">
        <f t="shared" si="69"/>
        <v>82.84000000000016</v>
      </c>
      <c r="AU79" s="53">
        <f t="shared" si="49"/>
        <v>-161.18909789300113</v>
      </c>
      <c r="AV79" s="291">
        <f t="shared" si="70"/>
        <v>0</v>
      </c>
      <c r="AW79" s="292">
        <f t="shared" si="71"/>
        <v>160.46316335747701</v>
      </c>
      <c r="AX79" s="291">
        <f t="shared" si="72"/>
        <v>11.528311688311708</v>
      </c>
      <c r="AY79" s="292">
        <f t="shared" si="50"/>
        <v>161.0120482067988</v>
      </c>
      <c r="AZ79" s="291">
        <f t="shared" si="73"/>
        <v>16.858181818181848</v>
      </c>
      <c r="BA79" s="292">
        <f t="shared" si="51"/>
        <v>161.96842417166931</v>
      </c>
      <c r="BC79" s="4">
        <f t="shared" si="40"/>
        <v>-0.54888484932178017</v>
      </c>
      <c r="BD79" s="4">
        <f t="shared" si="41"/>
        <v>-1.5052608141922974</v>
      </c>
      <c r="BE79" s="4">
        <f t="shared" si="42"/>
        <v>-0.95637596487051724</v>
      </c>
    </row>
    <row r="80" spans="1:57" ht="15.75" x14ac:dyDescent="0.25">
      <c r="A80" s="7">
        <v>4300.1000000000004</v>
      </c>
      <c r="B80" s="8">
        <v>2825.2</v>
      </c>
      <c r="C80" s="7">
        <v>765.9</v>
      </c>
      <c r="D80" s="7">
        <v>4715.2</v>
      </c>
      <c r="E80" s="7">
        <v>2719.7</v>
      </c>
      <c r="F80" s="9">
        <v>5358.8</v>
      </c>
      <c r="G80" s="7">
        <v>7538.2</v>
      </c>
      <c r="H80" s="299">
        <v>11588.9</v>
      </c>
      <c r="I80" s="300">
        <v>11543.4</v>
      </c>
      <c r="J80" s="4" t="s">
        <v>413</v>
      </c>
      <c r="K80" s="288"/>
      <c r="L80" s="4" t="s">
        <v>482</v>
      </c>
      <c r="M80" s="288"/>
      <c r="N80" s="4" t="s">
        <v>554</v>
      </c>
      <c r="O80" s="288">
        <v>11543.4</v>
      </c>
      <c r="Q80" s="14">
        <f t="shared" si="52"/>
        <v>-221.98105326179163</v>
      </c>
      <c r="R80" s="18">
        <f t="shared" si="53"/>
        <v>-665.50337274167214</v>
      </c>
      <c r="S80" s="7">
        <f t="shared" si="54"/>
        <v>-658.91794697522982</v>
      </c>
      <c r="T80" s="31">
        <f t="shared" si="55"/>
        <v>-221.39286146476991</v>
      </c>
      <c r="U80" s="35">
        <f t="shared" si="56"/>
        <v>-248.29645132230664</v>
      </c>
      <c r="V80" s="43">
        <f t="shared" si="57"/>
        <v>-223.32992535372708</v>
      </c>
      <c r="W80" s="50">
        <f t="shared" si="58"/>
        <v>-209.75646858732313</v>
      </c>
      <c r="X80" s="58">
        <f t="shared" si="59"/>
        <v>-215.95158906446181</v>
      </c>
      <c r="Y80" s="59">
        <f t="shared" si="60"/>
        <v>-217.67939216220586</v>
      </c>
      <c r="Z80" s="161">
        <f t="shared" si="61"/>
        <v>202.07550053411529</v>
      </c>
      <c r="AA80" s="283">
        <f t="shared" si="74"/>
        <v>0</v>
      </c>
      <c r="AB80" s="161">
        <f t="shared" si="62"/>
        <v>190.81488439401079</v>
      </c>
      <c r="AC80" s="283">
        <f t="shared" si="75"/>
        <v>0</v>
      </c>
      <c r="AD80" s="161">
        <f t="shared" si="63"/>
        <v>185.843456970918</v>
      </c>
      <c r="AE80" s="283">
        <f t="shared" si="76"/>
        <v>-217.67939216220586</v>
      </c>
      <c r="AH80" s="23">
        <f t="shared" si="64"/>
        <v>111.54990000000011</v>
      </c>
      <c r="AI80" s="23">
        <f t="shared" si="43"/>
        <v>-110.43115326179152</v>
      </c>
      <c r="AJ80" s="24">
        <f t="shared" si="77"/>
        <v>556.7100000000006</v>
      </c>
      <c r="AK80" s="24">
        <f t="shared" si="44"/>
        <v>-108.79337274167153</v>
      </c>
      <c r="AL80" s="28">
        <f t="shared" si="65"/>
        <v>110.56409980000011</v>
      </c>
      <c r="AM80" s="28">
        <f t="shared" si="45"/>
        <v>-110.8287616647698</v>
      </c>
      <c r="AN80" s="39">
        <f t="shared" si="66"/>
        <v>140.13999999999973</v>
      </c>
      <c r="AO80" s="39">
        <f t="shared" si="46"/>
        <v>-108.15645132230691</v>
      </c>
      <c r="AP80" s="46">
        <f t="shared" si="67"/>
        <v>108.56999999999982</v>
      </c>
      <c r="AQ80" s="46">
        <f t="shared" si="47"/>
        <v>-114.75992535372725</v>
      </c>
      <c r="AR80" s="52">
        <f t="shared" si="68"/>
        <v>98.713999999999814</v>
      </c>
      <c r="AS80" s="53">
        <f t="shared" si="48"/>
        <v>-111.04246858732331</v>
      </c>
      <c r="AT80" s="52">
        <f t="shared" si="69"/>
        <v>83.930000000000163</v>
      </c>
      <c r="AU80" s="53">
        <f t="shared" si="49"/>
        <v>-132.02158906446164</v>
      </c>
      <c r="AV80" s="291">
        <f t="shared" si="70"/>
        <v>0</v>
      </c>
      <c r="AW80" s="292">
        <f t="shared" si="71"/>
        <v>202.07550053411529</v>
      </c>
      <c r="AX80" s="291">
        <f t="shared" si="72"/>
        <v>11.680000000000021</v>
      </c>
      <c r="AY80" s="292">
        <f t="shared" si="50"/>
        <v>202.4948843940108</v>
      </c>
      <c r="AZ80" s="291">
        <f t="shared" si="73"/>
        <v>17.08000000000003</v>
      </c>
      <c r="BA80" s="292">
        <f t="shared" si="51"/>
        <v>202.92345697091804</v>
      </c>
      <c r="BC80" s="4">
        <f t="shared" si="40"/>
        <v>-0.41938385989550397</v>
      </c>
      <c r="BD80" s="4">
        <f t="shared" si="41"/>
        <v>-0.84795643680274679</v>
      </c>
      <c r="BE80" s="4">
        <f t="shared" si="42"/>
        <v>-0.42857257690724282</v>
      </c>
    </row>
    <row r="81" spans="1:57" ht="15.75" x14ac:dyDescent="0.25">
      <c r="A81" s="7">
        <v>3569.3</v>
      </c>
      <c r="B81" s="8">
        <v>579.1</v>
      </c>
      <c r="C81" s="7">
        <v>2815.8</v>
      </c>
      <c r="D81" s="7">
        <v>3830.4</v>
      </c>
      <c r="E81" s="7">
        <v>2512.5</v>
      </c>
      <c r="F81" s="10">
        <v>5226.8</v>
      </c>
      <c r="G81" s="7">
        <v>7971.1</v>
      </c>
      <c r="H81" s="299">
        <v>12454.7</v>
      </c>
      <c r="I81" s="300">
        <v>12219.8</v>
      </c>
      <c r="J81" s="4">
        <v>18788</v>
      </c>
      <c r="K81" s="288"/>
      <c r="L81" s="4" t="s">
        <v>483</v>
      </c>
      <c r="M81" s="288"/>
      <c r="N81" s="4">
        <v>18439</v>
      </c>
      <c r="O81" s="288">
        <v>12219.8</v>
      </c>
      <c r="Q81" s="14">
        <f t="shared" si="52"/>
        <v>-213.32925770522098</v>
      </c>
      <c r="R81" s="18">
        <f t="shared" si="53"/>
        <v>-664.0995965722019</v>
      </c>
      <c r="S81" s="7">
        <f t="shared" si="54"/>
        <v>-652.092467163214</v>
      </c>
      <c r="T81" s="31">
        <f t="shared" si="55"/>
        <v>-212.10824350858408</v>
      </c>
      <c r="U81" s="35">
        <f t="shared" si="56"/>
        <v>-242.20613006494088</v>
      </c>
      <c r="V81" s="43">
        <f t="shared" si="57"/>
        <v>-210.66116054094996</v>
      </c>
      <c r="W81" s="50">
        <f t="shared" si="58"/>
        <v>-190.438786040786</v>
      </c>
      <c r="X81" s="58">
        <f t="shared" si="59"/>
        <v>-185.77888702481275</v>
      </c>
      <c r="Y81" s="59">
        <f t="shared" si="60"/>
        <v>-188.07508550923123</v>
      </c>
      <c r="Z81" s="161">
        <f t="shared" si="61"/>
        <v>247.55594641706881</v>
      </c>
      <c r="AA81" s="283">
        <f t="shared" si="74"/>
        <v>0</v>
      </c>
      <c r="AB81" s="161">
        <f t="shared" si="62"/>
        <v>235.88275880701477</v>
      </c>
      <c r="AC81" s="283">
        <f t="shared" si="75"/>
        <v>0</v>
      </c>
      <c r="AD81" s="161">
        <f t="shared" si="63"/>
        <v>230.48134540197967</v>
      </c>
      <c r="AE81" s="283">
        <f t="shared" si="76"/>
        <v>-188.07508550923123</v>
      </c>
      <c r="AH81" s="23">
        <f t="shared" si="64"/>
        <v>112.99860000000011</v>
      </c>
      <c r="AI81" s="23">
        <f t="shared" si="43"/>
        <v>-100.33065770522087</v>
      </c>
      <c r="AJ81" s="24">
        <f t="shared" si="77"/>
        <v>563.94000000000062</v>
      </c>
      <c r="AK81" s="24">
        <f t="shared" si="44"/>
        <v>-100.15959657220128</v>
      </c>
      <c r="AL81" s="28">
        <f t="shared" si="65"/>
        <v>111.99999720000011</v>
      </c>
      <c r="AM81" s="28">
        <f t="shared" si="45"/>
        <v>-100.10824630858397</v>
      </c>
      <c r="AN81" s="39">
        <f t="shared" si="66"/>
        <v>141.95999999999972</v>
      </c>
      <c r="AO81" s="39">
        <f t="shared" si="46"/>
        <v>-100.24613006494116</v>
      </c>
      <c r="AP81" s="46">
        <f t="shared" si="67"/>
        <v>109.97999999999982</v>
      </c>
      <c r="AQ81" s="46">
        <f t="shared" si="47"/>
        <v>-100.68116054095015</v>
      </c>
      <c r="AR81" s="52">
        <f t="shared" si="68"/>
        <v>99.99599999999981</v>
      </c>
      <c r="AS81" s="53">
        <f t="shared" si="48"/>
        <v>-90.442786040786189</v>
      </c>
      <c r="AT81" s="52">
        <f t="shared" si="69"/>
        <v>85.020000000000167</v>
      </c>
      <c r="AU81" s="53">
        <f t="shared" si="49"/>
        <v>-100.75888702481258</v>
      </c>
      <c r="AV81" s="291">
        <f t="shared" si="70"/>
        <v>0</v>
      </c>
      <c r="AW81" s="292">
        <f t="shared" si="71"/>
        <v>247.55594641706881</v>
      </c>
      <c r="AX81" s="291">
        <f t="shared" si="72"/>
        <v>11.831688311688334</v>
      </c>
      <c r="AY81" s="292">
        <f t="shared" si="50"/>
        <v>247.71444711870311</v>
      </c>
      <c r="AZ81" s="291">
        <f t="shared" si="73"/>
        <v>17.301818181818213</v>
      </c>
      <c r="BA81" s="292">
        <f t="shared" si="51"/>
        <v>247.78316358379789</v>
      </c>
      <c r="BC81" s="4">
        <f t="shared" si="40"/>
        <v>-0.15850070163429564</v>
      </c>
      <c r="BD81" s="4">
        <f t="shared" si="41"/>
        <v>-0.22721716672907633</v>
      </c>
      <c r="BE81" s="4">
        <f t="shared" si="42"/>
        <v>-6.8716465094780688E-2</v>
      </c>
    </row>
    <row r="82" spans="1:57" ht="15.75" x14ac:dyDescent="0.25">
      <c r="A82" s="4"/>
      <c r="B82" s="4"/>
      <c r="C82" s="4"/>
      <c r="D82" s="4"/>
      <c r="E82" s="4"/>
      <c r="F82" s="4"/>
      <c r="G82" s="4"/>
      <c r="H82" s="301"/>
      <c r="I82" s="301"/>
      <c r="J82" s="4"/>
      <c r="K82" s="289"/>
      <c r="L82" s="4"/>
      <c r="M82" s="289"/>
      <c r="N82" s="4"/>
      <c r="O82" s="289"/>
      <c r="Z82" s="161"/>
      <c r="AA82" s="283"/>
      <c r="AB82" s="161"/>
      <c r="AC82" s="283"/>
      <c r="AD82" s="161"/>
      <c r="AE82" s="283">
        <f t="shared" ref="AE82:AE128" si="78">500*SIN(O82*PI()/(180*3600))+AE81</f>
        <v>-188.07508550923123</v>
      </c>
      <c r="AV82" s="291"/>
      <c r="AW82" s="292"/>
      <c r="AX82" s="291"/>
      <c r="AY82" s="292"/>
      <c r="AZ82" s="291"/>
      <c r="BA82" s="292"/>
    </row>
    <row r="83" spans="1:57" ht="15.75" x14ac:dyDescent="0.25">
      <c r="J83" s="4"/>
      <c r="L83" s="4"/>
      <c r="N83" s="4"/>
      <c r="Z83" s="161"/>
      <c r="AA83" s="283"/>
      <c r="AB83" s="161"/>
      <c r="AC83" s="283"/>
      <c r="AD83" s="161"/>
      <c r="AE83" s="283">
        <f t="shared" si="78"/>
        <v>-188.07508550923123</v>
      </c>
      <c r="AV83" s="291"/>
      <c r="AW83" s="292"/>
      <c r="AX83" s="291"/>
      <c r="AY83" s="292"/>
      <c r="AZ83" s="291"/>
      <c r="BA83" s="292"/>
      <c r="BC83" s="4">
        <f>MAX(BC3:BC81)</f>
        <v>0</v>
      </c>
      <c r="BD83" s="4">
        <f t="shared" ref="BD83:BE83" si="79">MAX(BD3:BD81)</f>
        <v>1.138443932436374</v>
      </c>
      <c r="BE83" s="4">
        <f t="shared" si="79"/>
        <v>1.7738038367627951</v>
      </c>
    </row>
    <row r="84" spans="1:57" ht="15.75" x14ac:dyDescent="0.25">
      <c r="J84" s="4"/>
      <c r="L84" s="4"/>
      <c r="N84" s="4"/>
      <c r="Z84" s="161"/>
      <c r="AA84" s="283"/>
      <c r="AB84" s="161"/>
      <c r="AC84" s="283"/>
      <c r="AD84" s="161"/>
      <c r="AE84" s="283">
        <f t="shared" si="78"/>
        <v>-188.07508550923123</v>
      </c>
      <c r="AV84" s="291"/>
      <c r="AW84" s="292"/>
      <c r="AX84" s="291"/>
      <c r="AY84" s="292"/>
      <c r="AZ84" s="291"/>
      <c r="BA84" s="292"/>
      <c r="BC84" s="4">
        <f>MIN(BC3:BC81)</f>
        <v>-3.2810506495438787</v>
      </c>
      <c r="BD84" s="4">
        <f t="shared" ref="BD84" si="80">MIN(BD3:BD81)</f>
        <v>-3.9257219570195874</v>
      </c>
      <c r="BE84" s="4">
        <f>MIN(BE3:BE81)</f>
        <v>-1.9427104573641252</v>
      </c>
    </row>
    <row r="85" spans="1:57" ht="15.75" x14ac:dyDescent="0.25">
      <c r="J85" s="4"/>
      <c r="L85" s="4"/>
      <c r="N85" s="4"/>
      <c r="Z85" s="161"/>
      <c r="AA85" s="283"/>
      <c r="AB85" s="161"/>
      <c r="AC85" s="283"/>
      <c r="AD85" s="161"/>
      <c r="AE85" s="283">
        <f t="shared" si="78"/>
        <v>-188.07508550923123</v>
      </c>
      <c r="AV85" s="291"/>
      <c r="AW85" s="292"/>
      <c r="AX85" s="291"/>
      <c r="AY85" s="292"/>
      <c r="AZ85" s="291"/>
      <c r="BA85" s="292"/>
    </row>
    <row r="86" spans="1:57" ht="15.75" x14ac:dyDescent="0.25">
      <c r="J86" s="4"/>
      <c r="L86" s="4"/>
      <c r="N86" s="4"/>
      <c r="Z86" s="161"/>
      <c r="AA86" s="283"/>
      <c r="AB86" s="161"/>
      <c r="AC86" s="283"/>
      <c r="AD86" s="161"/>
      <c r="AE86" s="283">
        <f t="shared" si="78"/>
        <v>-188.07508550923123</v>
      </c>
      <c r="AV86" s="291"/>
      <c r="AW86" s="292"/>
      <c r="AX86" s="291"/>
      <c r="AY86" s="292"/>
      <c r="AZ86" s="291"/>
      <c r="BA86" s="292"/>
    </row>
    <row r="87" spans="1:57" ht="15.75" x14ac:dyDescent="0.25">
      <c r="J87" s="4"/>
      <c r="L87" s="4"/>
      <c r="N87" s="4"/>
      <c r="Z87" s="161"/>
      <c r="AA87" s="283"/>
      <c r="AB87" s="161"/>
      <c r="AC87" s="283"/>
      <c r="AD87" s="161"/>
      <c r="AE87" s="283">
        <f t="shared" si="78"/>
        <v>-188.07508550923123</v>
      </c>
      <c r="AV87" s="291"/>
      <c r="AW87" s="292"/>
      <c r="AX87" s="291"/>
      <c r="AY87" s="292"/>
      <c r="AZ87" s="291"/>
      <c r="BA87" s="292"/>
    </row>
    <row r="88" spans="1:57" ht="15.75" x14ac:dyDescent="0.25">
      <c r="J88" s="4"/>
      <c r="L88" s="4"/>
      <c r="N88" s="4"/>
      <c r="Z88" s="161"/>
      <c r="AA88" s="283"/>
      <c r="AB88" s="161"/>
      <c r="AC88" s="283"/>
      <c r="AD88" s="161"/>
      <c r="AE88" s="283">
        <f t="shared" si="78"/>
        <v>-188.07508550923123</v>
      </c>
      <c r="AV88" s="291"/>
      <c r="AW88" s="292"/>
      <c r="AX88" s="291"/>
      <c r="AY88" s="292"/>
      <c r="AZ88" s="291"/>
      <c r="BA88" s="292"/>
    </row>
    <row r="89" spans="1:57" ht="15.75" x14ac:dyDescent="0.25">
      <c r="J89" s="4"/>
      <c r="L89" s="4"/>
      <c r="N89" s="4"/>
      <c r="Z89" s="161"/>
      <c r="AA89" s="283"/>
      <c r="AB89" s="161"/>
      <c r="AC89" s="283"/>
      <c r="AD89" s="161"/>
      <c r="AE89" s="283">
        <f t="shared" si="78"/>
        <v>-188.07508550923123</v>
      </c>
      <c r="AV89" s="291"/>
      <c r="AW89" s="292"/>
      <c r="AX89" s="291"/>
      <c r="AY89" s="292"/>
      <c r="AZ89" s="291"/>
      <c r="BA89" s="292"/>
    </row>
    <row r="90" spans="1:57" ht="15.75" x14ac:dyDescent="0.25">
      <c r="J90" s="4"/>
      <c r="L90" s="4"/>
      <c r="N90" s="4"/>
      <c r="Z90" s="161"/>
      <c r="AA90" s="283"/>
      <c r="AB90" s="161"/>
      <c r="AC90" s="283"/>
      <c r="AD90" s="161"/>
      <c r="AE90" s="283">
        <f t="shared" si="78"/>
        <v>-188.07508550923123</v>
      </c>
      <c r="AV90" s="291"/>
      <c r="AW90" s="292"/>
      <c r="AX90" s="291"/>
      <c r="AY90" s="292"/>
      <c r="AZ90" s="291"/>
      <c r="BA90" s="292"/>
    </row>
    <row r="91" spans="1:57" ht="15.75" x14ac:dyDescent="0.25">
      <c r="J91" s="4"/>
      <c r="L91" s="4"/>
      <c r="N91" s="4"/>
      <c r="Z91" s="161"/>
      <c r="AA91" s="283"/>
      <c r="AB91" s="161"/>
      <c r="AC91" s="283"/>
      <c r="AD91" s="161"/>
      <c r="AE91" s="283">
        <f t="shared" si="78"/>
        <v>-188.07508550923123</v>
      </c>
      <c r="AV91" s="291"/>
      <c r="AW91" s="292"/>
      <c r="AX91" s="291"/>
      <c r="AY91" s="292"/>
      <c r="AZ91" s="291"/>
      <c r="BA91" s="292"/>
    </row>
    <row r="92" spans="1:57" ht="15.75" x14ac:dyDescent="0.25">
      <c r="J92" s="4"/>
      <c r="L92" s="4"/>
      <c r="N92" s="4"/>
      <c r="Z92" s="161"/>
      <c r="AA92" s="283"/>
      <c r="AB92" s="161"/>
      <c r="AC92" s="283"/>
      <c r="AD92" s="161"/>
      <c r="AE92" s="283">
        <f t="shared" si="78"/>
        <v>-188.07508550923123</v>
      </c>
      <c r="AV92" s="291"/>
      <c r="AW92" s="292"/>
      <c r="AX92" s="291"/>
      <c r="AY92" s="292"/>
      <c r="AZ92" s="291"/>
      <c r="BA92" s="292"/>
    </row>
    <row r="93" spans="1:57" ht="15.75" x14ac:dyDescent="0.25">
      <c r="J93" s="4"/>
      <c r="L93" s="4"/>
      <c r="N93" s="4"/>
      <c r="Z93" s="161"/>
      <c r="AA93" s="283"/>
      <c r="AB93" s="161"/>
      <c r="AC93" s="283"/>
      <c r="AD93" s="161"/>
      <c r="AE93" s="283">
        <f t="shared" si="78"/>
        <v>-188.07508550923123</v>
      </c>
      <c r="AV93" s="291"/>
      <c r="AW93" s="292"/>
      <c r="AX93" s="291"/>
      <c r="AY93" s="292"/>
      <c r="AZ93" s="291"/>
      <c r="BA93" s="292"/>
    </row>
    <row r="94" spans="1:57" ht="15.75" x14ac:dyDescent="0.25">
      <c r="J94" s="4"/>
      <c r="L94" s="4"/>
      <c r="N94" s="4"/>
      <c r="Z94" s="161"/>
      <c r="AA94" s="283"/>
      <c r="AB94" s="161"/>
      <c r="AC94" s="283"/>
      <c r="AD94" s="161"/>
      <c r="AE94" s="283">
        <f t="shared" si="78"/>
        <v>-188.07508550923123</v>
      </c>
      <c r="AV94" s="291"/>
      <c r="AW94" s="292"/>
      <c r="AX94" s="291"/>
      <c r="AY94" s="292"/>
      <c r="AZ94" s="291"/>
      <c r="BA94" s="292"/>
    </row>
    <row r="95" spans="1:57" ht="15.75" x14ac:dyDescent="0.25">
      <c r="J95" s="4"/>
      <c r="L95" s="4"/>
      <c r="N95" s="4"/>
      <c r="Z95" s="161"/>
      <c r="AA95" s="283"/>
      <c r="AB95" s="161"/>
      <c r="AC95" s="283"/>
      <c r="AD95" s="161"/>
      <c r="AE95" s="283">
        <f t="shared" si="78"/>
        <v>-188.07508550923123</v>
      </c>
      <c r="AV95" s="291"/>
      <c r="AW95" s="292"/>
      <c r="AX95" s="291"/>
      <c r="AY95" s="292"/>
      <c r="AZ95" s="291"/>
      <c r="BA95" s="292"/>
    </row>
    <row r="96" spans="1:57" ht="15.75" x14ac:dyDescent="0.25">
      <c r="J96" s="4"/>
      <c r="L96" s="4"/>
      <c r="N96" s="4"/>
      <c r="Z96" s="161"/>
      <c r="AA96" s="283"/>
      <c r="AB96" s="161"/>
      <c r="AC96" s="283"/>
      <c r="AD96" s="161"/>
      <c r="AE96" s="283">
        <f t="shared" si="78"/>
        <v>-188.07508550923123</v>
      </c>
      <c r="AV96" s="291"/>
      <c r="AW96" s="292"/>
      <c r="AX96" s="291"/>
      <c r="AY96" s="292"/>
      <c r="AZ96" s="291"/>
      <c r="BA96" s="292"/>
    </row>
    <row r="97" spans="10:53" ht="15.75" x14ac:dyDescent="0.25">
      <c r="J97" s="4"/>
      <c r="L97" s="4"/>
      <c r="N97" s="4"/>
      <c r="Z97" s="161"/>
      <c r="AA97" s="283"/>
      <c r="AB97" s="161"/>
      <c r="AC97" s="283"/>
      <c r="AD97" s="161"/>
      <c r="AE97" s="283">
        <f t="shared" si="78"/>
        <v>-188.07508550923123</v>
      </c>
      <c r="AV97" s="291"/>
      <c r="AW97" s="292"/>
      <c r="AX97" s="291"/>
      <c r="AY97" s="292"/>
      <c r="AZ97" s="291"/>
      <c r="BA97" s="292"/>
    </row>
    <row r="98" spans="10:53" ht="15.75" x14ac:dyDescent="0.25">
      <c r="J98" s="4"/>
      <c r="L98" s="4"/>
      <c r="N98" s="4"/>
      <c r="Z98" s="161"/>
      <c r="AA98" s="283"/>
      <c r="AB98" s="161"/>
      <c r="AC98" s="283"/>
      <c r="AD98" s="161"/>
      <c r="AE98" s="283">
        <f t="shared" si="78"/>
        <v>-188.07508550923123</v>
      </c>
      <c r="AV98" s="291"/>
      <c r="AW98" s="292"/>
      <c r="AX98" s="291"/>
      <c r="AY98" s="292"/>
      <c r="AZ98" s="291"/>
      <c r="BA98" s="292"/>
    </row>
    <row r="99" spans="10:53" ht="15.75" x14ac:dyDescent="0.25">
      <c r="J99" s="4"/>
      <c r="L99" s="4"/>
      <c r="N99" s="4"/>
      <c r="Z99" s="161"/>
      <c r="AA99" s="283"/>
      <c r="AB99" s="161"/>
      <c r="AC99" s="283"/>
      <c r="AD99" s="161"/>
      <c r="AE99" s="283">
        <f t="shared" si="78"/>
        <v>-188.07508550923123</v>
      </c>
      <c r="AV99" s="291"/>
      <c r="AW99" s="292"/>
      <c r="AX99" s="291"/>
      <c r="AY99" s="292"/>
      <c r="AZ99" s="291"/>
      <c r="BA99" s="292"/>
    </row>
    <row r="100" spans="10:53" ht="15.75" x14ac:dyDescent="0.25">
      <c r="J100" s="4"/>
      <c r="L100" s="4"/>
      <c r="N100" s="4"/>
      <c r="Z100" s="161"/>
      <c r="AA100" s="283"/>
      <c r="AB100" s="161"/>
      <c r="AC100" s="283"/>
      <c r="AD100" s="161"/>
      <c r="AE100" s="283">
        <f t="shared" si="78"/>
        <v>-188.07508550923123</v>
      </c>
      <c r="AV100" s="291"/>
      <c r="AW100" s="292"/>
      <c r="AX100" s="291"/>
      <c r="AY100" s="292"/>
      <c r="AZ100" s="291"/>
      <c r="BA100" s="292"/>
    </row>
    <row r="101" spans="10:53" ht="15.75" x14ac:dyDescent="0.25">
      <c r="J101" s="4"/>
      <c r="L101" s="4"/>
      <c r="N101" s="4"/>
      <c r="Z101" s="161"/>
      <c r="AA101" s="283"/>
      <c r="AB101" s="161"/>
      <c r="AC101" s="283"/>
      <c r="AD101" s="161"/>
      <c r="AE101" s="283">
        <f t="shared" si="78"/>
        <v>-188.07508550923123</v>
      </c>
      <c r="AV101" s="291"/>
      <c r="AW101" s="292"/>
      <c r="AX101" s="291"/>
      <c r="AY101" s="292"/>
      <c r="AZ101" s="291"/>
      <c r="BA101" s="292"/>
    </row>
    <row r="102" spans="10:53" ht="15.75" x14ac:dyDescent="0.25">
      <c r="J102" s="4"/>
      <c r="L102" s="4"/>
      <c r="N102" s="4"/>
      <c r="Z102" s="161"/>
      <c r="AA102" s="283"/>
      <c r="AB102" s="161"/>
      <c r="AC102" s="283"/>
      <c r="AD102" s="161"/>
      <c r="AE102" s="283">
        <f t="shared" si="78"/>
        <v>-188.07508550923123</v>
      </c>
      <c r="AV102" s="291"/>
      <c r="AW102" s="292"/>
      <c r="AX102" s="291"/>
      <c r="AY102" s="292"/>
      <c r="AZ102" s="291"/>
      <c r="BA102" s="292"/>
    </row>
    <row r="103" spans="10:53" ht="15.75" x14ac:dyDescent="0.25">
      <c r="J103" s="4"/>
      <c r="L103" s="4"/>
      <c r="N103" s="4"/>
      <c r="Z103" s="161"/>
      <c r="AA103" s="283"/>
      <c r="AB103" s="161"/>
      <c r="AC103" s="283"/>
      <c r="AD103" s="161"/>
      <c r="AE103" s="283">
        <f t="shared" si="78"/>
        <v>-188.07508550923123</v>
      </c>
      <c r="AV103" s="291"/>
      <c r="AW103" s="292"/>
      <c r="AX103" s="291"/>
      <c r="AY103" s="292"/>
      <c r="AZ103" s="291"/>
      <c r="BA103" s="292"/>
    </row>
    <row r="104" spans="10:53" ht="15.75" x14ac:dyDescent="0.25">
      <c r="J104" s="4"/>
      <c r="L104" s="4"/>
      <c r="N104" s="4"/>
      <c r="Z104" s="161"/>
      <c r="AA104" s="283"/>
      <c r="AB104" s="161"/>
      <c r="AC104" s="283"/>
      <c r="AD104" s="161"/>
      <c r="AE104" s="283">
        <f t="shared" si="78"/>
        <v>-188.07508550923123</v>
      </c>
      <c r="AV104" s="291"/>
      <c r="AW104" s="292"/>
      <c r="AX104" s="291"/>
      <c r="AY104" s="292"/>
      <c r="AZ104" s="291"/>
      <c r="BA104" s="292"/>
    </row>
    <row r="105" spans="10:53" ht="15.75" x14ac:dyDescent="0.25">
      <c r="J105" s="4"/>
      <c r="L105" s="4"/>
      <c r="N105" s="4"/>
      <c r="Z105" s="161"/>
      <c r="AA105" s="283"/>
      <c r="AB105" s="161"/>
      <c r="AC105" s="283"/>
      <c r="AD105" s="161"/>
      <c r="AE105" s="283">
        <f t="shared" si="78"/>
        <v>-188.07508550923123</v>
      </c>
      <c r="AV105" s="291"/>
      <c r="AW105" s="292"/>
      <c r="AX105" s="291"/>
      <c r="AY105" s="292"/>
      <c r="AZ105" s="291"/>
      <c r="BA105" s="292"/>
    </row>
    <row r="106" spans="10:53" ht="15.75" x14ac:dyDescent="0.25">
      <c r="J106" s="4"/>
      <c r="L106" s="4"/>
      <c r="N106" s="4"/>
      <c r="Z106" s="161"/>
      <c r="AA106" s="283"/>
      <c r="AB106" s="161"/>
      <c r="AC106" s="283"/>
      <c r="AD106" s="161"/>
      <c r="AE106" s="283">
        <f t="shared" si="78"/>
        <v>-188.07508550923123</v>
      </c>
      <c r="AV106" s="291"/>
      <c r="AW106" s="292"/>
      <c r="AX106" s="291"/>
      <c r="AY106" s="292"/>
      <c r="AZ106" s="291"/>
      <c r="BA106" s="292"/>
    </row>
    <row r="107" spans="10:53" ht="15.75" x14ac:dyDescent="0.25">
      <c r="J107" s="4"/>
      <c r="L107" s="4"/>
      <c r="N107" s="4"/>
      <c r="Z107" s="161"/>
      <c r="AA107" s="283"/>
      <c r="AB107" s="161"/>
      <c r="AC107" s="283"/>
      <c r="AD107" s="161"/>
      <c r="AE107" s="283">
        <f t="shared" si="78"/>
        <v>-188.07508550923123</v>
      </c>
      <c r="AV107" s="291"/>
      <c r="AW107" s="292"/>
      <c r="AX107" s="291"/>
      <c r="AY107" s="292"/>
      <c r="AZ107" s="291"/>
      <c r="BA107" s="292"/>
    </row>
    <row r="108" spans="10:53" ht="15.75" x14ac:dyDescent="0.25">
      <c r="J108" s="4"/>
      <c r="L108" s="4"/>
      <c r="N108" s="4"/>
      <c r="Z108" s="161"/>
      <c r="AA108" s="283"/>
      <c r="AB108" s="161"/>
      <c r="AC108" s="283"/>
      <c r="AD108" s="161"/>
      <c r="AE108" s="283">
        <f t="shared" si="78"/>
        <v>-188.07508550923123</v>
      </c>
      <c r="AV108" s="291"/>
      <c r="AW108" s="292"/>
      <c r="AX108" s="291"/>
      <c r="AY108" s="292"/>
      <c r="AZ108" s="291"/>
      <c r="BA108" s="292"/>
    </row>
    <row r="109" spans="10:53" ht="15.75" x14ac:dyDescent="0.25">
      <c r="J109" s="4"/>
      <c r="L109" s="4"/>
      <c r="N109" s="4"/>
      <c r="Z109" s="161"/>
      <c r="AA109" s="283"/>
      <c r="AB109" s="161"/>
      <c r="AC109" s="283"/>
      <c r="AD109" s="161"/>
      <c r="AE109" s="283">
        <f t="shared" si="78"/>
        <v>-188.07508550923123</v>
      </c>
      <c r="AV109" s="291"/>
      <c r="AW109" s="292"/>
      <c r="AX109" s="291"/>
      <c r="AY109" s="292"/>
      <c r="AZ109" s="291"/>
      <c r="BA109" s="292"/>
    </row>
    <row r="110" spans="10:53" ht="15.75" x14ac:dyDescent="0.25">
      <c r="J110" s="4"/>
      <c r="L110" s="4"/>
      <c r="N110" s="4"/>
      <c r="Z110" s="161"/>
      <c r="AA110" s="283"/>
      <c r="AB110" s="161"/>
      <c r="AC110" s="283"/>
      <c r="AD110" s="161"/>
      <c r="AE110" s="283">
        <f t="shared" si="78"/>
        <v>-188.07508550923123</v>
      </c>
      <c r="AV110" s="291"/>
      <c r="AW110" s="292"/>
      <c r="AX110" s="291"/>
      <c r="AY110" s="292"/>
      <c r="AZ110" s="291"/>
      <c r="BA110" s="292"/>
    </row>
    <row r="111" spans="10:53" ht="15.75" x14ac:dyDescent="0.25">
      <c r="J111" s="4"/>
      <c r="L111" s="4"/>
      <c r="N111" s="4"/>
      <c r="Z111" s="161"/>
      <c r="AA111" s="283"/>
      <c r="AB111" s="161"/>
      <c r="AC111" s="283"/>
      <c r="AD111" s="161"/>
      <c r="AE111" s="283">
        <f t="shared" si="78"/>
        <v>-188.07508550923123</v>
      </c>
      <c r="AV111" s="291"/>
      <c r="AW111" s="292"/>
      <c r="AX111" s="291"/>
      <c r="AY111" s="292"/>
      <c r="AZ111" s="291"/>
      <c r="BA111" s="292"/>
    </row>
    <row r="112" spans="10:53" ht="15.75" x14ac:dyDescent="0.25">
      <c r="J112" s="4"/>
      <c r="L112" s="4"/>
      <c r="N112" s="4"/>
      <c r="Z112" s="161"/>
      <c r="AA112" s="283"/>
      <c r="AB112" s="161"/>
      <c r="AC112" s="283"/>
      <c r="AD112" s="161"/>
      <c r="AE112" s="283">
        <f t="shared" si="78"/>
        <v>-188.07508550923123</v>
      </c>
      <c r="AV112" s="291"/>
      <c r="AW112" s="292"/>
      <c r="AX112" s="291"/>
      <c r="AY112" s="292"/>
      <c r="AZ112" s="291"/>
      <c r="BA112" s="292"/>
    </row>
    <row r="113" spans="10:53" ht="15.75" x14ac:dyDescent="0.25">
      <c r="J113" s="4"/>
      <c r="L113" s="4"/>
      <c r="N113" s="4"/>
      <c r="Z113" s="161"/>
      <c r="AA113" s="283"/>
      <c r="AB113" s="161"/>
      <c r="AC113" s="283"/>
      <c r="AD113" s="161"/>
      <c r="AE113" s="283">
        <f t="shared" si="78"/>
        <v>-188.07508550923123</v>
      </c>
      <c r="AV113" s="291"/>
      <c r="AW113" s="292"/>
      <c r="AX113" s="291"/>
      <c r="AY113" s="292"/>
      <c r="AZ113" s="291"/>
      <c r="BA113" s="292"/>
    </row>
    <row r="114" spans="10:53" ht="15.75" x14ac:dyDescent="0.25">
      <c r="J114" s="4"/>
      <c r="L114" s="4"/>
      <c r="N114" s="4"/>
      <c r="Z114" s="161"/>
      <c r="AA114" s="283"/>
      <c r="AB114" s="161"/>
      <c r="AC114" s="283"/>
      <c r="AD114" s="161"/>
      <c r="AE114" s="283">
        <f t="shared" si="78"/>
        <v>-188.07508550923123</v>
      </c>
      <c r="AV114" s="291"/>
      <c r="AW114" s="292"/>
      <c r="AX114" s="291"/>
      <c r="AY114" s="292"/>
      <c r="AZ114" s="291"/>
      <c r="BA114" s="292"/>
    </row>
    <row r="115" spans="10:53" ht="15.75" x14ac:dyDescent="0.25">
      <c r="J115" s="4"/>
      <c r="L115" s="4"/>
      <c r="N115" s="4"/>
      <c r="Z115" s="161"/>
      <c r="AA115" s="283"/>
      <c r="AB115" s="161"/>
      <c r="AC115" s="283"/>
      <c r="AD115" s="161"/>
      <c r="AE115" s="283">
        <f t="shared" si="78"/>
        <v>-188.07508550923123</v>
      </c>
      <c r="AV115" s="291"/>
      <c r="AW115" s="292"/>
      <c r="AX115" s="291"/>
      <c r="AY115" s="292"/>
      <c r="AZ115" s="291"/>
      <c r="BA115" s="292"/>
    </row>
    <row r="116" spans="10:53" ht="15.75" x14ac:dyDescent="0.25">
      <c r="J116" s="4"/>
      <c r="L116" s="4"/>
      <c r="N116" s="4"/>
      <c r="Z116" s="161"/>
      <c r="AA116" s="283"/>
      <c r="AB116" s="161"/>
      <c r="AC116" s="283"/>
      <c r="AD116" s="161"/>
      <c r="AE116" s="283">
        <f t="shared" si="78"/>
        <v>-188.07508550923123</v>
      </c>
      <c r="AV116" s="291"/>
      <c r="AW116" s="292"/>
      <c r="AX116" s="291"/>
      <c r="AY116" s="292"/>
      <c r="AZ116" s="291"/>
      <c r="BA116" s="292"/>
    </row>
    <row r="117" spans="10:53" ht="15.75" x14ac:dyDescent="0.25">
      <c r="J117" s="4"/>
      <c r="L117" s="4"/>
      <c r="N117" s="4"/>
      <c r="Z117" s="161"/>
      <c r="AA117" s="283"/>
      <c r="AB117" s="161"/>
      <c r="AC117" s="283"/>
      <c r="AD117" s="161"/>
      <c r="AE117" s="283">
        <f t="shared" si="78"/>
        <v>-188.07508550923123</v>
      </c>
      <c r="AV117" s="291"/>
      <c r="AW117" s="292"/>
      <c r="AX117" s="291"/>
      <c r="AY117" s="292"/>
      <c r="AZ117" s="291"/>
      <c r="BA117" s="292"/>
    </row>
    <row r="118" spans="10:53" ht="15.75" x14ac:dyDescent="0.25">
      <c r="J118" s="4"/>
      <c r="L118" s="4"/>
      <c r="N118" s="4"/>
      <c r="Z118" s="161"/>
      <c r="AA118" s="283"/>
      <c r="AB118" s="161"/>
      <c r="AC118" s="283"/>
      <c r="AD118" s="161"/>
      <c r="AE118" s="283">
        <f t="shared" si="78"/>
        <v>-188.07508550923123</v>
      </c>
      <c r="AV118" s="291"/>
      <c r="AW118" s="292"/>
      <c r="AX118" s="291"/>
      <c r="AY118" s="292"/>
      <c r="AZ118" s="291"/>
      <c r="BA118" s="292"/>
    </row>
    <row r="119" spans="10:53" ht="15.75" x14ac:dyDescent="0.25">
      <c r="J119" s="4"/>
      <c r="L119" s="4"/>
      <c r="N119" s="4"/>
      <c r="Z119" s="161"/>
      <c r="AA119" s="283"/>
      <c r="AB119" s="161"/>
      <c r="AC119" s="283"/>
      <c r="AD119" s="161"/>
      <c r="AE119" s="283">
        <f t="shared" si="78"/>
        <v>-188.07508550923123</v>
      </c>
      <c r="AV119" s="291"/>
      <c r="AW119" s="292"/>
      <c r="AX119" s="291"/>
      <c r="AY119" s="292"/>
      <c r="AZ119" s="291"/>
      <c r="BA119" s="292"/>
    </row>
    <row r="120" spans="10:53" ht="15.75" x14ac:dyDescent="0.25">
      <c r="J120" s="4"/>
      <c r="L120" s="4"/>
      <c r="N120" s="4"/>
      <c r="Z120" s="161"/>
      <c r="AA120" s="283"/>
      <c r="AB120" s="161"/>
      <c r="AC120" s="283"/>
      <c r="AD120" s="161"/>
      <c r="AE120" s="283">
        <f t="shared" si="78"/>
        <v>-188.07508550923123</v>
      </c>
      <c r="AV120" s="291"/>
      <c r="AW120" s="292"/>
      <c r="AX120" s="291"/>
      <c r="AY120" s="292"/>
      <c r="AZ120" s="291"/>
      <c r="BA120" s="292"/>
    </row>
    <row r="121" spans="10:53" ht="15.75" x14ac:dyDescent="0.25">
      <c r="J121" s="4"/>
      <c r="L121" s="4"/>
      <c r="N121" s="4"/>
      <c r="Z121" s="161"/>
      <c r="AA121" s="283"/>
      <c r="AB121" s="161"/>
      <c r="AC121" s="283"/>
      <c r="AD121" s="161"/>
      <c r="AE121" s="283">
        <f t="shared" si="78"/>
        <v>-188.07508550923123</v>
      </c>
      <c r="AV121" s="291"/>
      <c r="AW121" s="292"/>
      <c r="AX121" s="291"/>
      <c r="AY121" s="292"/>
      <c r="AZ121" s="291"/>
      <c r="BA121" s="292"/>
    </row>
    <row r="122" spans="10:53" ht="15.75" x14ac:dyDescent="0.25">
      <c r="J122" s="4"/>
      <c r="L122" s="4"/>
      <c r="N122" s="4"/>
      <c r="Z122" s="161"/>
      <c r="AA122" s="283"/>
      <c r="AB122" s="161"/>
      <c r="AC122" s="283"/>
      <c r="AD122" s="161"/>
      <c r="AE122" s="283">
        <f t="shared" si="78"/>
        <v>-188.07508550923123</v>
      </c>
      <c r="AV122" s="291"/>
      <c r="AW122" s="292"/>
      <c r="AX122" s="291"/>
      <c r="AY122" s="292"/>
      <c r="AZ122" s="291"/>
      <c r="BA122" s="292"/>
    </row>
    <row r="123" spans="10:53" ht="15.75" x14ac:dyDescent="0.25">
      <c r="J123" s="4"/>
      <c r="L123" s="4"/>
      <c r="N123" s="4"/>
      <c r="Z123" s="161"/>
      <c r="AA123" s="283"/>
      <c r="AB123" s="161"/>
      <c r="AC123" s="283"/>
      <c r="AD123" s="161"/>
      <c r="AE123" s="283">
        <f t="shared" si="78"/>
        <v>-188.07508550923123</v>
      </c>
      <c r="AV123" s="291"/>
      <c r="AW123" s="292"/>
      <c r="AX123" s="291"/>
      <c r="AY123" s="292"/>
      <c r="AZ123" s="291"/>
      <c r="BA123" s="292"/>
    </row>
    <row r="124" spans="10:53" ht="15.75" x14ac:dyDescent="0.25">
      <c r="J124" s="4"/>
      <c r="L124" s="4"/>
      <c r="N124" s="4"/>
      <c r="Z124" s="161"/>
      <c r="AA124" s="283"/>
      <c r="AB124" s="161"/>
      <c r="AC124" s="283"/>
      <c r="AD124" s="161"/>
      <c r="AE124" s="283">
        <f t="shared" si="78"/>
        <v>-188.07508550923123</v>
      </c>
      <c r="AV124" s="291"/>
      <c r="AW124" s="292"/>
      <c r="AX124" s="291"/>
      <c r="AY124" s="292"/>
      <c r="AZ124" s="291"/>
      <c r="BA124" s="292"/>
    </row>
    <row r="125" spans="10:53" ht="15.75" x14ac:dyDescent="0.25">
      <c r="J125" s="4"/>
      <c r="L125" s="4"/>
      <c r="N125" s="4"/>
      <c r="Z125" s="161"/>
      <c r="AA125" s="283"/>
      <c r="AB125" s="161"/>
      <c r="AC125" s="283"/>
      <c r="AD125" s="161"/>
      <c r="AE125" s="283">
        <f t="shared" si="78"/>
        <v>-188.07508550923123</v>
      </c>
      <c r="AV125" s="291"/>
      <c r="AW125" s="292"/>
      <c r="AX125" s="291"/>
      <c r="AY125" s="292"/>
      <c r="AZ125" s="291"/>
      <c r="BA125" s="292"/>
    </row>
    <row r="126" spans="10:53" ht="15.75" x14ac:dyDescent="0.25">
      <c r="J126" s="4"/>
      <c r="L126" s="4"/>
      <c r="N126" s="4"/>
      <c r="Z126" s="161"/>
      <c r="AA126" s="283"/>
      <c r="AB126" s="161"/>
      <c r="AC126" s="283"/>
      <c r="AD126" s="161"/>
      <c r="AE126" s="283">
        <f t="shared" si="78"/>
        <v>-188.07508550923123</v>
      </c>
      <c r="AV126" s="291"/>
      <c r="AW126" s="292"/>
      <c r="AX126" s="291"/>
      <c r="AY126" s="292"/>
      <c r="AZ126" s="291"/>
      <c r="BA126" s="292"/>
    </row>
    <row r="127" spans="10:53" ht="15.75" x14ac:dyDescent="0.25">
      <c r="J127" s="4"/>
      <c r="L127" s="4"/>
      <c r="N127" s="4"/>
      <c r="Z127" s="161"/>
      <c r="AA127" s="283"/>
      <c r="AB127" s="161"/>
      <c r="AC127" s="283"/>
      <c r="AD127" s="161"/>
      <c r="AE127" s="283">
        <f t="shared" si="78"/>
        <v>-188.07508550923123</v>
      </c>
      <c r="AV127" s="291"/>
      <c r="AW127" s="292"/>
      <c r="AX127" s="291"/>
      <c r="AY127" s="292"/>
      <c r="AZ127" s="291"/>
      <c r="BA127" s="292"/>
    </row>
    <row r="128" spans="10:53" ht="15.75" x14ac:dyDescent="0.25">
      <c r="J128" s="4"/>
      <c r="L128" s="4"/>
      <c r="N128" s="4"/>
      <c r="Z128" s="161"/>
      <c r="AA128" s="283"/>
      <c r="AB128" s="161"/>
      <c r="AC128" s="283"/>
      <c r="AD128" s="161"/>
      <c r="AE128" s="283">
        <f t="shared" si="78"/>
        <v>-188.07508550923123</v>
      </c>
      <c r="AV128" s="291"/>
      <c r="AW128" s="292"/>
      <c r="AX128" s="291"/>
      <c r="AY128" s="292"/>
      <c r="AZ128" s="291"/>
      <c r="BA128" s="292"/>
    </row>
    <row r="129" spans="48:53" x14ac:dyDescent="0.25">
      <c r="AV129" s="291"/>
      <c r="AW129" s="292"/>
      <c r="AX129" s="291"/>
      <c r="AY129" s="292"/>
      <c r="AZ129" s="291"/>
      <c r="BA129" s="292"/>
    </row>
    <row r="130" spans="48:53" x14ac:dyDescent="0.25">
      <c r="AV130" s="291"/>
      <c r="AW130" s="292"/>
      <c r="AX130" s="291"/>
      <c r="AY130" s="292"/>
      <c r="AZ130" s="291"/>
      <c r="BA130" s="292"/>
    </row>
    <row r="131" spans="48:53" x14ac:dyDescent="0.25">
      <c r="AV131" s="291"/>
      <c r="AW131" s="292"/>
      <c r="AX131" s="291"/>
      <c r="AY131" s="292"/>
      <c r="AZ131" s="291"/>
      <c r="BA131" s="292"/>
    </row>
    <row r="132" spans="48:53" x14ac:dyDescent="0.25">
      <c r="AV132" s="291"/>
      <c r="AW132" s="292"/>
      <c r="AX132" s="291"/>
      <c r="AY132" s="292"/>
      <c r="AZ132" s="291"/>
      <c r="BA132" s="292"/>
    </row>
    <row r="133" spans="48:53" x14ac:dyDescent="0.25">
      <c r="AV133" s="291"/>
      <c r="AW133" s="292"/>
      <c r="AX133" s="291"/>
      <c r="AY133" s="292"/>
      <c r="AZ133" s="291"/>
      <c r="BA133" s="292"/>
    </row>
    <row r="134" spans="48:53" x14ac:dyDescent="0.25">
      <c r="AV134" s="291"/>
      <c r="AW134" s="292"/>
      <c r="AX134" s="291"/>
      <c r="AY134" s="292"/>
      <c r="AZ134" s="291"/>
      <c r="BA134" s="292"/>
    </row>
    <row r="135" spans="48:53" x14ac:dyDescent="0.25">
      <c r="AV135" s="291"/>
      <c r="AW135" s="292"/>
      <c r="AX135" s="291"/>
      <c r="AY135" s="292"/>
      <c r="AZ135" s="291"/>
      <c r="BA135" s="292"/>
    </row>
    <row r="136" spans="48:53" x14ac:dyDescent="0.25">
      <c r="AV136" s="291"/>
      <c r="AW136" s="292"/>
      <c r="AX136" s="291"/>
      <c r="AY136" s="292"/>
      <c r="AZ136" s="291"/>
      <c r="BA136" s="292"/>
    </row>
    <row r="137" spans="48:53" x14ac:dyDescent="0.25">
      <c r="AV137" s="291"/>
      <c r="AW137" s="292"/>
      <c r="AX137" s="291"/>
      <c r="AY137" s="292"/>
      <c r="AZ137" s="291"/>
      <c r="BA137" s="292"/>
    </row>
    <row r="138" spans="48:53" x14ac:dyDescent="0.25">
      <c r="AV138" s="291"/>
      <c r="AW138" s="292"/>
      <c r="AX138" s="291"/>
      <c r="AY138" s="292"/>
      <c r="AZ138" s="291"/>
      <c r="BA138" s="292"/>
    </row>
    <row r="139" spans="48:53" x14ac:dyDescent="0.25">
      <c r="AV139" s="291"/>
      <c r="AW139" s="292"/>
      <c r="AX139" s="291"/>
      <c r="AY139" s="292"/>
      <c r="AZ139" s="291"/>
      <c r="BA139" s="292"/>
    </row>
    <row r="140" spans="48:53" x14ac:dyDescent="0.25">
      <c r="AV140" s="291"/>
      <c r="AW140" s="292"/>
      <c r="AX140" s="291"/>
      <c r="AY140" s="292"/>
      <c r="AZ140" s="291"/>
      <c r="BA140" s="292"/>
    </row>
    <row r="141" spans="48:53" x14ac:dyDescent="0.25">
      <c r="AV141" s="291"/>
      <c r="AW141" s="292"/>
      <c r="AX141" s="291"/>
      <c r="AY141" s="292"/>
      <c r="AZ141" s="291"/>
      <c r="BA141" s="292"/>
    </row>
    <row r="142" spans="48:53" x14ac:dyDescent="0.25">
      <c r="AV142" s="291"/>
      <c r="AW142" s="292"/>
      <c r="AX142" s="291"/>
      <c r="AY142" s="292"/>
      <c r="AZ142" s="291"/>
      <c r="BA142" s="292"/>
    </row>
    <row r="143" spans="48:53" x14ac:dyDescent="0.25">
      <c r="AV143" s="291"/>
      <c r="AW143" s="292"/>
      <c r="AX143" s="291"/>
      <c r="AY143" s="292"/>
      <c r="AZ143" s="291"/>
      <c r="BA143" s="292"/>
    </row>
    <row r="144" spans="48:53" x14ac:dyDescent="0.25">
      <c r="AV144" s="291"/>
      <c r="AW144" s="292"/>
      <c r="AX144" s="291"/>
      <c r="AY144" s="292"/>
      <c r="AZ144" s="291"/>
      <c r="BA144" s="292"/>
    </row>
    <row r="145" spans="48:53" x14ac:dyDescent="0.25">
      <c r="AV145" s="291"/>
      <c r="AW145" s="292"/>
      <c r="AX145" s="291"/>
      <c r="AY145" s="292"/>
      <c r="AZ145" s="291"/>
      <c r="BA145" s="292"/>
    </row>
    <row r="146" spans="48:53" x14ac:dyDescent="0.25">
      <c r="AV146" s="291"/>
      <c r="AW146" s="292"/>
      <c r="AX146" s="291"/>
      <c r="AY146" s="292"/>
      <c r="AZ146" s="291"/>
      <c r="BA146" s="292"/>
    </row>
    <row r="147" spans="48:53" x14ac:dyDescent="0.25">
      <c r="AV147" s="291"/>
      <c r="AW147" s="292"/>
      <c r="AX147" s="291"/>
      <c r="AY147" s="292"/>
      <c r="AZ147" s="291"/>
      <c r="BA147" s="292"/>
    </row>
    <row r="148" spans="48:53" x14ac:dyDescent="0.25">
      <c r="AV148" s="291"/>
      <c r="AW148" s="292"/>
      <c r="AX148" s="291"/>
      <c r="AY148" s="292"/>
      <c r="AZ148" s="291"/>
      <c r="BA148" s="292"/>
    </row>
    <row r="149" spans="48:53" x14ac:dyDescent="0.25">
      <c r="AV149" s="291"/>
      <c r="AW149" s="292"/>
      <c r="AX149" s="291"/>
      <c r="AY149" s="292"/>
      <c r="AZ149" s="291"/>
      <c r="BA149" s="292"/>
    </row>
    <row r="150" spans="48:53" x14ac:dyDescent="0.25">
      <c r="AV150" s="291"/>
      <c r="AW150" s="292"/>
      <c r="AX150" s="291"/>
      <c r="AY150" s="292"/>
      <c r="AZ150" s="291"/>
      <c r="BA150" s="292"/>
    </row>
    <row r="151" spans="48:53" x14ac:dyDescent="0.25">
      <c r="AV151" s="291"/>
      <c r="AW151" s="292"/>
      <c r="AX151" s="291"/>
      <c r="AY151" s="292"/>
      <c r="AZ151" s="291"/>
      <c r="BA151" s="292"/>
    </row>
    <row r="152" spans="48:53" x14ac:dyDescent="0.25">
      <c r="AV152" s="291"/>
      <c r="AW152" s="292"/>
      <c r="AX152" s="291"/>
      <c r="AY152" s="292"/>
      <c r="AZ152" s="291"/>
      <c r="BA152" s="292"/>
    </row>
    <row r="153" spans="48:53" x14ac:dyDescent="0.25">
      <c r="AV153" s="291"/>
      <c r="AW153" s="292"/>
      <c r="AX153" s="291"/>
      <c r="AY153" s="292"/>
      <c r="AZ153" s="291"/>
      <c r="BA153" s="292"/>
    </row>
    <row r="154" spans="48:53" x14ac:dyDescent="0.25">
      <c r="AV154" s="291"/>
      <c r="AW154" s="292"/>
      <c r="AX154" s="291"/>
      <c r="AY154" s="292"/>
      <c r="AZ154" s="291"/>
      <c r="BA154" s="292"/>
    </row>
    <row r="155" spans="48:53" x14ac:dyDescent="0.25">
      <c r="AV155" s="291"/>
      <c r="AW155" s="292"/>
      <c r="AX155" s="291"/>
      <c r="AY155" s="292"/>
      <c r="AZ155" s="291"/>
      <c r="BA155" s="292"/>
    </row>
    <row r="156" spans="48:53" x14ac:dyDescent="0.25">
      <c r="AV156" s="291"/>
      <c r="AW156" s="292"/>
      <c r="AX156" s="291"/>
      <c r="AY156" s="292"/>
      <c r="AZ156" s="291"/>
      <c r="BA156" s="292"/>
    </row>
    <row r="157" spans="48:53" x14ac:dyDescent="0.25">
      <c r="AV157" s="291"/>
      <c r="AW157" s="292"/>
      <c r="AX157" s="291"/>
      <c r="AY157" s="292"/>
      <c r="AZ157" s="291"/>
      <c r="BA157" s="292"/>
    </row>
    <row r="158" spans="48:53" x14ac:dyDescent="0.25">
      <c r="AV158" s="291"/>
      <c r="AW158" s="292"/>
      <c r="AX158" s="291"/>
      <c r="AY158" s="292"/>
      <c r="AZ158" s="291"/>
      <c r="BA158" s="292"/>
    </row>
    <row r="159" spans="48:53" x14ac:dyDescent="0.25">
      <c r="AV159" s="291"/>
      <c r="AW159" s="292"/>
      <c r="AX159" s="291"/>
      <c r="AY159" s="292"/>
      <c r="AZ159" s="291"/>
      <c r="BA159" s="292"/>
    </row>
    <row r="160" spans="48:53" x14ac:dyDescent="0.25">
      <c r="AV160" s="291"/>
      <c r="AW160" s="292"/>
      <c r="AX160" s="291"/>
      <c r="AY160" s="292"/>
      <c r="AZ160" s="291"/>
      <c r="BA160" s="292"/>
    </row>
    <row r="161" spans="48:53" x14ac:dyDescent="0.25">
      <c r="AV161" s="291"/>
      <c r="AW161" s="292"/>
      <c r="AX161" s="291"/>
      <c r="AY161" s="292"/>
      <c r="AZ161" s="291"/>
      <c r="BA161" s="292"/>
    </row>
    <row r="162" spans="48:53" x14ac:dyDescent="0.25">
      <c r="AV162" s="291"/>
      <c r="AW162" s="292"/>
      <c r="AX162" s="291"/>
      <c r="AY162" s="292"/>
      <c r="AZ162" s="291"/>
      <c r="BA162" s="292"/>
    </row>
    <row r="163" spans="48:53" x14ac:dyDescent="0.25">
      <c r="AV163" s="291"/>
      <c r="AW163" s="292"/>
      <c r="AX163" s="291"/>
      <c r="AY163" s="292"/>
      <c r="AZ163" s="291"/>
      <c r="BA163" s="292"/>
    </row>
    <row r="164" spans="48:53" x14ac:dyDescent="0.25">
      <c r="AV164" s="291"/>
      <c r="AW164" s="292"/>
      <c r="AX164" s="291"/>
      <c r="AY164" s="292"/>
      <c r="AZ164" s="291"/>
      <c r="BA164" s="292"/>
    </row>
    <row r="165" spans="48:53" x14ac:dyDescent="0.25">
      <c r="AV165" s="291"/>
      <c r="AW165" s="292"/>
      <c r="AX165" s="291"/>
      <c r="AY165" s="292"/>
      <c r="AZ165" s="291"/>
      <c r="BA165" s="292"/>
    </row>
    <row r="166" spans="48:53" x14ac:dyDescent="0.25">
      <c r="AV166" s="291"/>
      <c r="AW166" s="292"/>
      <c r="AX166" s="291"/>
      <c r="AY166" s="292"/>
      <c r="AZ166" s="291"/>
      <c r="BA166" s="292"/>
    </row>
    <row r="167" spans="48:53" x14ac:dyDescent="0.25">
      <c r="AV167" s="291"/>
      <c r="AW167" s="292"/>
      <c r="AX167" s="291"/>
      <c r="AY167" s="292"/>
      <c r="AZ167" s="291"/>
      <c r="BA167" s="292"/>
    </row>
    <row r="168" spans="48:53" x14ac:dyDescent="0.25">
      <c r="AV168" s="291"/>
      <c r="AW168" s="292"/>
      <c r="AX168" s="291"/>
      <c r="AY168" s="292"/>
      <c r="AZ168" s="291"/>
      <c r="BA168" s="292"/>
    </row>
    <row r="169" spans="48:53" x14ac:dyDescent="0.25">
      <c r="AV169" s="291"/>
      <c r="AW169" s="292"/>
      <c r="AX169" s="291"/>
      <c r="AY169" s="292"/>
      <c r="AZ169" s="291"/>
      <c r="BA169" s="292"/>
    </row>
    <row r="170" spans="48:53" x14ac:dyDescent="0.25">
      <c r="AV170" s="291"/>
      <c r="AW170" s="292"/>
      <c r="AX170" s="291"/>
      <c r="AY170" s="292"/>
      <c r="AZ170" s="291"/>
      <c r="BA170" s="292"/>
    </row>
    <row r="171" spans="48:53" x14ac:dyDescent="0.25">
      <c r="AV171" s="291"/>
      <c r="AW171" s="292"/>
      <c r="AX171" s="291"/>
      <c r="AY171" s="292"/>
      <c r="AZ171" s="291"/>
      <c r="BA171" s="292"/>
    </row>
    <row r="172" spans="48:53" x14ac:dyDescent="0.25">
      <c r="AV172" s="291"/>
      <c r="AW172" s="292"/>
      <c r="AX172" s="291"/>
      <c r="AY172" s="292"/>
      <c r="AZ172" s="291"/>
      <c r="BA172" s="292"/>
    </row>
    <row r="173" spans="48:53" x14ac:dyDescent="0.25">
      <c r="AV173" s="291"/>
      <c r="AW173" s="292"/>
      <c r="AX173" s="291"/>
      <c r="AY173" s="292"/>
      <c r="AZ173" s="291"/>
      <c r="BA173" s="292"/>
    </row>
    <row r="174" spans="48:53" x14ac:dyDescent="0.25">
      <c r="AV174" s="291"/>
      <c r="AW174" s="292"/>
      <c r="AX174" s="291"/>
      <c r="AY174" s="292"/>
      <c r="AZ174" s="291"/>
      <c r="BA174" s="292"/>
    </row>
    <row r="175" spans="48:53" x14ac:dyDescent="0.25">
      <c r="AV175" s="291"/>
      <c r="AW175" s="292"/>
      <c r="AX175" s="291"/>
      <c r="AY175" s="292"/>
      <c r="AZ175" s="291"/>
      <c r="BA175" s="292"/>
    </row>
    <row r="176" spans="48:53" x14ac:dyDescent="0.25">
      <c r="AV176" s="291"/>
      <c r="AW176" s="292"/>
      <c r="AX176" s="291"/>
      <c r="AY176" s="292"/>
      <c r="AZ176" s="291"/>
      <c r="BA176" s="292"/>
    </row>
    <row r="177" spans="48:53" x14ac:dyDescent="0.25">
      <c r="AV177" s="291"/>
      <c r="AW177" s="292"/>
      <c r="AX177" s="291"/>
      <c r="AY177" s="292"/>
      <c r="AZ177" s="291"/>
      <c r="BA177" s="292"/>
    </row>
    <row r="178" spans="48:53" x14ac:dyDescent="0.25">
      <c r="AV178" s="291"/>
      <c r="AW178" s="292"/>
      <c r="AX178" s="291"/>
      <c r="AY178" s="292"/>
      <c r="AZ178" s="291"/>
      <c r="BA178" s="292"/>
    </row>
    <row r="179" spans="48:53" x14ac:dyDescent="0.25">
      <c r="AV179" s="291"/>
      <c r="AW179" s="292"/>
      <c r="AX179" s="291"/>
      <c r="AY179" s="292"/>
      <c r="AZ179" s="291"/>
      <c r="BA179" s="292"/>
    </row>
    <row r="180" spans="48:53" x14ac:dyDescent="0.25">
      <c r="AV180" s="291"/>
      <c r="AW180" s="292"/>
      <c r="AX180" s="291"/>
      <c r="AY180" s="292"/>
      <c r="AZ180" s="291"/>
      <c r="BA180" s="292"/>
    </row>
    <row r="181" spans="48:53" x14ac:dyDescent="0.25">
      <c r="AV181" s="291"/>
      <c r="AW181" s="292"/>
      <c r="AX181" s="291"/>
      <c r="AY181" s="292"/>
      <c r="AZ181" s="291"/>
      <c r="BA181" s="292"/>
    </row>
    <row r="182" spans="48:53" x14ac:dyDescent="0.25">
      <c r="AV182" s="291"/>
      <c r="AW182" s="292"/>
      <c r="AX182" s="291"/>
      <c r="AY182" s="292"/>
      <c r="AZ182" s="291"/>
      <c r="BA182" s="292"/>
    </row>
    <row r="183" spans="48:53" x14ac:dyDescent="0.25">
      <c r="AV183" s="291"/>
      <c r="AW183" s="292"/>
      <c r="AX183" s="291"/>
      <c r="AY183" s="292"/>
      <c r="AZ183" s="291"/>
      <c r="BA183" s="292"/>
    </row>
    <row r="184" spans="48:53" x14ac:dyDescent="0.25">
      <c r="AV184" s="291"/>
      <c r="AW184" s="292"/>
      <c r="AX184" s="291"/>
      <c r="AY184" s="292"/>
      <c r="AZ184" s="291"/>
      <c r="BA184" s="292"/>
    </row>
    <row r="185" spans="48:53" x14ac:dyDescent="0.25">
      <c r="AV185" s="291"/>
      <c r="AW185" s="292"/>
      <c r="AX185" s="291"/>
      <c r="AY185" s="292"/>
      <c r="AZ185" s="291"/>
      <c r="BA185" s="292"/>
    </row>
    <row r="186" spans="48:53" x14ac:dyDescent="0.25">
      <c r="AV186" s="291"/>
      <c r="AW186" s="292"/>
      <c r="AX186" s="291"/>
      <c r="AY186" s="292"/>
      <c r="AZ186" s="291"/>
      <c r="BA186" s="292"/>
    </row>
    <row r="187" spans="48:53" x14ac:dyDescent="0.25">
      <c r="AV187" s="291"/>
      <c r="AW187" s="292"/>
      <c r="AX187" s="291"/>
      <c r="AY187" s="292"/>
      <c r="AZ187" s="291"/>
      <c r="BA187" s="292"/>
    </row>
    <row r="188" spans="48:53" x14ac:dyDescent="0.25">
      <c r="AV188" s="291"/>
      <c r="AW188" s="292"/>
      <c r="AX188" s="291"/>
      <c r="AY188" s="292"/>
      <c r="AZ188" s="291"/>
      <c r="BA188" s="292"/>
    </row>
    <row r="189" spans="48:53" x14ac:dyDescent="0.25">
      <c r="AV189" s="291"/>
      <c r="AW189" s="292"/>
      <c r="AX189" s="291"/>
      <c r="AY189" s="292"/>
      <c r="AZ189" s="291"/>
      <c r="BA189" s="292"/>
    </row>
    <row r="190" spans="48:53" x14ac:dyDescent="0.25">
      <c r="AV190" s="291"/>
      <c r="AW190" s="292"/>
      <c r="AX190" s="291"/>
      <c r="AY190" s="292"/>
      <c r="AZ190" s="291"/>
      <c r="BA190" s="292"/>
    </row>
    <row r="191" spans="48:53" x14ac:dyDescent="0.25">
      <c r="AV191" s="291"/>
      <c r="AW191" s="292"/>
      <c r="AX191" s="291"/>
      <c r="AY191" s="292"/>
      <c r="AZ191" s="291"/>
      <c r="BA191" s="292"/>
    </row>
    <row r="192" spans="48:53" x14ac:dyDescent="0.25">
      <c r="AV192" s="291"/>
      <c r="AW192" s="292"/>
      <c r="AX192" s="291"/>
      <c r="AY192" s="292"/>
      <c r="AZ192" s="291"/>
      <c r="BA192" s="292"/>
    </row>
    <row r="193" spans="48:53" x14ac:dyDescent="0.25">
      <c r="AV193" s="291"/>
      <c r="AW193" s="292"/>
      <c r="AX193" s="291"/>
      <c r="AY193" s="292"/>
      <c r="AZ193" s="291"/>
      <c r="BA193" s="292"/>
    </row>
    <row r="194" spans="48:53" x14ac:dyDescent="0.25">
      <c r="AV194" s="291"/>
      <c r="AW194" s="292"/>
      <c r="AX194" s="291"/>
      <c r="AY194" s="292"/>
      <c r="AZ194" s="291"/>
      <c r="BA194" s="292"/>
    </row>
    <row r="195" spans="48:53" x14ac:dyDescent="0.25">
      <c r="AV195" s="291"/>
      <c r="AW195" s="292"/>
      <c r="AX195" s="291"/>
      <c r="AY195" s="292"/>
      <c r="AZ195" s="291"/>
      <c r="BA195" s="292"/>
    </row>
    <row r="196" spans="48:53" x14ac:dyDescent="0.25">
      <c r="AV196" s="291"/>
      <c r="AW196" s="292"/>
      <c r="AX196" s="291"/>
      <c r="AY196" s="292"/>
      <c r="AZ196" s="291"/>
      <c r="BA196" s="292"/>
    </row>
    <row r="197" spans="48:53" x14ac:dyDescent="0.25">
      <c r="AV197" s="291"/>
      <c r="AW197" s="292"/>
      <c r="AX197" s="291"/>
      <c r="AY197" s="292"/>
      <c r="AZ197" s="291"/>
      <c r="BA197" s="292"/>
    </row>
    <row r="198" spans="48:53" x14ac:dyDescent="0.25">
      <c r="AV198" s="291"/>
      <c r="AW198" s="292"/>
      <c r="AX198" s="291"/>
      <c r="AY198" s="292"/>
      <c r="AZ198" s="291"/>
      <c r="BA198" s="292"/>
    </row>
    <row r="199" spans="48:53" x14ac:dyDescent="0.25">
      <c r="AV199" s="291"/>
      <c r="AW199" s="292"/>
      <c r="AX199" s="291"/>
      <c r="AY199" s="292"/>
      <c r="AZ199" s="291"/>
      <c r="BA199" s="292"/>
    </row>
    <row r="200" spans="48:53" x14ac:dyDescent="0.25">
      <c r="AV200" s="291"/>
      <c r="AW200" s="292"/>
      <c r="AX200" s="291"/>
      <c r="AY200" s="292"/>
      <c r="AZ200" s="291"/>
      <c r="BA200" s="292"/>
    </row>
    <row r="201" spans="48:53" x14ac:dyDescent="0.25">
      <c r="AV201" s="291"/>
      <c r="AW201" s="292"/>
      <c r="AX201" s="291"/>
      <c r="AY201" s="292"/>
      <c r="AZ201" s="291"/>
      <c r="BA201" s="292"/>
    </row>
    <row r="202" spans="48:53" x14ac:dyDescent="0.25">
      <c r="AV202" s="291"/>
      <c r="AW202" s="292"/>
      <c r="AX202" s="291"/>
      <c r="AY202" s="292"/>
      <c r="AZ202" s="291"/>
      <c r="BA202" s="292"/>
    </row>
    <row r="203" spans="48:53" x14ac:dyDescent="0.25">
      <c r="AV203" s="291"/>
      <c r="AW203" s="292"/>
      <c r="AX203" s="291"/>
      <c r="AY203" s="292"/>
      <c r="AZ203" s="291"/>
      <c r="BA203" s="292"/>
    </row>
    <row r="204" spans="48:53" x14ac:dyDescent="0.25">
      <c r="AV204" s="291"/>
      <c r="AW204" s="292"/>
      <c r="AX204" s="291"/>
      <c r="AY204" s="292"/>
      <c r="AZ204" s="291"/>
      <c r="BA204" s="292"/>
    </row>
    <row r="205" spans="48:53" x14ac:dyDescent="0.25">
      <c r="AV205" s="291"/>
      <c r="AW205" s="292"/>
      <c r="AX205" s="291"/>
      <c r="AY205" s="292"/>
      <c r="AZ205" s="291"/>
      <c r="BA205" s="292"/>
    </row>
    <row r="206" spans="48:53" x14ac:dyDescent="0.25">
      <c r="AV206" s="291"/>
      <c r="AW206" s="292"/>
      <c r="AX206" s="291"/>
      <c r="AY206" s="292"/>
      <c r="AZ206" s="291"/>
      <c r="BA206" s="292"/>
    </row>
    <row r="207" spans="48:53" x14ac:dyDescent="0.25">
      <c r="AV207" s="291"/>
      <c r="AW207" s="292"/>
      <c r="AX207" s="291"/>
      <c r="AY207" s="292"/>
      <c r="AZ207" s="291"/>
      <c r="BA207" s="292"/>
    </row>
    <row r="208" spans="48:53" x14ac:dyDescent="0.25">
      <c r="AV208" s="291"/>
      <c r="AW208" s="292"/>
      <c r="AX208" s="291"/>
      <c r="AY208" s="292"/>
      <c r="AZ208" s="291"/>
      <c r="BA208" s="292"/>
    </row>
    <row r="209" spans="48:53" x14ac:dyDescent="0.25">
      <c r="AV209" s="291"/>
      <c r="AW209" s="292"/>
      <c r="AX209" s="291"/>
      <c r="AY209" s="292"/>
      <c r="AZ209" s="291"/>
      <c r="BA209" s="292"/>
    </row>
    <row r="210" spans="48:53" x14ac:dyDescent="0.25">
      <c r="AV210" s="291"/>
      <c r="AW210" s="292"/>
      <c r="AX210" s="291"/>
      <c r="AY210" s="292"/>
      <c r="AZ210" s="291"/>
      <c r="BA210" s="292"/>
    </row>
    <row r="211" spans="48:53" x14ac:dyDescent="0.25">
      <c r="AV211" s="291"/>
      <c r="AW211" s="292"/>
      <c r="AX211" s="291"/>
      <c r="AY211" s="292"/>
      <c r="AZ211" s="291"/>
      <c r="BA211" s="292"/>
    </row>
    <row r="212" spans="48:53" x14ac:dyDescent="0.25">
      <c r="AV212" s="291"/>
      <c r="AW212" s="292"/>
      <c r="AX212" s="291"/>
      <c r="AY212" s="292"/>
      <c r="AZ212" s="291"/>
      <c r="BA212" s="292"/>
    </row>
    <row r="213" spans="48:53" x14ac:dyDescent="0.25">
      <c r="AV213" s="291"/>
      <c r="AW213" s="292"/>
      <c r="AX213" s="291"/>
      <c r="AY213" s="292"/>
      <c r="AZ213" s="291"/>
      <c r="BA213" s="292"/>
    </row>
    <row r="214" spans="48:53" x14ac:dyDescent="0.25">
      <c r="AV214" s="291"/>
      <c r="AW214" s="292"/>
      <c r="AX214" s="291"/>
      <c r="AY214" s="292"/>
      <c r="AZ214" s="291"/>
      <c r="BA214" s="292"/>
    </row>
    <row r="215" spans="48:53" x14ac:dyDescent="0.25">
      <c r="AV215" s="291"/>
      <c r="AW215" s="292"/>
      <c r="AX215" s="291"/>
      <c r="AY215" s="292"/>
      <c r="AZ215" s="291"/>
      <c r="BA215" s="292"/>
    </row>
    <row r="216" spans="48:53" x14ac:dyDescent="0.25">
      <c r="AV216" s="291"/>
      <c r="AW216" s="292"/>
      <c r="AX216" s="291"/>
      <c r="AY216" s="292"/>
      <c r="AZ216" s="291"/>
      <c r="BA216" s="292"/>
    </row>
    <row r="217" spans="48:53" x14ac:dyDescent="0.25">
      <c r="AV217" s="291"/>
      <c r="AW217" s="292"/>
      <c r="AX217" s="291"/>
      <c r="AY217" s="292"/>
      <c r="AZ217" s="291"/>
      <c r="BA217" s="292"/>
    </row>
    <row r="218" spans="48:53" x14ac:dyDescent="0.25">
      <c r="AV218" s="291"/>
      <c r="AW218" s="292"/>
      <c r="AX218" s="291"/>
      <c r="AY218" s="292"/>
      <c r="AZ218" s="291"/>
      <c r="BA218" s="292"/>
    </row>
    <row r="219" spans="48:53" x14ac:dyDescent="0.25">
      <c r="AV219" s="291"/>
      <c r="AW219" s="292"/>
      <c r="AX219" s="291"/>
      <c r="AY219" s="292"/>
      <c r="AZ219" s="291"/>
      <c r="BA219" s="292"/>
    </row>
    <row r="220" spans="48:53" x14ac:dyDescent="0.25">
      <c r="AV220" s="291"/>
      <c r="AW220" s="292"/>
      <c r="AX220" s="291"/>
      <c r="AY220" s="292"/>
      <c r="AZ220" s="291"/>
      <c r="BA220" s="292"/>
    </row>
    <row r="221" spans="48:53" x14ac:dyDescent="0.25">
      <c r="AV221" s="291"/>
      <c r="AW221" s="292"/>
      <c r="AX221" s="291"/>
      <c r="AY221" s="292"/>
      <c r="AZ221" s="291"/>
      <c r="BA221" s="292"/>
    </row>
    <row r="222" spans="48:53" x14ac:dyDescent="0.25">
      <c r="AV222" s="291"/>
      <c r="AW222" s="292"/>
      <c r="AX222" s="291"/>
      <c r="AY222" s="292"/>
      <c r="AZ222" s="291"/>
      <c r="BA222" s="292"/>
    </row>
    <row r="223" spans="48:53" x14ac:dyDescent="0.25">
      <c r="AV223" s="291"/>
      <c r="AW223" s="292"/>
      <c r="AX223" s="291"/>
      <c r="AY223" s="292"/>
      <c r="AZ223" s="291"/>
      <c r="BA223" s="292"/>
    </row>
    <row r="224" spans="48:53" x14ac:dyDescent="0.25">
      <c r="AV224" s="291"/>
      <c r="AW224" s="292"/>
      <c r="AX224" s="291"/>
      <c r="AY224" s="292"/>
      <c r="AZ224" s="291"/>
      <c r="BA224" s="292"/>
    </row>
    <row r="225" spans="48:53" x14ac:dyDescent="0.25">
      <c r="AV225" s="291"/>
      <c r="AW225" s="292"/>
      <c r="AX225" s="291"/>
      <c r="AY225" s="292"/>
      <c r="AZ225" s="291"/>
      <c r="BA225" s="292"/>
    </row>
    <row r="226" spans="48:53" x14ac:dyDescent="0.25">
      <c r="AV226" s="291"/>
      <c r="AW226" s="292"/>
      <c r="AX226" s="291"/>
      <c r="AY226" s="292"/>
      <c r="AZ226" s="291"/>
      <c r="BA226" s="292"/>
    </row>
    <row r="227" spans="48:53" x14ac:dyDescent="0.25">
      <c r="AV227" s="291"/>
      <c r="AW227" s="292"/>
      <c r="AX227" s="291"/>
      <c r="AY227" s="292"/>
      <c r="AZ227" s="291"/>
      <c r="BA227" s="292"/>
    </row>
    <row r="228" spans="48:53" x14ac:dyDescent="0.25">
      <c r="AV228" s="291"/>
      <c r="AW228" s="292"/>
      <c r="AX228" s="291"/>
      <c r="AY228" s="292"/>
      <c r="AZ228" s="291"/>
      <c r="BA228" s="292"/>
    </row>
    <row r="229" spans="48:53" x14ac:dyDescent="0.25">
      <c r="AV229" s="291"/>
      <c r="AW229" s="292"/>
      <c r="AX229" s="291"/>
      <c r="AY229" s="292"/>
      <c r="AZ229" s="291"/>
      <c r="BA229" s="292"/>
    </row>
    <row r="230" spans="48:53" x14ac:dyDescent="0.25">
      <c r="AV230" s="291"/>
      <c r="AW230" s="292"/>
      <c r="AX230" s="291"/>
      <c r="AY230" s="292"/>
      <c r="AZ230" s="291"/>
      <c r="BA230" s="292"/>
    </row>
    <row r="231" spans="48:53" x14ac:dyDescent="0.25">
      <c r="AV231" s="291"/>
      <c r="AW231" s="292"/>
      <c r="AX231" s="291"/>
      <c r="AY231" s="292"/>
      <c r="AZ231" s="291"/>
      <c r="BA231" s="292"/>
    </row>
    <row r="232" spans="48:53" x14ac:dyDescent="0.25">
      <c r="AV232" s="291"/>
      <c r="AW232" s="292"/>
      <c r="AX232" s="291"/>
      <c r="AY232" s="292"/>
      <c r="AZ232" s="291"/>
      <c r="BA232" s="292"/>
    </row>
    <row r="233" spans="48:53" x14ac:dyDescent="0.25">
      <c r="AV233" s="291"/>
      <c r="AW233" s="292"/>
      <c r="AX233" s="291"/>
      <c r="AY233" s="292"/>
      <c r="AZ233" s="291"/>
      <c r="BA233" s="292"/>
    </row>
    <row r="234" spans="48:53" x14ac:dyDescent="0.25">
      <c r="AV234" s="291"/>
      <c r="AW234" s="292"/>
      <c r="AX234" s="291"/>
      <c r="AY234" s="292"/>
      <c r="AZ234" s="291"/>
      <c r="BA234" s="292"/>
    </row>
    <row r="235" spans="48:53" x14ac:dyDescent="0.25">
      <c r="AV235" s="291"/>
      <c r="AW235" s="292"/>
      <c r="AX235" s="291"/>
      <c r="AY235" s="292"/>
      <c r="AZ235" s="291"/>
      <c r="BA235" s="292"/>
    </row>
    <row r="236" spans="48:53" x14ac:dyDescent="0.25">
      <c r="AV236" s="291"/>
      <c r="AW236" s="292"/>
      <c r="AX236" s="291"/>
      <c r="AY236" s="292"/>
      <c r="AZ236" s="291"/>
      <c r="BA236" s="292"/>
    </row>
    <row r="237" spans="48:53" x14ac:dyDescent="0.25">
      <c r="AV237" s="291"/>
      <c r="AW237" s="292"/>
      <c r="AX237" s="291"/>
      <c r="AY237" s="292"/>
      <c r="AZ237" s="291"/>
      <c r="BA237" s="292"/>
    </row>
    <row r="238" spans="48:53" x14ac:dyDescent="0.25">
      <c r="AV238" s="291"/>
      <c r="AW238" s="292"/>
      <c r="AX238" s="291"/>
      <c r="AY238" s="292"/>
      <c r="AZ238" s="291"/>
      <c r="BA238" s="292"/>
    </row>
    <row r="239" spans="48:53" x14ac:dyDescent="0.25">
      <c r="AV239" s="291"/>
      <c r="AW239" s="292"/>
      <c r="AX239" s="291"/>
      <c r="AY239" s="292"/>
      <c r="AZ239" s="291"/>
      <c r="BA239" s="292"/>
    </row>
    <row r="240" spans="48:53" x14ac:dyDescent="0.25">
      <c r="AV240" s="291"/>
      <c r="AW240" s="292"/>
      <c r="AX240" s="291"/>
      <c r="AY240" s="292"/>
      <c r="AZ240" s="291"/>
      <c r="BA240" s="292"/>
    </row>
    <row r="241" spans="48:53" x14ac:dyDescent="0.25">
      <c r="AV241" s="291"/>
      <c r="AW241" s="292"/>
      <c r="AX241" s="291"/>
      <c r="AY241" s="292"/>
      <c r="AZ241" s="291"/>
      <c r="BA241" s="292"/>
    </row>
    <row r="242" spans="48:53" x14ac:dyDescent="0.25">
      <c r="AV242" s="291"/>
      <c r="AW242" s="292"/>
      <c r="AX242" s="291"/>
      <c r="AY242" s="292"/>
      <c r="AZ242" s="291"/>
      <c r="BA242" s="292"/>
    </row>
    <row r="243" spans="48:53" x14ac:dyDescent="0.25">
      <c r="AV243" s="291"/>
      <c r="AW243" s="292"/>
      <c r="AX243" s="291"/>
      <c r="AY243" s="292"/>
      <c r="AZ243" s="291"/>
      <c r="BA243" s="292"/>
    </row>
    <row r="244" spans="48:53" x14ac:dyDescent="0.25">
      <c r="AV244" s="291"/>
      <c r="AW244" s="292"/>
      <c r="AX244" s="291"/>
      <c r="AY244" s="292"/>
      <c r="AZ244" s="291"/>
      <c r="BA244" s="292"/>
    </row>
    <row r="245" spans="48:53" x14ac:dyDescent="0.25">
      <c r="AV245" s="291"/>
      <c r="AW245" s="292"/>
      <c r="AX245" s="291"/>
      <c r="AY245" s="292"/>
      <c r="AZ245" s="291"/>
      <c r="BA245" s="292"/>
    </row>
    <row r="246" spans="48:53" x14ac:dyDescent="0.25">
      <c r="AV246" s="291"/>
      <c r="AW246" s="292"/>
      <c r="AX246" s="291"/>
      <c r="AY246" s="292"/>
      <c r="AZ246" s="291"/>
      <c r="BA246" s="292"/>
    </row>
    <row r="247" spans="48:53" x14ac:dyDescent="0.25">
      <c r="AV247" s="291"/>
      <c r="AW247" s="292"/>
      <c r="AX247" s="291"/>
      <c r="AY247" s="292"/>
      <c r="AZ247" s="291"/>
      <c r="BA247" s="292"/>
    </row>
    <row r="248" spans="48:53" x14ac:dyDescent="0.25">
      <c r="AV248" s="291"/>
      <c r="AW248" s="292"/>
      <c r="AX248" s="291"/>
      <c r="AY248" s="292"/>
      <c r="AZ248" s="291"/>
      <c r="BA248" s="292"/>
    </row>
    <row r="249" spans="48:53" x14ac:dyDescent="0.25">
      <c r="AV249" s="291"/>
      <c r="AW249" s="292"/>
      <c r="AX249" s="291"/>
      <c r="AY249" s="292"/>
      <c r="AZ249" s="291"/>
      <c r="BA249" s="292"/>
    </row>
    <row r="250" spans="48:53" x14ac:dyDescent="0.25">
      <c r="AV250" s="291"/>
      <c r="AW250" s="292"/>
      <c r="AX250" s="291"/>
      <c r="AY250" s="292"/>
      <c r="AZ250" s="291"/>
      <c r="BA250" s="292"/>
    </row>
    <row r="251" spans="48:53" x14ac:dyDescent="0.25">
      <c r="AV251" s="291"/>
      <c r="AW251" s="292"/>
      <c r="AX251" s="291"/>
      <c r="AY251" s="292"/>
      <c r="AZ251" s="291"/>
      <c r="BA251" s="292"/>
    </row>
    <row r="252" spans="48:53" x14ac:dyDescent="0.25">
      <c r="AV252" s="291"/>
      <c r="AW252" s="292"/>
      <c r="AX252" s="291"/>
      <c r="AY252" s="292"/>
      <c r="AZ252" s="291"/>
      <c r="BA252" s="292"/>
    </row>
    <row r="253" spans="48:53" x14ac:dyDescent="0.25">
      <c r="AV253" s="291"/>
      <c r="AW253" s="292"/>
      <c r="AX253" s="291"/>
      <c r="AY253" s="292"/>
      <c r="AZ253" s="291"/>
      <c r="BA253" s="292"/>
    </row>
    <row r="254" spans="48:53" x14ac:dyDescent="0.25">
      <c r="AV254" s="291"/>
      <c r="AW254" s="292"/>
      <c r="AX254" s="291"/>
      <c r="AY254" s="292"/>
      <c r="AZ254" s="291"/>
      <c r="BA254" s="292"/>
    </row>
    <row r="255" spans="48:53" x14ac:dyDescent="0.25">
      <c r="AV255" s="291"/>
      <c r="AW255" s="292"/>
      <c r="AX255" s="291"/>
      <c r="AY255" s="292"/>
      <c r="AZ255" s="291"/>
      <c r="BA255" s="292"/>
    </row>
    <row r="256" spans="48:53" x14ac:dyDescent="0.25">
      <c r="AV256" s="291"/>
      <c r="AW256" s="292"/>
      <c r="AX256" s="291"/>
      <c r="AY256" s="292"/>
      <c r="AZ256" s="291"/>
      <c r="BA256" s="292"/>
    </row>
    <row r="257" spans="48:53" x14ac:dyDescent="0.25">
      <c r="AV257" s="291"/>
      <c r="AW257" s="292"/>
      <c r="AX257" s="291"/>
      <c r="AY257" s="292"/>
      <c r="AZ257" s="291"/>
      <c r="BA257" s="292"/>
    </row>
    <row r="258" spans="48:53" x14ac:dyDescent="0.25">
      <c r="AV258" s="291"/>
      <c r="AW258" s="292"/>
      <c r="AX258" s="291"/>
      <c r="AY258" s="292"/>
      <c r="AZ258" s="291"/>
      <c r="BA258" s="292"/>
    </row>
    <row r="259" spans="48:53" x14ac:dyDescent="0.25">
      <c r="AV259" s="291"/>
      <c r="AW259" s="292"/>
      <c r="AX259" s="291"/>
      <c r="AY259" s="292"/>
      <c r="AZ259" s="291"/>
      <c r="BA259" s="292"/>
    </row>
    <row r="260" spans="48:53" x14ac:dyDescent="0.25">
      <c r="AV260" s="291"/>
      <c r="AW260" s="292"/>
      <c r="AX260" s="291"/>
      <c r="AY260" s="292"/>
      <c r="AZ260" s="291"/>
      <c r="BA260" s="292"/>
    </row>
    <row r="261" spans="48:53" x14ac:dyDescent="0.25">
      <c r="AV261" s="291"/>
      <c r="AW261" s="292"/>
      <c r="AX261" s="291"/>
      <c r="AY261" s="292"/>
      <c r="AZ261" s="291"/>
      <c r="BA261" s="292"/>
    </row>
    <row r="262" spans="48:53" x14ac:dyDescent="0.25">
      <c r="AV262" s="291"/>
      <c r="AW262" s="292"/>
      <c r="AX262" s="291"/>
      <c r="AY262" s="292"/>
      <c r="AZ262" s="291"/>
      <c r="BA262" s="292"/>
    </row>
    <row r="263" spans="48:53" x14ac:dyDescent="0.25">
      <c r="AV263" s="291"/>
      <c r="AW263" s="292"/>
      <c r="AX263" s="291"/>
      <c r="AY263" s="292"/>
      <c r="AZ263" s="291"/>
      <c r="BA263" s="292"/>
    </row>
    <row r="264" spans="48:53" x14ac:dyDescent="0.25">
      <c r="AV264" s="291"/>
      <c r="AW264" s="292"/>
      <c r="AX264" s="291"/>
      <c r="AY264" s="292"/>
      <c r="AZ264" s="291"/>
      <c r="BA264" s="292"/>
    </row>
    <row r="265" spans="48:53" x14ac:dyDescent="0.25">
      <c r="AV265" s="291"/>
      <c r="AW265" s="292"/>
      <c r="AX265" s="291"/>
      <c r="AY265" s="292"/>
      <c r="AZ265" s="291"/>
      <c r="BA265" s="292"/>
    </row>
    <row r="266" spans="48:53" x14ac:dyDescent="0.25">
      <c r="AV266" s="291"/>
      <c r="AW266" s="292"/>
      <c r="AX266" s="291"/>
      <c r="AY266" s="292"/>
      <c r="AZ266" s="291"/>
      <c r="BA266" s="292"/>
    </row>
    <row r="267" spans="48:53" x14ac:dyDescent="0.25">
      <c r="AV267" s="291"/>
      <c r="AW267" s="292"/>
      <c r="AX267" s="291"/>
      <c r="AY267" s="292"/>
      <c r="AZ267" s="291"/>
      <c r="BA267" s="292"/>
    </row>
    <row r="268" spans="48:53" x14ac:dyDescent="0.25">
      <c r="AV268" s="291"/>
      <c r="AW268" s="292"/>
      <c r="AX268" s="291"/>
      <c r="AY268" s="292"/>
      <c r="AZ268" s="291"/>
      <c r="BA268" s="292"/>
    </row>
    <row r="269" spans="48:53" x14ac:dyDescent="0.25">
      <c r="AV269" s="291"/>
      <c r="AW269" s="292"/>
      <c r="AX269" s="291"/>
      <c r="AY269" s="292"/>
      <c r="AZ269" s="291"/>
      <c r="BA269" s="292"/>
    </row>
    <row r="270" spans="48:53" x14ac:dyDescent="0.25">
      <c r="AV270" s="291"/>
      <c r="AW270" s="292"/>
      <c r="AX270" s="291"/>
      <c r="AY270" s="292"/>
      <c r="AZ270" s="291"/>
      <c r="BA270" s="292"/>
    </row>
    <row r="271" spans="48:53" x14ac:dyDescent="0.25">
      <c r="AV271" s="291"/>
      <c r="AW271" s="292"/>
      <c r="AX271" s="291"/>
      <c r="AY271" s="292"/>
      <c r="AZ271" s="291"/>
      <c r="BA271" s="292"/>
    </row>
    <row r="272" spans="48:53" x14ac:dyDescent="0.25">
      <c r="AV272" s="291"/>
      <c r="AW272" s="292"/>
      <c r="AX272" s="291"/>
      <c r="AY272" s="292"/>
      <c r="AZ272" s="291"/>
      <c r="BA272" s="292"/>
    </row>
    <row r="273" spans="48:53" x14ac:dyDescent="0.25">
      <c r="AV273" s="291"/>
      <c r="AW273" s="292"/>
      <c r="AX273" s="291"/>
      <c r="AY273" s="292"/>
      <c r="AZ273" s="291"/>
      <c r="BA273" s="292"/>
    </row>
    <row r="274" spans="48:53" x14ac:dyDescent="0.25">
      <c r="AV274" s="291"/>
      <c r="AW274" s="292"/>
      <c r="AX274" s="291"/>
      <c r="AY274" s="292"/>
      <c r="AZ274" s="291"/>
      <c r="BA274" s="292"/>
    </row>
    <row r="275" spans="48:53" x14ac:dyDescent="0.25">
      <c r="AV275" s="291"/>
      <c r="AW275" s="292"/>
      <c r="AX275" s="291"/>
      <c r="AY275" s="292"/>
      <c r="AZ275" s="291"/>
      <c r="BA275" s="292"/>
    </row>
    <row r="276" spans="48:53" x14ac:dyDescent="0.25">
      <c r="AV276" s="291"/>
      <c r="AW276" s="292"/>
      <c r="AX276" s="291"/>
      <c r="AY276" s="292"/>
      <c r="AZ276" s="291"/>
      <c r="BA276" s="292"/>
    </row>
    <row r="277" spans="48:53" x14ac:dyDescent="0.25">
      <c r="AV277" s="291"/>
      <c r="AW277" s="292"/>
      <c r="AX277" s="291"/>
      <c r="AY277" s="292"/>
      <c r="AZ277" s="291"/>
      <c r="BA277" s="292"/>
    </row>
    <row r="278" spans="48:53" x14ac:dyDescent="0.25">
      <c r="AV278" s="291"/>
      <c r="AW278" s="292"/>
      <c r="AX278" s="291"/>
      <c r="AY278" s="292"/>
      <c r="AZ278" s="291"/>
      <c r="BA278" s="292"/>
    </row>
    <row r="279" spans="48:53" x14ac:dyDescent="0.25">
      <c r="AV279" s="291"/>
      <c r="AW279" s="292"/>
      <c r="AX279" s="291"/>
      <c r="AY279" s="292"/>
      <c r="AZ279" s="291"/>
      <c r="BA279" s="292"/>
    </row>
    <row r="280" spans="48:53" x14ac:dyDescent="0.25">
      <c r="AV280" s="291"/>
      <c r="AW280" s="292"/>
      <c r="AX280" s="291"/>
      <c r="AY280" s="292"/>
      <c r="AZ280" s="291"/>
      <c r="BA280" s="292"/>
    </row>
    <row r="281" spans="48:53" x14ac:dyDescent="0.25">
      <c r="AV281" s="291"/>
      <c r="AW281" s="292"/>
      <c r="AX281" s="291"/>
      <c r="AY281" s="292"/>
      <c r="AZ281" s="291"/>
      <c r="BA281" s="292"/>
    </row>
    <row r="282" spans="48:53" x14ac:dyDescent="0.25">
      <c r="AV282" s="291"/>
      <c r="AW282" s="292"/>
      <c r="AX282" s="291"/>
      <c r="AY282" s="292"/>
      <c r="AZ282" s="291"/>
      <c r="BA282" s="292"/>
    </row>
    <row r="283" spans="48:53" x14ac:dyDescent="0.25">
      <c r="AV283" s="291"/>
      <c r="AW283" s="292"/>
      <c r="AX283" s="291"/>
      <c r="AY283" s="292"/>
      <c r="AZ283" s="291"/>
      <c r="BA283" s="292"/>
    </row>
    <row r="284" spans="48:53" x14ac:dyDescent="0.25">
      <c r="AV284" s="291"/>
      <c r="AW284" s="292"/>
      <c r="AX284" s="291"/>
      <c r="AY284" s="292"/>
      <c r="AZ284" s="291"/>
      <c r="BA284" s="292"/>
    </row>
    <row r="285" spans="48:53" x14ac:dyDescent="0.25">
      <c r="AV285" s="291"/>
      <c r="AW285" s="292"/>
      <c r="AX285" s="291"/>
      <c r="AY285" s="292"/>
      <c r="AZ285" s="291"/>
      <c r="BA285" s="292"/>
    </row>
    <row r="286" spans="48:53" x14ac:dyDescent="0.25">
      <c r="AV286" s="291"/>
      <c r="AW286" s="292"/>
      <c r="AX286" s="291"/>
      <c r="AY286" s="292"/>
      <c r="AZ286" s="291"/>
      <c r="BA286" s="292"/>
    </row>
    <row r="287" spans="48:53" x14ac:dyDescent="0.25">
      <c r="AV287" s="291"/>
      <c r="AW287" s="292"/>
      <c r="AX287" s="291"/>
      <c r="AY287" s="292"/>
      <c r="AZ287" s="291"/>
      <c r="BA287" s="292"/>
    </row>
    <row r="288" spans="48:53" x14ac:dyDescent="0.25">
      <c r="AV288" s="291"/>
      <c r="AW288" s="292"/>
      <c r="AX288" s="291"/>
      <c r="AY288" s="292"/>
      <c r="AZ288" s="291"/>
      <c r="BA288" s="292"/>
    </row>
    <row r="289" spans="48:53" x14ac:dyDescent="0.25">
      <c r="AV289" s="291"/>
      <c r="AW289" s="292"/>
      <c r="AX289" s="291"/>
      <c r="AY289" s="292"/>
      <c r="AZ289" s="291"/>
      <c r="BA289" s="292"/>
    </row>
    <row r="290" spans="48:53" x14ac:dyDescent="0.25">
      <c r="AV290" s="291"/>
      <c r="AW290" s="292"/>
      <c r="AX290" s="291"/>
      <c r="AY290" s="292"/>
      <c r="AZ290" s="291"/>
      <c r="BA290" s="292"/>
    </row>
    <row r="291" spans="48:53" x14ac:dyDescent="0.25">
      <c r="AV291" s="291"/>
      <c r="AW291" s="292"/>
      <c r="AX291" s="291"/>
      <c r="AY291" s="292"/>
      <c r="AZ291" s="291"/>
      <c r="BA291" s="292"/>
    </row>
    <row r="292" spans="48:53" x14ac:dyDescent="0.25">
      <c r="AV292" s="291"/>
      <c r="AW292" s="292"/>
      <c r="AX292" s="291"/>
      <c r="AY292" s="292"/>
      <c r="AZ292" s="291"/>
      <c r="BA292" s="292"/>
    </row>
    <row r="293" spans="48:53" x14ac:dyDescent="0.25">
      <c r="AV293" s="291"/>
      <c r="AW293" s="292"/>
      <c r="AX293" s="291"/>
      <c r="AY293" s="292"/>
      <c r="AZ293" s="291"/>
      <c r="BA293" s="292"/>
    </row>
    <row r="294" spans="48:53" x14ac:dyDescent="0.25">
      <c r="AV294" s="291"/>
      <c r="AW294" s="292"/>
      <c r="AX294" s="291"/>
      <c r="AY294" s="292"/>
      <c r="AZ294" s="291"/>
      <c r="BA294" s="292"/>
    </row>
    <row r="295" spans="48:53" x14ac:dyDescent="0.25">
      <c r="AV295" s="291"/>
      <c r="AW295" s="292"/>
      <c r="AX295" s="291"/>
      <c r="AY295" s="292"/>
      <c r="AZ295" s="291"/>
      <c r="BA295" s="292"/>
    </row>
    <row r="296" spans="48:53" x14ac:dyDescent="0.25">
      <c r="AV296" s="291"/>
      <c r="AW296" s="292"/>
      <c r="AX296" s="291"/>
      <c r="AY296" s="292"/>
      <c r="AZ296" s="291"/>
      <c r="BA296" s="292"/>
    </row>
    <row r="297" spans="48:53" x14ac:dyDescent="0.25">
      <c r="AV297" s="291"/>
      <c r="AW297" s="292"/>
      <c r="AX297" s="291"/>
      <c r="AY297" s="292"/>
      <c r="AZ297" s="291"/>
      <c r="BA297" s="292"/>
    </row>
    <row r="298" spans="48:53" x14ac:dyDescent="0.25">
      <c r="AV298" s="291"/>
      <c r="AW298" s="292"/>
      <c r="AX298" s="291"/>
      <c r="AY298" s="292"/>
      <c r="AZ298" s="291"/>
      <c r="BA298" s="292"/>
    </row>
    <row r="299" spans="48:53" x14ac:dyDescent="0.25">
      <c r="AV299" s="291"/>
      <c r="AW299" s="292"/>
      <c r="AX299" s="291"/>
      <c r="AY299" s="292"/>
      <c r="AZ299" s="291"/>
      <c r="BA299" s="292"/>
    </row>
    <row r="300" spans="48:53" x14ac:dyDescent="0.25">
      <c r="AV300" s="291"/>
      <c r="AW300" s="292"/>
      <c r="AX300" s="291"/>
      <c r="AY300" s="292"/>
      <c r="AZ300" s="291"/>
      <c r="BA300" s="292"/>
    </row>
    <row r="301" spans="48:53" x14ac:dyDescent="0.25">
      <c r="AV301" s="291"/>
      <c r="AW301" s="292"/>
      <c r="AX301" s="291"/>
      <c r="AY301" s="292"/>
      <c r="AZ301" s="291"/>
      <c r="BA301" s="292"/>
    </row>
    <row r="302" spans="48:53" x14ac:dyDescent="0.25">
      <c r="AV302" s="291"/>
      <c r="AW302" s="292"/>
      <c r="AX302" s="291"/>
      <c r="AY302" s="292"/>
      <c r="AZ302" s="291"/>
      <c r="BA302" s="292"/>
    </row>
    <row r="303" spans="48:53" x14ac:dyDescent="0.25">
      <c r="AV303" s="291"/>
      <c r="AW303" s="292"/>
      <c r="AX303" s="291"/>
      <c r="AY303" s="292"/>
      <c r="AZ303" s="291"/>
      <c r="BA303" s="292"/>
    </row>
    <row r="304" spans="48:53" x14ac:dyDescent="0.25">
      <c r="AV304" s="291"/>
      <c r="AW304" s="292"/>
      <c r="AX304" s="291"/>
      <c r="AY304" s="292"/>
      <c r="AZ304" s="291"/>
      <c r="BA304" s="292"/>
    </row>
    <row r="305" spans="48:53" x14ac:dyDescent="0.25">
      <c r="AV305" s="291"/>
      <c r="AW305" s="292"/>
      <c r="AX305" s="291"/>
      <c r="AY305" s="292"/>
      <c r="AZ305" s="291"/>
      <c r="BA305" s="292"/>
    </row>
    <row r="306" spans="48:53" x14ac:dyDescent="0.25">
      <c r="AV306" s="291"/>
      <c r="AW306" s="292"/>
      <c r="AX306" s="291"/>
      <c r="AY306" s="292"/>
      <c r="AZ306" s="291"/>
      <c r="BA306" s="292"/>
    </row>
    <row r="307" spans="48:53" x14ac:dyDescent="0.25">
      <c r="AV307" s="291"/>
      <c r="AW307" s="292"/>
      <c r="AX307" s="291"/>
      <c r="AY307" s="292"/>
      <c r="AZ307" s="291"/>
      <c r="BA307" s="292"/>
    </row>
    <row r="308" spans="48:53" x14ac:dyDescent="0.25">
      <c r="AV308" s="291"/>
      <c r="AW308" s="292"/>
      <c r="AX308" s="291"/>
      <c r="AY308" s="292"/>
      <c r="AZ308" s="291"/>
      <c r="BA308" s="292"/>
    </row>
    <row r="309" spans="48:53" x14ac:dyDescent="0.25">
      <c r="AV309" s="291"/>
      <c r="AW309" s="292"/>
      <c r="AX309" s="291"/>
      <c r="AY309" s="292"/>
      <c r="AZ309" s="291"/>
      <c r="BA309" s="292"/>
    </row>
    <row r="310" spans="48:53" x14ac:dyDescent="0.25">
      <c r="AV310" s="291"/>
      <c r="AW310" s="292"/>
      <c r="AX310" s="291"/>
      <c r="AY310" s="292"/>
      <c r="AZ310" s="291"/>
      <c r="BA310" s="292"/>
    </row>
    <row r="311" spans="48:53" x14ac:dyDescent="0.25">
      <c r="AV311" s="291"/>
      <c r="AW311" s="292"/>
      <c r="AX311" s="291"/>
      <c r="AY311" s="292"/>
      <c r="AZ311" s="291"/>
      <c r="BA311" s="292"/>
    </row>
    <row r="312" spans="48:53" x14ac:dyDescent="0.25">
      <c r="AV312" s="291"/>
      <c r="AW312" s="292"/>
      <c r="AX312" s="291"/>
      <c r="AY312" s="292"/>
      <c r="AZ312" s="291"/>
      <c r="BA312" s="292"/>
    </row>
    <row r="313" spans="48:53" x14ac:dyDescent="0.25">
      <c r="AV313" s="291"/>
      <c r="AW313" s="292"/>
      <c r="AX313" s="291"/>
      <c r="AY313" s="292"/>
      <c r="AZ313" s="291"/>
      <c r="BA313" s="292"/>
    </row>
    <row r="314" spans="48:53" x14ac:dyDescent="0.25">
      <c r="AV314" s="291"/>
      <c r="AW314" s="292"/>
      <c r="AX314" s="291"/>
      <c r="AY314" s="292"/>
      <c r="AZ314" s="291"/>
      <c r="BA314" s="292"/>
    </row>
    <row r="315" spans="48:53" x14ac:dyDescent="0.25">
      <c r="AV315" s="291"/>
      <c r="AW315" s="292"/>
      <c r="AX315" s="291"/>
      <c r="AY315" s="292"/>
      <c r="AZ315" s="291"/>
      <c r="BA315" s="292"/>
    </row>
    <row r="316" spans="48:53" x14ac:dyDescent="0.25">
      <c r="AV316" s="291"/>
      <c r="AW316" s="292"/>
      <c r="AX316" s="291"/>
      <c r="AY316" s="292"/>
      <c r="AZ316" s="291"/>
      <c r="BA316" s="292"/>
    </row>
    <row r="317" spans="48:53" x14ac:dyDescent="0.25">
      <c r="AV317" s="291"/>
      <c r="AW317" s="292"/>
      <c r="AX317" s="291"/>
      <c r="AY317" s="292"/>
      <c r="AZ317" s="291"/>
      <c r="BA317" s="292"/>
    </row>
    <row r="318" spans="48:53" x14ac:dyDescent="0.25">
      <c r="AV318" s="291"/>
      <c r="AW318" s="292"/>
      <c r="AX318" s="291"/>
      <c r="AY318" s="292"/>
      <c r="AZ318" s="291"/>
      <c r="BA318" s="292"/>
    </row>
    <row r="319" spans="48:53" x14ac:dyDescent="0.25">
      <c r="AV319" s="291"/>
      <c r="AW319" s="292"/>
      <c r="AX319" s="291"/>
      <c r="AY319" s="292"/>
      <c r="AZ319" s="291"/>
      <c r="BA319" s="292"/>
    </row>
    <row r="320" spans="48:53" x14ac:dyDescent="0.25">
      <c r="AV320" s="291"/>
      <c r="AW320" s="292"/>
      <c r="AX320" s="291"/>
      <c r="AY320" s="292"/>
      <c r="AZ320" s="291"/>
      <c r="BA320" s="292"/>
    </row>
    <row r="321" spans="48:53" x14ac:dyDescent="0.25">
      <c r="AV321" s="291"/>
      <c r="AW321" s="292"/>
      <c r="AX321" s="291"/>
      <c r="AY321" s="292"/>
      <c r="AZ321" s="291"/>
      <c r="BA321" s="292"/>
    </row>
    <row r="322" spans="48:53" x14ac:dyDescent="0.25">
      <c r="AV322" s="291"/>
      <c r="AW322" s="292"/>
      <c r="AX322" s="291"/>
      <c r="AY322" s="292"/>
      <c r="AZ322" s="291"/>
      <c r="BA322" s="292"/>
    </row>
    <row r="323" spans="48:53" x14ac:dyDescent="0.25">
      <c r="AV323" s="291"/>
      <c r="AW323" s="292"/>
      <c r="AX323" s="291"/>
      <c r="AY323" s="292"/>
      <c r="AZ323" s="291"/>
      <c r="BA323" s="292"/>
    </row>
    <row r="324" spans="48:53" x14ac:dyDescent="0.25">
      <c r="AV324" s="291"/>
      <c r="AW324" s="292"/>
      <c r="AX324" s="291"/>
      <c r="AY324" s="292"/>
      <c r="AZ324" s="291"/>
      <c r="BA324" s="292"/>
    </row>
    <row r="325" spans="48:53" x14ac:dyDescent="0.25">
      <c r="AV325" s="291"/>
      <c r="AW325" s="292"/>
      <c r="AX325" s="291"/>
      <c r="AY325" s="292"/>
      <c r="AZ325" s="291"/>
      <c r="BA325" s="292"/>
    </row>
  </sheetData>
  <mergeCells count="10">
    <mergeCell ref="AH1:AI1"/>
    <mergeCell ref="AJ1:AK1"/>
    <mergeCell ref="AL1:AM1"/>
    <mergeCell ref="AN1:AO1"/>
    <mergeCell ref="AP1:AQ1"/>
    <mergeCell ref="AX1:AY1"/>
    <mergeCell ref="AZ1:BA1"/>
    <mergeCell ref="AR1:AS1"/>
    <mergeCell ref="AT1:AU1"/>
    <mergeCell ref="AV1:AW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"/>
  <sheetViews>
    <sheetView workbookViewId="0">
      <pane ySplit="2" topLeftCell="A63" activePane="bottomLeft" state="frozen"/>
      <selection pane="bottomLeft" activeCell="S9" sqref="S9"/>
    </sheetView>
  </sheetViews>
  <sheetFormatPr defaultRowHeight="15" x14ac:dyDescent="0.25"/>
  <cols>
    <col min="1" max="5" width="11.28515625" bestFit="1" customWidth="1"/>
    <col min="6" max="6" width="12.140625" bestFit="1" customWidth="1"/>
    <col min="7" max="7" width="11.28515625" bestFit="1" customWidth="1"/>
    <col min="10" max="12" width="12.7109375" bestFit="1" customWidth="1"/>
    <col min="13" max="13" width="11.28515625" bestFit="1" customWidth="1"/>
    <col min="14" max="16" width="12.7109375" bestFit="1" customWidth="1"/>
  </cols>
  <sheetData>
    <row r="1" spans="1:16" ht="15.75" x14ac:dyDescent="0.25">
      <c r="A1" s="75">
        <v>44747</v>
      </c>
      <c r="B1" s="101">
        <v>44756</v>
      </c>
      <c r="C1" s="79">
        <v>44766</v>
      </c>
      <c r="D1" s="83">
        <v>44772</v>
      </c>
      <c r="E1" s="87">
        <v>44812</v>
      </c>
      <c r="F1" s="90">
        <v>44909</v>
      </c>
      <c r="G1" s="93">
        <v>44940</v>
      </c>
      <c r="J1" s="97">
        <v>44747</v>
      </c>
      <c r="K1" s="101">
        <v>44756</v>
      </c>
      <c r="L1" s="108">
        <v>44766</v>
      </c>
      <c r="M1" s="83">
        <v>44772</v>
      </c>
      <c r="N1" s="87">
        <v>44812</v>
      </c>
      <c r="O1" s="90">
        <v>44909</v>
      </c>
      <c r="P1" s="93">
        <v>44940</v>
      </c>
    </row>
    <row r="2" spans="1:16" ht="15.75" x14ac:dyDescent="0.25">
      <c r="A2" s="112" t="s">
        <v>0</v>
      </c>
      <c r="B2" s="113" t="s">
        <v>0</v>
      </c>
      <c r="C2" s="114" t="s">
        <v>0</v>
      </c>
      <c r="D2" s="115" t="s">
        <v>0</v>
      </c>
      <c r="E2" s="116" t="s">
        <v>0</v>
      </c>
      <c r="F2" s="117" t="s">
        <v>0</v>
      </c>
      <c r="G2" s="118" t="s">
        <v>0</v>
      </c>
      <c r="J2" s="98" t="s">
        <v>19</v>
      </c>
      <c r="K2" s="105" t="s">
        <v>19</v>
      </c>
      <c r="L2" s="109" t="s">
        <v>19</v>
      </c>
      <c r="M2" s="106" t="s">
        <v>19</v>
      </c>
      <c r="N2" s="33" t="s">
        <v>19</v>
      </c>
      <c r="O2" s="111" t="s">
        <v>19</v>
      </c>
      <c r="P2" s="139" t="s">
        <v>19</v>
      </c>
    </row>
    <row r="3" spans="1:16" ht="15.75" x14ac:dyDescent="0.25">
      <c r="A3" s="76"/>
      <c r="B3" s="102"/>
      <c r="C3" s="80"/>
      <c r="D3" s="84"/>
      <c r="E3" s="131"/>
      <c r="F3" s="91"/>
      <c r="G3" s="94"/>
      <c r="H3" s="132"/>
      <c r="I3" s="132"/>
      <c r="J3" s="133"/>
      <c r="K3" s="134"/>
      <c r="L3" s="135"/>
      <c r="M3" s="136"/>
      <c r="N3" s="37"/>
      <c r="O3" s="137">
        <f>-20</f>
        <v>-20</v>
      </c>
      <c r="P3" s="140"/>
    </row>
    <row r="4" spans="1:16" ht="15.75" x14ac:dyDescent="0.25">
      <c r="A4" s="119">
        <v>-276.10000000000002</v>
      </c>
      <c r="B4" s="120">
        <v>-1382.6</v>
      </c>
      <c r="C4" s="121">
        <v>-3430.3</v>
      </c>
      <c r="D4" s="122">
        <v>-2293.1</v>
      </c>
      <c r="E4" s="123">
        <v>-2514.8000000000002</v>
      </c>
      <c r="F4" s="124">
        <v>-4267.3</v>
      </c>
      <c r="G4" s="125">
        <v>-2849.8</v>
      </c>
      <c r="J4" s="126">
        <f>500*SIN(A4*PI()/(180*3600))</f>
        <v>-0.66928508690405109</v>
      </c>
      <c r="K4" s="127">
        <f t="shared" ref="K4:P4" si="0">500*SIN(B4*PI()/(180*3600))</f>
        <v>-3.3514918799192905</v>
      </c>
      <c r="L4" s="128">
        <f t="shared" si="0"/>
        <v>-8.3148985561048541</v>
      </c>
      <c r="M4" s="129">
        <f t="shared" si="0"/>
        <v>-5.5585167596627834</v>
      </c>
      <c r="N4" s="130">
        <f>500*SIN(E4*PI()/(180*3600))</f>
        <v>-6.0958962007019633</v>
      </c>
      <c r="O4" s="138">
        <f>500*SIN(F4*PI()/(180*3600))+O3</f>
        <v>-30.343489213658891</v>
      </c>
      <c r="P4" s="141">
        <f t="shared" si="0"/>
        <v>-6.9078903650716521</v>
      </c>
    </row>
    <row r="5" spans="1:16" ht="15.75" x14ac:dyDescent="0.25">
      <c r="A5" s="77">
        <v>1981.6</v>
      </c>
      <c r="B5" s="103">
        <v>550.79999999999995</v>
      </c>
      <c r="C5" s="81">
        <v>-1834.5</v>
      </c>
      <c r="D5" s="85">
        <v>506</v>
      </c>
      <c r="E5" s="88">
        <v>-573.29999999999995</v>
      </c>
      <c r="F5" s="92">
        <v>-1415.2</v>
      </c>
      <c r="G5" s="95">
        <v>-1931.7</v>
      </c>
      <c r="J5" s="99">
        <f>500*SIN(A5*PI()/(180*3600))+J4</f>
        <v>4.134174974905771</v>
      </c>
      <c r="K5" s="100">
        <f>500*SIN(B5*PI()/(180*3600))+K4</f>
        <v>-2.0163165889538686</v>
      </c>
      <c r="L5" s="110">
        <f>500*SIN(C5*PI()/(180*3600))+L4</f>
        <v>-12.761793419471726</v>
      </c>
      <c r="M5" s="107">
        <f>500*SIN(D5*PI()/(180*3600))+M4</f>
        <v>-4.3319393767096246</v>
      </c>
      <c r="N5" s="35">
        <f>500*SIN(E5*PI()/(180*3600))+N4</f>
        <v>-7.4856128282783452</v>
      </c>
      <c r="O5" s="138">
        <f t="shared" ref="O5:O68" si="1">500*SIN(F5*PI()/(180*3600))+O4</f>
        <v>-33.77400390610272</v>
      </c>
      <c r="P5" s="141">
        <f>500*SIN(G5*PI()/(180*3600))+P4</f>
        <v>-11.590394856111217</v>
      </c>
    </row>
    <row r="6" spans="1:16" ht="15.75" x14ac:dyDescent="0.25">
      <c r="A6" s="77">
        <v>2313.5</v>
      </c>
      <c r="B6" s="103">
        <v>1157.8</v>
      </c>
      <c r="C6" s="81">
        <v>-1318.4</v>
      </c>
      <c r="D6" s="85">
        <v>987.9</v>
      </c>
      <c r="E6" s="88">
        <v>221.2</v>
      </c>
      <c r="F6" s="92">
        <v>-751.9</v>
      </c>
      <c r="G6" s="95">
        <v>-1981.9</v>
      </c>
      <c r="J6" s="99">
        <f t="shared" ref="J6:J69" si="2">500*SIN(A6*PI()/(180*3600))+J5</f>
        <v>9.7421396468955379</v>
      </c>
      <c r="K6" s="100">
        <f t="shared" ref="K6:K69" si="3">500*SIN(B6*PI()/(180*3600))+K5</f>
        <v>0.79025507282791363</v>
      </c>
      <c r="L6" s="110">
        <f t="shared" ref="L6:L69" si="4">500*SIN(C6*PI()/(180*3600))+L5</f>
        <v>-15.957663444085163</v>
      </c>
      <c r="M6" s="107">
        <f t="shared" ref="M6:M69" si="5">500*SIN(D6*PI()/(180*3600))+M5</f>
        <v>-1.9372113543637095</v>
      </c>
      <c r="N6" s="35">
        <f t="shared" ref="N6:O69" si="6">500*SIN(E6*PI()/(180*3600))+N5</f>
        <v>-6.9494089997488517</v>
      </c>
      <c r="O6" s="138">
        <f t="shared" si="1"/>
        <v>-35.596656903563343</v>
      </c>
      <c r="P6" s="141">
        <f t="shared" ref="P6:P69" si="7">500*SIN(G6*PI()/(180*3600))+P5</f>
        <v>-16.3945821048782</v>
      </c>
    </row>
    <row r="7" spans="1:16" ht="15.75" x14ac:dyDescent="0.25">
      <c r="A7" s="77">
        <v>71.2</v>
      </c>
      <c r="B7" s="103">
        <v>721.9</v>
      </c>
      <c r="C7" s="81">
        <v>-1598.9</v>
      </c>
      <c r="D7" s="85">
        <v>635.9</v>
      </c>
      <c r="E7" s="88">
        <v>-373.1</v>
      </c>
      <c r="F7" s="92">
        <v>-1550.6</v>
      </c>
      <c r="G7" s="95">
        <v>-1747.7</v>
      </c>
      <c r="J7" s="99">
        <f t="shared" si="2"/>
        <v>9.9147333139429872</v>
      </c>
      <c r="K7" s="100">
        <f t="shared" si="3"/>
        <v>2.5401864822765257</v>
      </c>
      <c r="L7" s="110">
        <f t="shared" si="4"/>
        <v>-19.833467602146325</v>
      </c>
      <c r="M7" s="107">
        <f t="shared" si="5"/>
        <v>-0.3957486970733175</v>
      </c>
      <c r="N7" s="35">
        <f t="shared" si="6"/>
        <v>-7.8538284286632765</v>
      </c>
      <c r="O7" s="138">
        <f t="shared" si="1"/>
        <v>-39.355381970091358</v>
      </c>
      <c r="P7" s="141">
        <f t="shared" si="7"/>
        <v>-20.631075764900448</v>
      </c>
    </row>
    <row r="8" spans="1:16" ht="15.75" x14ac:dyDescent="0.25">
      <c r="A8" s="77">
        <v>-3578</v>
      </c>
      <c r="B8" s="103">
        <v>-3237.2</v>
      </c>
      <c r="C8" s="81">
        <v>-5469.8</v>
      </c>
      <c r="D8" s="85">
        <v>-3364.7</v>
      </c>
      <c r="E8" s="88">
        <v>-3744.6</v>
      </c>
      <c r="F8" s="92">
        <v>-6461.5</v>
      </c>
      <c r="G8" s="95">
        <v>-6640.1</v>
      </c>
      <c r="J8" s="99">
        <f t="shared" si="2"/>
        <v>1.2418515274155499</v>
      </c>
      <c r="K8" s="100">
        <f t="shared" si="3"/>
        <v>-5.3066856187185198</v>
      </c>
      <c r="L8" s="110">
        <f t="shared" si="4"/>
        <v>-33.091082997546259</v>
      </c>
      <c r="M8" s="107">
        <f t="shared" si="5"/>
        <v>-8.5516499378059994</v>
      </c>
      <c r="N8" s="35">
        <f t="shared" si="6"/>
        <v>-16.930496379821776</v>
      </c>
      <c r="O8" s="138">
        <f t="shared" si="1"/>
        <v>-55.015938308974263</v>
      </c>
      <c r="P8" s="141">
        <f t="shared" si="7"/>
        <v>-36.72435238512486</v>
      </c>
    </row>
    <row r="9" spans="1:16" ht="15.75" x14ac:dyDescent="0.25">
      <c r="A9" s="77">
        <v>-4832.6000000000004</v>
      </c>
      <c r="B9" s="103">
        <v>-3954.8</v>
      </c>
      <c r="C9" s="81">
        <v>-6040.5</v>
      </c>
      <c r="D9" s="85">
        <v>-4055.2</v>
      </c>
      <c r="E9" s="88">
        <v>-5346.6</v>
      </c>
      <c r="F9" s="92">
        <v>-7088.7</v>
      </c>
      <c r="G9" s="95">
        <v>-8146.6</v>
      </c>
      <c r="J9" s="99">
        <f t="shared" si="2"/>
        <v>-10.471629747376813</v>
      </c>
      <c r="K9" s="100">
        <f t="shared" si="3"/>
        <v>-14.892803982782961</v>
      </c>
      <c r="L9" s="110">
        <f t="shared" si="4"/>
        <v>-47.731575325740707</v>
      </c>
      <c r="M9" s="107">
        <f t="shared" si="5"/>
        <v>-18.38109889094433</v>
      </c>
      <c r="N9" s="35">
        <f t="shared" si="6"/>
        <v>-29.889569201379928</v>
      </c>
      <c r="O9" s="138">
        <f t="shared" si="1"/>
        <v>-72.196049673536336</v>
      </c>
      <c r="P9" s="141">
        <f t="shared" si="7"/>
        <v>-56.46713426113935</v>
      </c>
    </row>
    <row r="10" spans="1:16" ht="15.75" x14ac:dyDescent="0.25">
      <c r="A10" s="77">
        <v>-2009.8</v>
      </c>
      <c r="B10" s="103">
        <v>-2089.9</v>
      </c>
      <c r="C10" s="81">
        <v>-4439.1000000000004</v>
      </c>
      <c r="D10" s="85">
        <v>-2120.4</v>
      </c>
      <c r="E10" s="88">
        <v>-2769.4</v>
      </c>
      <c r="F10" s="92">
        <v>-5712.4</v>
      </c>
      <c r="G10" s="95">
        <v>-7114.5</v>
      </c>
      <c r="J10" s="99">
        <f t="shared" si="2"/>
        <v>-15.343445338531858</v>
      </c>
      <c r="K10" s="100">
        <f t="shared" si="3"/>
        <v>-19.958777863788445</v>
      </c>
      <c r="L10" s="110">
        <f t="shared" si="4"/>
        <v>-58.49142673478255</v>
      </c>
      <c r="M10" s="107">
        <f t="shared" si="5"/>
        <v>-23.52100300766616</v>
      </c>
      <c r="N10" s="35">
        <f t="shared" si="6"/>
        <v>-36.602582548066806</v>
      </c>
      <c r="O10" s="138">
        <f t="shared" si="1"/>
        <v>-86.041527995627831</v>
      </c>
      <c r="P10" s="141">
        <f t="shared" si="7"/>
        <v>-73.709749526392343</v>
      </c>
    </row>
    <row r="11" spans="1:16" ht="15.75" x14ac:dyDescent="0.25">
      <c r="A11" s="77">
        <v>-560.6</v>
      </c>
      <c r="B11" s="103">
        <v>-1146.5999999999999</v>
      </c>
      <c r="C11" s="81">
        <v>-3524.5</v>
      </c>
      <c r="D11" s="85">
        <v>-1467</v>
      </c>
      <c r="E11" s="88">
        <v>-3202.3</v>
      </c>
      <c r="F11" s="92">
        <v>-4563.8</v>
      </c>
      <c r="G11" s="95">
        <v>-5500.1</v>
      </c>
      <c r="J11" s="99">
        <f t="shared" si="2"/>
        <v>-16.702376413656719</v>
      </c>
      <c r="K11" s="100">
        <f t="shared" si="3"/>
        <v>-22.738200383013183</v>
      </c>
      <c r="L11" s="110">
        <f t="shared" si="4"/>
        <v>-67.034640082718994</v>
      </c>
      <c r="M11" s="107">
        <f t="shared" si="5"/>
        <v>-27.077081378537713</v>
      </c>
      <c r="N11" s="35">
        <f t="shared" si="6"/>
        <v>-44.364864968648831</v>
      </c>
      <c r="O11" s="138">
        <f t="shared" si="1"/>
        <v>-97.103588749104702</v>
      </c>
      <c r="P11" s="141">
        <f t="shared" si="7"/>
        <v>-87.04078822710261</v>
      </c>
    </row>
    <row r="12" spans="1:16" ht="15.75" x14ac:dyDescent="0.25">
      <c r="A12" s="77">
        <v>697.5</v>
      </c>
      <c r="B12" s="103">
        <v>1338.5</v>
      </c>
      <c r="C12" s="81">
        <v>-655.1</v>
      </c>
      <c r="D12" s="85">
        <v>1262.0999999999999</v>
      </c>
      <c r="E12" s="88">
        <v>286.89999999999998</v>
      </c>
      <c r="F12" s="92">
        <v>-1986.3</v>
      </c>
      <c r="G12" s="95">
        <v>-2981.2</v>
      </c>
      <c r="J12" s="99">
        <f t="shared" si="2"/>
        <v>-15.011591923159708</v>
      </c>
      <c r="K12" s="100">
        <f t="shared" si="3"/>
        <v>-19.493607593998401</v>
      </c>
      <c r="L12" s="110">
        <f t="shared" si="4"/>
        <v>-68.622644625471935</v>
      </c>
      <c r="M12" s="107">
        <f t="shared" si="5"/>
        <v>-24.017683734683402</v>
      </c>
      <c r="N12" s="35">
        <f t="shared" si="6"/>
        <v>-43.669399967348497</v>
      </c>
      <c r="O12" s="138">
        <f t="shared" si="1"/>
        <v>-101.91844140540827</v>
      </c>
      <c r="P12" s="141">
        <f t="shared" si="7"/>
        <v>-94.267169356841237</v>
      </c>
    </row>
    <row r="13" spans="1:16" ht="15.75" x14ac:dyDescent="0.25">
      <c r="A13" s="77">
        <v>4316.5</v>
      </c>
      <c r="B13" s="103">
        <v>3870.5</v>
      </c>
      <c r="C13" s="81">
        <v>1148.2</v>
      </c>
      <c r="D13" s="85">
        <v>3621.3</v>
      </c>
      <c r="E13" s="88" t="s">
        <v>95</v>
      </c>
      <c r="F13" s="92">
        <v>475.8</v>
      </c>
      <c r="G13" s="95">
        <v>-902.3</v>
      </c>
      <c r="J13" s="99">
        <f t="shared" si="2"/>
        <v>-4.5488643616738145</v>
      </c>
      <c r="K13" s="100">
        <f t="shared" si="3"/>
        <v>-10.111801431234706</v>
      </c>
      <c r="L13" s="110">
        <f t="shared" si="4"/>
        <v>-65.839343656806889</v>
      </c>
      <c r="M13" s="107">
        <f t="shared" si="5"/>
        <v>-15.239855769525903</v>
      </c>
      <c r="N13" s="35">
        <f t="shared" si="6"/>
        <v>-37.313663782045126</v>
      </c>
      <c r="O13" s="138">
        <f t="shared" si="1"/>
        <v>-100.76507068090953</v>
      </c>
      <c r="P13" s="141">
        <f t="shared" si="7"/>
        <v>-96.45439930333815</v>
      </c>
    </row>
    <row r="14" spans="1:16" ht="15.75" x14ac:dyDescent="0.25">
      <c r="A14" s="77">
        <v>2025.2</v>
      </c>
      <c r="B14" s="103">
        <v>2155.8000000000002</v>
      </c>
      <c r="C14" s="81">
        <v>91.2</v>
      </c>
      <c r="D14" s="85">
        <v>2235.9</v>
      </c>
      <c r="E14" s="88">
        <v>1615.5</v>
      </c>
      <c r="F14" s="92">
        <v>-1240.3</v>
      </c>
      <c r="G14" s="95">
        <v>-2286.6</v>
      </c>
      <c r="J14" s="99">
        <f t="shared" si="2"/>
        <v>0.36028009721611998</v>
      </c>
      <c r="K14" s="100">
        <f t="shared" si="3"/>
        <v>-4.8860899032643772</v>
      </c>
      <c r="L14" s="110">
        <f t="shared" si="4"/>
        <v>-65.618268625424179</v>
      </c>
      <c r="M14" s="107">
        <f t="shared" si="5"/>
        <v>-9.8199873661681831</v>
      </c>
      <c r="N14" s="35">
        <f t="shared" si="6"/>
        <v>-33.397621310010194</v>
      </c>
      <c r="O14" s="138">
        <f t="shared" si="1"/>
        <v>-103.77162460578695</v>
      </c>
      <c r="P14" s="141">
        <f t="shared" si="7"/>
        <v>-101.99716058929475</v>
      </c>
    </row>
    <row r="15" spans="1:16" ht="15.75" x14ac:dyDescent="0.25">
      <c r="A15" s="77">
        <v>4338.8</v>
      </c>
      <c r="B15" s="103">
        <v>4498.3999999999996</v>
      </c>
      <c r="C15" s="81">
        <v>2170.5</v>
      </c>
      <c r="D15" s="85">
        <v>3697.3</v>
      </c>
      <c r="E15" s="88">
        <v>2888.7</v>
      </c>
      <c r="F15" s="92">
        <v>1499.3</v>
      </c>
      <c r="G15" s="95" t="s">
        <v>96</v>
      </c>
      <c r="J15" s="99">
        <f t="shared" si="2"/>
        <v>10.877052486562238</v>
      </c>
      <c r="K15" s="100">
        <f t="shared" si="3"/>
        <v>6.0174750272194082</v>
      </c>
      <c r="L15" s="110">
        <f t="shared" si="4"/>
        <v>-60.356925251426766</v>
      </c>
      <c r="M15" s="107">
        <f t="shared" si="5"/>
        <v>-0.85795919420740852</v>
      </c>
      <c r="N15" s="35">
        <f t="shared" si="6"/>
        <v>-26.395443807235086</v>
      </c>
      <c r="O15" s="138">
        <f t="shared" si="1"/>
        <v>-100.13725084961227</v>
      </c>
      <c r="P15" s="141">
        <f t="shared" si="7"/>
        <v>-101.24327560081301</v>
      </c>
    </row>
    <row r="16" spans="1:16" ht="15.75" x14ac:dyDescent="0.25">
      <c r="A16" s="77">
        <v>3937</v>
      </c>
      <c r="B16" s="103">
        <v>4006.9</v>
      </c>
      <c r="C16" s="81">
        <v>1441.9</v>
      </c>
      <c r="D16" s="85">
        <v>4455.2</v>
      </c>
      <c r="E16" s="88">
        <v>3598.6</v>
      </c>
      <c r="F16" s="92">
        <v>497.6</v>
      </c>
      <c r="G16" s="95">
        <v>-894.8</v>
      </c>
      <c r="J16" s="99">
        <f t="shared" si="2"/>
        <v>20.420030328228229</v>
      </c>
      <c r="K16" s="100">
        <f t="shared" si="3"/>
        <v>15.72986383470599</v>
      </c>
      <c r="L16" s="110">
        <f t="shared" si="4"/>
        <v>-56.861689484861998</v>
      </c>
      <c r="M16" s="107">
        <f t="shared" si="5"/>
        <v>9.9409106455287315</v>
      </c>
      <c r="N16" s="35">
        <f t="shared" si="6"/>
        <v>-17.67263376768577</v>
      </c>
      <c r="O16" s="138">
        <f t="shared" si="1"/>
        <v>-98.931035581007649</v>
      </c>
      <c r="P16" s="141">
        <f t="shared" si="7"/>
        <v>-103.4123252067775</v>
      </c>
    </row>
    <row r="17" spans="1:16" ht="15.75" x14ac:dyDescent="0.25">
      <c r="A17" s="77">
        <v>3062.6</v>
      </c>
      <c r="B17" s="103" t="s">
        <v>97</v>
      </c>
      <c r="C17" s="81">
        <v>-83.2</v>
      </c>
      <c r="D17" s="85">
        <v>2108.9</v>
      </c>
      <c r="E17" s="88">
        <v>1313.2</v>
      </c>
      <c r="F17" s="92">
        <v>-1020.2</v>
      </c>
      <c r="G17" s="95">
        <v>-2112.1999999999998</v>
      </c>
      <c r="J17" s="99">
        <f t="shared" si="2"/>
        <v>27.843709449020288</v>
      </c>
      <c r="K17" s="100">
        <f t="shared" si="3"/>
        <v>21.12088750980886</v>
      </c>
      <c r="L17" s="110">
        <f t="shared" si="4"/>
        <v>-57.063371970734494</v>
      </c>
      <c r="M17" s="107">
        <f t="shared" si="5"/>
        <v>15.052939440583675</v>
      </c>
      <c r="N17" s="35">
        <f t="shared" si="6"/>
        <v>-14.489368642305136</v>
      </c>
      <c r="O17" s="138">
        <f t="shared" si="1"/>
        <v>-101.40406008513813</v>
      </c>
      <c r="P17" s="141">
        <f t="shared" si="7"/>
        <v>-108.53235300880984</v>
      </c>
    </row>
    <row r="18" spans="1:16" ht="15.75" x14ac:dyDescent="0.25">
      <c r="A18" s="77">
        <v>2441.1999999999998</v>
      </c>
      <c r="B18" s="103" t="s">
        <v>98</v>
      </c>
      <c r="C18" s="81">
        <v>-516.29999999999995</v>
      </c>
      <c r="D18" s="85">
        <v>1797.2</v>
      </c>
      <c r="E18" s="88">
        <v>1149.4000000000001</v>
      </c>
      <c r="F18" s="92">
        <v>-1215.5</v>
      </c>
      <c r="G18" s="95">
        <v>-2094.1</v>
      </c>
      <c r="J18" s="99">
        <f t="shared" si="2"/>
        <v>33.761207090799992</v>
      </c>
      <c r="K18" s="100">
        <f t="shared" si="3"/>
        <v>25.658681269146548</v>
      </c>
      <c r="L18" s="110">
        <f t="shared" si="4"/>
        <v>-58.314917181596989</v>
      </c>
      <c r="M18" s="107">
        <f t="shared" si="5"/>
        <v>19.409420056276367</v>
      </c>
      <c r="N18" s="35">
        <f t="shared" si="6"/>
        <v>-11.703158836669743</v>
      </c>
      <c r="O18" s="138">
        <f t="shared" si="1"/>
        <v>-104.35049817881833</v>
      </c>
      <c r="P18" s="141">
        <f t="shared" si="7"/>
        <v>-113.60850745347757</v>
      </c>
    </row>
    <row r="19" spans="1:16" ht="15.75" x14ac:dyDescent="0.25">
      <c r="A19" s="77">
        <v>562.70000000000005</v>
      </c>
      <c r="B19" s="103">
        <v>1559.5</v>
      </c>
      <c r="C19" s="81">
        <v>-1024.7</v>
      </c>
      <c r="D19" s="85">
        <v>1608.3</v>
      </c>
      <c r="E19" s="88" t="s">
        <v>99</v>
      </c>
      <c r="F19" s="92">
        <v>-1427.6</v>
      </c>
      <c r="G19" s="95">
        <v>-2795.6</v>
      </c>
      <c r="J19" s="99">
        <f t="shared" si="2"/>
        <v>35.125228690704603</v>
      </c>
      <c r="K19" s="100">
        <f t="shared" si="3"/>
        <v>29.438979931368209</v>
      </c>
      <c r="L19" s="110">
        <f t="shared" si="4"/>
        <v>-60.798849859535053</v>
      </c>
      <c r="M19" s="107">
        <f t="shared" si="5"/>
        <v>23.308009768723362</v>
      </c>
      <c r="N19" s="35">
        <f t="shared" si="6"/>
        <v>-9.6936115385869446</v>
      </c>
      <c r="O19" s="138">
        <f t="shared" si="1"/>
        <v>-107.81107060578395</v>
      </c>
      <c r="P19" s="141">
        <f t="shared" si="7"/>
        <v>-120.38502561365361</v>
      </c>
    </row>
    <row r="20" spans="1:16" ht="15.75" x14ac:dyDescent="0.25">
      <c r="A20" s="77">
        <v>-2255.6</v>
      </c>
      <c r="B20" s="103">
        <v>-2274.6</v>
      </c>
      <c r="C20" s="81">
        <v>-4412.1000000000004</v>
      </c>
      <c r="D20" s="85">
        <v>-2371.4</v>
      </c>
      <c r="E20" s="88">
        <v>-2962.7</v>
      </c>
      <c r="F20" s="92">
        <v>-5112.7</v>
      </c>
      <c r="G20" s="95">
        <v>-5850.5</v>
      </c>
      <c r="J20" s="99">
        <f t="shared" si="2"/>
        <v>29.657608970185819</v>
      </c>
      <c r="K20" s="100">
        <f t="shared" si="3"/>
        <v>23.925305688241679</v>
      </c>
      <c r="L20" s="110">
        <f t="shared" si="4"/>
        <v>-71.493266486219184</v>
      </c>
      <c r="M20" s="107">
        <f t="shared" si="5"/>
        <v>17.55970058715053</v>
      </c>
      <c r="N20" s="35">
        <f t="shared" si="6"/>
        <v>-16.875152057753684</v>
      </c>
      <c r="O20" s="138">
        <f t="shared" si="1"/>
        <v>-120.20333608636953</v>
      </c>
      <c r="P20" s="141">
        <f t="shared" si="7"/>
        <v>-134.56513628306834</v>
      </c>
    </row>
    <row r="21" spans="1:16" ht="15.75" x14ac:dyDescent="0.25">
      <c r="A21" s="77">
        <v>-2237.3000000000002</v>
      </c>
      <c r="B21" s="103">
        <v>-3337.5</v>
      </c>
      <c r="C21" s="81">
        <v>-5499.6</v>
      </c>
      <c r="D21" s="85">
        <v>-3352.5</v>
      </c>
      <c r="E21" s="88">
        <v>-3997.7</v>
      </c>
      <c r="F21" s="92">
        <v>-5958.3</v>
      </c>
      <c r="G21" s="95">
        <v>-6690.2</v>
      </c>
      <c r="J21" s="99">
        <f t="shared" si="2"/>
        <v>24.234347070570504</v>
      </c>
      <c r="K21" s="100">
        <f t="shared" si="3"/>
        <v>15.835330406499729</v>
      </c>
      <c r="L21" s="110">
        <f t="shared" si="4"/>
        <v>-84.823093583561274</v>
      </c>
      <c r="M21" s="107">
        <f t="shared" si="5"/>
        <v>9.4333690605519109</v>
      </c>
      <c r="N21" s="35">
        <f t="shared" si="6"/>
        <v>-26.565243634062391</v>
      </c>
      <c r="O21" s="138">
        <f t="shared" si="1"/>
        <v>-134.64465427234819</v>
      </c>
      <c r="P21" s="141">
        <f t="shared" si="7"/>
        <v>-150.7797953308214</v>
      </c>
    </row>
    <row r="22" spans="1:16" ht="15.75" x14ac:dyDescent="0.25">
      <c r="A22" s="77">
        <v>-3023</v>
      </c>
      <c r="B22" s="103">
        <v>-1651.9</v>
      </c>
      <c r="C22" s="81">
        <v>-3744.8</v>
      </c>
      <c r="D22" s="85">
        <v>-2021.5</v>
      </c>
      <c r="E22" s="88">
        <v>-2589.6</v>
      </c>
      <c r="F22" s="92" t="s">
        <v>100</v>
      </c>
      <c r="G22" s="95">
        <v>-4153.8</v>
      </c>
      <c r="J22" s="99">
        <f t="shared" si="2"/>
        <v>16.906650613724249</v>
      </c>
      <c r="K22" s="100">
        <f t="shared" si="3"/>
        <v>11.831054612249339</v>
      </c>
      <c r="L22" s="110">
        <f t="shared" si="4"/>
        <v>-93.900246268506407</v>
      </c>
      <c r="M22" s="107">
        <f t="shared" si="5"/>
        <v>4.5331932232384595</v>
      </c>
      <c r="N22" s="35">
        <f t="shared" si="6"/>
        <v>-32.842446270486398</v>
      </c>
      <c r="O22" s="138">
        <f t="shared" si="1"/>
        <v>-144.58995103776979</v>
      </c>
      <c r="P22" s="141">
        <f t="shared" si="7"/>
        <v>-160.84821010614709</v>
      </c>
    </row>
    <row r="23" spans="1:16" ht="15.75" x14ac:dyDescent="0.25">
      <c r="A23" s="77">
        <v>2669.8</v>
      </c>
      <c r="B23" s="103">
        <v>1837.5</v>
      </c>
      <c r="C23" s="81">
        <v>-415.3</v>
      </c>
      <c r="D23" s="85">
        <v>1650</v>
      </c>
      <c r="E23" s="88">
        <v>1085.5999999999999</v>
      </c>
      <c r="F23" s="92">
        <v>-600.5</v>
      </c>
      <c r="G23" s="95">
        <v>-1076.5</v>
      </c>
      <c r="J23" s="99">
        <f t="shared" si="2"/>
        <v>23.378247735469909</v>
      </c>
      <c r="K23" s="100">
        <f t="shared" si="3"/>
        <v>16.285221392742677</v>
      </c>
      <c r="L23" s="110">
        <f t="shared" si="4"/>
        <v>-94.906961197142209</v>
      </c>
      <c r="M23" s="107">
        <f t="shared" si="5"/>
        <v>8.5328634350494763</v>
      </c>
      <c r="N23" s="35">
        <f t="shared" si="6"/>
        <v>-30.210889758751833</v>
      </c>
      <c r="O23" s="138">
        <f t="shared" si="1"/>
        <v>-146.04560205902141</v>
      </c>
      <c r="P23" s="141">
        <f t="shared" si="7"/>
        <v>-163.45770789836084</v>
      </c>
    </row>
    <row r="24" spans="1:16" ht="15.75" x14ac:dyDescent="0.25">
      <c r="A24" s="77">
        <v>1003.6</v>
      </c>
      <c r="B24" s="103">
        <v>778.4</v>
      </c>
      <c r="C24" s="81">
        <v>-1290.5</v>
      </c>
      <c r="D24" s="85">
        <v>843</v>
      </c>
      <c r="E24" s="88">
        <v>363.3</v>
      </c>
      <c r="F24" s="92" t="s">
        <v>101</v>
      </c>
      <c r="G24" s="95">
        <v>-2249.3000000000002</v>
      </c>
      <c r="J24" s="99">
        <f t="shared" si="2"/>
        <v>25.811033188303938</v>
      </c>
      <c r="K24" s="100">
        <f t="shared" si="3"/>
        <v>18.172111760925588</v>
      </c>
      <c r="L24" s="110">
        <f t="shared" si="4"/>
        <v>-98.035201065745596</v>
      </c>
      <c r="M24" s="107">
        <f t="shared" si="5"/>
        <v>10.576347412060022</v>
      </c>
      <c r="N24" s="35">
        <f t="shared" si="6"/>
        <v>-29.330226162360216</v>
      </c>
      <c r="O24" s="138">
        <f t="shared" si="1"/>
        <v>-150.14465581588581</v>
      </c>
      <c r="P24" s="141">
        <f t="shared" si="7"/>
        <v>-168.91005689849069</v>
      </c>
    </row>
    <row r="25" spans="1:16" ht="15.75" x14ac:dyDescent="0.25">
      <c r="A25" s="77">
        <v>-3662.6</v>
      </c>
      <c r="B25" s="103">
        <v>-3492.7</v>
      </c>
      <c r="C25" s="81">
        <v>-5803.1</v>
      </c>
      <c r="D25" s="85">
        <v>-3096.6</v>
      </c>
      <c r="E25" s="88">
        <v>-3666.6</v>
      </c>
      <c r="F25" s="92">
        <v>-5856.3</v>
      </c>
      <c r="G25" s="95" t="s">
        <v>102</v>
      </c>
      <c r="J25" s="99">
        <f t="shared" si="2"/>
        <v>16.933106803436289</v>
      </c>
      <c r="K25" s="100">
        <f t="shared" si="3"/>
        <v>9.7059726363064271</v>
      </c>
      <c r="L25" s="110">
        <f t="shared" si="4"/>
        <v>-112.10045673612333</v>
      </c>
      <c r="M25" s="107">
        <f t="shared" si="5"/>
        <v>3.0702591515227082</v>
      </c>
      <c r="N25" s="35">
        <f t="shared" si="6"/>
        <v>-38.217847290586008</v>
      </c>
      <c r="O25" s="138">
        <f t="shared" si="1"/>
        <v>-164.33882042122551</v>
      </c>
      <c r="P25" s="141">
        <f t="shared" si="7"/>
        <v>-184.88679580363794</v>
      </c>
    </row>
    <row r="26" spans="1:16" ht="15.75" x14ac:dyDescent="0.25">
      <c r="A26" s="77">
        <v>-2861.5</v>
      </c>
      <c r="B26" s="103">
        <v>-3272.3</v>
      </c>
      <c r="C26" s="81">
        <v>-5511.6</v>
      </c>
      <c r="D26" s="85">
        <v>-3779.3</v>
      </c>
      <c r="E26" s="88">
        <v>-4245.5</v>
      </c>
      <c r="F26" s="92">
        <v>-4934.5</v>
      </c>
      <c r="G26" s="95">
        <v>-4842.3999999999996</v>
      </c>
      <c r="J26" s="99">
        <f t="shared" si="2"/>
        <v>9.9968575560487913</v>
      </c>
      <c r="K26" s="100">
        <f t="shared" si="3"/>
        <v>1.7740263268674266</v>
      </c>
      <c r="L26" s="110">
        <f t="shared" si="4"/>
        <v>-125.45936229266687</v>
      </c>
      <c r="M26" s="107">
        <f t="shared" si="5"/>
        <v>-6.0905099835193672</v>
      </c>
      <c r="N26" s="35">
        <f t="shared" si="6"/>
        <v>-48.508503064013937</v>
      </c>
      <c r="O26" s="138">
        <f t="shared" si="1"/>
        <v>-176.29924503475706</v>
      </c>
      <c r="P26" s="141">
        <f t="shared" si="7"/>
        <v>-196.6240264158013</v>
      </c>
    </row>
    <row r="27" spans="1:16" ht="15.75" x14ac:dyDescent="0.25">
      <c r="A27" s="77">
        <v>2275.8000000000002</v>
      </c>
      <c r="B27" s="103">
        <v>1899.4</v>
      </c>
      <c r="C27" s="81">
        <v>-139.9</v>
      </c>
      <c r="D27" s="85">
        <v>1238.9000000000001</v>
      </c>
      <c r="E27" s="88">
        <v>823.8</v>
      </c>
      <c r="F27" s="92">
        <v>-10.8</v>
      </c>
      <c r="G27" s="95">
        <v>160.5</v>
      </c>
      <c r="J27" s="99">
        <f t="shared" si="2"/>
        <v>15.513440504299735</v>
      </c>
      <c r="K27" s="100">
        <f t="shared" si="3"/>
        <v>6.3782367848652806</v>
      </c>
      <c r="L27" s="110">
        <f t="shared" si="4"/>
        <v>-125.7984894366016</v>
      </c>
      <c r="M27" s="107">
        <f t="shared" si="5"/>
        <v>-3.0873496931246645</v>
      </c>
      <c r="N27" s="35">
        <f t="shared" si="6"/>
        <v>-46.511560820470528</v>
      </c>
      <c r="O27" s="138">
        <f t="shared" si="1"/>
        <v>-176.325424973525</v>
      </c>
      <c r="P27" s="141">
        <f t="shared" si="7"/>
        <v>-196.23496347597253</v>
      </c>
    </row>
    <row r="28" spans="1:16" ht="15.75" x14ac:dyDescent="0.25">
      <c r="A28" s="77">
        <v>5909.5</v>
      </c>
      <c r="B28" s="103">
        <v>6022.5</v>
      </c>
      <c r="C28" s="81">
        <v>3958.4</v>
      </c>
      <c r="D28" s="85">
        <v>5953.1</v>
      </c>
      <c r="E28" s="88">
        <v>5570.9</v>
      </c>
      <c r="F28" s="92">
        <v>3769.5</v>
      </c>
      <c r="G28" s="95">
        <v>3546.8</v>
      </c>
      <c r="J28" s="99">
        <f t="shared" si="2"/>
        <v>29.836513100360442</v>
      </c>
      <c r="K28" s="100">
        <f t="shared" si="3"/>
        <v>20.975114535123417</v>
      </c>
      <c r="L28" s="110">
        <f t="shared" si="4"/>
        <v>-116.20364603173211</v>
      </c>
      <c r="M28" s="107">
        <f t="shared" si="5"/>
        <v>11.34136859130683</v>
      </c>
      <c r="N28" s="35">
        <f t="shared" si="6"/>
        <v>-33.008959877067973</v>
      </c>
      <c r="O28" s="138">
        <f t="shared" si="1"/>
        <v>-167.1884077316827</v>
      </c>
      <c r="P28" s="141">
        <f t="shared" si="7"/>
        <v>-187.63770134402418</v>
      </c>
    </row>
    <row r="29" spans="1:16" ht="15.75" x14ac:dyDescent="0.25">
      <c r="A29" s="77">
        <v>1789.2</v>
      </c>
      <c r="B29" s="103">
        <v>1827.2</v>
      </c>
      <c r="C29" s="81" t="s">
        <v>103</v>
      </c>
      <c r="D29" s="85">
        <v>1953.8</v>
      </c>
      <c r="E29" s="88">
        <v>2249.3000000000002</v>
      </c>
      <c r="F29" s="92">
        <v>-348.5</v>
      </c>
      <c r="G29" s="95">
        <v>-1226.2</v>
      </c>
      <c r="J29" s="99">
        <f t="shared" si="2"/>
        <v>34.17360190165023</v>
      </c>
      <c r="K29" s="100">
        <f t="shared" si="3"/>
        <v>25.404314396222791</v>
      </c>
      <c r="L29" s="110">
        <f t="shared" si="4"/>
        <v>-118.71981841643755</v>
      </c>
      <c r="M29" s="107">
        <f t="shared" si="5"/>
        <v>16.077442617858665</v>
      </c>
      <c r="N29" s="35">
        <f t="shared" si="6"/>
        <v>-27.556610876938109</v>
      </c>
      <c r="O29" s="138">
        <f t="shared" si="1"/>
        <v>-168.03319516908493</v>
      </c>
      <c r="P29" s="141">
        <f t="shared" si="7"/>
        <v>-190.61007651531051</v>
      </c>
    </row>
    <row r="30" spans="1:16" ht="15.75" x14ac:dyDescent="0.25">
      <c r="A30" s="77">
        <v>-2802.7</v>
      </c>
      <c r="B30" s="103">
        <v>-2761.2</v>
      </c>
      <c r="C30" s="81">
        <v>-4855.8</v>
      </c>
      <c r="D30" s="85">
        <v>-2965.3</v>
      </c>
      <c r="E30" s="88">
        <v>-3329.5</v>
      </c>
      <c r="F30" s="92" t="s">
        <v>104</v>
      </c>
      <c r="G30" s="95">
        <v>-5018.2</v>
      </c>
      <c r="J30" s="99">
        <f t="shared" si="2"/>
        <v>27.379874440574397</v>
      </c>
      <c r="K30" s="100">
        <f t="shared" si="3"/>
        <v>18.711176624151594</v>
      </c>
      <c r="L30" s="110">
        <f t="shared" si="4"/>
        <v>-130.48952256946012</v>
      </c>
      <c r="M30" s="107">
        <f t="shared" si="5"/>
        <v>8.8896001715466468</v>
      </c>
      <c r="N30" s="35">
        <f t="shared" si="6"/>
        <v>-35.627196143917118</v>
      </c>
      <c r="O30" s="138">
        <f t="shared" si="1"/>
        <v>-180.13296336545991</v>
      </c>
      <c r="P30" s="141">
        <f t="shared" si="7"/>
        <v>-202.77333660694649</v>
      </c>
    </row>
    <row r="31" spans="1:16" ht="15.75" x14ac:dyDescent="0.25">
      <c r="A31" s="77">
        <v>-1862.6</v>
      </c>
      <c r="B31" s="103" t="s">
        <v>105</v>
      </c>
      <c r="C31" s="81">
        <v>-3134.3</v>
      </c>
      <c r="D31" s="85">
        <v>-926.2</v>
      </c>
      <c r="E31" s="88">
        <v>-1294.5</v>
      </c>
      <c r="F31" s="92">
        <v>-2927.6</v>
      </c>
      <c r="G31" s="95">
        <v>-3231.8</v>
      </c>
      <c r="J31" s="99">
        <f t="shared" si="2"/>
        <v>22.86486599052467</v>
      </c>
      <c r="K31" s="100">
        <f t="shared" si="3"/>
        <v>16.522249846018827</v>
      </c>
      <c r="L31" s="110">
        <f t="shared" si="4"/>
        <v>-138.08698778464247</v>
      </c>
      <c r="M31" s="107">
        <f t="shared" si="5"/>
        <v>6.6444355592936821</v>
      </c>
      <c r="N31" s="35">
        <f t="shared" si="6"/>
        <v>-38.765132095778782</v>
      </c>
      <c r="O31" s="138">
        <f t="shared" si="1"/>
        <v>-187.22942775689106</v>
      </c>
      <c r="P31" s="141">
        <f t="shared" si="7"/>
        <v>-210.60712034795114</v>
      </c>
    </row>
    <row r="32" spans="1:16" ht="15.75" x14ac:dyDescent="0.25">
      <c r="A32" s="77">
        <v>-2872.7</v>
      </c>
      <c r="B32" s="103">
        <v>-3259.9</v>
      </c>
      <c r="C32" s="81">
        <v>-5274.4</v>
      </c>
      <c r="D32" s="85">
        <v>-3294.4</v>
      </c>
      <c r="E32" s="88">
        <v>-3636.3</v>
      </c>
      <c r="F32" s="92">
        <v>-5190.5</v>
      </c>
      <c r="G32" s="95">
        <v>-5481.3</v>
      </c>
      <c r="J32" s="99">
        <f t="shared" si="2"/>
        <v>15.9014697997751</v>
      </c>
      <c r="K32" s="100">
        <f t="shared" si="3"/>
        <v>8.6203582165847426</v>
      </c>
      <c r="L32" s="110">
        <f t="shared" si="4"/>
        <v>-150.87110087097113</v>
      </c>
      <c r="M32" s="107">
        <f t="shared" si="5"/>
        <v>-1.3410758748162923</v>
      </c>
      <c r="N32" s="35">
        <f t="shared" si="6"/>
        <v>-47.579315460091593</v>
      </c>
      <c r="O32" s="138">
        <f t="shared" si="1"/>
        <v>-199.81022694090024</v>
      </c>
      <c r="P32" s="141">
        <f t="shared" si="7"/>
        <v>-223.89260270818056</v>
      </c>
    </row>
    <row r="33" spans="1:16" ht="15.75" x14ac:dyDescent="0.25">
      <c r="A33" s="77">
        <v>-2517.6999999999998</v>
      </c>
      <c r="B33" s="103">
        <v>-4130.8999999999996</v>
      </c>
      <c r="C33" s="81">
        <v>-5963.9</v>
      </c>
      <c r="D33" s="85">
        <v>-4183.6000000000004</v>
      </c>
      <c r="E33" s="88" t="s">
        <v>106</v>
      </c>
      <c r="F33" s="92">
        <v>-5803.6</v>
      </c>
      <c r="G33" s="95">
        <v>-5983.8</v>
      </c>
      <c r="J33" s="99">
        <f t="shared" si="2"/>
        <v>9.7985443237731111</v>
      </c>
      <c r="K33" s="100">
        <f t="shared" si="3"/>
        <v>-1.39255658612195</v>
      </c>
      <c r="L33" s="110">
        <f t="shared" si="4"/>
        <v>-165.32598817142812</v>
      </c>
      <c r="M33" s="107">
        <f t="shared" si="5"/>
        <v>-11.481713136004991</v>
      </c>
      <c r="N33" s="35">
        <f t="shared" si="6"/>
        <v>-58.215325329931431</v>
      </c>
      <c r="O33" s="138">
        <f t="shared" si="1"/>
        <v>-213.87669416578763</v>
      </c>
      <c r="P33" s="141">
        <f t="shared" si="7"/>
        <v>-238.39570873988589</v>
      </c>
    </row>
    <row r="34" spans="1:16" ht="15.75" x14ac:dyDescent="0.25">
      <c r="A34" s="77">
        <v>-4185.2</v>
      </c>
      <c r="B34" s="103">
        <v>-3977.3</v>
      </c>
      <c r="C34" s="81">
        <v>-5898.5</v>
      </c>
      <c r="D34" s="85">
        <v>-3823.1</v>
      </c>
      <c r="E34" s="88">
        <v>-4265.8999999999996</v>
      </c>
      <c r="F34" s="92">
        <v>-5970.5</v>
      </c>
      <c r="G34" s="95">
        <v>-5566.4</v>
      </c>
      <c r="J34" s="99">
        <f t="shared" si="2"/>
        <v>-0.34597064880346018</v>
      </c>
      <c r="K34" s="100">
        <f t="shared" si="3"/>
        <v>-11.033206407204695</v>
      </c>
      <c r="L34" s="110">
        <f t="shared" si="4"/>
        <v>-179.62240693748788</v>
      </c>
      <c r="M34" s="107">
        <f t="shared" si="5"/>
        <v>-20.748638438167074</v>
      </c>
      <c r="N34" s="35">
        <f t="shared" si="6"/>
        <v>-68.555421573829918</v>
      </c>
      <c r="O34" s="138">
        <f t="shared" si="1"/>
        <v>-228.34757362320056</v>
      </c>
      <c r="P34" s="141">
        <f t="shared" si="7"/>
        <v>-251.88740535058687</v>
      </c>
    </row>
    <row r="35" spans="1:16" ht="15.75" x14ac:dyDescent="0.25">
      <c r="A35" s="77">
        <v>-1693.6</v>
      </c>
      <c r="B35" s="103" t="s">
        <v>107</v>
      </c>
      <c r="C35" s="81">
        <v>-3447.4</v>
      </c>
      <c r="D35" s="85">
        <v>-1202.3</v>
      </c>
      <c r="E35" s="88">
        <v>-1405.3</v>
      </c>
      <c r="F35" s="92">
        <v>-2835.5</v>
      </c>
      <c r="G35" s="95">
        <v>-2727.4</v>
      </c>
      <c r="J35" s="99">
        <f t="shared" si="2"/>
        <v>-4.4513267713980555</v>
      </c>
      <c r="K35" s="100">
        <f t="shared" si="3"/>
        <v>-13.442721076177527</v>
      </c>
      <c r="L35" s="110">
        <f t="shared" si="4"/>
        <v>-187.97875130259098</v>
      </c>
      <c r="M35" s="107">
        <f t="shared" si="5"/>
        <v>-23.663079378463227</v>
      </c>
      <c r="N35" s="35">
        <f t="shared" si="6"/>
        <v>-71.961938549967442</v>
      </c>
      <c r="O35" s="138">
        <f t="shared" si="1"/>
        <v>-235.22080310193374</v>
      </c>
      <c r="P35" s="141">
        <f t="shared" si="7"/>
        <v>-258.49861686231293</v>
      </c>
    </row>
    <row r="36" spans="1:16" ht="15.75" x14ac:dyDescent="0.25">
      <c r="A36" s="77">
        <v>-293.39999999999998</v>
      </c>
      <c r="B36" s="103">
        <v>499.5</v>
      </c>
      <c r="C36" s="81">
        <v>-1593.5</v>
      </c>
      <c r="D36" s="85">
        <v>568.79999999999995</v>
      </c>
      <c r="E36" s="88">
        <v>321.10000000000002</v>
      </c>
      <c r="F36" s="92">
        <v>-1101.8</v>
      </c>
      <c r="G36" s="95">
        <v>-972.4</v>
      </c>
      <c r="J36" s="99">
        <f t="shared" si="2"/>
        <v>-5.1625482017446274</v>
      </c>
      <c r="K36" s="100">
        <f t="shared" si="3"/>
        <v>-12.231900091055891</v>
      </c>
      <c r="L36" s="110">
        <f t="shared" si="4"/>
        <v>-191.84146588321269</v>
      </c>
      <c r="M36" s="107">
        <f t="shared" si="5"/>
        <v>-22.284271016906892</v>
      </c>
      <c r="N36" s="35">
        <f t="shared" si="6"/>
        <v>-71.183570499332816</v>
      </c>
      <c r="O36" s="138">
        <f t="shared" si="1"/>
        <v>-237.89162896978237</v>
      </c>
      <c r="P36" s="141">
        <f t="shared" si="7"/>
        <v>-260.85577224859139</v>
      </c>
    </row>
    <row r="37" spans="1:16" ht="15.75" x14ac:dyDescent="0.25">
      <c r="A37" s="77">
        <v>806</v>
      </c>
      <c r="B37" s="103">
        <v>172.3</v>
      </c>
      <c r="C37" s="81">
        <v>-1796.5</v>
      </c>
      <c r="D37" s="85">
        <v>220.1</v>
      </c>
      <c r="E37" s="88">
        <v>-20.9</v>
      </c>
      <c r="F37" s="92">
        <v>-1388.7</v>
      </c>
      <c r="G37" s="95">
        <v>-1120.3</v>
      </c>
      <c r="J37" s="99">
        <f t="shared" si="2"/>
        <v>-3.2087540390681486</v>
      </c>
      <c r="K37" s="100">
        <f t="shared" si="3"/>
        <v>-11.8142331533535</v>
      </c>
      <c r="L37" s="110">
        <f t="shared" si="4"/>
        <v>-196.19624971540634</v>
      </c>
      <c r="M37" s="107">
        <f t="shared" si="5"/>
        <v>-21.750733662097812</v>
      </c>
      <c r="N37" s="35">
        <f t="shared" si="6"/>
        <v>-71.234233528922076</v>
      </c>
      <c r="O37" s="138">
        <f t="shared" si="1"/>
        <v>-241.25790733331823</v>
      </c>
      <c r="P37" s="141">
        <f t="shared" si="7"/>
        <v>-263.57144273134497</v>
      </c>
    </row>
    <row r="38" spans="1:16" ht="15.75" x14ac:dyDescent="0.25">
      <c r="A38" s="77">
        <v>2791.4</v>
      </c>
      <c r="B38" s="103">
        <v>2271.3000000000002</v>
      </c>
      <c r="C38" s="81">
        <v>11.7</v>
      </c>
      <c r="D38" s="85">
        <v>2318.6999999999998</v>
      </c>
      <c r="E38" s="88">
        <v>2132.8000000000002</v>
      </c>
      <c r="F38" s="92">
        <v>710.9</v>
      </c>
      <c r="G38" s="95">
        <v>1075.0999999999999</v>
      </c>
      <c r="J38" s="99">
        <f t="shared" si="2"/>
        <v>3.5575839674988599</v>
      </c>
      <c r="K38" s="100">
        <f t="shared" si="3"/>
        <v>-6.3085578502810531</v>
      </c>
      <c r="L38" s="110">
        <f t="shared" si="4"/>
        <v>-196.16788811507664</v>
      </c>
      <c r="M38" s="107">
        <f t="shared" si="5"/>
        <v>-16.130164629053404</v>
      </c>
      <c r="N38" s="35">
        <f t="shared" si="6"/>
        <v>-66.064272561524533</v>
      </c>
      <c r="O38" s="138">
        <f t="shared" si="1"/>
        <v>-239.53464051549713</v>
      </c>
      <c r="P38" s="141">
        <f t="shared" si="7"/>
        <v>-260.96533858874017</v>
      </c>
    </row>
    <row r="39" spans="1:16" ht="15.75" x14ac:dyDescent="0.25">
      <c r="A39" s="77">
        <v>3404.1</v>
      </c>
      <c r="B39" s="103">
        <v>3839.5</v>
      </c>
      <c r="C39" s="81">
        <v>2078.1999999999998</v>
      </c>
      <c r="D39" s="85">
        <v>3921.8</v>
      </c>
      <c r="E39" s="88">
        <v>3451.6</v>
      </c>
      <c r="F39" s="92">
        <v>2341.1999999999998</v>
      </c>
      <c r="G39" s="95">
        <v>1989.6</v>
      </c>
      <c r="J39" s="99">
        <f t="shared" si="2"/>
        <v>11.808980647010465</v>
      </c>
      <c r="K39" s="100">
        <f t="shared" si="3"/>
        <v>2.9981153158666771</v>
      </c>
      <c r="L39" s="110">
        <f t="shared" si="4"/>
        <v>-191.13027438676403</v>
      </c>
      <c r="M39" s="107">
        <f t="shared" si="5"/>
        <v>-6.6240259414332492</v>
      </c>
      <c r="N39" s="35">
        <f t="shared" si="6"/>
        <v>-57.697748532810415</v>
      </c>
      <c r="O39" s="138">
        <f t="shared" si="1"/>
        <v>-233.85953342300613</v>
      </c>
      <c r="P39" s="141">
        <f t="shared" si="7"/>
        <v>-256.14248687822169</v>
      </c>
    </row>
    <row r="40" spans="1:16" ht="15.75" x14ac:dyDescent="0.25">
      <c r="A40" s="77">
        <v>-30</v>
      </c>
      <c r="B40" s="103">
        <v>-28.4</v>
      </c>
      <c r="C40" s="81" t="s">
        <v>108</v>
      </c>
      <c r="D40" s="85">
        <v>-84.6</v>
      </c>
      <c r="E40" s="88">
        <v>-211.2</v>
      </c>
      <c r="F40" s="92">
        <v>-1603.6</v>
      </c>
      <c r="G40" s="95">
        <v>-1004.5</v>
      </c>
      <c r="J40" s="99">
        <f t="shared" si="2"/>
        <v>11.736258595100429</v>
      </c>
      <c r="K40" s="100">
        <f t="shared" si="3"/>
        <v>2.9292717733666427</v>
      </c>
      <c r="L40" s="110">
        <f t="shared" si="4"/>
        <v>-195.97348732061792</v>
      </c>
      <c r="M40" s="107">
        <f t="shared" si="5"/>
        <v>-6.8291021227927606</v>
      </c>
      <c r="N40" s="35">
        <f t="shared" si="6"/>
        <v>-58.209711690602873</v>
      </c>
      <c r="O40" s="138">
        <f t="shared" si="1"/>
        <v>-237.74673035926935</v>
      </c>
      <c r="P40" s="141">
        <f t="shared" si="7"/>
        <v>-258.57745396677331</v>
      </c>
    </row>
    <row r="41" spans="1:16" ht="15.75" x14ac:dyDescent="0.25">
      <c r="A41" s="77">
        <v>1080</v>
      </c>
      <c r="B41" s="103">
        <v>1241.5</v>
      </c>
      <c r="C41" s="81">
        <v>-1296.3</v>
      </c>
      <c r="D41" s="85">
        <v>1245.7</v>
      </c>
      <c r="E41" s="88">
        <v>1146.5999999999999</v>
      </c>
      <c r="F41" s="92">
        <v>-59.5</v>
      </c>
      <c r="G41" s="95">
        <v>112.7</v>
      </c>
      <c r="J41" s="99">
        <f t="shared" si="2"/>
        <v>14.354240510810218</v>
      </c>
      <c r="K41" s="100">
        <f t="shared" si="3"/>
        <v>5.938734527690448</v>
      </c>
      <c r="L41" s="110">
        <f t="shared" si="4"/>
        <v>-199.11578650956102</v>
      </c>
      <c r="M41" s="107">
        <f t="shared" si="5"/>
        <v>-3.8094584662094064</v>
      </c>
      <c r="N41" s="35">
        <f t="shared" si="6"/>
        <v>-55.430289171378135</v>
      </c>
      <c r="O41" s="138">
        <f t="shared" si="1"/>
        <v>-237.89096242739913</v>
      </c>
      <c r="P41" s="141">
        <f t="shared" si="7"/>
        <v>-258.30426147106107</v>
      </c>
    </row>
    <row r="42" spans="1:16" ht="15.75" x14ac:dyDescent="0.25">
      <c r="A42" s="77">
        <v>-3554.3</v>
      </c>
      <c r="B42" s="103">
        <v>-4631.2</v>
      </c>
      <c r="C42" s="81">
        <v>-5566.9</v>
      </c>
      <c r="D42" s="85">
        <v>-4724.1000000000004</v>
      </c>
      <c r="E42" s="88" t="s">
        <v>109</v>
      </c>
      <c r="F42" s="92">
        <v>-5753.9</v>
      </c>
      <c r="G42" s="95">
        <v>-5260.3</v>
      </c>
      <c r="J42" s="99">
        <f t="shared" si="2"/>
        <v>5.7388005592557452</v>
      </c>
      <c r="K42" s="100">
        <f t="shared" si="3"/>
        <v>-5.2866678520466834</v>
      </c>
      <c r="L42" s="110">
        <f t="shared" si="4"/>
        <v>-212.60869471310161</v>
      </c>
      <c r="M42" s="107">
        <f t="shared" si="5"/>
        <v>-15.259998893773592</v>
      </c>
      <c r="N42" s="35">
        <f t="shared" si="6"/>
        <v>-67.484013504735714</v>
      </c>
      <c r="O42" s="138">
        <f t="shared" si="1"/>
        <v>-251.83700073096446</v>
      </c>
      <c r="P42" s="141">
        <f t="shared" si="7"/>
        <v>-271.05420633696463</v>
      </c>
    </row>
    <row r="43" spans="1:16" ht="15.75" x14ac:dyDescent="0.25">
      <c r="A43" s="77">
        <v>-2069.8000000000002</v>
      </c>
      <c r="B43" s="103">
        <v>-1765.1</v>
      </c>
      <c r="C43" s="81">
        <v>-3898.8</v>
      </c>
      <c r="D43" s="85">
        <v>-1849.2</v>
      </c>
      <c r="E43" s="88">
        <v>-1464.1</v>
      </c>
      <c r="F43" s="92">
        <v>-3019.2</v>
      </c>
      <c r="G43" s="95">
        <v>-2103.3000000000002</v>
      </c>
      <c r="J43" s="99">
        <f t="shared" si="2"/>
        <v>0.72154797621095668</v>
      </c>
      <c r="K43" s="100">
        <f t="shared" si="3"/>
        <v>-9.5653387731347834</v>
      </c>
      <c r="L43" s="110">
        <f t="shared" si="4"/>
        <v>-222.05908984585133</v>
      </c>
      <c r="M43" s="107">
        <f t="shared" si="5"/>
        <v>-19.742526142042905</v>
      </c>
      <c r="N43" s="35">
        <f t="shared" si="6"/>
        <v>-71.033062254675542</v>
      </c>
      <c r="O43" s="138">
        <f t="shared" si="1"/>
        <v>-259.15548671590091</v>
      </c>
      <c r="P43" s="141">
        <f t="shared" si="7"/>
        <v>-276.15266105657992</v>
      </c>
    </row>
    <row r="44" spans="1:16" ht="15.75" x14ac:dyDescent="0.25">
      <c r="A44" s="77">
        <v>267.2</v>
      </c>
      <c r="B44" s="103" t="s">
        <v>110</v>
      </c>
      <c r="C44" s="81">
        <v>-2072.3000000000002</v>
      </c>
      <c r="D44" s="85">
        <v>159.1</v>
      </c>
      <c r="E44" s="88">
        <v>-283.8</v>
      </c>
      <c r="F44" s="92">
        <v>-1088.9000000000001</v>
      </c>
      <c r="G44" s="95">
        <v>-869.5</v>
      </c>
      <c r="J44" s="99">
        <f t="shared" si="2"/>
        <v>1.3692588730173147</v>
      </c>
      <c r="K44" s="100">
        <f t="shared" si="3"/>
        <v>-8.9665940200627112</v>
      </c>
      <c r="L44" s="110">
        <f t="shared" si="4"/>
        <v>-227.08240229443041</v>
      </c>
      <c r="M44" s="107">
        <f t="shared" si="5"/>
        <v>-19.356856896963439</v>
      </c>
      <c r="N44" s="35">
        <f t="shared" si="6"/>
        <v>-71.721012651109632</v>
      </c>
      <c r="O44" s="138">
        <f t="shared" si="1"/>
        <v>-261.79504254224241</v>
      </c>
      <c r="P44" s="141">
        <f t="shared" si="7"/>
        <v>-278.26038229280169</v>
      </c>
    </row>
    <row r="45" spans="1:16" ht="15.75" x14ac:dyDescent="0.25">
      <c r="A45" s="77">
        <v>-1833.8</v>
      </c>
      <c r="B45" s="103">
        <v>-2025.7</v>
      </c>
      <c r="C45" s="81">
        <v>-3519.1</v>
      </c>
      <c r="D45" s="85">
        <v>-2164.6999999999998</v>
      </c>
      <c r="E45" s="88">
        <v>-2050.3000000000002</v>
      </c>
      <c r="F45" s="92">
        <v>-3302.1</v>
      </c>
      <c r="G45" s="95" t="s">
        <v>111</v>
      </c>
      <c r="J45" s="99">
        <f t="shared" si="2"/>
        <v>-3.0759392095513007</v>
      </c>
      <c r="K45" s="100">
        <f t="shared" si="3"/>
        <v>-13.876950454720268</v>
      </c>
      <c r="L45" s="110">
        <f t="shared" si="4"/>
        <v>-235.61252758097211</v>
      </c>
      <c r="M45" s="107">
        <f t="shared" si="5"/>
        <v>-24.60414145054007</v>
      </c>
      <c r="N45" s="35">
        <f t="shared" si="6"/>
        <v>-76.690998257760754</v>
      </c>
      <c r="O45" s="138">
        <f t="shared" si="1"/>
        <v>-269.79921691683899</v>
      </c>
      <c r="P45" s="141">
        <f t="shared" si="7"/>
        <v>-283.6320145438595</v>
      </c>
    </row>
    <row r="46" spans="1:16" ht="15.75" x14ac:dyDescent="0.25">
      <c r="A46" s="77">
        <v>50.2</v>
      </c>
      <c r="B46" s="103">
        <v>102.7</v>
      </c>
      <c r="C46" s="81" t="s">
        <v>112</v>
      </c>
      <c r="D46" s="85">
        <v>60</v>
      </c>
      <c r="E46" s="88">
        <v>-178.4</v>
      </c>
      <c r="F46" s="92">
        <v>-1108.4000000000001</v>
      </c>
      <c r="G46" s="95" t="s">
        <v>113</v>
      </c>
      <c r="J46" s="99">
        <f t="shared" si="2"/>
        <v>-2.9542509767941154</v>
      </c>
      <c r="K46" s="100">
        <f t="shared" si="3"/>
        <v>-13.627998639756713</v>
      </c>
      <c r="L46" s="110">
        <f t="shared" si="4"/>
        <v>-240.38302182340973</v>
      </c>
      <c r="M46" s="107">
        <f t="shared" si="5"/>
        <v>-24.458697348258358</v>
      </c>
      <c r="N46" s="35">
        <f t="shared" si="6"/>
        <v>-77.123452007393198</v>
      </c>
      <c r="O46" s="138">
        <f t="shared" si="1"/>
        <v>-272.48604140654305</v>
      </c>
      <c r="P46" s="141">
        <f t="shared" si="7"/>
        <v>-284.7422369612961</v>
      </c>
    </row>
    <row r="47" spans="1:16" ht="15.75" x14ac:dyDescent="0.25">
      <c r="A47" s="77">
        <v>1959.4</v>
      </c>
      <c r="B47" s="103">
        <v>2416.6</v>
      </c>
      <c r="C47" s="81">
        <v>177.4</v>
      </c>
      <c r="D47" s="85">
        <v>2505.5</v>
      </c>
      <c r="E47" s="88">
        <v>2692.3</v>
      </c>
      <c r="F47" s="92">
        <v>1436.7</v>
      </c>
      <c r="G47" s="95" t="s">
        <v>114</v>
      </c>
      <c r="J47" s="99">
        <f t="shared" si="2"/>
        <v>1.7953972220924324</v>
      </c>
      <c r="K47" s="100">
        <f t="shared" si="3"/>
        <v>-7.7701289463040943</v>
      </c>
      <c r="L47" s="110">
        <f t="shared" si="4"/>
        <v>-239.95299214128124</v>
      </c>
      <c r="M47" s="107">
        <f t="shared" si="5"/>
        <v>-18.385343314398582</v>
      </c>
      <c r="N47" s="35">
        <f t="shared" si="6"/>
        <v>-70.597317953895882</v>
      </c>
      <c r="O47" s="138">
        <f t="shared" si="1"/>
        <v>-269.00341048880659</v>
      </c>
      <c r="P47" s="141">
        <f t="shared" si="7"/>
        <v>-279.22516922887593</v>
      </c>
    </row>
    <row r="48" spans="1:16" ht="15.75" x14ac:dyDescent="0.25">
      <c r="A48" s="77">
        <v>3846.8</v>
      </c>
      <c r="B48" s="103">
        <v>3812.1</v>
      </c>
      <c r="C48" s="81">
        <v>2132.1</v>
      </c>
      <c r="D48" s="85">
        <v>3822</v>
      </c>
      <c r="E48" s="88">
        <v>3464.3</v>
      </c>
      <c r="F48" s="92">
        <v>3055.5</v>
      </c>
      <c r="G48" s="95">
        <v>3560.6</v>
      </c>
      <c r="J48" s="99">
        <f t="shared" si="2"/>
        <v>11.119763016106409</v>
      </c>
      <c r="K48" s="100">
        <f t="shared" si="3"/>
        <v>1.4701361703446949</v>
      </c>
      <c r="L48" s="110">
        <f t="shared" si="4"/>
        <v>-234.78472793108654</v>
      </c>
      <c r="M48" s="107">
        <f t="shared" si="5"/>
        <v>-9.1210840296030824</v>
      </c>
      <c r="N48" s="35">
        <f t="shared" si="6"/>
        <v>-62.20001258252644</v>
      </c>
      <c r="O48" s="138">
        <f t="shared" si="1"/>
        <v>-261.59694036096533</v>
      </c>
      <c r="P48" s="141">
        <f t="shared" si="7"/>
        <v>-270.59445991765404</v>
      </c>
    </row>
    <row r="49" spans="1:16" ht="15.75" x14ac:dyDescent="0.25">
      <c r="A49" s="77">
        <v>5578.4</v>
      </c>
      <c r="B49" s="103">
        <v>4026.1</v>
      </c>
      <c r="C49" s="81">
        <v>2225.4</v>
      </c>
      <c r="D49" s="85">
        <v>4098.5</v>
      </c>
      <c r="E49" s="88" t="s">
        <v>115</v>
      </c>
      <c r="F49" s="92">
        <v>3320.2</v>
      </c>
      <c r="G49" s="95">
        <v>4019.5</v>
      </c>
      <c r="J49" s="99">
        <f t="shared" si="2"/>
        <v>24.640537833060691</v>
      </c>
      <c r="K49" s="100">
        <f t="shared" si="3"/>
        <v>11.229058267563499</v>
      </c>
      <c r="L49" s="110">
        <f t="shared" si="4"/>
        <v>-229.39031075760872</v>
      </c>
      <c r="M49" s="107">
        <f t="shared" si="5"/>
        <v>0.81330658369915731</v>
      </c>
      <c r="N49" s="35">
        <f t="shared" si="6"/>
        <v>-51.682755486759234</v>
      </c>
      <c r="O49" s="138">
        <f t="shared" si="1"/>
        <v>-253.54889600140623</v>
      </c>
      <c r="P49" s="141">
        <f t="shared" si="7"/>
        <v>-260.85153362926354</v>
      </c>
    </row>
    <row r="50" spans="1:16" ht="15.75" x14ac:dyDescent="0.25">
      <c r="A50" s="77">
        <v>3490.5</v>
      </c>
      <c r="B50" s="103">
        <v>3487.3</v>
      </c>
      <c r="C50" s="81">
        <v>1255.8</v>
      </c>
      <c r="D50" s="85">
        <v>2986.4</v>
      </c>
      <c r="E50" s="88">
        <v>1652.3</v>
      </c>
      <c r="F50" s="92">
        <v>2752.7</v>
      </c>
      <c r="G50" s="95">
        <v>3102.7</v>
      </c>
      <c r="J50" s="99">
        <f t="shared" si="2"/>
        <v>33.101344771244904</v>
      </c>
      <c r="K50" s="100">
        <f t="shared" si="3"/>
        <v>19.682109296487923</v>
      </c>
      <c r="L50" s="110">
        <f t="shared" si="4"/>
        <v>-226.34618446024905</v>
      </c>
      <c r="M50" s="107">
        <f t="shared" si="5"/>
        <v>8.0522915502829555</v>
      </c>
      <c r="N50" s="35">
        <f t="shared" si="6"/>
        <v>-47.677510096249101</v>
      </c>
      <c r="O50" s="138">
        <f t="shared" si="1"/>
        <v>-246.87636097028485</v>
      </c>
      <c r="P50" s="141">
        <f t="shared" si="7"/>
        <v>-253.33066022104967</v>
      </c>
    </row>
    <row r="51" spans="1:16" ht="15.75" x14ac:dyDescent="0.25">
      <c r="A51" s="77">
        <v>642.9</v>
      </c>
      <c r="B51" s="103">
        <v>-511.4</v>
      </c>
      <c r="C51" s="81">
        <v>-1962.2</v>
      </c>
      <c r="D51" s="85">
        <v>-303.5</v>
      </c>
      <c r="E51" s="88">
        <v>-30.5</v>
      </c>
      <c r="F51" s="92" t="s">
        <v>116</v>
      </c>
      <c r="G51" s="95">
        <v>-565.29999999999995</v>
      </c>
      <c r="J51" s="99">
        <f t="shared" si="2"/>
        <v>34.659775825845166</v>
      </c>
      <c r="K51" s="100">
        <f t="shared" si="3"/>
        <v>18.442441983954215</v>
      </c>
      <c r="L51" s="110">
        <f t="shared" si="4"/>
        <v>-231.10261974399072</v>
      </c>
      <c r="M51" s="107">
        <f t="shared" si="5"/>
        <v>7.3165870546716452</v>
      </c>
      <c r="N51" s="35">
        <f t="shared" si="6"/>
        <v>-47.751444182348877</v>
      </c>
      <c r="O51" s="138">
        <f t="shared" si="1"/>
        <v>-249.58645617777259</v>
      </c>
      <c r="P51" s="141">
        <f t="shared" si="7"/>
        <v>-254.70098437524754</v>
      </c>
    </row>
    <row r="52" spans="1:16" ht="15.75" x14ac:dyDescent="0.25">
      <c r="A52" s="77">
        <v>-827.6</v>
      </c>
      <c r="B52" s="103" t="s">
        <v>117</v>
      </c>
      <c r="C52" s="81">
        <v>-2150.6</v>
      </c>
      <c r="D52" s="85">
        <v>-757</v>
      </c>
      <c r="E52" s="88">
        <v>-871.4</v>
      </c>
      <c r="F52" s="92">
        <v>-1156.9000000000001</v>
      </c>
      <c r="G52" s="95">
        <v>-495.2</v>
      </c>
      <c r="J52" s="99">
        <f t="shared" si="2"/>
        <v>32.653622196166893</v>
      </c>
      <c r="K52" s="100">
        <f t="shared" si="3"/>
        <v>16.697116276342349</v>
      </c>
      <c r="L52" s="110">
        <f t="shared" si="4"/>
        <v>-236.31572680305644</v>
      </c>
      <c r="M52" s="107">
        <f t="shared" si="5"/>
        <v>5.4815713910410899</v>
      </c>
      <c r="N52" s="35">
        <f t="shared" si="6"/>
        <v>-49.863771107529729</v>
      </c>
      <c r="O52" s="138">
        <f t="shared" si="1"/>
        <v>-252.39084621233215</v>
      </c>
      <c r="P52" s="141">
        <f t="shared" si="7"/>
        <v>-255.90138189652652</v>
      </c>
    </row>
    <row r="53" spans="1:16" ht="15.75" x14ac:dyDescent="0.25">
      <c r="A53" s="77">
        <v>1851.6</v>
      </c>
      <c r="B53" s="103">
        <v>776.5</v>
      </c>
      <c r="C53" s="81">
        <v>-1263.8</v>
      </c>
      <c r="D53" s="85">
        <v>1081.5999999999999</v>
      </c>
      <c r="E53" s="88">
        <v>951.8</v>
      </c>
      <c r="F53" s="92">
        <v>372.7</v>
      </c>
      <c r="G53" s="95" t="s">
        <v>118</v>
      </c>
      <c r="J53" s="99">
        <f t="shared" si="2"/>
        <v>37.141966974507994</v>
      </c>
      <c r="K53" s="100">
        <f t="shared" si="3"/>
        <v>18.579400947270919</v>
      </c>
      <c r="L53" s="110">
        <f t="shared" si="4"/>
        <v>-239.37924528595266</v>
      </c>
      <c r="M53" s="107">
        <f t="shared" si="5"/>
        <v>8.1034317629553065</v>
      </c>
      <c r="N53" s="35">
        <f t="shared" si="6"/>
        <v>-47.556550987170162</v>
      </c>
      <c r="O53" s="138">
        <f t="shared" si="1"/>
        <v>-251.48739640919538</v>
      </c>
      <c r="P53" s="141">
        <f t="shared" si="7"/>
        <v>-252.70890549843011</v>
      </c>
    </row>
    <row r="54" spans="1:16" ht="15.75" x14ac:dyDescent="0.25">
      <c r="A54" s="77">
        <v>2282.3000000000002</v>
      </c>
      <c r="B54" s="103">
        <v>879.8</v>
      </c>
      <c r="C54" s="81">
        <v>-995.6</v>
      </c>
      <c r="D54" s="85">
        <v>920.2</v>
      </c>
      <c r="E54" s="88">
        <v>600.70000000000005</v>
      </c>
      <c r="F54" s="92">
        <v>443.9</v>
      </c>
      <c r="G54" s="95">
        <v>811.6</v>
      </c>
      <c r="J54" s="99">
        <f t="shared" si="2"/>
        <v>42.674305405602141</v>
      </c>
      <c r="K54" s="100">
        <f t="shared" si="3"/>
        <v>20.71208986359132</v>
      </c>
      <c r="L54" s="110">
        <f t="shared" si="4"/>
        <v>-241.79263841926618</v>
      </c>
      <c r="M54" s="107">
        <f t="shared" si="5"/>
        <v>10.334052110457776</v>
      </c>
      <c r="N54" s="35">
        <f t="shared" si="6"/>
        <v>-46.100415154292705</v>
      </c>
      <c r="O54" s="138">
        <f t="shared" si="1"/>
        <v>-250.41135327458571</v>
      </c>
      <c r="P54" s="141">
        <f t="shared" si="7"/>
        <v>-250.74153665704304</v>
      </c>
    </row>
    <row r="55" spans="1:16" ht="15.75" x14ac:dyDescent="0.25">
      <c r="A55" s="77">
        <v>-4884.3999999999996</v>
      </c>
      <c r="B55" s="103">
        <v>-4134.1000000000004</v>
      </c>
      <c r="C55" s="81">
        <v>-5167.5</v>
      </c>
      <c r="D55" s="85">
        <v>-4108.1000000000004</v>
      </c>
      <c r="E55" s="88">
        <v>-4296.8</v>
      </c>
      <c r="F55" s="92">
        <v>-4450.5</v>
      </c>
      <c r="G55" s="95">
        <v>-3532.5</v>
      </c>
      <c r="J55" s="99">
        <f t="shared" si="2"/>
        <v>30.835292219755669</v>
      </c>
      <c r="K55" s="100">
        <f t="shared" si="3"/>
        <v>10.691419598761723</v>
      </c>
      <c r="L55" s="110">
        <f t="shared" si="4"/>
        <v>-254.31770160360554</v>
      </c>
      <c r="M55" s="107">
        <f t="shared" si="5"/>
        <v>0.3763950450235658</v>
      </c>
      <c r="N55" s="35">
        <f t="shared" si="6"/>
        <v>-56.515398976852879</v>
      </c>
      <c r="O55" s="138">
        <f t="shared" si="1"/>
        <v>-261.19883264755441</v>
      </c>
      <c r="P55" s="141">
        <f t="shared" si="7"/>
        <v>-259.30413971479857</v>
      </c>
    </row>
    <row r="56" spans="1:16" ht="15.75" x14ac:dyDescent="0.25">
      <c r="A56" s="77">
        <v>-3795</v>
      </c>
      <c r="B56" s="103" t="s">
        <v>119</v>
      </c>
      <c r="C56" s="81">
        <v>-5230.5</v>
      </c>
      <c r="D56" s="85">
        <v>-3503.9</v>
      </c>
      <c r="E56" s="88">
        <v>-3432.7</v>
      </c>
      <c r="F56" s="92">
        <v>-3693.8</v>
      </c>
      <c r="G56" s="95">
        <v>-2794.9</v>
      </c>
      <c r="J56" s="99">
        <f t="shared" si="2"/>
        <v>21.636471625466381</v>
      </c>
      <c r="K56" s="100">
        <f t="shared" si="3"/>
        <v>2.1760789811978487</v>
      </c>
      <c r="L56" s="110">
        <f t="shared" si="4"/>
        <v>-266.99543258795921</v>
      </c>
      <c r="M56" s="107">
        <f t="shared" si="5"/>
        <v>-8.1168897410465402</v>
      </c>
      <c r="N56" s="35">
        <f t="shared" si="6"/>
        <v>-64.836114492060645</v>
      </c>
      <c r="O56" s="138">
        <f t="shared" si="1"/>
        <v>-270.15237794178887</v>
      </c>
      <c r="P56" s="141">
        <f t="shared" si="7"/>
        <v>-266.07896118290142</v>
      </c>
    </row>
    <row r="57" spans="1:16" ht="15.75" x14ac:dyDescent="0.25">
      <c r="A57" s="77">
        <v>-2165.6</v>
      </c>
      <c r="B57" s="103">
        <v>-1265.5999999999999</v>
      </c>
      <c r="C57" s="81">
        <v>-3180.2</v>
      </c>
      <c r="D57" s="85">
        <v>-1190.2</v>
      </c>
      <c r="E57" s="88" t="s">
        <v>120</v>
      </c>
      <c r="F57" s="92">
        <v>-1183.0999999999999</v>
      </c>
      <c r="G57" s="95">
        <v>121.6</v>
      </c>
      <c r="J57" s="99">
        <f t="shared" si="2"/>
        <v>16.38700553051774</v>
      </c>
      <c r="K57" s="100">
        <f t="shared" si="3"/>
        <v>-0.89180274281003724</v>
      </c>
      <c r="L57" s="110">
        <f t="shared" si="4"/>
        <v>-274.70414950845526</v>
      </c>
      <c r="M57" s="107">
        <f t="shared" si="5"/>
        <v>-11.001999946918815</v>
      </c>
      <c r="N57" s="35">
        <f t="shared" si="6"/>
        <v>-67.662563199400651</v>
      </c>
      <c r="O57" s="138">
        <f t="shared" si="1"/>
        <v>-273.02027754680034</v>
      </c>
      <c r="P57" s="141">
        <f t="shared" si="7"/>
        <v>-265.78419448186116</v>
      </c>
    </row>
    <row r="58" spans="1:16" ht="15.75" x14ac:dyDescent="0.25">
      <c r="A58" s="77">
        <v>2124.6</v>
      </c>
      <c r="B58" s="103" t="s">
        <v>121</v>
      </c>
      <c r="C58" s="81">
        <v>-624.79999999999995</v>
      </c>
      <c r="D58" s="85">
        <v>1304.5</v>
      </c>
      <c r="E58" s="88">
        <v>1374.8</v>
      </c>
      <c r="F58" s="92">
        <v>1268.2</v>
      </c>
      <c r="G58" s="95">
        <v>2346.1</v>
      </c>
      <c r="J58" s="99">
        <f t="shared" si="2"/>
        <v>21.537090195521969</v>
      </c>
      <c r="K58" s="100">
        <f t="shared" si="3"/>
        <v>2.2158329449679131</v>
      </c>
      <c r="L58" s="110">
        <f t="shared" si="4"/>
        <v>-276.21870513209393</v>
      </c>
      <c r="M58" s="107">
        <f t="shared" si="5"/>
        <v>-7.8398237920823135</v>
      </c>
      <c r="N58" s="35">
        <f t="shared" si="6"/>
        <v>-64.32997863066953</v>
      </c>
      <c r="O58" s="138">
        <f t="shared" si="1"/>
        <v>-269.94609336382149</v>
      </c>
      <c r="P58" s="141">
        <f t="shared" si="7"/>
        <v>-260.09721022091162</v>
      </c>
    </row>
    <row r="59" spans="1:16" ht="15.75" x14ac:dyDescent="0.25">
      <c r="A59" s="77">
        <v>1482.4</v>
      </c>
      <c r="B59" s="103">
        <v>2616.6</v>
      </c>
      <c r="C59" s="81">
        <v>725.2</v>
      </c>
      <c r="D59" s="85">
        <v>2720.2</v>
      </c>
      <c r="E59" s="88">
        <v>3000.9</v>
      </c>
      <c r="F59" s="92">
        <v>2787.2</v>
      </c>
      <c r="G59" s="95">
        <v>3789.4</v>
      </c>
      <c r="J59" s="99">
        <f t="shared" si="2"/>
        <v>25.130498265737</v>
      </c>
      <c r="K59" s="100">
        <f t="shared" si="3"/>
        <v>8.5584802162961076</v>
      </c>
      <c r="L59" s="110">
        <f t="shared" si="4"/>
        <v>-274.46077434612408</v>
      </c>
      <c r="M59" s="107">
        <f t="shared" si="5"/>
        <v>-1.2460640511326329</v>
      </c>
      <c r="N59" s="35">
        <f t="shared" si="6"/>
        <v>-57.05584837413258</v>
      </c>
      <c r="O59" s="138">
        <f t="shared" si="1"/>
        <v>-263.18993551366896</v>
      </c>
      <c r="P59" s="141">
        <f t="shared" si="7"/>
        <v>-250.91196211553739</v>
      </c>
    </row>
    <row r="60" spans="1:16" ht="15.75" x14ac:dyDescent="0.25">
      <c r="A60" s="77">
        <v>79.2</v>
      </c>
      <c r="B60" s="103">
        <v>3112.5</v>
      </c>
      <c r="C60" s="81">
        <v>1670.2</v>
      </c>
      <c r="D60" s="85">
        <v>3193.8</v>
      </c>
      <c r="E60" s="88">
        <v>3035.2</v>
      </c>
      <c r="F60" s="92">
        <v>3302.8</v>
      </c>
      <c r="G60" s="95">
        <v>4339.7</v>
      </c>
      <c r="J60" s="99">
        <f t="shared" si="2"/>
        <v>25.322484478738801</v>
      </c>
      <c r="K60" s="100">
        <f t="shared" si="3"/>
        <v>16.103106798802614</v>
      </c>
      <c r="L60" s="110">
        <f t="shared" si="4"/>
        <v>-270.41213953846369</v>
      </c>
      <c r="M60" s="107">
        <f t="shared" si="5"/>
        <v>6.4956162645436226</v>
      </c>
      <c r="N60" s="35">
        <f t="shared" si="6"/>
        <v>-49.69858147166466</v>
      </c>
      <c r="O60" s="138">
        <f t="shared" si="1"/>
        <v>-255.18406450867181</v>
      </c>
      <c r="P60" s="141">
        <f t="shared" si="7"/>
        <v>-240.39300854737425</v>
      </c>
    </row>
    <row r="61" spans="1:16" ht="15.75" x14ac:dyDescent="0.25">
      <c r="A61" s="77">
        <v>946.4</v>
      </c>
      <c r="B61" s="103">
        <v>-73.599999999999994</v>
      </c>
      <c r="C61" s="81">
        <v>-1741.4</v>
      </c>
      <c r="D61" s="85">
        <v>-45.5</v>
      </c>
      <c r="E61" s="88" t="s">
        <v>122</v>
      </c>
      <c r="F61" s="92">
        <v>257.10000000000002</v>
      </c>
      <c r="G61" s="95">
        <v>1666.2</v>
      </c>
      <c r="J61" s="99">
        <f t="shared" si="2"/>
        <v>27.616614768282719</v>
      </c>
      <c r="K61" s="100">
        <f t="shared" si="3"/>
        <v>15.924695367940272</v>
      </c>
      <c r="L61" s="110">
        <f t="shared" si="4"/>
        <v>-274.63336211375389</v>
      </c>
      <c r="M61" s="107">
        <f t="shared" si="5"/>
        <v>6.3853211529856972</v>
      </c>
      <c r="N61" s="35">
        <f t="shared" si="6"/>
        <v>-49.982197459904732</v>
      </c>
      <c r="O61" s="138">
        <f t="shared" si="1"/>
        <v>-254.56083668298544</v>
      </c>
      <c r="P61" s="141">
        <f t="shared" si="7"/>
        <v>-236.35406969621968</v>
      </c>
    </row>
    <row r="62" spans="1:16" ht="15.75" x14ac:dyDescent="0.25">
      <c r="A62" s="77">
        <v>3593.9</v>
      </c>
      <c r="B62" s="103">
        <v>1111.2</v>
      </c>
      <c r="C62" s="81">
        <v>-872.1</v>
      </c>
      <c r="D62" s="85">
        <v>1046.5</v>
      </c>
      <c r="E62" s="88">
        <v>1256.2</v>
      </c>
      <c r="F62" s="92" t="s">
        <v>123</v>
      </c>
      <c r="G62" s="95" t="s">
        <v>124</v>
      </c>
      <c r="J62" s="99">
        <f t="shared" si="2"/>
        <v>36.328033417940716</v>
      </c>
      <c r="K62" s="100">
        <f t="shared" si="3"/>
        <v>18.618307150934697</v>
      </c>
      <c r="L62" s="110">
        <f t="shared" si="4"/>
        <v>-276.74738587166399</v>
      </c>
      <c r="M62" s="107">
        <f t="shared" si="5"/>
        <v>8.9220978560940321</v>
      </c>
      <c r="N62" s="35">
        <f t="shared" si="6"/>
        <v>-46.937101553159238</v>
      </c>
      <c r="O62" s="138">
        <f t="shared" si="1"/>
        <v>-251.1623189473633</v>
      </c>
      <c r="P62" s="141">
        <f t="shared" si="7"/>
        <v>-229.78988102963712</v>
      </c>
    </row>
    <row r="63" spans="1:16" ht="15.75" x14ac:dyDescent="0.25">
      <c r="A63" s="77">
        <v>-1612.5</v>
      </c>
      <c r="B63" s="103">
        <v>-2162.3000000000002</v>
      </c>
      <c r="C63" s="81">
        <v>-3113.7</v>
      </c>
      <c r="D63" s="85">
        <v>-2304.4</v>
      </c>
      <c r="E63" s="88">
        <v>-2416.6</v>
      </c>
      <c r="F63" s="92">
        <v>-1557.4</v>
      </c>
      <c r="G63" s="95" t="s">
        <v>125</v>
      </c>
      <c r="J63" s="99">
        <f t="shared" si="2"/>
        <v>32.41926292848877</v>
      </c>
      <c r="K63" s="100">
        <f t="shared" si="3"/>
        <v>13.376840041505048</v>
      </c>
      <c r="L63" s="110">
        <f t="shared" si="4"/>
        <v>-284.29492100495537</v>
      </c>
      <c r="M63" s="107">
        <f t="shared" si="5"/>
        <v>3.3361908245214238</v>
      </c>
      <c r="N63" s="35">
        <f t="shared" si="6"/>
        <v>-52.794971246611858</v>
      </c>
      <c r="O63" s="138">
        <f t="shared" si="1"/>
        <v>-254.937527211234</v>
      </c>
      <c r="P63" s="141">
        <f t="shared" si="7"/>
        <v>-230.78859654862057</v>
      </c>
    </row>
    <row r="64" spans="1:16" ht="15.75" x14ac:dyDescent="0.25">
      <c r="A64" s="77">
        <v>-3916.6</v>
      </c>
      <c r="B64" s="103">
        <v>-4313.8999999999996</v>
      </c>
      <c r="C64" s="81">
        <v>-3111.1</v>
      </c>
      <c r="D64" s="85">
        <v>-4094.8</v>
      </c>
      <c r="E64" s="88">
        <v>-4045.5</v>
      </c>
      <c r="F64" s="92">
        <v>-4001.7</v>
      </c>
      <c r="G64" s="95">
        <v>-2365.3000000000002</v>
      </c>
      <c r="J64" s="99">
        <f t="shared" si="2"/>
        <v>22.925727121219118</v>
      </c>
      <c r="K64" s="100">
        <f t="shared" si="3"/>
        <v>2.9204136786839339</v>
      </c>
      <c r="L64" s="110">
        <f t="shared" si="4"/>
        <v>-291.8361542778901</v>
      </c>
      <c r="M64" s="107">
        <f t="shared" si="5"/>
        <v>-6.589232504606878</v>
      </c>
      <c r="N64" s="35">
        <f t="shared" si="6"/>
        <v>-62.600911269445831</v>
      </c>
      <c r="O64" s="138">
        <f t="shared" si="1"/>
        <v>-264.6373132382522</v>
      </c>
      <c r="P64" s="141">
        <f t="shared" si="7"/>
        <v>-236.52211988764361</v>
      </c>
    </row>
    <row r="65" spans="1:16" ht="15.75" x14ac:dyDescent="0.25">
      <c r="A65" s="77">
        <v>-1398.5</v>
      </c>
      <c r="B65" s="103">
        <v>59.5</v>
      </c>
      <c r="C65" s="81" t="s">
        <v>126</v>
      </c>
      <c r="D65" s="85">
        <v>-29.3</v>
      </c>
      <c r="E65" s="88">
        <v>77.099999999999994</v>
      </c>
      <c r="F65" s="92">
        <v>571.4</v>
      </c>
      <c r="G65" s="95">
        <v>1670.6</v>
      </c>
      <c r="J65" s="99">
        <f t="shared" si="2"/>
        <v>19.535693429518368</v>
      </c>
      <c r="K65" s="100">
        <f t="shared" si="3"/>
        <v>3.0646457468137247</v>
      </c>
      <c r="L65" s="110">
        <f t="shared" si="4"/>
        <v>-306.88734503439059</v>
      </c>
      <c r="M65" s="107">
        <f t="shared" si="5"/>
        <v>-6.6602577086505637</v>
      </c>
      <c r="N65" s="35">
        <f t="shared" si="6"/>
        <v>-62.414015599730284</v>
      </c>
      <c r="O65" s="138">
        <f t="shared" si="1"/>
        <v>-263.25220232291502</v>
      </c>
      <c r="P65" s="141">
        <f t="shared" si="7"/>
        <v>-232.47251548441633</v>
      </c>
    </row>
    <row r="66" spans="1:16" ht="15.75" x14ac:dyDescent="0.25">
      <c r="A66" s="77">
        <v>-3152.8</v>
      </c>
      <c r="B66" s="103" t="s">
        <v>127</v>
      </c>
      <c r="C66" s="81">
        <v>-2107.3000000000002</v>
      </c>
      <c r="D66" s="85">
        <v>-2607.4</v>
      </c>
      <c r="E66" s="88">
        <v>-2739.4</v>
      </c>
      <c r="F66" s="92">
        <v>-1763.7</v>
      </c>
      <c r="G66" s="95">
        <v>-134.1</v>
      </c>
      <c r="J66" s="99">
        <f t="shared" si="2"/>
        <v>11.893388156820851</v>
      </c>
      <c r="K66" s="100">
        <f t="shared" si="3"/>
        <v>-3.5165099324662763</v>
      </c>
      <c r="L66" s="110">
        <f t="shared" si="4"/>
        <v>-311.9954955225611</v>
      </c>
      <c r="M66" s="107">
        <f t="shared" si="5"/>
        <v>-12.980605338754405</v>
      </c>
      <c r="N66" s="35">
        <f t="shared" si="6"/>
        <v>-69.054313378171855</v>
      </c>
      <c r="O66" s="138">
        <f t="shared" si="1"/>
        <v>-267.52747967239605</v>
      </c>
      <c r="P66" s="141">
        <f t="shared" si="7"/>
        <v>-232.79758303470058</v>
      </c>
    </row>
    <row r="67" spans="1:16" ht="15.75" x14ac:dyDescent="0.25">
      <c r="A67" s="77">
        <v>-827.3</v>
      </c>
      <c r="B67" s="103">
        <v>-1468.6</v>
      </c>
      <c r="C67" s="81">
        <v>-3914.8</v>
      </c>
      <c r="D67" s="85">
        <v>-1776.6</v>
      </c>
      <c r="E67" s="88">
        <v>-1050.5</v>
      </c>
      <c r="F67" s="92">
        <v>-979.5</v>
      </c>
      <c r="G67" s="95">
        <v>300.7</v>
      </c>
      <c r="J67" s="99">
        <f t="shared" si="2"/>
        <v>9.8879617418127239</v>
      </c>
      <c r="K67" s="100">
        <f t="shared" si="3"/>
        <v>-7.076466714585556</v>
      </c>
      <c r="L67" s="110">
        <f t="shared" si="4"/>
        <v>-321.48466879291863</v>
      </c>
      <c r="M67" s="107">
        <f t="shared" si="5"/>
        <v>-17.287152019141082</v>
      </c>
      <c r="N67" s="35">
        <f t="shared" si="6"/>
        <v>-71.600786229628341</v>
      </c>
      <c r="O67" s="138">
        <f t="shared" si="1"/>
        <v>-269.9018457516994</v>
      </c>
      <c r="P67" s="141">
        <f t="shared" si="7"/>
        <v>-232.06866592334487</v>
      </c>
    </row>
    <row r="68" spans="1:16" ht="15.75" x14ac:dyDescent="0.25">
      <c r="A68" s="77">
        <v>222.9</v>
      </c>
      <c r="B68" s="103">
        <v>429.6</v>
      </c>
      <c r="C68" s="81">
        <v>-3351.6</v>
      </c>
      <c r="D68" s="85">
        <v>362.6</v>
      </c>
      <c r="E68" s="88">
        <v>268.10000000000002</v>
      </c>
      <c r="F68" s="92">
        <v>1338.5</v>
      </c>
      <c r="G68" s="95">
        <v>2599.1999999999998</v>
      </c>
      <c r="J68" s="99">
        <f t="shared" si="2"/>
        <v>10.428286484243742</v>
      </c>
      <c r="K68" s="100">
        <f t="shared" si="3"/>
        <v>-6.0350876804601601</v>
      </c>
      <c r="L68" s="110">
        <f t="shared" si="4"/>
        <v>-329.60881894603585</v>
      </c>
      <c r="M68" s="107">
        <f t="shared" si="5"/>
        <v>-16.40818526800637</v>
      </c>
      <c r="N68" s="35">
        <f t="shared" si="6"/>
        <v>-70.950893673093702</v>
      </c>
      <c r="O68" s="138">
        <f t="shared" si="1"/>
        <v>-266.65725296268459</v>
      </c>
      <c r="P68" s="141">
        <f t="shared" si="7"/>
        <v>-225.7681940710186</v>
      </c>
    </row>
    <row r="69" spans="1:16" ht="15.75" x14ac:dyDescent="0.25">
      <c r="A69" s="77">
        <v>-2116.6</v>
      </c>
      <c r="B69" s="103">
        <v>-2687.1</v>
      </c>
      <c r="C69" s="81">
        <v>-1040.2</v>
      </c>
      <c r="D69" s="85">
        <v>-2340.9</v>
      </c>
      <c r="E69" s="88">
        <v>-1993.4</v>
      </c>
      <c r="F69" s="92">
        <v>-1620.2</v>
      </c>
      <c r="G69" s="95">
        <v>-438.3</v>
      </c>
      <c r="J69" s="99">
        <f t="shared" si="2"/>
        <v>5.2975933416138492</v>
      </c>
      <c r="K69" s="100">
        <f t="shared" si="3"/>
        <v>-12.548617649939722</v>
      </c>
      <c r="L69" s="110">
        <f t="shared" si="4"/>
        <v>-332.13032421356269</v>
      </c>
      <c r="M69" s="107">
        <f t="shared" si="5"/>
        <v>-22.082565186814161</v>
      </c>
      <c r="N69" s="35">
        <f t="shared" si="6"/>
        <v>-75.782956414209053</v>
      </c>
      <c r="O69" s="138">
        <f t="shared" si="6"/>
        <v>-270.58468820576672</v>
      </c>
      <c r="P69" s="141">
        <f t="shared" si="7"/>
        <v>-226.83066245359797</v>
      </c>
    </row>
    <row r="70" spans="1:16" ht="15.75" x14ac:dyDescent="0.25">
      <c r="A70" s="77">
        <v>2957.8</v>
      </c>
      <c r="B70" s="103">
        <v>2154.6</v>
      </c>
      <c r="C70" s="81">
        <v>-3918.8</v>
      </c>
      <c r="D70" s="85">
        <v>2211.1</v>
      </c>
      <c r="E70" s="88">
        <v>2133.3000000000002</v>
      </c>
      <c r="F70" s="92">
        <v>3267.2</v>
      </c>
      <c r="G70" s="95">
        <v>4151.2</v>
      </c>
      <c r="J70" s="99">
        <f t="shared" ref="J70:J104" si="8">500*SIN(A70*PI()/(180*3600))+J69</f>
        <v>12.46725714882901</v>
      </c>
      <c r="K70" s="100">
        <f t="shared" ref="K70:K104" si="9">500*SIN(B70*PI()/(180*3600))+K69</f>
        <v>-7.3258148452682725</v>
      </c>
      <c r="L70" s="110">
        <f t="shared" ref="L70:L104" si="10">500*SIN(C70*PI()/(180*3600))+L69</f>
        <v>-341.62919200940973</v>
      </c>
      <c r="M70" s="107">
        <f t="shared" ref="M70:M104" si="11">500*SIN(D70*PI()/(180*3600))+M69</f>
        <v>-16.722810186976208</v>
      </c>
      <c r="N70" s="35">
        <f t="shared" ref="N70:O104" si="12">500*SIN(E70*PI()/(180*3600))+N69</f>
        <v>-70.611783477417362</v>
      </c>
      <c r="O70" s="138">
        <f t="shared" si="12"/>
        <v>-262.66510309189766</v>
      </c>
      <c r="P70" s="141">
        <f t="shared" ref="P70:P104" si="13">500*SIN(G70*PI()/(180*3600))+P69</f>
        <v>-216.76854897897471</v>
      </c>
    </row>
    <row r="71" spans="1:16" ht="15.75" x14ac:dyDescent="0.25">
      <c r="A71" s="77">
        <v>1734.4</v>
      </c>
      <c r="B71" s="103">
        <v>2492.6</v>
      </c>
      <c r="C71" s="81">
        <v>-320.60000000000002</v>
      </c>
      <c r="D71" s="85">
        <v>2728.4</v>
      </c>
      <c r="E71" s="88">
        <v>3015.2</v>
      </c>
      <c r="F71" s="92">
        <v>3624.1</v>
      </c>
      <c r="G71" s="95">
        <v>3980.6</v>
      </c>
      <c r="J71" s="99">
        <f t="shared" si="8"/>
        <v>16.671511847576703</v>
      </c>
      <c r="K71" s="100">
        <f t="shared" si="9"/>
        <v>-1.2837289987493152</v>
      </c>
      <c r="L71" s="110">
        <f t="shared" si="10"/>
        <v>-342.40634802730796</v>
      </c>
      <c r="M71" s="107">
        <f t="shared" si="11"/>
        <v>-10.109174818834518</v>
      </c>
      <c r="N71" s="35">
        <f t="shared" si="12"/>
        <v>-63.302992728753544</v>
      </c>
      <c r="O71" s="138">
        <f t="shared" si="12"/>
        <v>-253.88048878203483</v>
      </c>
      <c r="P71" s="141">
        <f t="shared" si="13"/>
        <v>-207.11990122049338</v>
      </c>
    </row>
    <row r="72" spans="1:16" ht="15.75" x14ac:dyDescent="0.25">
      <c r="A72" s="77">
        <v>227.3</v>
      </c>
      <c r="B72" s="103">
        <v>-334.2</v>
      </c>
      <c r="C72" s="81">
        <v>949.7</v>
      </c>
      <c r="D72" s="85">
        <v>-226.2</v>
      </c>
      <c r="E72" s="88">
        <v>-435.7</v>
      </c>
      <c r="F72" s="92">
        <v>995.4</v>
      </c>
      <c r="G72" s="95">
        <v>2685.7</v>
      </c>
      <c r="J72" s="99">
        <f t="shared" si="8"/>
        <v>17.222502484640547</v>
      </c>
      <c r="K72" s="100">
        <f t="shared" si="9"/>
        <v>-2.0938523054271032</v>
      </c>
      <c r="L72" s="110">
        <f t="shared" si="10"/>
        <v>-340.10421839652264</v>
      </c>
      <c r="M72" s="107">
        <f t="shared" si="11"/>
        <v>-10.657498982263473</v>
      </c>
      <c r="N72" s="35">
        <f t="shared" si="12"/>
        <v>-64.359158547623466</v>
      </c>
      <c r="O72" s="138">
        <f t="shared" si="12"/>
        <v>-251.46758045675597</v>
      </c>
      <c r="P72" s="141">
        <f t="shared" si="13"/>
        <v>-200.609764658957</v>
      </c>
    </row>
    <row r="73" spans="1:16" ht="15.75" x14ac:dyDescent="0.25">
      <c r="A73" s="77">
        <v>394.9</v>
      </c>
      <c r="B73" s="103">
        <v>-0.7</v>
      </c>
      <c r="C73" s="81">
        <v>-1552.7</v>
      </c>
      <c r="D73" s="85">
        <v>-236.2</v>
      </c>
      <c r="E73" s="88">
        <v>223.8</v>
      </c>
      <c r="F73" s="92">
        <v>1048.5999999999999</v>
      </c>
      <c r="G73" s="95">
        <v>1267.3</v>
      </c>
      <c r="J73" s="99">
        <f t="shared" si="8"/>
        <v>18.179766513194945</v>
      </c>
      <c r="K73" s="100">
        <f t="shared" si="9"/>
        <v>-2.0955491533109831</v>
      </c>
      <c r="L73" s="110">
        <f t="shared" si="10"/>
        <v>-343.86803386266683</v>
      </c>
      <c r="M73" s="107">
        <f t="shared" si="11"/>
        <v>-11.230063814517623</v>
      </c>
      <c r="N73" s="35">
        <f t="shared" si="12"/>
        <v>-63.816652144906477</v>
      </c>
      <c r="O73" s="138">
        <f t="shared" si="12"/>
        <v>-248.92571327564568</v>
      </c>
      <c r="P73" s="141">
        <f t="shared" si="13"/>
        <v>-197.53776209633594</v>
      </c>
    </row>
    <row r="74" spans="1:16" ht="15.75" x14ac:dyDescent="0.25">
      <c r="A74" s="77">
        <v>-1651.9</v>
      </c>
      <c r="B74" s="103">
        <v>-2198.9</v>
      </c>
      <c r="C74" s="81">
        <v>-2052.9</v>
      </c>
      <c r="D74" s="85">
        <v>-1208.7</v>
      </c>
      <c r="E74" s="88" t="s">
        <v>128</v>
      </c>
      <c r="F74" s="92">
        <v>-416.7</v>
      </c>
      <c r="G74" s="95">
        <v>1707.7</v>
      </c>
      <c r="J74" s="99">
        <f t="shared" si="8"/>
        <v>14.175490718944555</v>
      </c>
      <c r="K74" s="100">
        <f t="shared" si="9"/>
        <v>-7.42573220841407</v>
      </c>
      <c r="L74" s="110">
        <f t="shared" si="10"/>
        <v>-348.84432173541279</v>
      </c>
      <c r="M74" s="107">
        <f t="shared" si="11"/>
        <v>-14.160018527650209</v>
      </c>
      <c r="N74" s="35">
        <f t="shared" si="12"/>
        <v>-68.288998714090354</v>
      </c>
      <c r="O74" s="138">
        <f t="shared" si="12"/>
        <v>-249.93582189314716</v>
      </c>
      <c r="P74" s="141">
        <f t="shared" si="13"/>
        <v>-193.39822777097567</v>
      </c>
    </row>
    <row r="75" spans="1:16" ht="15.75" x14ac:dyDescent="0.25">
      <c r="A75" s="77">
        <v>-7348.1</v>
      </c>
      <c r="B75" s="103">
        <v>-7567.7</v>
      </c>
      <c r="C75" s="81" t="s">
        <v>129</v>
      </c>
      <c r="D75" s="85">
        <v>-7602</v>
      </c>
      <c r="E75" s="88">
        <v>-7400.4</v>
      </c>
      <c r="F75" s="92">
        <v>-6317.6</v>
      </c>
      <c r="G75" s="95">
        <v>-5528.2</v>
      </c>
      <c r="J75" s="99">
        <f t="shared" si="8"/>
        <v>-3.6330389384840451</v>
      </c>
      <c r="K75" s="100">
        <f t="shared" si="9"/>
        <v>-25.766239339894582</v>
      </c>
      <c r="L75" s="110">
        <f t="shared" si="10"/>
        <v>-357.10759473024058</v>
      </c>
      <c r="M75" s="107">
        <f t="shared" si="11"/>
        <v>-32.583614996613875</v>
      </c>
      <c r="N75" s="35">
        <f t="shared" si="12"/>
        <v>-86.224226135596041</v>
      </c>
      <c r="O75" s="138">
        <f t="shared" si="12"/>
        <v>-265.2477221476629</v>
      </c>
      <c r="P75" s="141">
        <f t="shared" si="13"/>
        <v>-206.79735845485803</v>
      </c>
    </row>
    <row r="76" spans="1:16" ht="15.75" x14ac:dyDescent="0.25">
      <c r="A76" s="77">
        <v>441.6</v>
      </c>
      <c r="B76" s="103">
        <v>1298.9000000000001</v>
      </c>
      <c r="C76" s="81">
        <v>-9047.1</v>
      </c>
      <c r="D76" s="85">
        <v>1415.9</v>
      </c>
      <c r="E76" s="88">
        <v>1550.2</v>
      </c>
      <c r="F76" s="92">
        <v>2800.1</v>
      </c>
      <c r="G76" s="95">
        <v>2086.4</v>
      </c>
      <c r="J76" s="99">
        <f t="shared" si="8"/>
        <v>-2.5625711483628235</v>
      </c>
      <c r="K76" s="100">
        <f t="shared" si="9"/>
        <v>-22.617637697811951</v>
      </c>
      <c r="L76" s="110">
        <f t="shared" si="10"/>
        <v>-379.0313527972238</v>
      </c>
      <c r="M76" s="107">
        <f t="shared" si="11"/>
        <v>-29.151403496244864</v>
      </c>
      <c r="N76" s="35">
        <f t="shared" si="12"/>
        <v>-82.466470669039097</v>
      </c>
      <c r="O76" s="138">
        <f t="shared" si="12"/>
        <v>-258.46029668316658</v>
      </c>
      <c r="P76" s="141">
        <f t="shared" si="13"/>
        <v>-201.7398683785091</v>
      </c>
    </row>
    <row r="77" spans="1:16" ht="15.75" x14ac:dyDescent="0.25">
      <c r="A77" s="77">
        <v>492.4</v>
      </c>
      <c r="B77" s="103" t="s">
        <v>130</v>
      </c>
      <c r="C77" s="81">
        <v>-1673.9</v>
      </c>
      <c r="D77" s="85">
        <v>-806</v>
      </c>
      <c r="E77" s="88">
        <v>205.3</v>
      </c>
      <c r="F77" s="92">
        <v>1854.8</v>
      </c>
      <c r="G77" s="95">
        <v>3599.3</v>
      </c>
      <c r="J77" s="99">
        <f t="shared" si="8"/>
        <v>-1.3689609991691016</v>
      </c>
      <c r="K77" s="100">
        <f t="shared" si="9"/>
        <v>-23.262439714961431</v>
      </c>
      <c r="L77" s="110">
        <f t="shared" si="10"/>
        <v>-383.08895636329657</v>
      </c>
      <c r="M77" s="107">
        <f t="shared" si="11"/>
        <v>-31.105197658921341</v>
      </c>
      <c r="N77" s="35">
        <f t="shared" si="12"/>
        <v>-81.968809507549565</v>
      </c>
      <c r="O77" s="138">
        <f t="shared" si="12"/>
        <v>-253.96419519900846</v>
      </c>
      <c r="P77" s="141">
        <f t="shared" si="13"/>
        <v>-193.01536174936334</v>
      </c>
    </row>
    <row r="78" spans="1:16" ht="15.75" x14ac:dyDescent="0.25">
      <c r="A78" s="77">
        <v>-4069.5</v>
      </c>
      <c r="B78" s="103">
        <v>-4435.8</v>
      </c>
      <c r="C78" s="81">
        <v>-1367.6</v>
      </c>
      <c r="D78" s="85">
        <v>-4370.3999999999996</v>
      </c>
      <c r="E78" s="88">
        <v>-4307.3</v>
      </c>
      <c r="F78" s="92">
        <v>-2852.8</v>
      </c>
      <c r="G78" s="95">
        <v>-2385.1999999999998</v>
      </c>
      <c r="J78" s="99">
        <f t="shared" si="8"/>
        <v>-11.233067407837691</v>
      </c>
      <c r="K78" s="100">
        <f t="shared" si="9"/>
        <v>-34.014293549360204</v>
      </c>
      <c r="L78" s="110">
        <f t="shared" si="10"/>
        <v>-386.40408802516197</v>
      </c>
      <c r="M78" s="107">
        <f t="shared" si="11"/>
        <v>-41.698553539863823</v>
      </c>
      <c r="N78" s="35">
        <f t="shared" si="12"/>
        <v>-92.409240512454602</v>
      </c>
      <c r="O78" s="138">
        <f t="shared" si="12"/>
        <v>-260.87935707448872</v>
      </c>
      <c r="P78" s="141">
        <f t="shared" si="13"/>
        <v>-198.79712085124717</v>
      </c>
    </row>
    <row r="79" spans="1:16" ht="15.75" x14ac:dyDescent="0.25">
      <c r="A79" s="77">
        <v>-1097.3</v>
      </c>
      <c r="B79" s="103">
        <v>276.10000000000002</v>
      </c>
      <c r="C79" s="81">
        <v>-6050.2</v>
      </c>
      <c r="D79" s="85">
        <v>306.10000000000002</v>
      </c>
      <c r="E79" s="88" t="s">
        <v>131</v>
      </c>
      <c r="F79" s="92">
        <v>1925.6</v>
      </c>
      <c r="G79" s="95">
        <v>2176.1999999999998</v>
      </c>
      <c r="J79" s="99">
        <f t="shared" si="8"/>
        <v>-13.892985122852439</v>
      </c>
      <c r="K79" s="100">
        <f t="shared" si="9"/>
        <v>-33.34500846245615</v>
      </c>
      <c r="L79" s="110">
        <f t="shared" si="10"/>
        <v>-401.06808371859069</v>
      </c>
      <c r="M79" s="107">
        <f t="shared" si="11"/>
        <v>-40.956546473279388</v>
      </c>
      <c r="N79" s="35">
        <f t="shared" si="12"/>
        <v>-91.017827043556636</v>
      </c>
      <c r="O79" s="138">
        <f t="shared" si="12"/>
        <v>-256.21163875432728</v>
      </c>
      <c r="P79" s="141">
        <f t="shared" si="13"/>
        <v>-193.52196105433757</v>
      </c>
    </row>
    <row r="80" spans="1:16" ht="15.75" x14ac:dyDescent="0.25">
      <c r="A80" s="77">
        <v>1953.3</v>
      </c>
      <c r="B80" s="103">
        <v>2108.4</v>
      </c>
      <c r="C80" s="81" t="s">
        <v>132</v>
      </c>
      <c r="D80" s="85">
        <v>2340.5</v>
      </c>
      <c r="E80" s="88" t="s">
        <v>133</v>
      </c>
      <c r="F80" s="92">
        <v>4173.5</v>
      </c>
      <c r="G80" s="95">
        <v>5262.9</v>
      </c>
      <c r="J80" s="99">
        <f t="shared" si="8"/>
        <v>-9.1581230761432515</v>
      </c>
      <c r="K80" s="100">
        <f t="shared" si="9"/>
        <v>-28.234191638269554</v>
      </c>
      <c r="L80" s="110">
        <f t="shared" si="10"/>
        <v>-405.93311223996102</v>
      </c>
      <c r="M80" s="107">
        <f t="shared" si="11"/>
        <v>-35.283136119401213</v>
      </c>
      <c r="N80" s="35">
        <f t="shared" si="12"/>
        <v>-84.734807101880335</v>
      </c>
      <c r="O80" s="138">
        <f t="shared" si="12"/>
        <v>-246.09547956034791</v>
      </c>
      <c r="P80" s="141">
        <f t="shared" si="13"/>
        <v>-180.76571566103377</v>
      </c>
    </row>
    <row r="81" spans="1:16" ht="15.75" x14ac:dyDescent="0.25">
      <c r="A81" s="77">
        <v>-1123.0999999999999</v>
      </c>
      <c r="B81" s="103">
        <v>-1201.4000000000001</v>
      </c>
      <c r="C81" s="81">
        <v>617.79999999999995</v>
      </c>
      <c r="D81" s="85">
        <v>-1087.7</v>
      </c>
      <c r="E81" s="88">
        <v>-850.8</v>
      </c>
      <c r="F81" s="92">
        <v>1309.9000000000001</v>
      </c>
      <c r="G81" s="95">
        <v>2951.2</v>
      </c>
      <c r="J81" s="99">
        <f t="shared" si="8"/>
        <v>-11.880580850068986</v>
      </c>
      <c r="K81" s="100">
        <f t="shared" si="9"/>
        <v>-31.14645095403521</v>
      </c>
      <c r="L81" s="110">
        <f t="shared" si="10"/>
        <v>-404.43552501818266</v>
      </c>
      <c r="M81" s="107">
        <f t="shared" si="11"/>
        <v>-37.919783104145523</v>
      </c>
      <c r="N81" s="35">
        <f t="shared" si="12"/>
        <v>-86.797198653077047</v>
      </c>
      <c r="O81" s="138">
        <f t="shared" si="12"/>
        <v>-242.9202136989918</v>
      </c>
      <c r="P81" s="141">
        <f t="shared" si="13"/>
        <v>-173.61204906406581</v>
      </c>
    </row>
    <row r="82" spans="1:16" ht="15.75" x14ac:dyDescent="0.25">
      <c r="A82" s="78">
        <v>-2378.4</v>
      </c>
      <c r="B82" s="104">
        <v>-2624.5</v>
      </c>
      <c r="C82" s="82">
        <v>-2166.6</v>
      </c>
      <c r="D82" s="86">
        <v>-2467.5</v>
      </c>
      <c r="E82" s="89">
        <v>-2160.9</v>
      </c>
      <c r="F82" s="92">
        <v>-975.2</v>
      </c>
      <c r="G82" s="95">
        <v>-100.3</v>
      </c>
      <c r="J82" s="99">
        <f t="shared" si="8"/>
        <v>-17.645857385749249</v>
      </c>
      <c r="K82" s="100">
        <f t="shared" si="9"/>
        <v>-37.508246820259828</v>
      </c>
      <c r="L82" s="110">
        <f t="shared" si="10"/>
        <v>-409.68741504787187</v>
      </c>
      <c r="M82" s="107">
        <f t="shared" si="11"/>
        <v>-43.901029231710083</v>
      </c>
      <c r="N82" s="35">
        <f t="shared" si="12"/>
        <v>-92.035272253093197</v>
      </c>
      <c r="O82" s="138">
        <f t="shared" si="12"/>
        <v>-245.28415640116401</v>
      </c>
      <c r="P82" s="141">
        <f t="shared" si="13"/>
        <v>-173.85518311556046</v>
      </c>
    </row>
    <row r="83" spans="1:16" ht="15.75" x14ac:dyDescent="0.25">
      <c r="A83" s="78">
        <v>-898.8</v>
      </c>
      <c r="B83" s="104">
        <v>-845.9</v>
      </c>
      <c r="C83" s="82">
        <v>-4645.5</v>
      </c>
      <c r="D83" s="86">
        <v>-780.2</v>
      </c>
      <c r="E83" s="89">
        <v>-418.6</v>
      </c>
      <c r="F83" s="92" t="s">
        <v>134</v>
      </c>
      <c r="G83" s="95">
        <v>2404.1999999999998</v>
      </c>
      <c r="J83" s="99">
        <f t="shared" si="8"/>
        <v>-19.824603173689432</v>
      </c>
      <c r="K83" s="100">
        <f t="shared" si="9"/>
        <v>-39.558760536733573</v>
      </c>
      <c r="L83" s="110">
        <f t="shared" si="10"/>
        <v>-420.94747284165993</v>
      </c>
      <c r="M83" s="107">
        <f t="shared" si="11"/>
        <v>-45.792282891881008</v>
      </c>
      <c r="N83" s="35">
        <f t="shared" si="12"/>
        <v>-93.04998659112367</v>
      </c>
      <c r="O83" s="138">
        <f t="shared" si="12"/>
        <v>-242.09410402209843</v>
      </c>
      <c r="P83" s="141">
        <f t="shared" si="13"/>
        <v>-168.02736981794354</v>
      </c>
    </row>
    <row r="84" spans="1:16" ht="15.75" x14ac:dyDescent="0.25">
      <c r="A84" s="78">
        <v>-1517.8</v>
      </c>
      <c r="B84" s="104">
        <v>-1130.4000000000001</v>
      </c>
      <c r="C84" s="82">
        <v>-2747.8</v>
      </c>
      <c r="D84" s="86">
        <v>-964.9</v>
      </c>
      <c r="E84" s="89">
        <v>-695.2</v>
      </c>
      <c r="F84" s="92">
        <v>974.3</v>
      </c>
      <c r="G84" s="95">
        <v>1974.8</v>
      </c>
      <c r="J84" s="99">
        <f t="shared" si="8"/>
        <v>-23.503820995979947</v>
      </c>
      <c r="K84" s="100">
        <f t="shared" si="9"/>
        <v>-42.298913745996025</v>
      </c>
      <c r="L84" s="110">
        <f t="shared" si="10"/>
        <v>-427.60813099343557</v>
      </c>
      <c r="M84" s="107">
        <f t="shared" si="11"/>
        <v>-48.131257965593214</v>
      </c>
      <c r="N84" s="35">
        <f t="shared" si="12"/>
        <v>-94.735195756060136</v>
      </c>
      <c r="O84" s="138">
        <f t="shared" si="12"/>
        <v>-239.73234295713033</v>
      </c>
      <c r="P84" s="141">
        <f t="shared" si="13"/>
        <v>-163.24039266321847</v>
      </c>
    </row>
    <row r="85" spans="1:16" ht="15.75" x14ac:dyDescent="0.25">
      <c r="A85" s="78">
        <v>545.6</v>
      </c>
      <c r="B85" s="104">
        <v>549.6</v>
      </c>
      <c r="C85" s="82">
        <v>-2516.1999999999998</v>
      </c>
      <c r="D85" s="86">
        <v>674.1</v>
      </c>
      <c r="E85" s="89">
        <v>1009.5</v>
      </c>
      <c r="F85" s="92">
        <v>2970.2</v>
      </c>
      <c r="G85" s="95">
        <v>4269.1000000000004</v>
      </c>
      <c r="J85" s="99">
        <f t="shared" si="8"/>
        <v>-22.181250816204003</v>
      </c>
      <c r="K85" s="100">
        <f t="shared" si="9"/>
        <v>-40.96664732676853</v>
      </c>
      <c r="L85" s="110">
        <f t="shared" si="10"/>
        <v>-433.70742063753636</v>
      </c>
      <c r="M85" s="107">
        <f t="shared" si="11"/>
        <v>-46.497196362228543</v>
      </c>
      <c r="N85" s="35">
        <f t="shared" si="12"/>
        <v>-92.288108469922818</v>
      </c>
      <c r="O85" s="138">
        <f t="shared" si="12"/>
        <v>-232.53262380507277</v>
      </c>
      <c r="P85" s="141">
        <f t="shared" si="13"/>
        <v>-152.89254106056782</v>
      </c>
    </row>
    <row r="86" spans="1:16" ht="15.75" x14ac:dyDescent="0.25">
      <c r="A86" s="78">
        <v>-2869.2</v>
      </c>
      <c r="B86" s="104">
        <v>-2695.5</v>
      </c>
      <c r="C86" s="82" t="s">
        <v>135</v>
      </c>
      <c r="D86" s="86">
        <v>-2552.1</v>
      </c>
      <c r="E86" s="89">
        <v>-2175.9</v>
      </c>
      <c r="F86" s="92">
        <v>-172.7</v>
      </c>
      <c r="G86" s="95">
        <v>1700.4</v>
      </c>
      <c r="J86" s="99">
        <f t="shared" si="8"/>
        <v>-29.136163589354624</v>
      </c>
      <c r="K86" s="100">
        <f t="shared" si="9"/>
        <v>-47.500537737600297</v>
      </c>
      <c r="L86" s="110">
        <f t="shared" si="10"/>
        <v>-436.8271764323236</v>
      </c>
      <c r="M86" s="107">
        <f t="shared" si="11"/>
        <v>-52.683503494204196</v>
      </c>
      <c r="N86" s="35">
        <f t="shared" si="12"/>
        <v>-97.56254108677949</v>
      </c>
      <c r="O86" s="138">
        <f t="shared" si="12"/>
        <v>-232.95126036979829</v>
      </c>
      <c r="P86" s="141">
        <f t="shared" si="13"/>
        <v>-148.77070183068849</v>
      </c>
    </row>
    <row r="87" spans="1:16" ht="15.75" x14ac:dyDescent="0.25">
      <c r="A87" s="78">
        <v>-494.8</v>
      </c>
      <c r="B87" s="104">
        <v>-569.5</v>
      </c>
      <c r="C87" s="82">
        <v>-3733.1</v>
      </c>
      <c r="D87" s="86">
        <v>-413</v>
      </c>
      <c r="E87" s="89">
        <v>-130.1</v>
      </c>
      <c r="F87" s="92">
        <v>1576.2</v>
      </c>
      <c r="G87" s="95">
        <v>2469.4</v>
      </c>
      <c r="J87" s="99">
        <f t="shared" si="8"/>
        <v>-30.33559148606351</v>
      </c>
      <c r="K87" s="100">
        <f t="shared" si="9"/>
        <v>-48.881042940580762</v>
      </c>
      <c r="L87" s="110">
        <f t="shared" si="10"/>
        <v>-445.87597217641235</v>
      </c>
      <c r="M87" s="107">
        <f t="shared" si="11"/>
        <v>-53.684643076745751</v>
      </c>
      <c r="N87" s="35">
        <f t="shared" si="12"/>
        <v>-97.87791236543022</v>
      </c>
      <c r="O87" s="138">
        <f t="shared" si="12"/>
        <v>-229.13048093468214</v>
      </c>
      <c r="P87" s="141">
        <f t="shared" si="13"/>
        <v>-142.78485030296179</v>
      </c>
    </row>
    <row r="88" spans="1:16" ht="15.75" x14ac:dyDescent="0.25">
      <c r="A88" s="78">
        <v>2002.7</v>
      </c>
      <c r="B88" s="104">
        <v>1719.1</v>
      </c>
      <c r="C88" s="82">
        <v>-2343.5</v>
      </c>
      <c r="D88" s="86">
        <v>1765.5</v>
      </c>
      <c r="E88" s="89" t="s">
        <v>136</v>
      </c>
      <c r="F88" s="92" t="s">
        <v>137</v>
      </c>
      <c r="G88" s="95">
        <v>5386.9</v>
      </c>
      <c r="J88" s="99">
        <f t="shared" si="8"/>
        <v>-25.480985966464736</v>
      </c>
      <c r="K88" s="100">
        <f t="shared" si="9"/>
        <v>-44.713875188821277</v>
      </c>
      <c r="L88" s="110">
        <f t="shared" si="10"/>
        <v>-451.55665426674233</v>
      </c>
      <c r="M88" s="107">
        <f t="shared" si="11"/>
        <v>-49.405002563806114</v>
      </c>
      <c r="N88" s="35">
        <f t="shared" si="12"/>
        <v>-92.450529792123731</v>
      </c>
      <c r="O88" s="138">
        <f t="shared" si="12"/>
        <v>-219.63355204364731</v>
      </c>
      <c r="P88" s="141">
        <f t="shared" si="13"/>
        <v>-129.72812058976649</v>
      </c>
    </row>
    <row r="89" spans="1:16" ht="15.75" x14ac:dyDescent="0.25">
      <c r="A89" s="78">
        <v>1811.5</v>
      </c>
      <c r="B89" s="104">
        <v>1597.3</v>
      </c>
      <c r="C89" s="82">
        <v>4.5</v>
      </c>
      <c r="D89" s="86">
        <v>1792</v>
      </c>
      <c r="E89" s="89">
        <v>1859.5</v>
      </c>
      <c r="F89" s="92">
        <v>4300.8</v>
      </c>
      <c r="G89" s="95">
        <v>6309.6</v>
      </c>
      <c r="J89" s="99">
        <f t="shared" si="8"/>
        <v>-21.089842498872553</v>
      </c>
      <c r="K89" s="100">
        <f t="shared" si="9"/>
        <v>-40.841949423798972</v>
      </c>
      <c r="L89" s="110">
        <f t="shared" si="10"/>
        <v>-451.54574595891825</v>
      </c>
      <c r="M89" s="107">
        <f t="shared" si="11"/>
        <v>-45.061126626731685</v>
      </c>
      <c r="N89" s="35">
        <f t="shared" si="12"/>
        <v>-87.943035648259325</v>
      </c>
      <c r="O89" s="138">
        <f t="shared" si="12"/>
        <v>-209.20887405319837</v>
      </c>
      <c r="P89" s="141">
        <f t="shared" si="13"/>
        <v>-114.43560379854227</v>
      </c>
    </row>
    <row r="90" spans="1:16" ht="15.75" x14ac:dyDescent="0.25">
      <c r="A90" s="78">
        <v>1593</v>
      </c>
      <c r="B90" s="104">
        <v>1805.4</v>
      </c>
      <c r="C90" s="82">
        <v>95.4</v>
      </c>
      <c r="D90" s="86">
        <v>1962</v>
      </c>
      <c r="E90" s="89" t="s">
        <v>138</v>
      </c>
      <c r="F90" s="92">
        <v>4535.3999999999996</v>
      </c>
      <c r="G90" s="95">
        <v>6366.8</v>
      </c>
      <c r="J90" s="99">
        <f t="shared" si="8"/>
        <v>-17.228339916295958</v>
      </c>
      <c r="K90" s="100">
        <f t="shared" si="9"/>
        <v>-36.465592205144738</v>
      </c>
      <c r="L90" s="110">
        <f t="shared" si="10"/>
        <v>-451.31448984127394</v>
      </c>
      <c r="M90" s="107">
        <f t="shared" si="11"/>
        <v>-40.305176134736328</v>
      </c>
      <c r="N90" s="35">
        <f t="shared" si="12"/>
        <v>-82.18115258286997</v>
      </c>
      <c r="O90" s="138">
        <f t="shared" si="12"/>
        <v>-198.21564009635827</v>
      </c>
      <c r="P90" s="141">
        <f t="shared" si="13"/>
        <v>-99.004495752303285</v>
      </c>
    </row>
    <row r="91" spans="1:16" ht="15.75" x14ac:dyDescent="0.25">
      <c r="A91" s="78">
        <v>-279.8</v>
      </c>
      <c r="B91" s="104">
        <v>-21.6</v>
      </c>
      <c r="C91" s="82">
        <v>190.5</v>
      </c>
      <c r="D91" s="86">
        <v>-69.8</v>
      </c>
      <c r="E91" s="89">
        <v>297.89999999999998</v>
      </c>
      <c r="F91" s="92">
        <v>2959.7</v>
      </c>
      <c r="G91" s="95">
        <v>5248.1</v>
      </c>
      <c r="J91" s="99">
        <f t="shared" si="8"/>
        <v>-17.906594048157132</v>
      </c>
      <c r="K91" s="100">
        <f t="shared" si="9"/>
        <v>-36.517952082608872</v>
      </c>
      <c r="L91" s="110">
        <f t="shared" si="10"/>
        <v>-450.85270487566612</v>
      </c>
      <c r="M91" s="107">
        <f t="shared" si="11"/>
        <v>-40.474376106214244</v>
      </c>
      <c r="N91" s="35">
        <f t="shared" si="12"/>
        <v>-81.459022855904195</v>
      </c>
      <c r="O91" s="138">
        <f t="shared" si="12"/>
        <v>-191.04137103300778</v>
      </c>
      <c r="P91" s="141">
        <f t="shared" si="13"/>
        <v>-86.284114926624042</v>
      </c>
    </row>
    <row r="92" spans="1:16" ht="15.75" x14ac:dyDescent="0.25">
      <c r="A92" s="78">
        <v>2455.8000000000002</v>
      </c>
      <c r="B92" s="104">
        <v>2490.5</v>
      </c>
      <c r="C92" s="82" t="s">
        <v>139</v>
      </c>
      <c r="D92" s="86">
        <v>2757.4</v>
      </c>
      <c r="E92" s="89">
        <v>3601.6</v>
      </c>
      <c r="F92" s="92">
        <v>4903.1000000000004</v>
      </c>
      <c r="G92" s="95" t="s">
        <v>140</v>
      </c>
      <c r="J92" s="99">
        <f t="shared" si="8"/>
        <v>-11.953707501182244</v>
      </c>
      <c r="K92" s="100">
        <f t="shared" si="9"/>
        <v>-30.480956408362118</v>
      </c>
      <c r="L92" s="110">
        <f t="shared" si="10"/>
        <v>-454.00639696030396</v>
      </c>
      <c r="M92" s="107">
        <f t="shared" si="11"/>
        <v>-33.790448969870788</v>
      </c>
      <c r="N92" s="35">
        <f t="shared" si="12"/>
        <v>-72.728941718791916</v>
      </c>
      <c r="O92" s="138">
        <f t="shared" si="12"/>
        <v>-179.15704052560545</v>
      </c>
      <c r="P92" s="141">
        <f t="shared" si="13"/>
        <v>-69.897923063193559</v>
      </c>
    </row>
    <row r="93" spans="1:16" ht="15.75" x14ac:dyDescent="0.25">
      <c r="A93" s="78">
        <v>2843.2</v>
      </c>
      <c r="B93" s="104">
        <v>2538.8000000000002</v>
      </c>
      <c r="C93" s="82">
        <v>574.70000000000005</v>
      </c>
      <c r="D93" s="86">
        <v>3039.4</v>
      </c>
      <c r="E93" s="89">
        <v>2734.9</v>
      </c>
      <c r="F93" s="92">
        <v>6246.3</v>
      </c>
      <c r="G93" s="95">
        <v>9341.7000000000007</v>
      </c>
      <c r="J93" s="99">
        <f t="shared" si="8"/>
        <v>-5.0618144641511753</v>
      </c>
      <c r="K93" s="100">
        <f t="shared" si="9"/>
        <v>-24.326886931240331</v>
      </c>
      <c r="L93" s="110">
        <f t="shared" si="10"/>
        <v>-452.61328665010046</v>
      </c>
      <c r="M93" s="107">
        <f t="shared" si="11"/>
        <v>-26.42300208387698</v>
      </c>
      <c r="N93" s="35">
        <f t="shared" si="12"/>
        <v>-66.099551287740169</v>
      </c>
      <c r="O93" s="138">
        <f t="shared" si="12"/>
        <v>-164.01789619643904</v>
      </c>
      <c r="P93" s="141">
        <f t="shared" si="13"/>
        <v>-47.260743873608391</v>
      </c>
    </row>
    <row r="94" spans="1:16" ht="15.75" x14ac:dyDescent="0.25">
      <c r="A94" s="78">
        <v>-1468.4</v>
      </c>
      <c r="B94" s="104">
        <v>-1415.9</v>
      </c>
      <c r="C94" s="82">
        <v>1537.7</v>
      </c>
      <c r="D94" s="86">
        <v>-1372</v>
      </c>
      <c r="E94" s="89">
        <v>-700.8</v>
      </c>
      <c r="F94" s="92">
        <v>1763.7</v>
      </c>
      <c r="G94" s="95">
        <v>3737.1</v>
      </c>
      <c r="J94" s="99">
        <f t="shared" si="8"/>
        <v>-8.6212864448761994</v>
      </c>
      <c r="K94" s="100">
        <f t="shared" si="9"/>
        <v>-27.759098431609342</v>
      </c>
      <c r="L94" s="110">
        <f t="shared" si="10"/>
        <v>-448.88583118974242</v>
      </c>
      <c r="M94" s="107">
        <f t="shared" si="11"/>
        <v>-29.748799411530559</v>
      </c>
      <c r="N94" s="35">
        <f t="shared" si="12"/>
        <v>-67.798335158021871</v>
      </c>
      <c r="O94" s="138">
        <f t="shared" si="12"/>
        <v>-159.74261884695801</v>
      </c>
      <c r="P94" s="141">
        <f t="shared" si="13"/>
        <v>-38.202253445604995</v>
      </c>
    </row>
    <row r="95" spans="1:16" ht="15.75" x14ac:dyDescent="0.25">
      <c r="A95" s="78">
        <v>-3542.1</v>
      </c>
      <c r="B95" s="104">
        <v>-3684.6</v>
      </c>
      <c r="C95" s="82">
        <v>-3116.5</v>
      </c>
      <c r="D95" s="86">
        <v>-3323.2</v>
      </c>
      <c r="E95" s="89">
        <v>-3000.5</v>
      </c>
      <c r="F95" s="92">
        <v>447.4</v>
      </c>
      <c r="G95" s="95" t="s">
        <v>141</v>
      </c>
      <c r="J95" s="99">
        <f t="shared" si="8"/>
        <v>-17.20715713740972</v>
      </c>
      <c r="K95" s="100">
        <f t="shared" si="9"/>
        <v>-36.690345863532251</v>
      </c>
      <c r="L95" s="110">
        <f t="shared" si="10"/>
        <v>-456.44015294053827</v>
      </c>
      <c r="M95" s="107">
        <f t="shared" si="11"/>
        <v>-37.804115033337503</v>
      </c>
      <c r="N95" s="35">
        <f t="shared" si="12"/>
        <v>-75.07149588980009</v>
      </c>
      <c r="O95" s="138">
        <f t="shared" si="12"/>
        <v>-158.65809149273153</v>
      </c>
      <c r="P95" s="141">
        <f t="shared" si="13"/>
        <v>-31.158143696616463</v>
      </c>
    </row>
    <row r="96" spans="1:16" ht="15.75" x14ac:dyDescent="0.25">
      <c r="A96" s="78">
        <v>-2603.9</v>
      </c>
      <c r="B96" s="104">
        <v>-2350.5</v>
      </c>
      <c r="C96" s="82">
        <v>-4442.8</v>
      </c>
      <c r="D96" s="86">
        <v>-2299.6999999999998</v>
      </c>
      <c r="E96" s="89">
        <v>-1597.5</v>
      </c>
      <c r="F96" s="92">
        <v>1230.7</v>
      </c>
      <c r="G96" s="95">
        <v>3285.7</v>
      </c>
      <c r="J96" s="99">
        <f t="shared" si="8"/>
        <v>-23.519021205048055</v>
      </c>
      <c r="K96" s="100">
        <f t="shared" si="9"/>
        <v>-42.3879953342405</v>
      </c>
      <c r="L96" s="110">
        <f t="shared" si="10"/>
        <v>-467.20897132393503</v>
      </c>
      <c r="M96" s="107">
        <f t="shared" si="11"/>
        <v>-43.378629652961571</v>
      </c>
      <c r="N96" s="35">
        <f t="shared" si="12"/>
        <v>-78.943906453964999</v>
      </c>
      <c r="O96" s="138">
        <f t="shared" si="12"/>
        <v>-155.6748082070803</v>
      </c>
      <c r="P96" s="141">
        <f t="shared" si="13"/>
        <v>-23.193718974886607</v>
      </c>
    </row>
    <row r="97" spans="1:16" ht="15.75" x14ac:dyDescent="0.25">
      <c r="A97" s="78">
        <v>294.60000000000002</v>
      </c>
      <c r="B97" s="104">
        <v>443.7</v>
      </c>
      <c r="C97" s="82">
        <v>-3996.3</v>
      </c>
      <c r="D97" s="86">
        <v>571.6</v>
      </c>
      <c r="E97" s="89">
        <v>1158.8</v>
      </c>
      <c r="F97" s="92">
        <v>4237.3</v>
      </c>
      <c r="G97" s="95">
        <v>6519.8</v>
      </c>
      <c r="J97" s="99">
        <f t="shared" si="8"/>
        <v>-22.804890895569713</v>
      </c>
      <c r="K97" s="100">
        <f t="shared" si="9"/>
        <v>-41.312437012189733</v>
      </c>
      <c r="L97" s="110">
        <f t="shared" si="10"/>
        <v>-476.89566984163429</v>
      </c>
      <c r="M97" s="107">
        <f t="shared" si="11"/>
        <v>-41.993033925804191</v>
      </c>
      <c r="N97" s="35">
        <f t="shared" si="12"/>
        <v>-76.134910761998981</v>
      </c>
      <c r="O97" s="138">
        <f t="shared" si="12"/>
        <v>-145.40402559232911</v>
      </c>
      <c r="P97" s="141">
        <f t="shared" si="13"/>
        <v>-7.391909412281878</v>
      </c>
    </row>
    <row r="98" spans="1:16" ht="15.75" x14ac:dyDescent="0.25">
      <c r="A98" s="78">
        <v>-1463.4</v>
      </c>
      <c r="B98" s="104">
        <v>-1569.6</v>
      </c>
      <c r="C98" s="82">
        <v>-1366.2</v>
      </c>
      <c r="D98" s="86">
        <v>-1628.7</v>
      </c>
      <c r="E98" s="89" t="s">
        <v>142</v>
      </c>
      <c r="F98" s="92">
        <v>2686.6</v>
      </c>
      <c r="G98" s="95">
        <v>5587.5</v>
      </c>
      <c r="J98" s="99">
        <f t="shared" si="8"/>
        <v>-26.352242840351892</v>
      </c>
      <c r="K98" s="100">
        <f t="shared" si="9"/>
        <v>-45.117218060996699</v>
      </c>
      <c r="L98" s="110">
        <f t="shared" si="10"/>
        <v>-480.20740788225049</v>
      </c>
      <c r="M98" s="107">
        <f t="shared" si="11"/>
        <v>-45.941073111342135</v>
      </c>
      <c r="N98" s="35">
        <f t="shared" si="12"/>
        <v>-78.280204718683024</v>
      </c>
      <c r="O98" s="138">
        <f t="shared" si="12"/>
        <v>-138.89170755422339</v>
      </c>
      <c r="P98" s="141">
        <f t="shared" si="13"/>
        <v>6.1509163472429016</v>
      </c>
    </row>
    <row r="99" spans="1:16" ht="15.75" x14ac:dyDescent="0.25">
      <c r="A99" s="78">
        <v>-1904.8</v>
      </c>
      <c r="B99" s="104">
        <v>-1389.1</v>
      </c>
      <c r="C99" s="82">
        <v>-2597.8000000000002</v>
      </c>
      <c r="D99" s="86">
        <v>-1260.2</v>
      </c>
      <c r="E99" s="89">
        <v>-459.6</v>
      </c>
      <c r="F99" s="92">
        <v>3167.1</v>
      </c>
      <c r="G99" s="95">
        <v>5449.2</v>
      </c>
      <c r="J99" s="99">
        <f t="shared" si="8"/>
        <v>-30.969542711166525</v>
      </c>
      <c r="K99" s="100">
        <f t="shared" si="9"/>
        <v>-48.484466029912888</v>
      </c>
      <c r="L99" s="110">
        <f t="shared" si="10"/>
        <v>-486.50448630810649</v>
      </c>
      <c r="M99" s="107">
        <f t="shared" si="11"/>
        <v>-48.995865111315453</v>
      </c>
      <c r="N99" s="35">
        <f t="shared" si="12"/>
        <v>-79.394305635973822</v>
      </c>
      <c r="O99" s="138">
        <f t="shared" si="12"/>
        <v>-131.21474217106774</v>
      </c>
      <c r="P99" s="141">
        <f t="shared" si="13"/>
        <v>19.358613424411654</v>
      </c>
    </row>
    <row r="100" spans="1:16" ht="15.75" x14ac:dyDescent="0.25">
      <c r="A100" s="78">
        <v>3942.2</v>
      </c>
      <c r="B100" s="104" t="s">
        <v>143</v>
      </c>
      <c r="C100" s="82" t="s">
        <v>144</v>
      </c>
      <c r="D100" s="86">
        <v>3966.1</v>
      </c>
      <c r="E100" s="89">
        <v>4469.5</v>
      </c>
      <c r="F100" s="92">
        <v>7450.3</v>
      </c>
      <c r="G100" s="95">
        <v>9228.7999999999993</v>
      </c>
      <c r="J100" s="99">
        <f t="shared" si="8"/>
        <v>-21.413962012898089</v>
      </c>
      <c r="K100" s="100">
        <f t="shared" si="9"/>
        <v>-38.70397384267423</v>
      </c>
      <c r="L100" s="110">
        <f t="shared" si="10"/>
        <v>-493.65039667928676</v>
      </c>
      <c r="M100" s="107">
        <f t="shared" si="11"/>
        <v>-39.382359823427642</v>
      </c>
      <c r="N100" s="35">
        <f t="shared" si="12"/>
        <v>-68.560779729728267</v>
      </c>
      <c r="O100" s="138">
        <f t="shared" si="12"/>
        <v>-113.15863210682868</v>
      </c>
      <c r="P100" s="141">
        <f t="shared" si="13"/>
        <v>41.722392544971058</v>
      </c>
    </row>
    <row r="101" spans="1:16" ht="15.75" x14ac:dyDescent="0.25">
      <c r="A101" s="78">
        <v>5085.2</v>
      </c>
      <c r="B101" s="104">
        <v>4858.3999999999996</v>
      </c>
      <c r="C101" s="82">
        <v>1280.5999999999999</v>
      </c>
      <c r="D101" s="86">
        <v>4858.8</v>
      </c>
      <c r="E101" s="89">
        <v>5402.1</v>
      </c>
      <c r="F101" s="92">
        <v>9677.2999999999993</v>
      </c>
      <c r="G101" s="95" t="s">
        <v>145</v>
      </c>
      <c r="J101" s="99">
        <f t="shared" si="8"/>
        <v>-9.088338045964111</v>
      </c>
      <c r="K101" s="100">
        <f t="shared" si="9"/>
        <v>-26.927968859115374</v>
      </c>
      <c r="L101" s="110">
        <f t="shared" si="10"/>
        <v>-490.54615462179896</v>
      </c>
      <c r="M101" s="107">
        <f t="shared" si="11"/>
        <v>-27.605385481490792</v>
      </c>
      <c r="N101" s="35">
        <f t="shared" si="12"/>
        <v>-55.467216777220635</v>
      </c>
      <c r="O101" s="138">
        <f t="shared" si="12"/>
        <v>-89.708800070364489</v>
      </c>
      <c r="P101" s="141">
        <f t="shared" si="13"/>
        <v>69.233788516627172</v>
      </c>
    </row>
    <row r="102" spans="1:16" ht="15.75" x14ac:dyDescent="0.25">
      <c r="A102" s="78">
        <v>7530.5</v>
      </c>
      <c r="B102" s="104">
        <v>7340.4</v>
      </c>
      <c r="C102" s="82">
        <v>3243.3</v>
      </c>
      <c r="D102" s="86">
        <v>7336.4</v>
      </c>
      <c r="E102" s="89">
        <v>7673.7</v>
      </c>
      <c r="F102" s="92">
        <v>9455.2000000000007</v>
      </c>
      <c r="G102" s="95">
        <v>12436.6</v>
      </c>
      <c r="J102" s="99">
        <f t="shared" si="8"/>
        <v>9.1620541287826498</v>
      </c>
      <c r="K102" s="100">
        <f t="shared" si="9"/>
        <v>-9.1380926978742139</v>
      </c>
      <c r="L102" s="110">
        <f t="shared" si="10"/>
        <v>-482.68449752802508</v>
      </c>
      <c r="M102" s="107">
        <f t="shared" si="11"/>
        <v>-9.8251994579253505</v>
      </c>
      <c r="N102" s="35">
        <f t="shared" si="12"/>
        <v>-36.869933749609558</v>
      </c>
      <c r="O102" s="138">
        <f t="shared" si="12"/>
        <v>-66.79677468049843</v>
      </c>
      <c r="P102" s="141">
        <f t="shared" si="13"/>
        <v>99.36269476294035</v>
      </c>
    </row>
    <row r="103" spans="1:16" ht="15.75" x14ac:dyDescent="0.25">
      <c r="A103" s="78">
        <v>6917.8</v>
      </c>
      <c r="B103" s="104">
        <v>6029.8</v>
      </c>
      <c r="C103" s="82">
        <v>5296.9</v>
      </c>
      <c r="D103" s="86">
        <v>6115.8</v>
      </c>
      <c r="E103" s="89">
        <v>5463.3</v>
      </c>
      <c r="F103" s="92">
        <v>5739.6</v>
      </c>
      <c r="G103" s="95">
        <v>9570.5</v>
      </c>
      <c r="J103" s="99">
        <f t="shared" si="8"/>
        <v>25.92813097613115</v>
      </c>
      <c r="K103" s="100">
        <f t="shared" si="9"/>
        <v>5.4764732001873959</v>
      </c>
      <c r="L103" s="110">
        <f t="shared" si="10"/>
        <v>-469.84586080948861</v>
      </c>
      <c r="M103" s="107">
        <f t="shared" si="11"/>
        <v>4.99774597535494</v>
      </c>
      <c r="N103" s="35">
        <f t="shared" si="12"/>
        <v>-23.628069265609017</v>
      </c>
      <c r="O103" s="138">
        <f t="shared" si="12"/>
        <v>-52.885387102186804</v>
      </c>
      <c r="P103" s="141">
        <f t="shared" si="13"/>
        <v>122.55391804356549</v>
      </c>
    </row>
    <row r="104" spans="1:16" ht="15.75" x14ac:dyDescent="0.25">
      <c r="A104" s="78">
        <v>6917.8</v>
      </c>
      <c r="B104" s="104">
        <v>6029.8</v>
      </c>
      <c r="C104" s="82">
        <v>5296.9</v>
      </c>
      <c r="D104" s="86">
        <v>7109.5</v>
      </c>
      <c r="E104" s="89">
        <v>4334.8</v>
      </c>
      <c r="F104" s="92">
        <v>5616.6</v>
      </c>
      <c r="G104" s="96"/>
      <c r="J104" s="99">
        <f t="shared" si="8"/>
        <v>42.694207823479651</v>
      </c>
      <c r="K104" s="100">
        <f t="shared" si="9"/>
        <v>20.091039098249006</v>
      </c>
      <c r="L104" s="110">
        <f t="shared" si="10"/>
        <v>-457.00722409095215</v>
      </c>
      <c r="M104" s="107">
        <f t="shared" si="11"/>
        <v>22.228248102603352</v>
      </c>
      <c r="N104" s="35">
        <f t="shared" si="12"/>
        <v>-13.120991006760493</v>
      </c>
      <c r="O104" s="138">
        <f t="shared" si="12"/>
        <v>-39.272046967180955</v>
      </c>
      <c r="P104" s="141">
        <f t="shared" si="13"/>
        <v>122.55391804356549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29"/>
  <sheetViews>
    <sheetView topLeftCell="K1" zoomScale="40" zoomScaleNormal="40" workbookViewId="0">
      <pane ySplit="3" topLeftCell="A4" activePane="bottomLeft" state="frozen"/>
      <selection pane="bottomLeft" activeCell="BQ130" sqref="BQ130"/>
    </sheetView>
  </sheetViews>
  <sheetFormatPr defaultRowHeight="15" x14ac:dyDescent="0.25"/>
  <cols>
    <col min="1" max="1" width="11.28515625" bestFit="1" customWidth="1"/>
    <col min="2" max="6" width="12.42578125" bestFit="1" customWidth="1"/>
    <col min="9" max="14" width="14.140625" bestFit="1" customWidth="1"/>
  </cols>
  <sheetData>
    <row r="1" spans="1:24" x14ac:dyDescent="0.25">
      <c r="A1" t="s">
        <v>146</v>
      </c>
      <c r="S1" s="318" t="s">
        <v>303</v>
      </c>
      <c r="T1" s="318"/>
      <c r="U1" s="318" t="s">
        <v>304</v>
      </c>
      <c r="V1" s="318"/>
      <c r="W1" s="318"/>
    </row>
    <row r="2" spans="1:24" ht="15.75" x14ac:dyDescent="0.25">
      <c r="A2" s="142">
        <v>44742</v>
      </c>
      <c r="B2" s="146">
        <v>44756</v>
      </c>
      <c r="C2" s="151">
        <v>44812</v>
      </c>
      <c r="D2" s="155">
        <v>44853</v>
      </c>
      <c r="E2" s="158">
        <v>44941</v>
      </c>
      <c r="F2" s="162">
        <v>44941</v>
      </c>
      <c r="I2" s="142">
        <v>44742</v>
      </c>
      <c r="J2" s="150">
        <v>44942</v>
      </c>
      <c r="K2" s="55">
        <v>44812</v>
      </c>
      <c r="L2" s="155">
        <v>44853</v>
      </c>
      <c r="M2" s="158">
        <v>44941</v>
      </c>
      <c r="N2" s="162">
        <v>44941</v>
      </c>
      <c r="Q2" s="316" t="s">
        <v>302</v>
      </c>
      <c r="R2" s="316"/>
      <c r="S2" s="317">
        <v>44941</v>
      </c>
      <c r="T2" s="317"/>
      <c r="U2" s="317"/>
      <c r="V2" s="317"/>
      <c r="W2" s="317"/>
    </row>
    <row r="3" spans="1:24" ht="126" x14ac:dyDescent="0.25">
      <c r="A3" s="190" t="s">
        <v>0</v>
      </c>
      <c r="B3" s="147" t="s">
        <v>0</v>
      </c>
      <c r="C3" s="152" t="s">
        <v>0</v>
      </c>
      <c r="D3" s="156" t="s">
        <v>0</v>
      </c>
      <c r="E3" s="159" t="s">
        <v>21</v>
      </c>
      <c r="F3" s="163" t="s">
        <v>147</v>
      </c>
      <c r="I3" s="166" t="s">
        <v>13</v>
      </c>
      <c r="J3" s="168" t="s">
        <v>13</v>
      </c>
      <c r="K3" s="170" t="s">
        <v>13</v>
      </c>
      <c r="L3" s="156" t="s">
        <v>13</v>
      </c>
      <c r="M3" s="159" t="s">
        <v>13</v>
      </c>
      <c r="N3" s="163" t="s">
        <v>13</v>
      </c>
      <c r="Q3" s="237" t="s">
        <v>301</v>
      </c>
      <c r="R3" s="238" t="s">
        <v>12</v>
      </c>
      <c r="S3" s="241" t="s">
        <v>305</v>
      </c>
      <c r="T3" s="242" t="s">
        <v>12</v>
      </c>
      <c r="U3" s="245" t="s">
        <v>306</v>
      </c>
      <c r="V3" s="245"/>
      <c r="W3" s="246"/>
    </row>
    <row r="4" spans="1:24" ht="15.75" x14ac:dyDescent="0.25">
      <c r="A4" s="144">
        <v>-1560.7</v>
      </c>
      <c r="B4" s="148">
        <v>343.6</v>
      </c>
      <c r="C4" s="153">
        <v>88.1</v>
      </c>
      <c r="D4" s="157">
        <v>-3070.8</v>
      </c>
      <c r="E4" s="160">
        <v>-2205.5</v>
      </c>
      <c r="F4" s="164">
        <v>421.4</v>
      </c>
      <c r="G4" s="164" t="str">
        <f ca="1">OFFSET($F$103,(ROW($F$4)-ROW()),)</f>
        <v>-19781</v>
      </c>
      <c r="I4" s="167">
        <f t="shared" ref="I4:M4" si="0">500*SIN(A4*PI()/(180*3600))</f>
        <v>-3.7832074611034621</v>
      </c>
      <c r="J4" s="169">
        <f t="shared" si="0"/>
        <v>0.8329095189315644</v>
      </c>
      <c r="K4" s="67">
        <f t="shared" si="0"/>
        <v>0.21356042003536671</v>
      </c>
      <c r="L4" s="171">
        <f t="shared" si="0"/>
        <v>-7.4435542848022873</v>
      </c>
      <c r="M4" s="172">
        <f t="shared" si="0"/>
        <v>-5.3461809947404966</v>
      </c>
      <c r="N4" s="173">
        <f>500*SIN(F4*PI()/(180*3600))</f>
        <v>1.0215017154950849</v>
      </c>
      <c r="O4" s="173">
        <f ca="1">500*SIN(G4*PI()/(180*3600))</f>
        <v>-47.877030795827821</v>
      </c>
      <c r="Q4" s="239">
        <v>8.64</v>
      </c>
      <c r="R4" s="240">
        <f>Q4+L4</f>
        <v>1.1964457151977133</v>
      </c>
      <c r="S4" s="243">
        <v>9.59</v>
      </c>
      <c r="T4" s="244">
        <f>S4+M4</f>
        <v>4.2438190052595033</v>
      </c>
      <c r="U4" s="247">
        <v>3.41</v>
      </c>
      <c r="V4" s="248">
        <f ca="1">U4+O4</f>
        <v>-44.467030795827824</v>
      </c>
      <c r="W4" s="248">
        <f>U4+N4</f>
        <v>4.4315017154950853</v>
      </c>
      <c r="X4" s="248">
        <f>(-1)*(U4+N4)</f>
        <v>-4.4315017154950853</v>
      </c>
    </row>
    <row r="5" spans="1:24" ht="15.75" x14ac:dyDescent="0.25">
      <c r="A5" s="144">
        <v>-1891.6</v>
      </c>
      <c r="B5" s="148">
        <v>-45.5</v>
      </c>
      <c r="C5" s="153">
        <v>-187.7</v>
      </c>
      <c r="D5" s="157">
        <v>-1789.5</v>
      </c>
      <c r="E5" s="160">
        <v>-855.9</v>
      </c>
      <c r="F5" s="164">
        <v>552.70000000000005</v>
      </c>
      <c r="G5" s="164">
        <f t="shared" ref="G5:G68" ca="1" si="1">OFFSET($F$103,(ROW($F$4)-ROW()),)</f>
        <v>-19493.900000000001</v>
      </c>
      <c r="I5" s="167">
        <f t="shared" ref="I5:O5" si="2">500*SIN(A5*PI()/(180*3600))+I4</f>
        <v>-8.3685109839082941</v>
      </c>
      <c r="J5" s="169">
        <f t="shared" si="2"/>
        <v>0.72261440737363924</v>
      </c>
      <c r="K5" s="67">
        <f t="shared" si="2"/>
        <v>-0.24143715688932929</v>
      </c>
      <c r="L5" s="171">
        <f t="shared" si="2"/>
        <v>-11.781370279250108</v>
      </c>
      <c r="M5" s="172">
        <f t="shared" si="2"/>
        <v>-7.4209351890044823</v>
      </c>
      <c r="N5" s="173">
        <f t="shared" si="2"/>
        <v>2.3612827199531026</v>
      </c>
      <c r="O5" s="173">
        <f t="shared" ca="1" si="2"/>
        <v>-95.061263272445018</v>
      </c>
      <c r="Q5" s="240">
        <f>8.64+Q4</f>
        <v>17.28</v>
      </c>
      <c r="R5" s="240">
        <f t="shared" ref="R5:R68" si="3">Q5+L5</f>
        <v>5.4986297207498929</v>
      </c>
      <c r="S5" s="243">
        <f>9.59+S4</f>
        <v>19.18</v>
      </c>
      <c r="T5" s="244">
        <f t="shared" ref="T5:T68" si="4">S5+M5</f>
        <v>11.759064810995518</v>
      </c>
      <c r="U5" s="247">
        <f>3.41+U4</f>
        <v>6.82</v>
      </c>
      <c r="V5" s="248">
        <f t="shared" ref="V5:V68" ca="1" si="5">U5+O5</f>
        <v>-88.241263272445025</v>
      </c>
      <c r="W5" s="248">
        <f t="shared" ref="W5:W68" si="6">U5+N5</f>
        <v>9.1812827199531029</v>
      </c>
      <c r="X5" s="248">
        <f t="shared" ref="X5:X68" si="7">(-1)*(U5+N5)</f>
        <v>-9.1812827199531029</v>
      </c>
    </row>
    <row r="6" spans="1:24" ht="15.75" x14ac:dyDescent="0.25">
      <c r="A6" s="144">
        <v>-3467.8</v>
      </c>
      <c r="B6" s="148">
        <v>-2538.8000000000002</v>
      </c>
      <c r="C6" s="153">
        <v>-4030.8</v>
      </c>
      <c r="D6" s="157">
        <v>-5982.7</v>
      </c>
      <c r="E6" s="160" t="s">
        <v>148</v>
      </c>
      <c r="F6" s="164">
        <v>1055.4000000000001</v>
      </c>
      <c r="G6" s="164">
        <f t="shared" ca="1" si="1"/>
        <v>-18045.7</v>
      </c>
      <c r="I6" s="167">
        <f t="shared" ref="I6:I69" si="8">500*SIN(A6*PI()/(180*3600))+I5</f>
        <v>-16.774299396875616</v>
      </c>
      <c r="J6" s="169">
        <f t="shared" ref="J6:J69" si="9">500*SIN(B6*PI()/(180*3600))+J5</f>
        <v>-5.4314550697481465</v>
      </c>
      <c r="K6" s="67">
        <f t="shared" ref="K6:K69" si="10">500*SIN(C6*PI()/(180*3600))+K5</f>
        <v>-10.011750202789621</v>
      </c>
      <c r="L6" s="171">
        <f t="shared" ref="L6:L69" si="11">500*SIN(D6*PI()/(180*3600))+L5</f>
        <v>-26.281810957472402</v>
      </c>
      <c r="M6" s="172">
        <f t="shared" ref="M6:M69" si="12">500*SIN(E6*PI()/(180*3600))+M5</f>
        <v>-14.055415715897794</v>
      </c>
      <c r="N6" s="173">
        <f t="shared" ref="N6:O69" si="13">500*SIN(F6*PI()/(180*3600))+N5</f>
        <v>4.9196333518306101</v>
      </c>
      <c r="O6" s="173">
        <f t="shared" ca="1" si="13"/>
        <v>-138.74949195084841</v>
      </c>
      <c r="Q6" s="240">
        <f t="shared" ref="Q6:Q69" si="14">8.64+Q5</f>
        <v>25.92</v>
      </c>
      <c r="R6" s="240">
        <f t="shared" si="3"/>
        <v>-0.36181095747240022</v>
      </c>
      <c r="S6" s="243">
        <f t="shared" ref="S6:S69" si="15">9.59+S5</f>
        <v>28.77</v>
      </c>
      <c r="T6" s="244">
        <f t="shared" si="4"/>
        <v>14.714584284102205</v>
      </c>
      <c r="U6" s="247">
        <f t="shared" ref="U6:U69" si="16">3.41+U5</f>
        <v>10.23</v>
      </c>
      <c r="V6" s="248">
        <f t="shared" ca="1" si="5"/>
        <v>-128.51949195084842</v>
      </c>
      <c r="W6" s="248">
        <f t="shared" si="6"/>
        <v>15.149633351830611</v>
      </c>
      <c r="X6" s="248">
        <f t="shared" si="7"/>
        <v>-15.149633351830611</v>
      </c>
    </row>
    <row r="7" spans="1:24" ht="15.75" x14ac:dyDescent="0.25">
      <c r="A7" s="144">
        <v>-4931.7</v>
      </c>
      <c r="B7" s="148">
        <v>-3780.2</v>
      </c>
      <c r="C7" s="153" t="s">
        <v>149</v>
      </c>
      <c r="D7" s="157" t="s">
        <v>150</v>
      </c>
      <c r="E7" s="160">
        <v>-7417.3</v>
      </c>
      <c r="F7" s="164">
        <v>6652.7</v>
      </c>
      <c r="G7" s="164">
        <f t="shared" ca="1" si="1"/>
        <v>-15395.6</v>
      </c>
      <c r="I7" s="167">
        <f t="shared" si="8"/>
        <v>-28.727938559944278</v>
      </c>
      <c r="J7" s="169">
        <f t="shared" si="9"/>
        <v>-14.59440550006854</v>
      </c>
      <c r="K7" s="67">
        <f t="shared" si="10"/>
        <v>-25.889152739486747</v>
      </c>
      <c r="L7" s="171">
        <f t="shared" si="11"/>
        <v>-45.710674691632541</v>
      </c>
      <c r="M7" s="172">
        <f t="shared" si="12"/>
        <v>-32.031583468979505</v>
      </c>
      <c r="N7" s="173">
        <f t="shared" si="13"/>
        <v>21.04343737880393</v>
      </c>
      <c r="O7" s="173">
        <f t="shared" ca="1" si="13"/>
        <v>-176.03483675524345</v>
      </c>
      <c r="Q7" s="240">
        <f t="shared" si="14"/>
        <v>34.56</v>
      </c>
      <c r="R7" s="240">
        <f t="shared" si="3"/>
        <v>-11.150674691632538</v>
      </c>
      <c r="S7" s="243">
        <f t="shared" si="15"/>
        <v>38.36</v>
      </c>
      <c r="T7" s="244">
        <f t="shared" si="4"/>
        <v>6.3284165310204941</v>
      </c>
      <c r="U7" s="247">
        <f t="shared" si="16"/>
        <v>13.64</v>
      </c>
      <c r="V7" s="248">
        <f t="shared" ca="1" si="5"/>
        <v>-162.39483675524343</v>
      </c>
      <c r="W7" s="248">
        <f t="shared" si="6"/>
        <v>34.68343737880393</v>
      </c>
      <c r="X7" s="248">
        <f t="shared" si="7"/>
        <v>-34.68343737880393</v>
      </c>
    </row>
    <row r="8" spans="1:24" ht="15.75" x14ac:dyDescent="0.25">
      <c r="A8" s="144">
        <v>-5487.9</v>
      </c>
      <c r="B8" s="148">
        <v>-3889.2</v>
      </c>
      <c r="C8" s="153" t="s">
        <v>151</v>
      </c>
      <c r="D8" s="157">
        <v>-6920.9</v>
      </c>
      <c r="E8" s="160">
        <v>-10174.9</v>
      </c>
      <c r="F8" s="164">
        <v>8445.5</v>
      </c>
      <c r="G8" s="164">
        <f t="shared" ca="1" si="1"/>
        <v>-17732.8</v>
      </c>
      <c r="I8" s="167">
        <f t="shared" si="8"/>
        <v>-42.029414116125309</v>
      </c>
      <c r="J8" s="169">
        <f t="shared" si="9"/>
        <v>-24.021533722943801</v>
      </c>
      <c r="K8" s="67">
        <f t="shared" si="10"/>
        <v>-38.759534258006937</v>
      </c>
      <c r="L8" s="171">
        <f t="shared" si="11"/>
        <v>-62.48426192322124</v>
      </c>
      <c r="M8" s="172">
        <f t="shared" si="12"/>
        <v>-56.68623522417176</v>
      </c>
      <c r="N8" s="173">
        <f t="shared" si="13"/>
        <v>41.51018726881297</v>
      </c>
      <c r="O8" s="173">
        <f t="shared" ca="1" si="13"/>
        <v>-218.96742540336547</v>
      </c>
      <c r="Q8" s="240">
        <f t="shared" si="14"/>
        <v>43.2</v>
      </c>
      <c r="R8" s="240">
        <f t="shared" si="3"/>
        <v>-19.284261923221237</v>
      </c>
      <c r="S8" s="243">
        <f t="shared" si="15"/>
        <v>47.95</v>
      </c>
      <c r="T8" s="244">
        <f t="shared" si="4"/>
        <v>-8.7362352241717574</v>
      </c>
      <c r="U8" s="247">
        <f t="shared" si="16"/>
        <v>17.05</v>
      </c>
      <c r="V8" s="248">
        <f t="shared" ca="1" si="5"/>
        <v>-201.91742540336546</v>
      </c>
      <c r="W8" s="248">
        <f t="shared" si="6"/>
        <v>58.560187268812967</v>
      </c>
      <c r="X8" s="248">
        <f t="shared" si="7"/>
        <v>-58.560187268812967</v>
      </c>
    </row>
    <row r="9" spans="1:24" ht="15.75" x14ac:dyDescent="0.25">
      <c r="A9" s="144">
        <v>-5760.7</v>
      </c>
      <c r="B9" s="148">
        <v>-3327.9</v>
      </c>
      <c r="C9" s="153">
        <v>-2368.8000000000002</v>
      </c>
      <c r="D9" s="157">
        <v>-3738.5</v>
      </c>
      <c r="E9" s="160" t="s">
        <v>152</v>
      </c>
      <c r="F9" s="164" t="s">
        <v>153</v>
      </c>
      <c r="G9" s="164">
        <f t="shared" ca="1" si="1"/>
        <v>-15820.1</v>
      </c>
      <c r="I9" s="167">
        <f>500*SIN(A9*PI()/(180*3600))+I8</f>
        <v>-55.991929664137764</v>
      </c>
      <c r="J9" s="169">
        <f t="shared" si="9"/>
        <v>-32.088240985512428</v>
      </c>
      <c r="K9" s="67">
        <f t="shared" si="10"/>
        <v>-44.501541277795496</v>
      </c>
      <c r="L9" s="171">
        <f t="shared" si="11"/>
        <v>-71.546145489790121</v>
      </c>
      <c r="M9" s="172">
        <f t="shared" si="12"/>
        <v>-78.270702903277765</v>
      </c>
      <c r="N9" s="173">
        <f t="shared" si="13"/>
        <v>61.423489320956413</v>
      </c>
      <c r="O9" s="173">
        <f t="shared" ca="1" si="13"/>
        <v>-257.27884249922522</v>
      </c>
      <c r="Q9" s="240">
        <f t="shared" si="14"/>
        <v>51.84</v>
      </c>
      <c r="R9" s="240">
        <f t="shared" si="3"/>
        <v>-19.706145489790117</v>
      </c>
      <c r="S9" s="243">
        <f t="shared" si="15"/>
        <v>57.540000000000006</v>
      </c>
      <c r="T9" s="244">
        <f t="shared" si="4"/>
        <v>-20.730702903277759</v>
      </c>
      <c r="U9" s="247">
        <f t="shared" si="16"/>
        <v>20.46</v>
      </c>
      <c r="V9" s="248">
        <f t="shared" ca="1" si="5"/>
        <v>-236.81884249922521</v>
      </c>
      <c r="W9" s="248">
        <f t="shared" si="6"/>
        <v>81.883489320956414</v>
      </c>
      <c r="X9" s="248">
        <f t="shared" si="7"/>
        <v>-81.883489320956414</v>
      </c>
    </row>
    <row r="10" spans="1:24" ht="15.75" x14ac:dyDescent="0.25">
      <c r="A10" s="144">
        <v>-6465.2</v>
      </c>
      <c r="B10" s="148">
        <v>-2699.1</v>
      </c>
      <c r="C10" s="153">
        <v>-3666.6</v>
      </c>
      <c r="D10" s="157" t="s">
        <v>154</v>
      </c>
      <c r="E10" s="160">
        <v>-8954.2999999999993</v>
      </c>
      <c r="F10" s="164" t="s">
        <v>155</v>
      </c>
      <c r="G10" s="164">
        <f t="shared" ca="1" si="1"/>
        <v>-18839.5</v>
      </c>
      <c r="I10" s="167">
        <f t="shared" si="8"/>
        <v>-71.661450653146829</v>
      </c>
      <c r="J10" s="169">
        <f t="shared" si="9"/>
        <v>-38.630857296465599</v>
      </c>
      <c r="K10" s="67">
        <f t="shared" si="10"/>
        <v>-53.389162406021292</v>
      </c>
      <c r="L10" s="171">
        <f t="shared" si="11"/>
        <v>-86.168465090708295</v>
      </c>
      <c r="M10" s="172">
        <f t="shared" si="12"/>
        <v>-99.96972156335508</v>
      </c>
      <c r="N10" s="173">
        <f t="shared" si="13"/>
        <v>79.408620325805288</v>
      </c>
      <c r="O10" s="173">
        <f t="shared" ca="1" si="13"/>
        <v>-302.88360895958868</v>
      </c>
      <c r="Q10" s="240">
        <f t="shared" si="14"/>
        <v>60.480000000000004</v>
      </c>
      <c r="R10" s="240">
        <f t="shared" si="3"/>
        <v>-25.688465090708291</v>
      </c>
      <c r="S10" s="243">
        <f t="shared" si="15"/>
        <v>67.13000000000001</v>
      </c>
      <c r="T10" s="244">
        <f t="shared" si="4"/>
        <v>-32.83972156335507</v>
      </c>
      <c r="U10" s="247">
        <f t="shared" si="16"/>
        <v>23.87</v>
      </c>
      <c r="V10" s="248">
        <f t="shared" ca="1" si="5"/>
        <v>-279.01360895958868</v>
      </c>
      <c r="W10" s="248">
        <f t="shared" si="6"/>
        <v>103.27862032580529</v>
      </c>
      <c r="X10" s="248">
        <f t="shared" si="7"/>
        <v>-103.27862032580529</v>
      </c>
    </row>
    <row r="11" spans="1:24" ht="15.75" x14ac:dyDescent="0.25">
      <c r="A11" s="144">
        <v>-6002.1</v>
      </c>
      <c r="B11" s="148">
        <v>-3761.2</v>
      </c>
      <c r="C11" s="153">
        <v>-5121.1000000000004</v>
      </c>
      <c r="D11" s="157" t="s">
        <v>156</v>
      </c>
      <c r="E11" s="160">
        <v>-7652.6</v>
      </c>
      <c r="F11" s="164">
        <v>7601.7</v>
      </c>
      <c r="G11" s="164">
        <f t="shared" ca="1" si="1"/>
        <v>-19040.2</v>
      </c>
      <c r="I11" s="167">
        <f t="shared" si="8"/>
        <v>-86.208898414046331</v>
      </c>
      <c r="J11" s="169">
        <f t="shared" si="9"/>
        <v>-47.747758122831385</v>
      </c>
      <c r="K11" s="67">
        <f t="shared" si="10"/>
        <v>-65.80178379600423</v>
      </c>
      <c r="L11" s="171">
        <f t="shared" si="11"/>
        <v>-101.8084269440043</v>
      </c>
      <c r="M11" s="172">
        <f t="shared" si="12"/>
        <v>-118.51589204251576</v>
      </c>
      <c r="N11" s="173">
        <f t="shared" si="13"/>
        <v>97.831490068074828</v>
      </c>
      <c r="O11" s="173">
        <f t="shared" ca="1" si="13"/>
        <v>-348.97283637337773</v>
      </c>
      <c r="Q11" s="240">
        <f t="shared" si="14"/>
        <v>69.12</v>
      </c>
      <c r="R11" s="240">
        <f t="shared" si="3"/>
        <v>-32.688426944004291</v>
      </c>
      <c r="S11" s="243">
        <f t="shared" si="15"/>
        <v>76.720000000000013</v>
      </c>
      <c r="T11" s="244">
        <f t="shared" si="4"/>
        <v>-41.795892042515746</v>
      </c>
      <c r="U11" s="247">
        <f t="shared" si="16"/>
        <v>27.28</v>
      </c>
      <c r="V11" s="248">
        <f t="shared" ca="1" si="5"/>
        <v>-321.69283637337776</v>
      </c>
      <c r="W11" s="248">
        <f t="shared" si="6"/>
        <v>125.11149006807483</v>
      </c>
      <c r="X11" s="248">
        <f t="shared" si="7"/>
        <v>-125.11149006807483</v>
      </c>
    </row>
    <row r="12" spans="1:24" ht="15.75" x14ac:dyDescent="0.25">
      <c r="A12" s="144">
        <v>-5176.3999999999996</v>
      </c>
      <c r="B12" s="148">
        <v>-3675.9</v>
      </c>
      <c r="C12" s="153">
        <v>-7403.7</v>
      </c>
      <c r="D12" s="157">
        <v>-8660.4</v>
      </c>
      <c r="E12" s="160" t="s">
        <v>157</v>
      </c>
      <c r="F12" s="164">
        <v>9886.9</v>
      </c>
      <c r="G12" s="164">
        <f t="shared" ca="1" si="1"/>
        <v>-17634.8</v>
      </c>
      <c r="I12" s="167">
        <f t="shared" si="8"/>
        <v>-98.755529025463346</v>
      </c>
      <c r="J12" s="169">
        <f t="shared" si="9"/>
        <v>-56.657919516439314</v>
      </c>
      <c r="K12" s="67">
        <f t="shared" si="10"/>
        <v>-83.74500549290731</v>
      </c>
      <c r="L12" s="171">
        <f t="shared" si="11"/>
        <v>-122.79566132466915</v>
      </c>
      <c r="M12" s="172">
        <f t="shared" si="12"/>
        <v>-137.29315751497614</v>
      </c>
      <c r="N12" s="173">
        <f t="shared" si="13"/>
        <v>121.78883555410253</v>
      </c>
      <c r="O12" s="173">
        <f t="shared" ca="1" si="13"/>
        <v>-391.66873884089262</v>
      </c>
      <c r="Q12" s="240">
        <f t="shared" si="14"/>
        <v>77.760000000000005</v>
      </c>
      <c r="R12" s="240">
        <f t="shared" si="3"/>
        <v>-45.03566132466915</v>
      </c>
      <c r="S12" s="243">
        <f t="shared" si="15"/>
        <v>86.310000000000016</v>
      </c>
      <c r="T12" s="244">
        <f t="shared" si="4"/>
        <v>-50.983157514976128</v>
      </c>
      <c r="U12" s="247">
        <f t="shared" si="16"/>
        <v>30.69</v>
      </c>
      <c r="V12" s="248">
        <f t="shared" ca="1" si="5"/>
        <v>-360.97873884089262</v>
      </c>
      <c r="W12" s="248">
        <f t="shared" si="6"/>
        <v>152.47883555410255</v>
      </c>
      <c r="X12" s="248">
        <f t="shared" si="7"/>
        <v>-152.47883555410255</v>
      </c>
    </row>
    <row r="13" spans="1:24" ht="15.75" x14ac:dyDescent="0.25">
      <c r="A13" s="144">
        <v>-6672.4</v>
      </c>
      <c r="B13" s="148">
        <v>-4038.3</v>
      </c>
      <c r="C13" s="153">
        <v>-10384.700000000001</v>
      </c>
      <c r="D13" s="157" t="s">
        <v>158</v>
      </c>
      <c r="E13" s="160" t="s">
        <v>159</v>
      </c>
      <c r="F13" s="164">
        <v>5385.2</v>
      </c>
      <c r="G13" s="164">
        <f t="shared" ca="1" si="1"/>
        <v>-19496.2</v>
      </c>
      <c r="I13" s="167">
        <f t="shared" si="8"/>
        <v>-114.92706228999003</v>
      </c>
      <c r="J13" s="169">
        <f t="shared" si="9"/>
        <v>-66.446409597599214</v>
      </c>
      <c r="K13" s="67">
        <f t="shared" si="10"/>
        <v>-108.90759531233091</v>
      </c>
      <c r="L13" s="171">
        <f t="shared" si="11"/>
        <v>-152.31333813027842</v>
      </c>
      <c r="M13" s="172">
        <f t="shared" si="12"/>
        <v>-169.32466355722187</v>
      </c>
      <c r="N13" s="173">
        <f t="shared" si="13"/>
        <v>134.84144575585731</v>
      </c>
      <c r="O13" s="173">
        <f t="shared" ca="1" si="13"/>
        <v>-438.85852179097787</v>
      </c>
      <c r="Q13" s="240">
        <f t="shared" si="14"/>
        <v>86.4</v>
      </c>
      <c r="R13" s="240">
        <f t="shared" si="3"/>
        <v>-65.913338130278419</v>
      </c>
      <c r="S13" s="243">
        <f t="shared" si="15"/>
        <v>95.90000000000002</v>
      </c>
      <c r="T13" s="244">
        <f t="shared" si="4"/>
        <v>-73.424663557221848</v>
      </c>
      <c r="U13" s="247">
        <f t="shared" si="16"/>
        <v>34.1</v>
      </c>
      <c r="V13" s="248">
        <f t="shared" ca="1" si="5"/>
        <v>-404.75852179097785</v>
      </c>
      <c r="W13" s="248">
        <f t="shared" si="6"/>
        <v>168.9414457558573</v>
      </c>
      <c r="X13" s="248">
        <f t="shared" si="7"/>
        <v>-168.9414457558573</v>
      </c>
    </row>
    <row r="14" spans="1:24" ht="15.75" x14ac:dyDescent="0.25">
      <c r="A14" s="144">
        <v>-5929.5</v>
      </c>
      <c r="B14" s="148">
        <v>-3419.5</v>
      </c>
      <c r="C14" s="153" t="s">
        <v>160</v>
      </c>
      <c r="D14" s="157">
        <v>-12201.6</v>
      </c>
      <c r="E14" s="160">
        <v>-15817.3</v>
      </c>
      <c r="F14" s="164">
        <v>2681.2</v>
      </c>
      <c r="G14" s="164">
        <f t="shared" ca="1" si="1"/>
        <v>-17780.599999999999</v>
      </c>
      <c r="I14" s="167">
        <f t="shared" si="8"/>
        <v>-129.29859629072715</v>
      </c>
      <c r="J14" s="169">
        <f t="shared" si="9"/>
        <v>-74.735131823821575</v>
      </c>
      <c r="K14" s="67">
        <f t="shared" si="10"/>
        <v>-132.50440537037019</v>
      </c>
      <c r="L14" s="171">
        <f t="shared" si="11"/>
        <v>-181.87360402240932</v>
      </c>
      <c r="M14" s="172">
        <f t="shared" si="12"/>
        <v>-207.62931321193426</v>
      </c>
      <c r="N14" s="173">
        <f t="shared" si="13"/>
        <v>141.34067493268861</v>
      </c>
      <c r="O14" s="173">
        <f t="shared" ca="1" si="13"/>
        <v>-481.90655181823251</v>
      </c>
      <c r="Q14" s="240">
        <f t="shared" si="14"/>
        <v>95.04</v>
      </c>
      <c r="R14" s="240">
        <f t="shared" si="3"/>
        <v>-86.833604022409318</v>
      </c>
      <c r="S14" s="243">
        <f t="shared" si="15"/>
        <v>105.49000000000002</v>
      </c>
      <c r="T14" s="244">
        <f t="shared" si="4"/>
        <v>-102.13931321193424</v>
      </c>
      <c r="U14" s="247">
        <f t="shared" si="16"/>
        <v>37.510000000000005</v>
      </c>
      <c r="V14" s="248">
        <f t="shared" ca="1" si="5"/>
        <v>-444.39655181823252</v>
      </c>
      <c r="W14" s="248">
        <f t="shared" si="6"/>
        <v>178.85067493268861</v>
      </c>
      <c r="X14" s="248">
        <f t="shared" si="7"/>
        <v>-178.85067493268861</v>
      </c>
    </row>
    <row r="15" spans="1:24" ht="15.75" x14ac:dyDescent="0.25">
      <c r="A15" s="144" t="s">
        <v>161</v>
      </c>
      <c r="B15" s="148">
        <v>-2174.5</v>
      </c>
      <c r="C15" s="153">
        <v>-8404.7000000000007</v>
      </c>
      <c r="D15" s="157">
        <v>-10667.8</v>
      </c>
      <c r="E15" s="160">
        <v>-14404.9</v>
      </c>
      <c r="F15" s="164">
        <v>3209.1</v>
      </c>
      <c r="G15" s="164">
        <f t="shared" ca="1" si="1"/>
        <v>-16807.7</v>
      </c>
      <c r="I15" s="167">
        <f t="shared" si="8"/>
        <v>-136.92441981968071</v>
      </c>
      <c r="J15" s="169">
        <f t="shared" si="9"/>
        <v>-80.006170933617057</v>
      </c>
      <c r="K15" s="67">
        <f t="shared" si="10"/>
        <v>-152.87233576210411</v>
      </c>
      <c r="L15" s="171">
        <f t="shared" si="11"/>
        <v>-207.72155412971409</v>
      </c>
      <c r="M15" s="172">
        <f t="shared" si="12"/>
        <v>-242.51939907528822</v>
      </c>
      <c r="N15" s="173">
        <f t="shared" si="13"/>
        <v>149.11943902770599</v>
      </c>
      <c r="O15" s="173">
        <f t="shared" ca="1" si="13"/>
        <v>-522.60449257288735</v>
      </c>
      <c r="Q15" s="240">
        <f t="shared" si="14"/>
        <v>103.68</v>
      </c>
      <c r="R15" s="240">
        <f t="shared" si="3"/>
        <v>-104.04155412971409</v>
      </c>
      <c r="S15" s="243">
        <f t="shared" si="15"/>
        <v>115.08000000000003</v>
      </c>
      <c r="T15" s="244">
        <f t="shared" si="4"/>
        <v>-127.43939907528819</v>
      </c>
      <c r="U15" s="247">
        <f t="shared" si="16"/>
        <v>40.92</v>
      </c>
      <c r="V15" s="248">
        <f t="shared" ca="1" si="5"/>
        <v>-481.68449257288734</v>
      </c>
      <c r="W15" s="248">
        <f t="shared" si="6"/>
        <v>190.03943902770601</v>
      </c>
      <c r="X15" s="248">
        <f t="shared" si="7"/>
        <v>-190.03943902770601</v>
      </c>
    </row>
    <row r="16" spans="1:24" ht="15.75" x14ac:dyDescent="0.25">
      <c r="A16" s="144">
        <v>-5054.3</v>
      </c>
      <c r="B16" s="148">
        <v>-705.7</v>
      </c>
      <c r="C16" s="153">
        <v>-9773.2000000000007</v>
      </c>
      <c r="D16" s="157">
        <v>-12402.2</v>
      </c>
      <c r="E16" s="160">
        <v>-15778.6</v>
      </c>
      <c r="F16" s="164">
        <v>1065.7</v>
      </c>
      <c r="G16" s="164">
        <f t="shared" ca="1" si="1"/>
        <v>-20484.8</v>
      </c>
      <c r="I16" s="167">
        <f t="shared" si="8"/>
        <v>-149.1751626972096</v>
      </c>
      <c r="J16" s="169">
        <f t="shared" si="9"/>
        <v>-81.716832670049016</v>
      </c>
      <c r="K16" s="67">
        <f t="shared" si="10"/>
        <v>-176.55437760904221</v>
      </c>
      <c r="L16" s="171">
        <f t="shared" si="11"/>
        <v>-237.76722353292627</v>
      </c>
      <c r="M16" s="172">
        <f t="shared" si="12"/>
        <v>-280.73051230313052</v>
      </c>
      <c r="N16" s="173">
        <f t="shared" si="13"/>
        <v>151.70275723412064</v>
      </c>
      <c r="O16" s="173">
        <f t="shared" ca="1" si="13"/>
        <v>-572.17946140853292</v>
      </c>
      <c r="Q16" s="240">
        <f t="shared" si="14"/>
        <v>112.32000000000001</v>
      </c>
      <c r="R16" s="240">
        <f t="shared" si="3"/>
        <v>-125.44722353292626</v>
      </c>
      <c r="S16" s="243">
        <f t="shared" si="15"/>
        <v>124.67000000000003</v>
      </c>
      <c r="T16" s="244">
        <f t="shared" si="4"/>
        <v>-156.06051230313051</v>
      </c>
      <c r="U16" s="247">
        <f t="shared" si="16"/>
        <v>44.33</v>
      </c>
      <c r="V16" s="248">
        <f t="shared" ca="1" si="5"/>
        <v>-527.84946140853287</v>
      </c>
      <c r="W16" s="248">
        <f t="shared" si="6"/>
        <v>196.03275723412065</v>
      </c>
      <c r="X16" s="248">
        <f t="shared" si="7"/>
        <v>-196.03275723412065</v>
      </c>
    </row>
    <row r="17" spans="1:24" ht="15.75" x14ac:dyDescent="0.25">
      <c r="A17" s="144">
        <v>-1056.3</v>
      </c>
      <c r="B17" s="148">
        <v>476.7</v>
      </c>
      <c r="C17" s="153">
        <v>-6511.6</v>
      </c>
      <c r="D17" s="157" t="s">
        <v>162</v>
      </c>
      <c r="E17" s="160">
        <v>-10880.9</v>
      </c>
      <c r="F17" s="164">
        <v>7050.2</v>
      </c>
      <c r="G17" s="164" t="str">
        <f t="shared" ca="1" si="1"/>
        <v>-23298</v>
      </c>
      <c r="I17" s="167">
        <f t="shared" si="8"/>
        <v>-151.73569496206892</v>
      </c>
      <c r="J17" s="169">
        <f t="shared" si="9"/>
        <v>-80.561280289800635</v>
      </c>
      <c r="K17" s="67">
        <f t="shared" si="10"/>
        <v>-192.33631972736185</v>
      </c>
      <c r="L17" s="171">
        <f t="shared" si="11"/>
        <v>-257.88640622738114</v>
      </c>
      <c r="M17" s="172">
        <f t="shared" si="12"/>
        <v>-307.09432678284207</v>
      </c>
      <c r="N17" s="173">
        <f t="shared" si="13"/>
        <v>168.78959677448231</v>
      </c>
      <c r="O17" s="173">
        <f t="shared" ca="1" si="13"/>
        <v>-628.53539579513108</v>
      </c>
      <c r="Q17" s="240">
        <f t="shared" si="14"/>
        <v>120.96000000000001</v>
      </c>
      <c r="R17" s="240">
        <f t="shared" si="3"/>
        <v>-136.92640622738114</v>
      </c>
      <c r="S17" s="243">
        <f t="shared" si="15"/>
        <v>134.26000000000002</v>
      </c>
      <c r="T17" s="244">
        <f t="shared" si="4"/>
        <v>-172.83432678284206</v>
      </c>
      <c r="U17" s="247">
        <f t="shared" si="16"/>
        <v>47.739999999999995</v>
      </c>
      <c r="V17" s="248">
        <f t="shared" ca="1" si="5"/>
        <v>-580.79539579513107</v>
      </c>
      <c r="W17" s="248">
        <f t="shared" si="6"/>
        <v>216.52959677448229</v>
      </c>
      <c r="X17" s="248">
        <f t="shared" si="7"/>
        <v>-216.52959677448229</v>
      </c>
    </row>
    <row r="18" spans="1:24" ht="15.75" x14ac:dyDescent="0.25">
      <c r="A18" s="144">
        <v>-362.8</v>
      </c>
      <c r="B18" s="148">
        <v>1060.3</v>
      </c>
      <c r="C18" s="153">
        <v>-4991.5</v>
      </c>
      <c r="D18" s="157">
        <v>-6824.8</v>
      </c>
      <c r="E18" s="160">
        <v>-9243.2999999999993</v>
      </c>
      <c r="F18" s="164">
        <v>10289.799999999999</v>
      </c>
      <c r="G18" s="164">
        <f t="shared" ca="1" si="1"/>
        <v>-21487.3</v>
      </c>
      <c r="I18" s="167">
        <f t="shared" si="8"/>
        <v>-152.61514652613522</v>
      </c>
      <c r="J18" s="169">
        <f t="shared" si="9"/>
        <v>-77.991051878945896</v>
      </c>
      <c r="K18" s="67">
        <f t="shared" si="10"/>
        <v>-204.43487624444475</v>
      </c>
      <c r="L18" s="171">
        <f t="shared" si="11"/>
        <v>-274.42716979415661</v>
      </c>
      <c r="M18" s="172">
        <f t="shared" si="12"/>
        <v>-329.49321966365608</v>
      </c>
      <c r="N18" s="173">
        <f t="shared" si="13"/>
        <v>193.72243133933941</v>
      </c>
      <c r="O18" s="173">
        <f t="shared" ca="1" si="13"/>
        <v>-680.52792370892917</v>
      </c>
      <c r="Q18" s="240">
        <f t="shared" si="14"/>
        <v>129.60000000000002</v>
      </c>
      <c r="R18" s="240">
        <f t="shared" si="3"/>
        <v>-144.82716979415659</v>
      </c>
      <c r="S18" s="243">
        <f t="shared" si="15"/>
        <v>143.85000000000002</v>
      </c>
      <c r="T18" s="244">
        <f t="shared" si="4"/>
        <v>-185.64321966365605</v>
      </c>
      <c r="U18" s="247">
        <f t="shared" si="16"/>
        <v>51.149999999999991</v>
      </c>
      <c r="V18" s="248">
        <f t="shared" ca="1" si="5"/>
        <v>-629.37792370892919</v>
      </c>
      <c r="W18" s="248">
        <f t="shared" si="6"/>
        <v>244.87243133933941</v>
      </c>
      <c r="X18" s="248">
        <f t="shared" si="7"/>
        <v>-244.87243133933941</v>
      </c>
    </row>
    <row r="19" spans="1:24" ht="15.75" x14ac:dyDescent="0.25">
      <c r="A19" s="144">
        <v>537.70000000000005</v>
      </c>
      <c r="B19" s="148">
        <v>297.39999999999998</v>
      </c>
      <c r="C19" s="153">
        <v>-4420.3</v>
      </c>
      <c r="D19" s="157">
        <v>-5639.1</v>
      </c>
      <c r="E19" s="160">
        <v>-7370.6</v>
      </c>
      <c r="F19" s="164">
        <v>7453.4</v>
      </c>
      <c r="G19" s="164">
        <f t="shared" ca="1" si="1"/>
        <v>-15550.3</v>
      </c>
      <c r="I19" s="167">
        <f t="shared" si="8"/>
        <v>-151.31172642073381</v>
      </c>
      <c r="J19" s="169">
        <f t="shared" si="9"/>
        <v>-77.270134184920934</v>
      </c>
      <c r="K19" s="67">
        <f t="shared" si="10"/>
        <v>-215.14916567630877</v>
      </c>
      <c r="L19" s="171">
        <f t="shared" si="11"/>
        <v>-288.09503116783145</v>
      </c>
      <c r="M19" s="172">
        <f t="shared" si="12"/>
        <v>-347.35625614815581</v>
      </c>
      <c r="N19" s="173">
        <f t="shared" si="13"/>
        <v>211.78605111212323</v>
      </c>
      <c r="O19" s="173">
        <f t="shared" ca="1" si="13"/>
        <v>-718.18721726326112</v>
      </c>
      <c r="Q19" s="240">
        <f t="shared" si="14"/>
        <v>138.24</v>
      </c>
      <c r="R19" s="240">
        <f t="shared" si="3"/>
        <v>-149.85503116783144</v>
      </c>
      <c r="S19" s="243">
        <f t="shared" si="15"/>
        <v>153.44000000000003</v>
      </c>
      <c r="T19" s="244">
        <f t="shared" si="4"/>
        <v>-193.91625614815578</v>
      </c>
      <c r="U19" s="247">
        <f t="shared" si="16"/>
        <v>54.559999999999988</v>
      </c>
      <c r="V19" s="248">
        <f t="shared" ca="1" si="5"/>
        <v>-663.62721726326117</v>
      </c>
      <c r="W19" s="248">
        <f t="shared" si="6"/>
        <v>266.34605111212323</v>
      </c>
      <c r="X19" s="248">
        <f t="shared" si="7"/>
        <v>-266.34605111212323</v>
      </c>
    </row>
    <row r="20" spans="1:24" ht="15.75" x14ac:dyDescent="0.25">
      <c r="A20" s="144">
        <v>-4003.4</v>
      </c>
      <c r="B20" s="148">
        <v>-2144.3000000000002</v>
      </c>
      <c r="C20" s="153">
        <v>-8565.5</v>
      </c>
      <c r="D20" s="157" t="s">
        <v>163</v>
      </c>
      <c r="E20" s="160" t="s">
        <v>164</v>
      </c>
      <c r="F20" s="164">
        <v>7351.2</v>
      </c>
      <c r="G20" s="164">
        <f t="shared" ca="1" si="1"/>
        <v>-11265.5</v>
      </c>
      <c r="I20" s="167">
        <f t="shared" si="8"/>
        <v>-161.0156325881992</v>
      </c>
      <c r="J20" s="169">
        <f t="shared" si="9"/>
        <v>-82.467970440683501</v>
      </c>
      <c r="K20" s="67">
        <f t="shared" si="10"/>
        <v>-235.90655649371979</v>
      </c>
      <c r="L20" s="171">
        <f t="shared" si="11"/>
        <v>-311.45938740693902</v>
      </c>
      <c r="M20" s="172">
        <f t="shared" si="12"/>
        <v>-372.76166896542605</v>
      </c>
      <c r="N20" s="173">
        <f t="shared" si="13"/>
        <v>229.60209061166071</v>
      </c>
      <c r="O20" s="173">
        <f t="shared" ca="1" si="13"/>
        <v>-745.48198519362302</v>
      </c>
      <c r="Q20" s="240">
        <f t="shared" si="14"/>
        <v>146.88</v>
      </c>
      <c r="R20" s="240">
        <f t="shared" si="3"/>
        <v>-164.57938740693902</v>
      </c>
      <c r="S20" s="243">
        <f t="shared" si="15"/>
        <v>163.03000000000003</v>
      </c>
      <c r="T20" s="244">
        <f t="shared" si="4"/>
        <v>-209.73166896542602</v>
      </c>
      <c r="U20" s="247">
        <f t="shared" si="16"/>
        <v>57.969999999999985</v>
      </c>
      <c r="V20" s="248">
        <f t="shared" ca="1" si="5"/>
        <v>-687.51198519362299</v>
      </c>
      <c r="W20" s="248">
        <f t="shared" si="6"/>
        <v>287.57209061166071</v>
      </c>
      <c r="X20" s="248">
        <f t="shared" si="7"/>
        <v>-287.57209061166071</v>
      </c>
    </row>
    <row r="21" spans="1:24" ht="15.75" x14ac:dyDescent="0.25">
      <c r="A21" s="144">
        <v>-2174.8000000000002</v>
      </c>
      <c r="B21" s="148">
        <v>-846.1</v>
      </c>
      <c r="C21" s="153">
        <v>-5854.5</v>
      </c>
      <c r="D21" s="157">
        <v>-6946.2</v>
      </c>
      <c r="E21" s="160">
        <v>-7888.4</v>
      </c>
      <c r="F21" s="164">
        <v>6032.8</v>
      </c>
      <c r="G21" s="164">
        <f t="shared" ca="1" si="1"/>
        <v>-10665.7</v>
      </c>
      <c r="I21" s="167">
        <f t="shared" si="8"/>
        <v>-166.28739887809968</v>
      </c>
      <c r="J21" s="169">
        <f t="shared" si="9"/>
        <v>-84.518968966760468</v>
      </c>
      <c r="K21" s="67">
        <f t="shared" si="10"/>
        <v>-250.09635953393848</v>
      </c>
      <c r="L21" s="171">
        <f t="shared" si="11"/>
        <v>-328.29426892295515</v>
      </c>
      <c r="M21" s="172">
        <f t="shared" si="12"/>
        <v>-391.87902918364097</v>
      </c>
      <c r="N21" s="173">
        <f t="shared" si="13"/>
        <v>244.22392560625343</v>
      </c>
      <c r="O21" s="173">
        <f t="shared" ca="1" si="13"/>
        <v>-771.32485156263999</v>
      </c>
      <c r="Q21" s="240">
        <f t="shared" si="14"/>
        <v>155.51999999999998</v>
      </c>
      <c r="R21" s="240">
        <f t="shared" si="3"/>
        <v>-172.77426892295517</v>
      </c>
      <c r="S21" s="243">
        <f t="shared" si="15"/>
        <v>172.62000000000003</v>
      </c>
      <c r="T21" s="244">
        <f t="shared" si="4"/>
        <v>-219.25902918364093</v>
      </c>
      <c r="U21" s="247">
        <f t="shared" si="16"/>
        <v>61.379999999999981</v>
      </c>
      <c r="V21" s="248">
        <f t="shared" ca="1" si="5"/>
        <v>-709.94485156264</v>
      </c>
      <c r="W21" s="248">
        <f t="shared" si="6"/>
        <v>305.60392560625343</v>
      </c>
      <c r="X21" s="248">
        <f t="shared" si="7"/>
        <v>-305.60392560625343</v>
      </c>
    </row>
    <row r="22" spans="1:24" ht="15.75" x14ac:dyDescent="0.25">
      <c r="A22" s="144" t="s">
        <v>165</v>
      </c>
      <c r="B22" s="148">
        <v>4667.3</v>
      </c>
      <c r="C22" s="153">
        <v>-622.29999999999995</v>
      </c>
      <c r="D22" s="157">
        <v>-1585.3</v>
      </c>
      <c r="E22" s="160">
        <v>-2494.9</v>
      </c>
      <c r="F22" s="164" t="s">
        <v>166</v>
      </c>
      <c r="G22" s="164">
        <f t="shared" ca="1" si="1"/>
        <v>-6866.2</v>
      </c>
      <c r="I22" s="167">
        <f t="shared" si="8"/>
        <v>-158.2786193640589</v>
      </c>
      <c r="J22" s="169">
        <f t="shared" si="9"/>
        <v>-73.206079946658761</v>
      </c>
      <c r="K22" s="67">
        <f t="shared" si="10"/>
        <v>-251.60485501425484</v>
      </c>
      <c r="L22" s="171">
        <f t="shared" si="11"/>
        <v>-332.13710673277592</v>
      </c>
      <c r="M22" s="172">
        <f t="shared" si="12"/>
        <v>-397.92668998002517</v>
      </c>
      <c r="N22" s="173">
        <f t="shared" si="13"/>
        <v>259.89296201970888</v>
      </c>
      <c r="O22" s="173">
        <f t="shared" ca="1" si="13"/>
        <v>-787.96591629811212</v>
      </c>
      <c r="Q22" s="240">
        <f t="shared" si="14"/>
        <v>164.15999999999997</v>
      </c>
      <c r="R22" s="240">
        <f t="shared" si="3"/>
        <v>-167.97710673277595</v>
      </c>
      <c r="S22" s="243">
        <f t="shared" si="15"/>
        <v>182.21000000000004</v>
      </c>
      <c r="T22" s="244">
        <f t="shared" si="4"/>
        <v>-215.71668998002514</v>
      </c>
      <c r="U22" s="247">
        <f t="shared" si="16"/>
        <v>64.789999999999978</v>
      </c>
      <c r="V22" s="248">
        <f t="shared" ca="1" si="5"/>
        <v>-723.17591629811216</v>
      </c>
      <c r="W22" s="248">
        <f t="shared" si="6"/>
        <v>324.68296201970884</v>
      </c>
      <c r="X22" s="248">
        <f t="shared" si="7"/>
        <v>-324.68296201970884</v>
      </c>
    </row>
    <row r="23" spans="1:24" ht="15.75" x14ac:dyDescent="0.25">
      <c r="A23" s="144" t="s">
        <v>167</v>
      </c>
      <c r="B23" s="148">
        <v>5228.3999999999996</v>
      </c>
      <c r="C23" s="153">
        <v>583.79999999999995</v>
      </c>
      <c r="D23" s="157">
        <v>-369.6</v>
      </c>
      <c r="E23" s="160">
        <v>-1271.2</v>
      </c>
      <c r="F23" s="164">
        <v>8725.5</v>
      </c>
      <c r="G23" s="164" t="str">
        <f t="shared" ca="1" si="1"/>
        <v>-8175</v>
      </c>
      <c r="I23" s="167">
        <f t="shared" si="8"/>
        <v>-149.81660056523674</v>
      </c>
      <c r="J23" s="169">
        <f t="shared" si="9"/>
        <v>-60.533437869996774</v>
      </c>
      <c r="K23" s="67">
        <f t="shared" si="10"/>
        <v>-250.18968576854633</v>
      </c>
      <c r="L23" s="171">
        <f t="shared" si="11"/>
        <v>-333.03304193602094</v>
      </c>
      <c r="M23" s="172">
        <f t="shared" si="12"/>
        <v>-401.00814623044045</v>
      </c>
      <c r="N23" s="173">
        <f t="shared" si="13"/>
        <v>281.03786312790345</v>
      </c>
      <c r="O23" s="173">
        <f t="shared" ca="1" si="13"/>
        <v>-807.77748784123378</v>
      </c>
      <c r="Q23" s="240">
        <f t="shared" si="14"/>
        <v>172.79999999999995</v>
      </c>
      <c r="R23" s="240">
        <f t="shared" si="3"/>
        <v>-160.23304193602098</v>
      </c>
      <c r="S23" s="243">
        <f t="shared" si="15"/>
        <v>191.80000000000004</v>
      </c>
      <c r="T23" s="244">
        <f t="shared" si="4"/>
        <v>-209.20814623044041</v>
      </c>
      <c r="U23" s="247">
        <f t="shared" si="16"/>
        <v>68.199999999999974</v>
      </c>
      <c r="V23" s="248">
        <f t="shared" ca="1" si="5"/>
        <v>-739.57748784123385</v>
      </c>
      <c r="W23" s="248">
        <f t="shared" si="6"/>
        <v>349.23786312790344</v>
      </c>
      <c r="X23" s="248">
        <f t="shared" si="7"/>
        <v>-349.23786312790344</v>
      </c>
    </row>
    <row r="24" spans="1:24" ht="15.75" x14ac:dyDescent="0.25">
      <c r="A24" s="144">
        <v>-1262.0999999999999</v>
      </c>
      <c r="B24" s="148">
        <v>647.79999999999995</v>
      </c>
      <c r="C24" s="153">
        <v>-4133.7</v>
      </c>
      <c r="D24" s="157">
        <v>-5373.3</v>
      </c>
      <c r="E24" s="160">
        <v>-6254.8</v>
      </c>
      <c r="F24" s="164">
        <v>8684.5</v>
      </c>
      <c r="G24" s="164">
        <f t="shared" ca="1" si="1"/>
        <v>-5317.5</v>
      </c>
      <c r="I24" s="167">
        <f t="shared" si="8"/>
        <v>-152.87599820909105</v>
      </c>
      <c r="J24" s="169">
        <f t="shared" si="9"/>
        <v>-58.963128938346387</v>
      </c>
      <c r="K24" s="67">
        <f t="shared" si="10"/>
        <v>-260.20938660074239</v>
      </c>
      <c r="L24" s="171">
        <f t="shared" si="11"/>
        <v>-346.05681553288196</v>
      </c>
      <c r="M24" s="172">
        <f t="shared" si="12"/>
        <v>-416.16788568114771</v>
      </c>
      <c r="N24" s="173">
        <f t="shared" si="13"/>
        <v>302.08346592720915</v>
      </c>
      <c r="O24" s="173">
        <f t="shared" ca="1" si="13"/>
        <v>-820.6660438402007</v>
      </c>
      <c r="Q24" s="240">
        <f t="shared" si="14"/>
        <v>181.43999999999994</v>
      </c>
      <c r="R24" s="240">
        <f t="shared" si="3"/>
        <v>-164.61681553288201</v>
      </c>
      <c r="S24" s="243">
        <f t="shared" si="15"/>
        <v>201.39000000000004</v>
      </c>
      <c r="T24" s="244">
        <f t="shared" si="4"/>
        <v>-214.77788568114767</v>
      </c>
      <c r="U24" s="247">
        <f t="shared" si="16"/>
        <v>71.609999999999971</v>
      </c>
      <c r="V24" s="248">
        <f t="shared" ca="1" si="5"/>
        <v>-749.05604384020069</v>
      </c>
      <c r="W24" s="248">
        <f t="shared" si="6"/>
        <v>373.6934659272091</v>
      </c>
      <c r="X24" s="248">
        <f t="shared" si="7"/>
        <v>-373.6934659272091</v>
      </c>
    </row>
    <row r="25" spans="1:24" ht="15.75" x14ac:dyDescent="0.25">
      <c r="A25" s="144">
        <v>-3956.7</v>
      </c>
      <c r="B25" s="148">
        <v>-2948.7</v>
      </c>
      <c r="C25" s="153">
        <v>-7325.2</v>
      </c>
      <c r="D25" s="157">
        <v>-8262.2000000000007</v>
      </c>
      <c r="E25" s="160">
        <v>-9060.7000000000007</v>
      </c>
      <c r="F25" s="164">
        <v>6309.1</v>
      </c>
      <c r="G25" s="164">
        <f t="shared" ca="1" si="1"/>
        <v>-3371.5</v>
      </c>
      <c r="I25" s="167">
        <f t="shared" si="8"/>
        <v>-162.46672145616665</v>
      </c>
      <c r="J25" s="169">
        <f t="shared" si="9"/>
        <v>-66.11073598406476</v>
      </c>
      <c r="K25" s="67">
        <f t="shared" si="10"/>
        <v>-277.96244020325469</v>
      </c>
      <c r="L25" s="171">
        <f t="shared" si="11"/>
        <v>-366.07959806745583</v>
      </c>
      <c r="M25" s="172">
        <f t="shared" si="12"/>
        <v>-438.12457932394818</v>
      </c>
      <c r="N25" s="173">
        <f t="shared" si="13"/>
        <v>317.37477125121353</v>
      </c>
      <c r="O25" s="173">
        <f t="shared" ca="1" si="13"/>
        <v>-828.83842654856539</v>
      </c>
      <c r="Q25" s="240">
        <f t="shared" si="14"/>
        <v>190.07999999999993</v>
      </c>
      <c r="R25" s="240">
        <f t="shared" si="3"/>
        <v>-175.99959806745591</v>
      </c>
      <c r="S25" s="243">
        <f t="shared" si="15"/>
        <v>210.98000000000005</v>
      </c>
      <c r="T25" s="244">
        <f t="shared" si="4"/>
        <v>-227.14457932394814</v>
      </c>
      <c r="U25" s="247">
        <f t="shared" si="16"/>
        <v>75.019999999999968</v>
      </c>
      <c r="V25" s="248">
        <f t="shared" ca="1" si="5"/>
        <v>-753.81842654856541</v>
      </c>
      <c r="W25" s="248">
        <f t="shared" si="6"/>
        <v>392.39477125121351</v>
      </c>
      <c r="X25" s="248">
        <f t="shared" si="7"/>
        <v>-392.39477125121351</v>
      </c>
    </row>
    <row r="26" spans="1:24" ht="15.75" x14ac:dyDescent="0.25">
      <c r="A26" s="144" t="s">
        <v>168</v>
      </c>
      <c r="B26" s="148">
        <v>-4174.8999999999996</v>
      </c>
      <c r="C26" s="153">
        <v>-8495.2000000000007</v>
      </c>
      <c r="D26" s="157">
        <v>-9336.7999999999993</v>
      </c>
      <c r="E26" s="160">
        <v>-10026.1</v>
      </c>
      <c r="F26" s="164">
        <v>4557.8999999999996</v>
      </c>
      <c r="G26" s="164">
        <f t="shared" ca="1" si="1"/>
        <v>-2232.1999999999998</v>
      </c>
      <c r="I26" s="167">
        <f t="shared" si="8"/>
        <v>-176.60927413837979</v>
      </c>
      <c r="J26" s="169">
        <f t="shared" si="9"/>
        <v>-76.230288178908665</v>
      </c>
      <c r="K26" s="67">
        <f t="shared" si="10"/>
        <v>-298.54956472337727</v>
      </c>
      <c r="L26" s="171">
        <f t="shared" si="11"/>
        <v>-388.7049114952149</v>
      </c>
      <c r="M26" s="172">
        <f t="shared" si="12"/>
        <v>-462.41896208910674</v>
      </c>
      <c r="N26" s="173">
        <f t="shared" si="13"/>
        <v>328.42253349725178</v>
      </c>
      <c r="O26" s="173">
        <f t="shared" ca="1" si="13"/>
        <v>-834.24932642489796</v>
      </c>
      <c r="Q26" s="240">
        <f t="shared" si="14"/>
        <v>198.71999999999991</v>
      </c>
      <c r="R26" s="240">
        <f t="shared" si="3"/>
        <v>-189.98491149521499</v>
      </c>
      <c r="S26" s="243">
        <f t="shared" si="15"/>
        <v>220.57000000000005</v>
      </c>
      <c r="T26" s="244">
        <f t="shared" si="4"/>
        <v>-241.84896208910669</v>
      </c>
      <c r="U26" s="247">
        <f t="shared" si="16"/>
        <v>78.429999999999964</v>
      </c>
      <c r="V26" s="248">
        <f t="shared" ca="1" si="5"/>
        <v>-755.81932642489801</v>
      </c>
      <c r="W26" s="248">
        <f t="shared" si="6"/>
        <v>406.85253349725173</v>
      </c>
      <c r="X26" s="248">
        <f t="shared" si="7"/>
        <v>-406.85253349725173</v>
      </c>
    </row>
    <row r="27" spans="1:24" ht="15.75" x14ac:dyDescent="0.25">
      <c r="A27" s="144">
        <v>-5770.5</v>
      </c>
      <c r="B27" s="148" t="s">
        <v>169</v>
      </c>
      <c r="C27" s="153">
        <v>-7713.8</v>
      </c>
      <c r="D27" s="157">
        <v>-8516.5</v>
      </c>
      <c r="E27" s="160">
        <v>-9168.5</v>
      </c>
      <c r="F27" s="164">
        <v>6014.1</v>
      </c>
      <c r="G27" s="164">
        <f t="shared" ca="1" si="1"/>
        <v>5196.6000000000004</v>
      </c>
      <c r="I27" s="167">
        <f t="shared" si="8"/>
        <v>-190.59553627669067</v>
      </c>
      <c r="J27" s="169">
        <f t="shared" si="9"/>
        <v>-85.109184038262427</v>
      </c>
      <c r="K27" s="67">
        <f t="shared" si="10"/>
        <v>-317.24398528018759</v>
      </c>
      <c r="L27" s="171">
        <f t="shared" si="11"/>
        <v>-409.34362477704411</v>
      </c>
      <c r="M27" s="172">
        <f t="shared" si="12"/>
        <v>-484.63671521628794</v>
      </c>
      <c r="N27" s="173">
        <f t="shared" si="13"/>
        <v>342.99905773974416</v>
      </c>
      <c r="O27" s="173">
        <f t="shared" ca="1" si="13"/>
        <v>-821.65374511067137</v>
      </c>
      <c r="Q27" s="240">
        <f t="shared" si="14"/>
        <v>207.3599999999999</v>
      </c>
      <c r="R27" s="240">
        <f t="shared" si="3"/>
        <v>-201.98362477704421</v>
      </c>
      <c r="S27" s="243">
        <f t="shared" si="15"/>
        <v>230.16000000000005</v>
      </c>
      <c r="T27" s="244">
        <f t="shared" si="4"/>
        <v>-254.47671521628789</v>
      </c>
      <c r="U27" s="247">
        <f t="shared" si="16"/>
        <v>81.839999999999961</v>
      </c>
      <c r="V27" s="248">
        <f t="shared" ca="1" si="5"/>
        <v>-739.81374511067145</v>
      </c>
      <c r="W27" s="248">
        <f t="shared" si="6"/>
        <v>424.83905773974413</v>
      </c>
      <c r="X27" s="248">
        <f t="shared" si="7"/>
        <v>-424.83905773974413</v>
      </c>
    </row>
    <row r="28" spans="1:24" ht="15.75" x14ac:dyDescent="0.25">
      <c r="A28" s="144">
        <v>-3790.3</v>
      </c>
      <c r="B28" s="148">
        <v>-2985.9</v>
      </c>
      <c r="C28" s="153">
        <v>-6767.1</v>
      </c>
      <c r="D28" s="157">
        <v>-7466.7</v>
      </c>
      <c r="E28" s="160">
        <v>-8152.3</v>
      </c>
      <c r="F28" s="164" t="s">
        <v>170</v>
      </c>
      <c r="G28" s="164">
        <f t="shared" ca="1" si="1"/>
        <v>4018.4</v>
      </c>
      <c r="I28" s="167">
        <f t="shared" si="8"/>
        <v>-199.78296567538314</v>
      </c>
      <c r="J28" s="169">
        <f t="shared" si="9"/>
        <v>-92.346957097657068</v>
      </c>
      <c r="K28" s="67">
        <f t="shared" si="10"/>
        <v>-333.64495601085451</v>
      </c>
      <c r="L28" s="171">
        <f t="shared" si="11"/>
        <v>-427.43946357564636</v>
      </c>
      <c r="M28" s="172">
        <f t="shared" si="12"/>
        <v>-504.39330349921454</v>
      </c>
      <c r="N28" s="173">
        <f t="shared" si="13"/>
        <v>358.76743183299726</v>
      </c>
      <c r="O28" s="173">
        <f t="shared" ca="1" si="13"/>
        <v>-811.91348479138912</v>
      </c>
      <c r="Q28" s="240">
        <f t="shared" si="14"/>
        <v>215.99999999999989</v>
      </c>
      <c r="R28" s="240">
        <f t="shared" si="3"/>
        <v>-211.43946357564647</v>
      </c>
      <c r="S28" s="243">
        <f t="shared" si="15"/>
        <v>239.75000000000006</v>
      </c>
      <c r="T28" s="244">
        <f t="shared" si="4"/>
        <v>-264.64330349921448</v>
      </c>
      <c r="U28" s="247">
        <f t="shared" si="16"/>
        <v>85.249999999999957</v>
      </c>
      <c r="V28" s="248">
        <f t="shared" ca="1" si="5"/>
        <v>-726.66348479138912</v>
      </c>
      <c r="W28" s="248">
        <f t="shared" si="6"/>
        <v>444.0174318329972</v>
      </c>
      <c r="X28" s="248">
        <f t="shared" si="7"/>
        <v>-444.0174318329972</v>
      </c>
    </row>
    <row r="29" spans="1:24" ht="15.75" x14ac:dyDescent="0.25">
      <c r="A29" s="144" t="s">
        <v>171</v>
      </c>
      <c r="B29" s="148">
        <v>-5396.5</v>
      </c>
      <c r="C29" s="153">
        <v>-9900.7000000000007</v>
      </c>
      <c r="D29" s="157">
        <v>-10574.5</v>
      </c>
      <c r="E29" s="160">
        <v>-11216.2</v>
      </c>
      <c r="F29" s="164">
        <v>5754.8</v>
      </c>
      <c r="G29" s="164">
        <f t="shared" ca="1" si="1"/>
        <v>-1947.7</v>
      </c>
      <c r="I29" s="167">
        <f t="shared" si="8"/>
        <v>-218.52147335669031</v>
      </c>
      <c r="J29" s="169">
        <f t="shared" si="9"/>
        <v>-105.42694991762731</v>
      </c>
      <c r="K29" s="67">
        <f t="shared" si="10"/>
        <v>-357.6357151651593</v>
      </c>
      <c r="L29" s="171">
        <f t="shared" si="11"/>
        <v>-453.06154787623268</v>
      </c>
      <c r="M29" s="172">
        <f t="shared" si="12"/>
        <v>-531.56874227737308</v>
      </c>
      <c r="N29" s="173">
        <f t="shared" si="13"/>
        <v>372.71565094919833</v>
      </c>
      <c r="O29" s="173">
        <f t="shared" ca="1" si="13"/>
        <v>-816.63477266196139</v>
      </c>
      <c r="Q29" s="240">
        <f t="shared" si="14"/>
        <v>224.63999999999987</v>
      </c>
      <c r="R29" s="240">
        <f t="shared" si="3"/>
        <v>-228.42154787623281</v>
      </c>
      <c r="S29" s="243">
        <f t="shared" si="15"/>
        <v>249.34000000000006</v>
      </c>
      <c r="T29" s="244">
        <f t="shared" si="4"/>
        <v>-282.22874227737304</v>
      </c>
      <c r="U29" s="247">
        <f t="shared" si="16"/>
        <v>88.659999999999954</v>
      </c>
      <c r="V29" s="248">
        <f t="shared" ca="1" si="5"/>
        <v>-727.97477266196142</v>
      </c>
      <c r="W29" s="248">
        <f t="shared" si="6"/>
        <v>461.3756509491983</v>
      </c>
      <c r="X29" s="248">
        <f t="shared" si="7"/>
        <v>-461.3756509491983</v>
      </c>
    </row>
    <row r="30" spans="1:24" ht="15.75" x14ac:dyDescent="0.25">
      <c r="A30" s="144">
        <v>-5007.2</v>
      </c>
      <c r="B30" s="148">
        <v>-3372.2</v>
      </c>
      <c r="C30" s="153">
        <v>-6829.5</v>
      </c>
      <c r="D30" s="157">
        <v>-7781.5</v>
      </c>
      <c r="E30" s="160">
        <v>-8334.7999999999993</v>
      </c>
      <c r="F30" s="164">
        <v>6847.5</v>
      </c>
      <c r="G30" s="164">
        <f t="shared" ca="1" si="1"/>
        <v>-4685.8999999999996</v>
      </c>
      <c r="I30" s="167">
        <f t="shared" si="8"/>
        <v>-230.65807656957719</v>
      </c>
      <c r="J30" s="169">
        <f t="shared" si="9"/>
        <v>-113.60102924715603</v>
      </c>
      <c r="K30" s="67">
        <f t="shared" si="10"/>
        <v>-374.18786561319462</v>
      </c>
      <c r="L30" s="171">
        <f t="shared" si="11"/>
        <v>-471.91996210771129</v>
      </c>
      <c r="M30" s="172">
        <f t="shared" si="12"/>
        <v>-551.7673697668364</v>
      </c>
      <c r="N30" s="173">
        <f t="shared" si="13"/>
        <v>389.31141065018403</v>
      </c>
      <c r="O30" s="173">
        <f t="shared" ca="1" si="13"/>
        <v>-827.99273776609982</v>
      </c>
      <c r="Q30" s="240">
        <f t="shared" si="14"/>
        <v>233.27999999999986</v>
      </c>
      <c r="R30" s="240">
        <f t="shared" si="3"/>
        <v>-238.63996210771143</v>
      </c>
      <c r="S30" s="243">
        <f t="shared" si="15"/>
        <v>258.93000000000006</v>
      </c>
      <c r="T30" s="244">
        <f t="shared" si="4"/>
        <v>-292.83736976683633</v>
      </c>
      <c r="U30" s="247">
        <f t="shared" si="16"/>
        <v>92.069999999999951</v>
      </c>
      <c r="V30" s="248">
        <f t="shared" ca="1" si="5"/>
        <v>-735.92273776609989</v>
      </c>
      <c r="W30" s="248">
        <f t="shared" si="6"/>
        <v>481.38141065018397</v>
      </c>
      <c r="X30" s="248">
        <f t="shared" si="7"/>
        <v>-481.38141065018397</v>
      </c>
    </row>
    <row r="31" spans="1:24" ht="15.75" x14ac:dyDescent="0.25">
      <c r="A31" s="144">
        <v>-1905.5</v>
      </c>
      <c r="B31" s="148">
        <v>-145.80000000000001</v>
      </c>
      <c r="C31" s="153">
        <v>-2997.7</v>
      </c>
      <c r="D31" s="157">
        <v>-3741.1</v>
      </c>
      <c r="E31" s="160">
        <v>-4257.8999999999996</v>
      </c>
      <c r="F31" s="164">
        <v>5786.7</v>
      </c>
      <c r="G31" s="164">
        <f t="shared" ca="1" si="1"/>
        <v>-1519.9</v>
      </c>
      <c r="I31" s="167">
        <f t="shared" si="8"/>
        <v>-235.27707321589583</v>
      </c>
      <c r="J31" s="169">
        <f t="shared" si="9"/>
        <v>-113.95445839125316</v>
      </c>
      <c r="K31" s="67">
        <f t="shared" si="10"/>
        <v>-381.45423967089602</v>
      </c>
      <c r="L31" s="171">
        <f t="shared" si="11"/>
        <v>-480.98814721622267</v>
      </c>
      <c r="M31" s="172">
        <f t="shared" si="12"/>
        <v>-562.08807760297043</v>
      </c>
      <c r="N31" s="173">
        <f t="shared" si="13"/>
        <v>403.33692728687305</v>
      </c>
      <c r="O31" s="173">
        <f t="shared" ca="1" si="13"/>
        <v>-831.67704599403157</v>
      </c>
      <c r="Q31" s="240">
        <f t="shared" si="14"/>
        <v>241.91999999999985</v>
      </c>
      <c r="R31" s="240">
        <f t="shared" si="3"/>
        <v>-239.06814721622283</v>
      </c>
      <c r="S31" s="243">
        <f t="shared" si="15"/>
        <v>268.52000000000004</v>
      </c>
      <c r="T31" s="244">
        <f t="shared" si="4"/>
        <v>-293.56807760297039</v>
      </c>
      <c r="U31" s="247">
        <f t="shared" si="16"/>
        <v>95.479999999999947</v>
      </c>
      <c r="V31" s="248">
        <f t="shared" ca="1" si="5"/>
        <v>-736.19704599403167</v>
      </c>
      <c r="W31" s="248">
        <f t="shared" si="6"/>
        <v>498.81692728687301</v>
      </c>
      <c r="X31" s="248">
        <f t="shared" si="7"/>
        <v>-498.81692728687301</v>
      </c>
    </row>
    <row r="32" spans="1:24" ht="15.75" x14ac:dyDescent="0.25">
      <c r="A32" s="144" t="s">
        <v>172</v>
      </c>
      <c r="B32" s="148">
        <v>544.70000000000005</v>
      </c>
      <c r="C32" s="153">
        <v>-2710.5</v>
      </c>
      <c r="D32" s="157">
        <v>-3404.1</v>
      </c>
      <c r="E32" s="160">
        <v>-4025.4</v>
      </c>
      <c r="F32" s="164">
        <v>2588.4</v>
      </c>
      <c r="G32" s="164">
        <f t="shared" ca="1" si="1"/>
        <v>-378.5</v>
      </c>
      <c r="I32" s="167">
        <f t="shared" si="8"/>
        <v>-238.63195871526543</v>
      </c>
      <c r="J32" s="169">
        <f t="shared" si="9"/>
        <v>-112.63406986542249</v>
      </c>
      <c r="K32" s="67">
        <f t="shared" si="10"/>
        <v>-388.02448798573937</v>
      </c>
      <c r="L32" s="171">
        <f t="shared" si="11"/>
        <v>-489.2395438957343</v>
      </c>
      <c r="M32" s="172">
        <f t="shared" si="12"/>
        <v>-571.84530317548388</v>
      </c>
      <c r="N32" s="173">
        <f t="shared" si="13"/>
        <v>409.61122127035219</v>
      </c>
      <c r="O32" s="173">
        <f t="shared" ca="1" si="13"/>
        <v>-832.59455537061001</v>
      </c>
      <c r="Q32" s="240">
        <f t="shared" si="14"/>
        <v>250.55999999999983</v>
      </c>
      <c r="R32" s="240">
        <f t="shared" si="3"/>
        <v>-238.67954389573447</v>
      </c>
      <c r="S32" s="243">
        <f t="shared" si="15"/>
        <v>278.11</v>
      </c>
      <c r="T32" s="244">
        <f t="shared" si="4"/>
        <v>-293.73530317548386</v>
      </c>
      <c r="U32" s="247">
        <f t="shared" si="16"/>
        <v>98.889999999999944</v>
      </c>
      <c r="V32" s="248">
        <f t="shared" ca="1" si="5"/>
        <v>-733.70455537061002</v>
      </c>
      <c r="W32" s="248">
        <f t="shared" si="6"/>
        <v>508.50122127035212</v>
      </c>
      <c r="X32" s="248">
        <f t="shared" si="7"/>
        <v>-508.50122127035212</v>
      </c>
    </row>
    <row r="33" spans="1:24" ht="15.75" x14ac:dyDescent="0.25">
      <c r="A33" s="144">
        <v>-3091.9</v>
      </c>
      <c r="B33" s="148">
        <v>-501.3</v>
      </c>
      <c r="C33" s="153">
        <v>-4450.8</v>
      </c>
      <c r="D33" s="157">
        <v>-5131.6000000000004</v>
      </c>
      <c r="E33" s="160">
        <v>-5655.5</v>
      </c>
      <c r="F33" s="164">
        <v>2110.1</v>
      </c>
      <c r="G33" s="164" t="str">
        <f t="shared" ca="1" si="1"/>
        <v>-1977</v>
      </c>
      <c r="I33" s="167">
        <f t="shared" si="8"/>
        <v>-246.12665513622932</v>
      </c>
      <c r="J33" s="169">
        <f t="shared" si="9"/>
        <v>-113.84925416083391</v>
      </c>
      <c r="K33" s="67">
        <f t="shared" si="10"/>
        <v>-398.81269440994578</v>
      </c>
      <c r="L33" s="171">
        <f t="shared" si="11"/>
        <v>-501.67761014351095</v>
      </c>
      <c r="M33" s="172">
        <f t="shared" si="12"/>
        <v>-585.55290437179588</v>
      </c>
      <c r="N33" s="173">
        <f t="shared" si="13"/>
        <v>414.72615879536858</v>
      </c>
      <c r="O33" s="173">
        <f t="shared" ca="1" si="13"/>
        <v>-837.38686523113859</v>
      </c>
      <c r="Q33" s="240">
        <f t="shared" si="14"/>
        <v>259.19999999999982</v>
      </c>
      <c r="R33" s="240">
        <f t="shared" si="3"/>
        <v>-242.47761014351113</v>
      </c>
      <c r="S33" s="243">
        <f t="shared" si="15"/>
        <v>287.7</v>
      </c>
      <c r="T33" s="244">
        <f t="shared" si="4"/>
        <v>-297.85290437179589</v>
      </c>
      <c r="U33" s="247">
        <f t="shared" si="16"/>
        <v>102.29999999999994</v>
      </c>
      <c r="V33" s="248">
        <f t="shared" ca="1" si="5"/>
        <v>-735.08686523113863</v>
      </c>
      <c r="W33" s="248">
        <f t="shared" si="6"/>
        <v>517.02615879536847</v>
      </c>
      <c r="X33" s="248">
        <f t="shared" si="7"/>
        <v>-517.02615879536847</v>
      </c>
    </row>
    <row r="34" spans="1:24" ht="15.75" x14ac:dyDescent="0.25">
      <c r="A34" s="144">
        <v>900.7</v>
      </c>
      <c r="B34" s="148">
        <v>1806.3</v>
      </c>
      <c r="C34" s="153">
        <v>-782.3</v>
      </c>
      <c r="D34" s="157">
        <v>-1397.6</v>
      </c>
      <c r="E34" s="160">
        <v>-1937.6</v>
      </c>
      <c r="F34" s="164">
        <v>5339.5</v>
      </c>
      <c r="G34" s="164">
        <f t="shared" ca="1" si="1"/>
        <v>538.1</v>
      </c>
      <c r="I34" s="167">
        <f t="shared" si="8"/>
        <v>-243.94330366213748</v>
      </c>
      <c r="J34" s="169">
        <f t="shared" si="9"/>
        <v>-109.47071536422651</v>
      </c>
      <c r="K34" s="67">
        <f t="shared" si="10"/>
        <v>-400.70903857725398</v>
      </c>
      <c r="L34" s="171">
        <f t="shared" si="11"/>
        <v>-505.06546222375977</v>
      </c>
      <c r="M34" s="172">
        <f t="shared" si="12"/>
        <v>-590.24971023732974</v>
      </c>
      <c r="N34" s="173">
        <f t="shared" si="13"/>
        <v>427.66802650525312</v>
      </c>
      <c r="O34" s="173">
        <f t="shared" ca="1" si="13"/>
        <v>-836.08247550167198</v>
      </c>
      <c r="Q34" s="240">
        <f t="shared" si="14"/>
        <v>267.8399999999998</v>
      </c>
      <c r="R34" s="240">
        <f t="shared" si="3"/>
        <v>-237.22546222375996</v>
      </c>
      <c r="S34" s="243">
        <f t="shared" si="15"/>
        <v>297.28999999999996</v>
      </c>
      <c r="T34" s="244">
        <f t="shared" si="4"/>
        <v>-292.95971023732977</v>
      </c>
      <c r="U34" s="247">
        <f t="shared" si="16"/>
        <v>105.70999999999994</v>
      </c>
      <c r="V34" s="248">
        <f t="shared" ca="1" si="5"/>
        <v>-730.37247550167206</v>
      </c>
      <c r="W34" s="248">
        <f t="shared" si="6"/>
        <v>533.37802650525305</v>
      </c>
      <c r="X34" s="248">
        <f t="shared" si="7"/>
        <v>-533.37802650525305</v>
      </c>
    </row>
    <row r="35" spans="1:24" ht="15.75" x14ac:dyDescent="0.25">
      <c r="A35" s="144">
        <v>-4609.2</v>
      </c>
      <c r="B35" s="148" t="s">
        <v>173</v>
      </c>
      <c r="C35" s="153">
        <v>-6032.6</v>
      </c>
      <c r="D35" s="157">
        <v>-6248.4</v>
      </c>
      <c r="E35" s="160">
        <v>-6840.5</v>
      </c>
      <c r="F35" s="164">
        <v>5434.9</v>
      </c>
      <c r="G35" s="164">
        <f t="shared" ca="1" si="1"/>
        <v>5162.6000000000004</v>
      </c>
      <c r="I35" s="167">
        <f t="shared" si="8"/>
        <v>-255.11538991496218</v>
      </c>
      <c r="J35" s="169">
        <f t="shared" si="9"/>
        <v>-115.09685940198305</v>
      </c>
      <c r="K35" s="67">
        <f t="shared" si="10"/>
        <v>-415.3303889655075</v>
      </c>
      <c r="L35" s="171">
        <f t="shared" si="11"/>
        <v>-520.2096947618171</v>
      </c>
      <c r="M35" s="172">
        <f t="shared" si="12"/>
        <v>-606.82851079938985</v>
      </c>
      <c r="N35" s="173">
        <f t="shared" si="13"/>
        <v>440.84107146848453</v>
      </c>
      <c r="O35" s="173">
        <f t="shared" ca="1" si="13"/>
        <v>-823.56928652871352</v>
      </c>
      <c r="Q35" s="240">
        <f t="shared" si="14"/>
        <v>276.47999999999979</v>
      </c>
      <c r="R35" s="240">
        <f t="shared" si="3"/>
        <v>-243.72969476181731</v>
      </c>
      <c r="S35" s="243">
        <f t="shared" si="15"/>
        <v>306.87999999999994</v>
      </c>
      <c r="T35" s="244">
        <f t="shared" si="4"/>
        <v>-299.94851079938991</v>
      </c>
      <c r="U35" s="247">
        <f t="shared" si="16"/>
        <v>109.11999999999993</v>
      </c>
      <c r="V35" s="248">
        <f t="shared" ca="1" si="5"/>
        <v>-714.44928652871363</v>
      </c>
      <c r="W35" s="248">
        <f t="shared" si="6"/>
        <v>549.96107146848442</v>
      </c>
      <c r="X35" s="248">
        <f t="shared" si="7"/>
        <v>-549.96107146848442</v>
      </c>
    </row>
    <row r="36" spans="1:24" ht="15.75" x14ac:dyDescent="0.25">
      <c r="A36" s="144">
        <v>-7563.8</v>
      </c>
      <c r="B36" s="148">
        <v>-6313.8</v>
      </c>
      <c r="C36" s="153">
        <v>-10149.799999999999</v>
      </c>
      <c r="D36" s="157">
        <v>-10767.4</v>
      </c>
      <c r="E36" s="160">
        <v>-11335.3</v>
      </c>
      <c r="F36" s="164" t="s">
        <v>174</v>
      </c>
      <c r="G36" s="164">
        <f t="shared" ca="1" si="1"/>
        <v>-684.8</v>
      </c>
      <c r="I36" s="167">
        <f t="shared" si="8"/>
        <v>-273.44644953859779</v>
      </c>
      <c r="J36" s="169">
        <f t="shared" si="9"/>
        <v>-130.3995525143055</v>
      </c>
      <c r="K36" s="67">
        <f t="shared" si="10"/>
        <v>-439.92427043476221</v>
      </c>
      <c r="L36" s="171">
        <f t="shared" si="11"/>
        <v>-546.29875622727332</v>
      </c>
      <c r="M36" s="172">
        <f t="shared" si="12"/>
        <v>-634.2922248408712</v>
      </c>
      <c r="N36" s="173">
        <f t="shared" si="13"/>
        <v>451.80183073756569</v>
      </c>
      <c r="O36" s="173">
        <f t="shared" ca="1" si="13"/>
        <v>-825.22928552329233</v>
      </c>
      <c r="Q36" s="240">
        <f t="shared" si="14"/>
        <v>285.11999999999978</v>
      </c>
      <c r="R36" s="240">
        <f t="shared" si="3"/>
        <v>-261.17875622727354</v>
      </c>
      <c r="S36" s="243">
        <f t="shared" si="15"/>
        <v>316.46999999999991</v>
      </c>
      <c r="T36" s="244">
        <f t="shared" si="4"/>
        <v>-317.82222484087129</v>
      </c>
      <c r="U36" s="247">
        <f t="shared" si="16"/>
        <v>112.52999999999993</v>
      </c>
      <c r="V36" s="248">
        <f t="shared" ca="1" si="5"/>
        <v>-712.69928552329236</v>
      </c>
      <c r="W36" s="248">
        <f t="shared" si="6"/>
        <v>564.33183073756561</v>
      </c>
      <c r="X36" s="248">
        <f t="shared" si="7"/>
        <v>-564.33183073756561</v>
      </c>
    </row>
    <row r="37" spans="1:24" ht="15.75" x14ac:dyDescent="0.25">
      <c r="A37" s="144">
        <v>-7215.9</v>
      </c>
      <c r="B37" s="148">
        <v>-5456.7</v>
      </c>
      <c r="C37" s="153">
        <v>-7655.9</v>
      </c>
      <c r="D37" s="157" t="s">
        <v>175</v>
      </c>
      <c r="E37" s="160">
        <v>-8828.7000000000007</v>
      </c>
      <c r="F37" s="164">
        <v>6712.7</v>
      </c>
      <c r="G37" s="164">
        <f t="shared" ca="1" si="1"/>
        <v>-1999.5</v>
      </c>
      <c r="I37" s="167">
        <f t="shared" si="8"/>
        <v>-290.93471704644986</v>
      </c>
      <c r="J37" s="169">
        <f t="shared" si="9"/>
        <v>-143.62542375173788</v>
      </c>
      <c r="K37" s="67">
        <f t="shared" si="10"/>
        <v>-458.47843483242116</v>
      </c>
      <c r="L37" s="171">
        <f t="shared" si="11"/>
        <v>-566.536621506453</v>
      </c>
      <c r="M37" s="172">
        <f t="shared" si="12"/>
        <v>-655.68706335145782</v>
      </c>
      <c r="N37" s="173">
        <f t="shared" si="13"/>
        <v>468.07100254072532</v>
      </c>
      <c r="O37" s="173">
        <f t="shared" ca="1" si="13"/>
        <v>-830.07613438904036</v>
      </c>
      <c r="Q37" s="240">
        <f t="shared" si="14"/>
        <v>293.75999999999976</v>
      </c>
      <c r="R37" s="240">
        <f t="shared" si="3"/>
        <v>-272.77662150645324</v>
      </c>
      <c r="S37" s="243">
        <f t="shared" si="15"/>
        <v>326.05999999999989</v>
      </c>
      <c r="T37" s="244">
        <f t="shared" si="4"/>
        <v>-329.62706335145793</v>
      </c>
      <c r="U37" s="247">
        <f t="shared" si="16"/>
        <v>115.93999999999993</v>
      </c>
      <c r="V37" s="248">
        <f t="shared" ca="1" si="5"/>
        <v>-714.13613438904042</v>
      </c>
      <c r="W37" s="248">
        <f t="shared" si="6"/>
        <v>584.01100254072526</v>
      </c>
      <c r="X37" s="248">
        <f t="shared" si="7"/>
        <v>-584.01100254072526</v>
      </c>
    </row>
    <row r="38" spans="1:24" ht="15.75" x14ac:dyDescent="0.25">
      <c r="A38" s="144">
        <v>-7110.5</v>
      </c>
      <c r="B38" s="148">
        <v>-4953.5</v>
      </c>
      <c r="C38" s="153">
        <v>-7817.6</v>
      </c>
      <c r="D38" s="157">
        <v>-8442.4</v>
      </c>
      <c r="E38" s="160">
        <v>-8923.6</v>
      </c>
      <c r="F38" s="164">
        <v>6143.2</v>
      </c>
      <c r="G38" s="164">
        <f t="shared" ca="1" si="1"/>
        <v>-4119.1000000000004</v>
      </c>
      <c r="I38" s="167">
        <f t="shared" si="8"/>
        <v>-308.16764180210942</v>
      </c>
      <c r="J38" s="169">
        <f t="shared" si="9"/>
        <v>-155.63189243512619</v>
      </c>
      <c r="K38" s="67">
        <f t="shared" si="10"/>
        <v>-477.42429537864223</v>
      </c>
      <c r="L38" s="171">
        <f t="shared" si="11"/>
        <v>-586.99586308029234</v>
      </c>
      <c r="M38" s="172">
        <f t="shared" si="12"/>
        <v>-677.31173298433441</v>
      </c>
      <c r="N38" s="173">
        <f t="shared" si="13"/>
        <v>482.96033812358684</v>
      </c>
      <c r="O38" s="173">
        <f t="shared" ca="1" si="13"/>
        <v>-840.06045090435498</v>
      </c>
      <c r="Q38" s="240">
        <f t="shared" si="14"/>
        <v>302.39999999999975</v>
      </c>
      <c r="R38" s="240">
        <f t="shared" si="3"/>
        <v>-284.59586308029259</v>
      </c>
      <c r="S38" s="243">
        <f t="shared" si="15"/>
        <v>335.64999999999986</v>
      </c>
      <c r="T38" s="244">
        <f t="shared" si="4"/>
        <v>-341.66173298433455</v>
      </c>
      <c r="U38" s="247">
        <f t="shared" si="16"/>
        <v>119.34999999999992</v>
      </c>
      <c r="V38" s="248">
        <f t="shared" ca="1" si="5"/>
        <v>-720.71045090435507</v>
      </c>
      <c r="W38" s="248">
        <f t="shared" si="6"/>
        <v>602.3103381235868</v>
      </c>
      <c r="X38" s="248">
        <f t="shared" si="7"/>
        <v>-602.3103381235868</v>
      </c>
    </row>
    <row r="39" spans="1:24" ht="15.75" x14ac:dyDescent="0.25">
      <c r="A39" s="144" t="s">
        <v>176</v>
      </c>
      <c r="B39" s="148">
        <v>-3921.1</v>
      </c>
      <c r="C39" s="153">
        <v>-6462.7</v>
      </c>
      <c r="D39" s="157">
        <v>-7114.2</v>
      </c>
      <c r="E39" s="160">
        <v>-7585.3</v>
      </c>
      <c r="F39" s="164">
        <v>2729.3</v>
      </c>
      <c r="G39" s="164">
        <f t="shared" ca="1" si="1"/>
        <v>-4215.8999999999996</v>
      </c>
      <c r="I39" s="167">
        <f t="shared" si="8"/>
        <v>-321.500861388685</v>
      </c>
      <c r="J39" s="169">
        <f t="shared" si="9"/>
        <v>-165.13633458151244</v>
      </c>
      <c r="K39" s="67">
        <f t="shared" si="10"/>
        <v>-493.08775917217241</v>
      </c>
      <c r="L39" s="171">
        <f t="shared" si="11"/>
        <v>-604.23775155755072</v>
      </c>
      <c r="M39" s="172">
        <f t="shared" si="12"/>
        <v>-695.69487494140219</v>
      </c>
      <c r="N39" s="173">
        <f t="shared" si="13"/>
        <v>489.57615496236969</v>
      </c>
      <c r="O39" s="173">
        <f t="shared" ca="1" si="13"/>
        <v>-850.2793693456922</v>
      </c>
      <c r="Q39" s="240">
        <f t="shared" si="14"/>
        <v>311.03999999999974</v>
      </c>
      <c r="R39" s="240">
        <f t="shared" si="3"/>
        <v>-293.19775155755099</v>
      </c>
      <c r="S39" s="243">
        <f t="shared" si="15"/>
        <v>345.23999999999984</v>
      </c>
      <c r="T39" s="244">
        <f t="shared" si="4"/>
        <v>-350.45487494140235</v>
      </c>
      <c r="U39" s="247">
        <f t="shared" si="16"/>
        <v>122.75999999999992</v>
      </c>
      <c r="V39" s="248">
        <f t="shared" ca="1" si="5"/>
        <v>-727.51936934569233</v>
      </c>
      <c r="W39" s="248">
        <f t="shared" si="6"/>
        <v>612.33615496236962</v>
      </c>
      <c r="X39" s="248">
        <f t="shared" si="7"/>
        <v>-612.33615496236962</v>
      </c>
    </row>
    <row r="40" spans="1:24" ht="15.75" x14ac:dyDescent="0.25">
      <c r="A40" s="144">
        <v>-5455.1</v>
      </c>
      <c r="B40" s="148">
        <v>-3918.5</v>
      </c>
      <c r="C40" s="153">
        <v>-5863.6</v>
      </c>
      <c r="D40" s="157">
        <v>-6426.1</v>
      </c>
      <c r="E40" s="160">
        <v>-6871.4</v>
      </c>
      <c r="F40" s="164">
        <v>-1719.1</v>
      </c>
      <c r="G40" s="164">
        <f t="shared" ca="1" si="1"/>
        <v>-1839.1</v>
      </c>
      <c r="I40" s="167">
        <f t="shared" si="8"/>
        <v>-334.72285547339425</v>
      </c>
      <c r="J40" s="169">
        <f t="shared" si="9"/>
        <v>-174.63447528807166</v>
      </c>
      <c r="K40" s="67">
        <f t="shared" si="10"/>
        <v>-507.29961233608469</v>
      </c>
      <c r="L40" s="171">
        <f t="shared" si="11"/>
        <v>-619.81253774630272</v>
      </c>
      <c r="M40" s="172">
        <f t="shared" si="12"/>
        <v>-712.34853784399286</v>
      </c>
      <c r="N40" s="173">
        <f t="shared" si="13"/>
        <v>485.40898721061018</v>
      </c>
      <c r="O40" s="173">
        <f t="shared" ca="1" si="13"/>
        <v>-854.73741448160115</v>
      </c>
      <c r="Q40" s="240">
        <f t="shared" si="14"/>
        <v>319.67999999999972</v>
      </c>
      <c r="R40" s="240">
        <f t="shared" si="3"/>
        <v>-300.132537746303</v>
      </c>
      <c r="S40" s="243">
        <f t="shared" si="15"/>
        <v>354.82999999999981</v>
      </c>
      <c r="T40" s="244">
        <f t="shared" si="4"/>
        <v>-357.51853784399304</v>
      </c>
      <c r="U40" s="247">
        <f t="shared" si="16"/>
        <v>126.16999999999992</v>
      </c>
      <c r="V40" s="248">
        <f t="shared" ca="1" si="5"/>
        <v>-728.56741448160119</v>
      </c>
      <c r="W40" s="248">
        <f t="shared" si="6"/>
        <v>611.57898721061008</v>
      </c>
      <c r="X40" s="248">
        <f t="shared" si="7"/>
        <v>-611.57898721061008</v>
      </c>
    </row>
    <row r="41" spans="1:24" ht="15.75" x14ac:dyDescent="0.25">
      <c r="A41" s="144" t="s">
        <v>177</v>
      </c>
      <c r="B41" s="148">
        <v>-3672.2</v>
      </c>
      <c r="C41" s="153">
        <v>-9033.2999999999993</v>
      </c>
      <c r="D41" s="157">
        <v>-9545.2000000000007</v>
      </c>
      <c r="E41" s="160">
        <v>-9993.5</v>
      </c>
      <c r="F41" s="164">
        <v>917.3</v>
      </c>
      <c r="G41" s="164">
        <f t="shared" ca="1" si="1"/>
        <v>2204.3000000000002</v>
      </c>
      <c r="I41" s="167">
        <f t="shared" si="8"/>
        <v>-354.40847382011862</v>
      </c>
      <c r="J41" s="169">
        <f t="shared" si="9"/>
        <v>-183.53566905138285</v>
      </c>
      <c r="K41" s="67">
        <f t="shared" si="10"/>
        <v>-529.18995038312448</v>
      </c>
      <c r="L41" s="171">
        <f t="shared" si="11"/>
        <v>-642.94249792691005</v>
      </c>
      <c r="M41" s="172">
        <f t="shared" si="12"/>
        <v>-736.56398901451553</v>
      </c>
      <c r="N41" s="173">
        <f t="shared" si="13"/>
        <v>487.63257782947255</v>
      </c>
      <c r="O41" s="173">
        <f t="shared" ca="1" si="13"/>
        <v>-849.39414220275171</v>
      </c>
      <c r="Q41" s="240">
        <f t="shared" si="14"/>
        <v>328.31999999999971</v>
      </c>
      <c r="R41" s="240">
        <f t="shared" si="3"/>
        <v>-314.62249792691034</v>
      </c>
      <c r="S41" s="243">
        <f t="shared" si="15"/>
        <v>364.41999999999979</v>
      </c>
      <c r="T41" s="244">
        <f t="shared" si="4"/>
        <v>-372.14398901451574</v>
      </c>
      <c r="U41" s="247">
        <f t="shared" si="16"/>
        <v>129.57999999999993</v>
      </c>
      <c r="V41" s="248">
        <f t="shared" ca="1" si="5"/>
        <v>-719.81414220275178</v>
      </c>
      <c r="W41" s="248">
        <f t="shared" si="6"/>
        <v>617.21257782947248</v>
      </c>
      <c r="X41" s="248">
        <f t="shared" si="7"/>
        <v>-617.21257782947248</v>
      </c>
    </row>
    <row r="42" spans="1:24" ht="15.75" x14ac:dyDescent="0.25">
      <c r="A42" s="144">
        <v>-8299.2000000000007</v>
      </c>
      <c r="B42" s="148">
        <v>-6451.6</v>
      </c>
      <c r="C42" s="153">
        <v>-8980.5</v>
      </c>
      <c r="D42" s="157">
        <v>-9541.6</v>
      </c>
      <c r="E42" s="160">
        <v>-9984.6</v>
      </c>
      <c r="F42" s="164">
        <v>4269.8</v>
      </c>
      <c r="G42" s="164">
        <f t="shared" ca="1" si="1"/>
        <v>-2852.3</v>
      </c>
      <c r="I42" s="167">
        <f t="shared" si="8"/>
        <v>-374.52087461823169</v>
      </c>
      <c r="J42" s="169">
        <f t="shared" si="9"/>
        <v>-199.17223886921019</v>
      </c>
      <c r="K42" s="67">
        <f t="shared" si="10"/>
        <v>-550.95241962442378</v>
      </c>
      <c r="L42" s="171">
        <f t="shared" si="11"/>
        <v>-666.06374080016099</v>
      </c>
      <c r="M42" s="172">
        <f t="shared" si="12"/>
        <v>-760.75789127026519</v>
      </c>
      <c r="N42" s="173">
        <f t="shared" si="13"/>
        <v>497.98212591651833</v>
      </c>
      <c r="O42" s="173">
        <f t="shared" ca="1" si="13"/>
        <v>-856.30809215993213</v>
      </c>
      <c r="Q42" s="240">
        <f t="shared" si="14"/>
        <v>336.9599999999997</v>
      </c>
      <c r="R42" s="240">
        <f t="shared" si="3"/>
        <v>-329.10374080016129</v>
      </c>
      <c r="S42" s="243">
        <f t="shared" si="15"/>
        <v>374.00999999999976</v>
      </c>
      <c r="T42" s="244">
        <f t="shared" si="4"/>
        <v>-386.74789127026543</v>
      </c>
      <c r="U42" s="247">
        <f t="shared" si="16"/>
        <v>132.98999999999992</v>
      </c>
      <c r="V42" s="248">
        <f t="shared" ca="1" si="5"/>
        <v>-723.31809215993223</v>
      </c>
      <c r="W42" s="248">
        <f t="shared" si="6"/>
        <v>630.97212591651828</v>
      </c>
      <c r="X42" s="248">
        <f t="shared" si="7"/>
        <v>-630.97212591651828</v>
      </c>
    </row>
    <row r="43" spans="1:24" ht="15.75" x14ac:dyDescent="0.25">
      <c r="A43" s="144">
        <v>-6965.6</v>
      </c>
      <c r="B43" s="148">
        <v>-6821.5</v>
      </c>
      <c r="C43" s="153">
        <v>-7414.9</v>
      </c>
      <c r="D43" s="157">
        <v>-8028.8</v>
      </c>
      <c r="E43" s="160">
        <v>-8431.4</v>
      </c>
      <c r="F43" s="164">
        <v>1824.8</v>
      </c>
      <c r="G43" s="164">
        <f t="shared" ca="1" si="1"/>
        <v>-497.8</v>
      </c>
      <c r="I43" s="167">
        <f t="shared" si="8"/>
        <v>-391.4027563231183</v>
      </c>
      <c r="J43" s="169">
        <f t="shared" si="9"/>
        <v>-215.70500738656455</v>
      </c>
      <c r="K43" s="67">
        <f t="shared" si="10"/>
        <v>-568.92277337326618</v>
      </c>
      <c r="L43" s="171">
        <f t="shared" si="11"/>
        <v>-685.52118690661621</v>
      </c>
      <c r="M43" s="172">
        <f t="shared" si="12"/>
        <v>-781.19049039460879</v>
      </c>
      <c r="N43" s="173">
        <f t="shared" si="13"/>
        <v>502.40550824141275</v>
      </c>
      <c r="O43" s="173">
        <f t="shared" ca="1" si="13"/>
        <v>-857.51479224080651</v>
      </c>
      <c r="Q43" s="240">
        <f t="shared" si="14"/>
        <v>345.59999999999968</v>
      </c>
      <c r="R43" s="240">
        <f t="shared" si="3"/>
        <v>-339.92118690661653</v>
      </c>
      <c r="S43" s="243">
        <f t="shared" si="15"/>
        <v>383.59999999999974</v>
      </c>
      <c r="T43" s="244">
        <f t="shared" si="4"/>
        <v>-397.59049039460905</v>
      </c>
      <c r="U43" s="247">
        <f t="shared" si="16"/>
        <v>136.39999999999992</v>
      </c>
      <c r="V43" s="248">
        <f t="shared" ca="1" si="5"/>
        <v>-721.11479224080654</v>
      </c>
      <c r="W43" s="248">
        <f t="shared" si="6"/>
        <v>638.80550824141267</v>
      </c>
      <c r="X43" s="248">
        <f t="shared" si="7"/>
        <v>-638.80550824141267</v>
      </c>
    </row>
    <row r="44" spans="1:24" ht="15.75" x14ac:dyDescent="0.25">
      <c r="A44" s="144">
        <v>-5189.5</v>
      </c>
      <c r="B44" s="148" t="s">
        <v>178</v>
      </c>
      <c r="C44" s="153">
        <v>-5102.3</v>
      </c>
      <c r="D44" s="157" t="s">
        <v>179</v>
      </c>
      <c r="E44" s="160">
        <v>-6147.9</v>
      </c>
      <c r="F44" s="164">
        <v>1081.2</v>
      </c>
      <c r="G44" s="164">
        <f t="shared" ca="1" si="1"/>
        <v>76.2</v>
      </c>
      <c r="I44" s="167">
        <f t="shared" si="8"/>
        <v>-403.98113220604176</v>
      </c>
      <c r="J44" s="169">
        <f t="shared" si="9"/>
        <v>-228.60446806562169</v>
      </c>
      <c r="K44" s="67">
        <f t="shared" si="10"/>
        <v>-581.2898362708886</v>
      </c>
      <c r="L44" s="171">
        <f t="shared" si="11"/>
        <v>-699.52562243454565</v>
      </c>
      <c r="M44" s="172">
        <f t="shared" si="12"/>
        <v>-796.09121404245468</v>
      </c>
      <c r="N44" s="173">
        <f t="shared" si="13"/>
        <v>505.02639899929062</v>
      </c>
      <c r="O44" s="173">
        <f t="shared" ca="1" si="13"/>
        <v>-857.33007823250534</v>
      </c>
      <c r="Q44" s="240">
        <f t="shared" si="14"/>
        <v>354.23999999999967</v>
      </c>
      <c r="R44" s="240">
        <f t="shared" si="3"/>
        <v>-345.28562243454599</v>
      </c>
      <c r="S44" s="243">
        <f t="shared" si="15"/>
        <v>393.18999999999971</v>
      </c>
      <c r="T44" s="244">
        <f t="shared" si="4"/>
        <v>-402.90121404245497</v>
      </c>
      <c r="U44" s="247">
        <f t="shared" si="16"/>
        <v>139.80999999999992</v>
      </c>
      <c r="V44" s="248">
        <f t="shared" ca="1" si="5"/>
        <v>-717.5200782325054</v>
      </c>
      <c r="W44" s="248">
        <f t="shared" si="6"/>
        <v>644.83639899929051</v>
      </c>
      <c r="X44" s="248">
        <f t="shared" si="7"/>
        <v>-644.83639899929051</v>
      </c>
    </row>
    <row r="45" spans="1:24" ht="15.75" x14ac:dyDescent="0.25">
      <c r="A45" s="144" t="s">
        <v>180</v>
      </c>
      <c r="B45" s="148">
        <v>-3210.5</v>
      </c>
      <c r="C45" s="153">
        <v>-5625.2</v>
      </c>
      <c r="D45" s="157">
        <v>-5851.6</v>
      </c>
      <c r="E45" s="160">
        <v>-6246.6</v>
      </c>
      <c r="F45" s="164">
        <v>226.4</v>
      </c>
      <c r="G45" s="164">
        <f t="shared" ca="1" si="1"/>
        <v>-591.29999999999995</v>
      </c>
      <c r="I45" s="167">
        <f t="shared" si="8"/>
        <v>-417.17865174583386</v>
      </c>
      <c r="J45" s="169">
        <f t="shared" si="9"/>
        <v>-236.38662544550334</v>
      </c>
      <c r="K45" s="67">
        <f t="shared" si="10"/>
        <v>-594.92401565405692</v>
      </c>
      <c r="L45" s="171">
        <f t="shared" si="11"/>
        <v>-713.70839850646325</v>
      </c>
      <c r="M45" s="172">
        <f t="shared" si="12"/>
        <v>-811.23108525870157</v>
      </c>
      <c r="N45" s="173">
        <f t="shared" si="13"/>
        <v>505.57520797610891</v>
      </c>
      <c r="O45" s="173">
        <f t="shared" ca="1" si="13"/>
        <v>-858.76342791749539</v>
      </c>
      <c r="Q45" s="240">
        <f t="shared" si="14"/>
        <v>362.87999999999965</v>
      </c>
      <c r="R45" s="240">
        <f t="shared" si="3"/>
        <v>-350.8283985064636</v>
      </c>
      <c r="S45" s="243">
        <f t="shared" si="15"/>
        <v>402.77999999999969</v>
      </c>
      <c r="T45" s="244">
        <f t="shared" si="4"/>
        <v>-408.45108525870188</v>
      </c>
      <c r="U45" s="247">
        <f t="shared" si="16"/>
        <v>143.21999999999991</v>
      </c>
      <c r="V45" s="248">
        <f t="shared" ca="1" si="5"/>
        <v>-715.54342791749548</v>
      </c>
      <c r="W45" s="248">
        <f t="shared" si="6"/>
        <v>648.79520797610883</v>
      </c>
      <c r="X45" s="248">
        <f t="shared" si="7"/>
        <v>-648.79520797610883</v>
      </c>
    </row>
    <row r="46" spans="1:24" ht="15.75" x14ac:dyDescent="0.25">
      <c r="A46" s="144" t="s">
        <v>181</v>
      </c>
      <c r="B46" s="148">
        <v>-5632.5</v>
      </c>
      <c r="C46" s="153">
        <v>-7351.2</v>
      </c>
      <c r="D46" s="157" t="s">
        <v>182</v>
      </c>
      <c r="E46" s="160">
        <v>-8299.9</v>
      </c>
      <c r="F46" s="164">
        <v>2262.4</v>
      </c>
      <c r="G46" s="164" t="str">
        <f t="shared" ca="1" si="1"/>
        <v>2490</v>
      </c>
      <c r="I46" s="167">
        <f t="shared" si="8"/>
        <v>-434.83916401902167</v>
      </c>
      <c r="J46" s="169">
        <f t="shared" si="9"/>
        <v>-250.03849393932921</v>
      </c>
      <c r="K46" s="67">
        <f t="shared" si="10"/>
        <v>-612.74005515359443</v>
      </c>
      <c r="L46" s="171">
        <f t="shared" si="11"/>
        <v>-733.01857204935482</v>
      </c>
      <c r="M46" s="172">
        <f t="shared" si="12"/>
        <v>-831.34518153124759</v>
      </c>
      <c r="N46" s="173">
        <f t="shared" si="13"/>
        <v>511.05931037322785</v>
      </c>
      <c r="O46" s="173">
        <f t="shared" ca="1" si="13"/>
        <v>-852.72764418912004</v>
      </c>
      <c r="Q46" s="240">
        <f t="shared" si="14"/>
        <v>371.51999999999964</v>
      </c>
      <c r="R46" s="240">
        <f t="shared" si="3"/>
        <v>-361.49857204935518</v>
      </c>
      <c r="S46" s="243">
        <f t="shared" si="15"/>
        <v>412.36999999999966</v>
      </c>
      <c r="T46" s="244">
        <f t="shared" si="4"/>
        <v>-418.97518153124793</v>
      </c>
      <c r="U46" s="247">
        <f t="shared" si="16"/>
        <v>146.62999999999991</v>
      </c>
      <c r="V46" s="248">
        <f t="shared" ca="1" si="5"/>
        <v>-706.09764418912016</v>
      </c>
      <c r="W46" s="248">
        <f t="shared" si="6"/>
        <v>657.68931037322773</v>
      </c>
      <c r="X46" s="248">
        <f t="shared" si="7"/>
        <v>-657.68931037322773</v>
      </c>
    </row>
    <row r="47" spans="1:24" ht="15.75" x14ac:dyDescent="0.25">
      <c r="A47" s="144">
        <v>-6428.9</v>
      </c>
      <c r="B47" s="148">
        <v>-4751.2</v>
      </c>
      <c r="C47" s="153" t="s">
        <v>183</v>
      </c>
      <c r="D47" s="157">
        <v>-6524.3</v>
      </c>
      <c r="E47" s="160">
        <v>-6856.2</v>
      </c>
      <c r="F47" s="164">
        <v>3177.9</v>
      </c>
      <c r="G47" s="164">
        <f t="shared" ca="1" si="1"/>
        <v>1034.5</v>
      </c>
      <c r="I47" s="167">
        <f t="shared" si="8"/>
        <v>-450.42073430418588</v>
      </c>
      <c r="J47" s="169">
        <f t="shared" si="9"/>
        <v>-261.55470929294313</v>
      </c>
      <c r="K47" s="67">
        <f t="shared" si="10"/>
        <v>-627.58044619900977</v>
      </c>
      <c r="L47" s="171">
        <f t="shared" si="11"/>
        <v>-748.83128446711464</v>
      </c>
      <c r="M47" s="172">
        <f t="shared" si="12"/>
        <v>-847.96201899254129</v>
      </c>
      <c r="N47" s="173">
        <f t="shared" si="13"/>
        <v>518.76245259857501</v>
      </c>
      <c r="O47" s="173">
        <f t="shared" ca="1" si="13"/>
        <v>-850.21995593676559</v>
      </c>
      <c r="Q47" s="240">
        <f t="shared" si="14"/>
        <v>380.15999999999963</v>
      </c>
      <c r="R47" s="240">
        <f t="shared" si="3"/>
        <v>-368.67128446711502</v>
      </c>
      <c r="S47" s="243">
        <f t="shared" si="15"/>
        <v>421.95999999999964</v>
      </c>
      <c r="T47" s="244">
        <f t="shared" si="4"/>
        <v>-426.00201899254165</v>
      </c>
      <c r="U47" s="247">
        <f t="shared" si="16"/>
        <v>150.03999999999991</v>
      </c>
      <c r="V47" s="248">
        <f t="shared" ca="1" si="5"/>
        <v>-700.17995593676574</v>
      </c>
      <c r="W47" s="248">
        <f t="shared" si="6"/>
        <v>668.80245259857497</v>
      </c>
      <c r="X47" s="248">
        <f t="shared" si="7"/>
        <v>-668.80245259857497</v>
      </c>
    </row>
    <row r="48" spans="1:24" ht="15.75" x14ac:dyDescent="0.25">
      <c r="A48" s="144" t="s">
        <v>184</v>
      </c>
      <c r="B48" s="148">
        <v>-5615.9</v>
      </c>
      <c r="C48" s="153">
        <v>-7138.8</v>
      </c>
      <c r="D48" s="157">
        <v>-7497.7</v>
      </c>
      <c r="E48" s="160">
        <v>-7851.6</v>
      </c>
      <c r="F48" s="164" t="s">
        <v>185</v>
      </c>
      <c r="G48" s="164">
        <f t="shared" ca="1" si="1"/>
        <v>1808.4</v>
      </c>
      <c r="I48" s="167">
        <f t="shared" si="8"/>
        <v>-468.34288017423074</v>
      </c>
      <c r="J48" s="169">
        <f t="shared" si="9"/>
        <v>-275.16635320903328</v>
      </c>
      <c r="K48" s="67">
        <f t="shared" si="10"/>
        <v>-644.88193117055766</v>
      </c>
      <c r="L48" s="171">
        <f t="shared" si="11"/>
        <v>-767.00221995090328</v>
      </c>
      <c r="M48" s="172">
        <f t="shared" si="12"/>
        <v>-866.99023841813869</v>
      </c>
      <c r="N48" s="173">
        <f t="shared" si="13"/>
        <v>523.78746180937151</v>
      </c>
      <c r="O48" s="173">
        <f t="shared" ca="1" si="13"/>
        <v>-845.83632679192499</v>
      </c>
      <c r="Q48" s="240">
        <f t="shared" si="14"/>
        <v>388.79999999999961</v>
      </c>
      <c r="R48" s="240">
        <f t="shared" si="3"/>
        <v>-378.20221995090367</v>
      </c>
      <c r="S48" s="243">
        <f t="shared" si="15"/>
        <v>431.54999999999961</v>
      </c>
      <c r="T48" s="244">
        <f t="shared" si="4"/>
        <v>-435.44023841813907</v>
      </c>
      <c r="U48" s="247">
        <f t="shared" si="16"/>
        <v>153.4499999999999</v>
      </c>
      <c r="V48" s="248">
        <f t="shared" ca="1" si="5"/>
        <v>-692.38632679192506</v>
      </c>
      <c r="W48" s="248">
        <f t="shared" si="6"/>
        <v>677.23746180937144</v>
      </c>
      <c r="X48" s="248">
        <f t="shared" si="7"/>
        <v>-677.23746180937144</v>
      </c>
    </row>
    <row r="49" spans="1:24" ht="15.75" x14ac:dyDescent="0.25">
      <c r="A49" s="144" t="s">
        <v>186</v>
      </c>
      <c r="B49" s="148">
        <v>-5451.1</v>
      </c>
      <c r="C49" s="153">
        <v>-7000.8</v>
      </c>
      <c r="D49" s="157">
        <v>-7774.5</v>
      </c>
      <c r="E49" s="160">
        <v>-8042.3</v>
      </c>
      <c r="F49" s="164">
        <v>1990.8</v>
      </c>
      <c r="G49" s="164">
        <f t="shared" ca="1" si="1"/>
        <v>5056.2</v>
      </c>
      <c r="I49" s="167">
        <f t="shared" si="8"/>
        <v>-485.93798328888209</v>
      </c>
      <c r="J49" s="169">
        <f t="shared" si="9"/>
        <v>-288.37865440845462</v>
      </c>
      <c r="K49" s="67">
        <f t="shared" si="10"/>
        <v>-661.84909118705639</v>
      </c>
      <c r="L49" s="171">
        <f t="shared" si="11"/>
        <v>-785.84367776631439</v>
      </c>
      <c r="M49" s="172">
        <f t="shared" si="12"/>
        <v>-886.48038461818044</v>
      </c>
      <c r="N49" s="173">
        <f t="shared" si="13"/>
        <v>528.61322226657126</v>
      </c>
      <c r="O49" s="173">
        <f t="shared" ca="1" si="13"/>
        <v>-833.58097956761526</v>
      </c>
      <c r="Q49" s="240">
        <f t="shared" si="14"/>
        <v>397.4399999999996</v>
      </c>
      <c r="R49" s="240">
        <f t="shared" si="3"/>
        <v>-388.40367776631479</v>
      </c>
      <c r="S49" s="243">
        <f t="shared" si="15"/>
        <v>441.13999999999959</v>
      </c>
      <c r="T49" s="244">
        <f t="shared" si="4"/>
        <v>-445.34038461818085</v>
      </c>
      <c r="U49" s="247">
        <f t="shared" si="16"/>
        <v>156.8599999999999</v>
      </c>
      <c r="V49" s="248">
        <f t="shared" ca="1" si="5"/>
        <v>-676.72097956761536</v>
      </c>
      <c r="W49" s="248">
        <f t="shared" si="6"/>
        <v>685.47322226657116</v>
      </c>
      <c r="X49" s="248">
        <f t="shared" si="7"/>
        <v>-685.47322226657116</v>
      </c>
    </row>
    <row r="50" spans="1:24" ht="15.75" x14ac:dyDescent="0.25">
      <c r="A50" s="144">
        <v>-4055.4</v>
      </c>
      <c r="B50" s="148">
        <v>-2480.4</v>
      </c>
      <c r="C50" s="153">
        <v>-3450.9</v>
      </c>
      <c r="D50" s="157">
        <v>-3865.1</v>
      </c>
      <c r="E50" s="160">
        <v>-4176.1000000000004</v>
      </c>
      <c r="F50" s="164">
        <v>3774.1</v>
      </c>
      <c r="G50" s="164">
        <f t="shared" ca="1" si="1"/>
        <v>-3242.1</v>
      </c>
      <c r="I50" s="167">
        <f t="shared" si="8"/>
        <v>-495.76791696200434</v>
      </c>
      <c r="J50" s="169">
        <f t="shared" si="9"/>
        <v>-294.39116876923077</v>
      </c>
      <c r="K50" s="67">
        <f t="shared" si="10"/>
        <v>-670.2139186054095</v>
      </c>
      <c r="L50" s="171">
        <f t="shared" si="11"/>
        <v>-795.21239626099077</v>
      </c>
      <c r="M50" s="172">
        <f t="shared" si="12"/>
        <v>-896.60284509910866</v>
      </c>
      <c r="N50" s="173">
        <f t="shared" si="13"/>
        <v>537.76138835881386</v>
      </c>
      <c r="O50" s="173">
        <f t="shared" ca="1" si="13"/>
        <v>-841.43972813876235</v>
      </c>
      <c r="Q50" s="240">
        <f t="shared" si="14"/>
        <v>406.07999999999959</v>
      </c>
      <c r="R50" s="240">
        <f t="shared" si="3"/>
        <v>-389.13239626099119</v>
      </c>
      <c r="S50" s="243">
        <f t="shared" si="15"/>
        <v>450.72999999999956</v>
      </c>
      <c r="T50" s="244">
        <f t="shared" si="4"/>
        <v>-445.8728450991091</v>
      </c>
      <c r="U50" s="247">
        <f t="shared" si="16"/>
        <v>160.2699999999999</v>
      </c>
      <c r="V50" s="248">
        <f t="shared" ca="1" si="5"/>
        <v>-681.16972813876248</v>
      </c>
      <c r="W50" s="248">
        <f t="shared" si="6"/>
        <v>698.03138835881373</v>
      </c>
      <c r="X50" s="248">
        <f t="shared" si="7"/>
        <v>-698.03138835881373</v>
      </c>
    </row>
    <row r="51" spans="1:24" ht="15.75" x14ac:dyDescent="0.25">
      <c r="A51" s="144">
        <v>-3627.2</v>
      </c>
      <c r="B51" s="148">
        <v>-1613.7</v>
      </c>
      <c r="C51" s="153">
        <v>-2565.9</v>
      </c>
      <c r="D51" s="157">
        <v>-2744.1</v>
      </c>
      <c r="E51" s="160">
        <v>-2997.9</v>
      </c>
      <c r="F51" s="164">
        <v>-115.1</v>
      </c>
      <c r="G51" s="164">
        <f t="shared" ca="1" si="1"/>
        <v>-5749.7</v>
      </c>
      <c r="I51" s="167">
        <f t="shared" si="8"/>
        <v>-504.56004472304551</v>
      </c>
      <c r="J51" s="169">
        <f t="shared" si="9"/>
        <v>-298.3028480518152</v>
      </c>
      <c r="K51" s="67">
        <f t="shared" si="10"/>
        <v>-676.43367530695969</v>
      </c>
      <c r="L51" s="171">
        <f t="shared" si="11"/>
        <v>-801.86408615444282</v>
      </c>
      <c r="M51" s="172">
        <f t="shared" si="12"/>
        <v>-903.86970391928855</v>
      </c>
      <c r="N51" s="173">
        <f t="shared" si="13"/>
        <v>537.48237809981538</v>
      </c>
      <c r="O51" s="173">
        <f t="shared" ca="1" si="13"/>
        <v>-855.37558931318426</v>
      </c>
      <c r="Q51" s="240">
        <f t="shared" si="14"/>
        <v>414.71999999999957</v>
      </c>
      <c r="R51" s="240">
        <f t="shared" si="3"/>
        <v>-387.14408615444324</v>
      </c>
      <c r="S51" s="243">
        <f t="shared" si="15"/>
        <v>460.31999999999954</v>
      </c>
      <c r="T51" s="244">
        <f t="shared" si="4"/>
        <v>-443.54970391928902</v>
      </c>
      <c r="U51" s="247">
        <f t="shared" si="16"/>
        <v>163.67999999999989</v>
      </c>
      <c r="V51" s="248">
        <f t="shared" ca="1" si="5"/>
        <v>-691.69558931318443</v>
      </c>
      <c r="W51" s="248">
        <f t="shared" si="6"/>
        <v>701.16237809981521</v>
      </c>
      <c r="X51" s="248">
        <f t="shared" si="7"/>
        <v>-701.16237809981521</v>
      </c>
    </row>
    <row r="52" spans="1:24" ht="15.75" x14ac:dyDescent="0.25">
      <c r="A52" s="144">
        <v>-6550.1</v>
      </c>
      <c r="B52" s="148" t="s">
        <v>187</v>
      </c>
      <c r="C52" s="153">
        <v>-5781.1</v>
      </c>
      <c r="D52" s="157">
        <v>-6017.6</v>
      </c>
      <c r="E52" s="160">
        <v>-5756.2</v>
      </c>
      <c r="F52" s="164">
        <v>-7473.5</v>
      </c>
      <c r="G52" s="164" t="str">
        <f t="shared" ca="1" si="1"/>
        <v>-4788</v>
      </c>
      <c r="I52" s="167">
        <f t="shared" si="8"/>
        <v>-520.43526669826235</v>
      </c>
      <c r="J52" s="169">
        <f t="shared" si="9"/>
        <v>-309.72648836029362</v>
      </c>
      <c r="K52" s="67">
        <f t="shared" si="10"/>
        <v>-690.44562249719127</v>
      </c>
      <c r="L52" s="171">
        <f t="shared" si="11"/>
        <v>-816.44909102811073</v>
      </c>
      <c r="M52" s="172">
        <f t="shared" si="12"/>
        <v>-917.82131541017293</v>
      </c>
      <c r="N52" s="173">
        <f t="shared" si="13"/>
        <v>519.37006644489111</v>
      </c>
      <c r="O52" s="173">
        <f t="shared" ca="1" si="13"/>
        <v>-866.98098653572788</v>
      </c>
      <c r="Q52" s="240">
        <f t="shared" si="14"/>
        <v>423.35999999999956</v>
      </c>
      <c r="R52" s="240">
        <f t="shared" si="3"/>
        <v>-393.08909102811117</v>
      </c>
      <c r="S52" s="243">
        <f t="shared" si="15"/>
        <v>469.90999999999951</v>
      </c>
      <c r="T52" s="244">
        <f t="shared" si="4"/>
        <v>-447.91131541017342</v>
      </c>
      <c r="U52" s="247">
        <f t="shared" si="16"/>
        <v>167.08999999999989</v>
      </c>
      <c r="V52" s="248">
        <f t="shared" ca="1" si="5"/>
        <v>-699.89098653572796</v>
      </c>
      <c r="W52" s="248">
        <f t="shared" si="6"/>
        <v>686.46006644489103</v>
      </c>
      <c r="X52" s="248">
        <f t="shared" si="7"/>
        <v>-686.46006644489103</v>
      </c>
    </row>
    <row r="53" spans="1:24" ht="15.75" x14ac:dyDescent="0.25">
      <c r="A53" s="144">
        <v>-6413.7</v>
      </c>
      <c r="B53" s="148">
        <v>-5233.8</v>
      </c>
      <c r="C53" s="153">
        <v>-6212.3</v>
      </c>
      <c r="D53" s="157">
        <v>-6780.2</v>
      </c>
      <c r="E53" s="160">
        <v>-7036.4</v>
      </c>
      <c r="F53" s="164">
        <v>-8664.4</v>
      </c>
      <c r="G53" s="164">
        <f t="shared" ca="1" si="1"/>
        <v>-7902.7</v>
      </c>
      <c r="I53" s="167">
        <f t="shared" si="8"/>
        <v>-535.98000899699275</v>
      </c>
      <c r="J53" s="169">
        <f t="shared" si="9"/>
        <v>-322.41221619693607</v>
      </c>
      <c r="K53" s="67">
        <f t="shared" si="10"/>
        <v>-705.50238608345171</v>
      </c>
      <c r="L53" s="171">
        <f t="shared" si="11"/>
        <v>-832.88179993336257</v>
      </c>
      <c r="M53" s="172">
        <f t="shared" si="12"/>
        <v>-934.874722307409</v>
      </c>
      <c r="N53" s="173">
        <f t="shared" si="13"/>
        <v>498.37314434003571</v>
      </c>
      <c r="O53" s="173">
        <f t="shared" ca="1" si="13"/>
        <v>-886.13298553922994</v>
      </c>
      <c r="Q53" s="240">
        <f t="shared" si="14"/>
        <v>431.99999999999955</v>
      </c>
      <c r="R53" s="240">
        <f t="shared" si="3"/>
        <v>-400.88179993336303</v>
      </c>
      <c r="S53" s="243">
        <f t="shared" si="15"/>
        <v>479.49999999999949</v>
      </c>
      <c r="T53" s="244">
        <f t="shared" si="4"/>
        <v>-455.37472230740951</v>
      </c>
      <c r="U53" s="247">
        <f t="shared" si="16"/>
        <v>170.49999999999989</v>
      </c>
      <c r="V53" s="248">
        <f t="shared" ca="1" si="5"/>
        <v>-715.63298553923005</v>
      </c>
      <c r="W53" s="248">
        <f t="shared" si="6"/>
        <v>668.87314434003565</v>
      </c>
      <c r="X53" s="248">
        <f t="shared" si="7"/>
        <v>-668.87314434003565</v>
      </c>
    </row>
    <row r="54" spans="1:24" ht="15.75" x14ac:dyDescent="0.25">
      <c r="A54" s="144">
        <v>-6294.8</v>
      </c>
      <c r="B54" s="148">
        <v>-4684.2</v>
      </c>
      <c r="C54" s="153">
        <v>-5080.5</v>
      </c>
      <c r="D54" s="157">
        <v>-5400.9</v>
      </c>
      <c r="E54" s="160">
        <v>-5502.7</v>
      </c>
      <c r="F54" s="164">
        <v>-7902.7</v>
      </c>
      <c r="G54" s="164">
        <f t="shared" ca="1" si="1"/>
        <v>-8664.4</v>
      </c>
      <c r="I54" s="167">
        <f t="shared" si="8"/>
        <v>-551.23666632050447</v>
      </c>
      <c r="J54" s="169">
        <f t="shared" si="9"/>
        <v>-333.76606144776076</v>
      </c>
      <c r="K54" s="67">
        <f t="shared" si="10"/>
        <v>-717.8166203879158</v>
      </c>
      <c r="L54" s="171">
        <f t="shared" si="11"/>
        <v>-845.97245500113866</v>
      </c>
      <c r="M54" s="172">
        <f t="shared" si="12"/>
        <v>-948.21206134437091</v>
      </c>
      <c r="N54" s="173">
        <f t="shared" si="13"/>
        <v>479.22114533653371</v>
      </c>
      <c r="O54" s="173">
        <f t="shared" ca="1" si="13"/>
        <v>-907.12990764408539</v>
      </c>
      <c r="Q54" s="240">
        <f t="shared" si="14"/>
        <v>440.63999999999953</v>
      </c>
      <c r="R54" s="240">
        <f t="shared" si="3"/>
        <v>-405.33245500113912</v>
      </c>
      <c r="S54" s="243">
        <f t="shared" si="15"/>
        <v>489.08999999999946</v>
      </c>
      <c r="T54" s="244">
        <f t="shared" si="4"/>
        <v>-459.12206134437145</v>
      </c>
      <c r="U54" s="247">
        <f t="shared" si="16"/>
        <v>173.90999999999988</v>
      </c>
      <c r="V54" s="248">
        <f t="shared" ca="1" si="5"/>
        <v>-733.21990764408554</v>
      </c>
      <c r="W54" s="248">
        <f t="shared" si="6"/>
        <v>653.13114533653356</v>
      </c>
      <c r="X54" s="248">
        <f t="shared" si="7"/>
        <v>-653.13114533653356</v>
      </c>
    </row>
    <row r="55" spans="1:24" ht="15.75" x14ac:dyDescent="0.25">
      <c r="A55" s="144">
        <v>-8346.7999999999993</v>
      </c>
      <c r="B55" s="148">
        <v>-6422.3</v>
      </c>
      <c r="C55" s="153">
        <v>-7343.2</v>
      </c>
      <c r="D55" s="157">
        <v>-7624.5</v>
      </c>
      <c r="E55" s="160">
        <v>-7662.7</v>
      </c>
      <c r="F55" s="164" t="s">
        <v>188</v>
      </c>
      <c r="G55" s="164">
        <f t="shared" ca="1" si="1"/>
        <v>-7473.5</v>
      </c>
      <c r="I55" s="167">
        <f t="shared" si="8"/>
        <v>-571.46435885136464</v>
      </c>
      <c r="J55" s="169">
        <f t="shared" si="9"/>
        <v>-349.33164064393441</v>
      </c>
      <c r="K55" s="67">
        <f t="shared" si="10"/>
        <v>-735.61327964154952</v>
      </c>
      <c r="L55" s="171">
        <f t="shared" si="11"/>
        <v>-864.45055586098056</v>
      </c>
      <c r="M55" s="172">
        <f t="shared" si="12"/>
        <v>-966.78269804395734</v>
      </c>
      <c r="N55" s="173">
        <f t="shared" si="13"/>
        <v>467.61574811399015</v>
      </c>
      <c r="O55" s="173">
        <f t="shared" ca="1" si="13"/>
        <v>-925.24221929900966</v>
      </c>
      <c r="Q55" s="240">
        <f t="shared" si="14"/>
        <v>449.27999999999952</v>
      </c>
      <c r="R55" s="240">
        <f t="shared" si="3"/>
        <v>-415.17055586098104</v>
      </c>
      <c r="S55" s="243">
        <f t="shared" si="15"/>
        <v>498.67999999999944</v>
      </c>
      <c r="T55" s="244">
        <f t="shared" si="4"/>
        <v>-468.1026980439579</v>
      </c>
      <c r="U55" s="247">
        <f t="shared" si="16"/>
        <v>177.31999999999988</v>
      </c>
      <c r="V55" s="248">
        <f t="shared" ca="1" si="5"/>
        <v>-747.92221929900984</v>
      </c>
      <c r="W55" s="248">
        <f t="shared" si="6"/>
        <v>644.93574811399003</v>
      </c>
      <c r="X55" s="248">
        <f t="shared" si="7"/>
        <v>-644.93574811399003</v>
      </c>
    </row>
    <row r="56" spans="1:24" ht="15.75" x14ac:dyDescent="0.25">
      <c r="A56" s="144">
        <v>-7427.8</v>
      </c>
      <c r="B56" s="148">
        <v>-6679.7</v>
      </c>
      <c r="C56" s="153" t="s">
        <v>189</v>
      </c>
      <c r="D56" s="157">
        <v>-7418.9</v>
      </c>
      <c r="E56" s="160">
        <v>-7607.6</v>
      </c>
      <c r="F56" s="164">
        <v>-5749.7</v>
      </c>
      <c r="G56" s="164">
        <f t="shared" ca="1" si="1"/>
        <v>-115.1</v>
      </c>
      <c r="I56" s="167">
        <f t="shared" si="8"/>
        <v>-589.46596284436771</v>
      </c>
      <c r="J56" s="169">
        <f t="shared" si="9"/>
        <v>-365.5208603397632</v>
      </c>
      <c r="K56" s="67">
        <f t="shared" si="10"/>
        <v>-752.77231404871668</v>
      </c>
      <c r="L56" s="171">
        <f t="shared" si="11"/>
        <v>-882.43059961553649</v>
      </c>
      <c r="M56" s="172">
        <f t="shared" si="12"/>
        <v>-985.2198600707228</v>
      </c>
      <c r="N56" s="173">
        <f t="shared" si="13"/>
        <v>453.67988693956823</v>
      </c>
      <c r="O56" s="173">
        <f t="shared" ca="1" si="13"/>
        <v>-925.52122955800814</v>
      </c>
      <c r="Q56" s="240">
        <f t="shared" si="14"/>
        <v>457.9199999999995</v>
      </c>
      <c r="R56" s="240">
        <f t="shared" si="3"/>
        <v>-424.51059961553699</v>
      </c>
      <c r="S56" s="243">
        <f t="shared" si="15"/>
        <v>508.26999999999941</v>
      </c>
      <c r="T56" s="244">
        <f t="shared" si="4"/>
        <v>-476.94986007072339</v>
      </c>
      <c r="U56" s="247">
        <f t="shared" si="16"/>
        <v>180.72999999999988</v>
      </c>
      <c r="V56" s="248">
        <f t="shared" ca="1" si="5"/>
        <v>-744.79122955800824</v>
      </c>
      <c r="W56" s="248">
        <f t="shared" si="6"/>
        <v>634.40988693956808</v>
      </c>
      <c r="X56" s="248">
        <f t="shared" si="7"/>
        <v>-634.40988693956808</v>
      </c>
    </row>
    <row r="57" spans="1:24" ht="15.75" x14ac:dyDescent="0.25">
      <c r="A57" s="144" t="s">
        <v>190</v>
      </c>
      <c r="B57" s="148">
        <v>-3956.2</v>
      </c>
      <c r="C57" s="153">
        <v>-4715.6000000000004</v>
      </c>
      <c r="D57" s="157" t="s">
        <v>191</v>
      </c>
      <c r="E57" s="160">
        <v>-5397.7</v>
      </c>
      <c r="F57" s="164">
        <v>-3242.1</v>
      </c>
      <c r="G57" s="164">
        <f t="shared" ca="1" si="1"/>
        <v>3774.1</v>
      </c>
      <c r="I57" s="167">
        <f t="shared" si="8"/>
        <v>-601.48333668728878</v>
      </c>
      <c r="J57" s="169">
        <f t="shared" si="9"/>
        <v>-375.11037177559899</v>
      </c>
      <c r="K57" s="67">
        <f t="shared" si="10"/>
        <v>-764.2022552889598</v>
      </c>
      <c r="L57" s="171">
        <f t="shared" si="11"/>
        <v>-895.36398592669843</v>
      </c>
      <c r="M57" s="172">
        <f t="shared" si="12"/>
        <v>-998.30276077704877</v>
      </c>
      <c r="N57" s="173">
        <f t="shared" si="13"/>
        <v>445.82113836842109</v>
      </c>
      <c r="O57" s="173">
        <f t="shared" ca="1" si="13"/>
        <v>-916.37306346576554</v>
      </c>
      <c r="Q57" s="240">
        <f t="shared" si="14"/>
        <v>466.55999999999949</v>
      </c>
      <c r="R57" s="240">
        <f t="shared" si="3"/>
        <v>-428.80398592669894</v>
      </c>
      <c r="S57" s="243">
        <f t="shared" si="15"/>
        <v>517.85999999999945</v>
      </c>
      <c r="T57" s="244">
        <f t="shared" si="4"/>
        <v>-480.44276077704933</v>
      </c>
      <c r="U57" s="247">
        <f t="shared" si="16"/>
        <v>184.13999999999987</v>
      </c>
      <c r="V57" s="248">
        <f t="shared" ca="1" si="5"/>
        <v>-732.23306346576567</v>
      </c>
      <c r="W57" s="248">
        <f t="shared" si="6"/>
        <v>629.96113836842096</v>
      </c>
      <c r="X57" s="248">
        <f t="shared" si="7"/>
        <v>-629.96113836842096</v>
      </c>
    </row>
    <row r="58" spans="1:24" ht="15.75" x14ac:dyDescent="0.25">
      <c r="A58" s="144">
        <v>-813.5</v>
      </c>
      <c r="B58" s="148">
        <v>1238.4000000000001</v>
      </c>
      <c r="C58" s="153">
        <v>532.5</v>
      </c>
      <c r="D58" s="157">
        <v>63.3</v>
      </c>
      <c r="E58" s="160">
        <v>43.1</v>
      </c>
      <c r="F58" s="164">
        <v>5056.2</v>
      </c>
      <c r="G58" s="164">
        <f t="shared" ca="1" si="1"/>
        <v>1990.8</v>
      </c>
      <c r="I58" s="167">
        <f t="shared" si="8"/>
        <v>-603.45531122290936</v>
      </c>
      <c r="J58" s="169">
        <f t="shared" si="9"/>
        <v>-372.10842349755308</v>
      </c>
      <c r="K58" s="67">
        <f t="shared" si="10"/>
        <v>-762.91144029685017</v>
      </c>
      <c r="L58" s="171">
        <f t="shared" si="11"/>
        <v>-895.21054239903583</v>
      </c>
      <c r="M58" s="172">
        <f t="shared" si="12"/>
        <v>-998.19828342952997</v>
      </c>
      <c r="N58" s="173">
        <f t="shared" si="13"/>
        <v>458.07648559273082</v>
      </c>
      <c r="O58" s="173">
        <f t="shared" ca="1" si="13"/>
        <v>-911.54730300856579</v>
      </c>
      <c r="Q58" s="240">
        <f t="shared" si="14"/>
        <v>475.19999999999948</v>
      </c>
      <c r="R58" s="240">
        <f t="shared" si="3"/>
        <v>-420.01054239903635</v>
      </c>
      <c r="S58" s="243">
        <f t="shared" si="15"/>
        <v>527.44999999999948</v>
      </c>
      <c r="T58" s="244">
        <f t="shared" si="4"/>
        <v>-470.74828342953049</v>
      </c>
      <c r="U58" s="247">
        <f t="shared" si="16"/>
        <v>187.54999999999987</v>
      </c>
      <c r="V58" s="248">
        <f t="shared" ca="1" si="5"/>
        <v>-723.99730300856595</v>
      </c>
      <c r="W58" s="248">
        <f t="shared" si="6"/>
        <v>645.62648559273066</v>
      </c>
      <c r="X58" s="248">
        <f t="shared" si="7"/>
        <v>-645.62648559273066</v>
      </c>
    </row>
    <row r="59" spans="1:24" ht="15.75" x14ac:dyDescent="0.25">
      <c r="A59" s="144">
        <v>-3022.5</v>
      </c>
      <c r="B59" s="148">
        <v>-1478.2</v>
      </c>
      <c r="C59" s="153">
        <v>-803.2</v>
      </c>
      <c r="D59" s="157" t="s">
        <v>192</v>
      </c>
      <c r="E59" s="160">
        <v>-760.8</v>
      </c>
      <c r="F59" s="164">
        <v>1808.4</v>
      </c>
      <c r="G59" s="164" t="str">
        <f t="shared" ca="1" si="1"/>
        <v>2073</v>
      </c>
      <c r="I59" s="167">
        <f t="shared" si="8"/>
        <v>-610.78179577569892</v>
      </c>
      <c r="J59" s="169">
        <f t="shared" si="9"/>
        <v>-375.6916507426522</v>
      </c>
      <c r="K59" s="67">
        <f t="shared" si="10"/>
        <v>-764.85844711963068</v>
      </c>
      <c r="L59" s="171">
        <f t="shared" si="11"/>
        <v>-897.43582984898956</v>
      </c>
      <c r="M59" s="172">
        <f t="shared" si="12"/>
        <v>-1000.0425104907542</v>
      </c>
      <c r="N59" s="173">
        <f t="shared" si="13"/>
        <v>462.46011473757136</v>
      </c>
      <c r="O59" s="173">
        <f t="shared" ca="1" si="13"/>
        <v>-906.52229379776929</v>
      </c>
      <c r="Q59" s="240">
        <f t="shared" si="14"/>
        <v>483.83999999999946</v>
      </c>
      <c r="R59" s="240">
        <f t="shared" si="3"/>
        <v>-413.59582984899009</v>
      </c>
      <c r="S59" s="243">
        <f t="shared" si="15"/>
        <v>537.03999999999951</v>
      </c>
      <c r="T59" s="244">
        <f t="shared" si="4"/>
        <v>-463.00251049075473</v>
      </c>
      <c r="U59" s="247">
        <f t="shared" si="16"/>
        <v>190.95999999999987</v>
      </c>
      <c r="V59" s="248">
        <f t="shared" ca="1" si="5"/>
        <v>-715.56229379776937</v>
      </c>
      <c r="W59" s="248">
        <f t="shared" si="6"/>
        <v>653.42011473757123</v>
      </c>
      <c r="X59" s="248">
        <f t="shared" si="7"/>
        <v>-653.42011473757123</v>
      </c>
    </row>
    <row r="60" spans="1:24" ht="15.75" x14ac:dyDescent="0.25">
      <c r="A60" s="144">
        <v>-6504.4</v>
      </c>
      <c r="B60" s="148">
        <v>-4889.5</v>
      </c>
      <c r="C60" s="153">
        <v>-5065.5</v>
      </c>
      <c r="D60" s="157">
        <v>-5096.2</v>
      </c>
      <c r="E60" s="160">
        <v>-5150.3999999999996</v>
      </c>
      <c r="F60" s="164">
        <v>1034.5</v>
      </c>
      <c r="G60" s="164">
        <f t="shared" ca="1" si="1"/>
        <v>3177.9</v>
      </c>
      <c r="I60" s="167">
        <f t="shared" si="8"/>
        <v>-626.54629328822637</v>
      </c>
      <c r="J60" s="169">
        <f t="shared" si="9"/>
        <v>-387.54302320767994</v>
      </c>
      <c r="K60" s="67">
        <f t="shared" si="10"/>
        <v>-777.13633139475314</v>
      </c>
      <c r="L60" s="171">
        <f t="shared" si="11"/>
        <v>-909.78811044774136</v>
      </c>
      <c r="M60" s="172">
        <f t="shared" si="12"/>
        <v>-1012.5261350700182</v>
      </c>
      <c r="N60" s="173">
        <f t="shared" si="13"/>
        <v>464.96780298992576</v>
      </c>
      <c r="O60" s="173">
        <f t="shared" ca="1" si="13"/>
        <v>-898.81915157242213</v>
      </c>
      <c r="Q60" s="240">
        <f t="shared" si="14"/>
        <v>492.47999999999945</v>
      </c>
      <c r="R60" s="240">
        <f t="shared" si="3"/>
        <v>-417.30811044774191</v>
      </c>
      <c r="S60" s="243">
        <f t="shared" si="15"/>
        <v>546.62999999999954</v>
      </c>
      <c r="T60" s="244">
        <f t="shared" si="4"/>
        <v>-465.89613507001866</v>
      </c>
      <c r="U60" s="247">
        <f t="shared" si="16"/>
        <v>194.36999999999986</v>
      </c>
      <c r="V60" s="248">
        <f t="shared" ca="1" si="5"/>
        <v>-704.44915157242224</v>
      </c>
      <c r="W60" s="248">
        <f t="shared" si="6"/>
        <v>659.33780298992565</v>
      </c>
      <c r="X60" s="248">
        <f t="shared" si="7"/>
        <v>-659.33780298992565</v>
      </c>
    </row>
    <row r="61" spans="1:24" ht="15.75" x14ac:dyDescent="0.25">
      <c r="A61" s="144" t="s">
        <v>193</v>
      </c>
      <c r="B61" s="148">
        <v>-3734.8</v>
      </c>
      <c r="C61" s="153">
        <v>-3238.6</v>
      </c>
      <c r="D61" s="157">
        <v>-3714.6</v>
      </c>
      <c r="E61" s="160">
        <v>-3690.9</v>
      </c>
      <c r="F61" s="164" t="s">
        <v>194</v>
      </c>
      <c r="G61" s="164">
        <f t="shared" ca="1" si="1"/>
        <v>2262.4</v>
      </c>
      <c r="I61" s="167">
        <f t="shared" si="8"/>
        <v>-638.28255454019893</v>
      </c>
      <c r="J61" s="169">
        <f t="shared" si="9"/>
        <v>-396.59593919284845</v>
      </c>
      <c r="K61" s="67">
        <f t="shared" si="10"/>
        <v>-784.98659677338662</v>
      </c>
      <c r="L61" s="171">
        <f t="shared" si="11"/>
        <v>-918.79206823451682</v>
      </c>
      <c r="M61" s="172">
        <f t="shared" si="12"/>
        <v>-1021.4726516921835</v>
      </c>
      <c r="N61" s="173">
        <f t="shared" si="13"/>
        <v>471.00358671830116</v>
      </c>
      <c r="O61" s="173">
        <f t="shared" ca="1" si="13"/>
        <v>-893.3350491753032</v>
      </c>
      <c r="Q61" s="240">
        <f t="shared" si="14"/>
        <v>501.11999999999944</v>
      </c>
      <c r="R61" s="240">
        <f t="shared" si="3"/>
        <v>-417.67206823451738</v>
      </c>
      <c r="S61" s="243">
        <f t="shared" si="15"/>
        <v>556.21999999999957</v>
      </c>
      <c r="T61" s="244">
        <f t="shared" si="4"/>
        <v>-465.25265169218392</v>
      </c>
      <c r="U61" s="247">
        <f t="shared" si="16"/>
        <v>197.77999999999986</v>
      </c>
      <c r="V61" s="248">
        <f t="shared" ca="1" si="5"/>
        <v>-695.55504917530334</v>
      </c>
      <c r="W61" s="248">
        <f t="shared" si="6"/>
        <v>668.78358671830097</v>
      </c>
      <c r="X61" s="248">
        <f t="shared" si="7"/>
        <v>-668.78358671830097</v>
      </c>
    </row>
    <row r="62" spans="1:24" ht="15.75" x14ac:dyDescent="0.25">
      <c r="A62" s="144" t="s">
        <v>195</v>
      </c>
      <c r="B62" s="148">
        <v>-2291.5</v>
      </c>
      <c r="C62" s="153">
        <v>-2416.9</v>
      </c>
      <c r="D62" s="157">
        <v>-2529.6</v>
      </c>
      <c r="E62" s="160">
        <v>-2515.3000000000002</v>
      </c>
      <c r="F62" s="164">
        <v>-591.29999999999995</v>
      </c>
      <c r="G62" s="164">
        <f t="shared" ca="1" si="1"/>
        <v>226.4</v>
      </c>
      <c r="I62" s="167">
        <f t="shared" si="8"/>
        <v>-649.6431854313646</v>
      </c>
      <c r="J62" s="169">
        <f t="shared" si="9"/>
        <v>-402.15057768257202</v>
      </c>
      <c r="K62" s="67">
        <f t="shared" si="10"/>
        <v>-790.84519363744437</v>
      </c>
      <c r="L62" s="171">
        <f t="shared" si="11"/>
        <v>-924.92383796548233</v>
      </c>
      <c r="M62" s="172">
        <f t="shared" si="12"/>
        <v>-1027.5697598369886</v>
      </c>
      <c r="N62" s="173">
        <f t="shared" si="13"/>
        <v>469.57023703331106</v>
      </c>
      <c r="O62" s="173">
        <f t="shared" ca="1" si="13"/>
        <v>-892.78624019848496</v>
      </c>
      <c r="Q62" s="240">
        <f t="shared" si="14"/>
        <v>509.75999999999942</v>
      </c>
      <c r="R62" s="240">
        <f t="shared" si="3"/>
        <v>-415.16383796548291</v>
      </c>
      <c r="S62" s="243">
        <f t="shared" si="15"/>
        <v>565.8099999999996</v>
      </c>
      <c r="T62" s="244">
        <f t="shared" si="4"/>
        <v>-461.75975983698902</v>
      </c>
      <c r="U62" s="247">
        <f t="shared" si="16"/>
        <v>201.18999999999986</v>
      </c>
      <c r="V62" s="248">
        <f t="shared" ca="1" si="5"/>
        <v>-691.59624019848513</v>
      </c>
      <c r="W62" s="248">
        <f t="shared" si="6"/>
        <v>670.76023703331089</v>
      </c>
      <c r="X62" s="248">
        <f t="shared" si="7"/>
        <v>-670.76023703331089</v>
      </c>
    </row>
    <row r="63" spans="1:24" ht="15.75" x14ac:dyDescent="0.25">
      <c r="A63" s="144">
        <v>-3819.8</v>
      </c>
      <c r="B63" s="148">
        <v>-1381.4</v>
      </c>
      <c r="C63" s="153" t="s">
        <v>196</v>
      </c>
      <c r="D63" s="157">
        <v>-1410.9</v>
      </c>
      <c r="E63" s="160">
        <v>-1453.6</v>
      </c>
      <c r="F63" s="164">
        <v>76.2</v>
      </c>
      <c r="G63" s="164">
        <f t="shared" ca="1" si="1"/>
        <v>1081.2</v>
      </c>
      <c r="I63" s="167">
        <f t="shared" si="8"/>
        <v>-658.90211268063661</v>
      </c>
      <c r="J63" s="169">
        <f t="shared" si="9"/>
        <v>-405.49916074569671</v>
      </c>
      <c r="K63" s="67">
        <f t="shared" si="10"/>
        <v>-793.8267801053986</v>
      </c>
      <c r="L63" s="171">
        <f t="shared" si="11"/>
        <v>-928.34392940837688</v>
      </c>
      <c r="M63" s="172">
        <f t="shared" si="12"/>
        <v>-1031.0933565052828</v>
      </c>
      <c r="N63" s="173">
        <f t="shared" si="13"/>
        <v>469.75495104161223</v>
      </c>
      <c r="O63" s="173">
        <f t="shared" ca="1" si="13"/>
        <v>-890.16534944060709</v>
      </c>
      <c r="Q63" s="240">
        <f t="shared" si="14"/>
        <v>518.39999999999941</v>
      </c>
      <c r="R63" s="240">
        <f t="shared" si="3"/>
        <v>-409.94392940837747</v>
      </c>
      <c r="S63" s="243">
        <f t="shared" si="15"/>
        <v>575.39999999999964</v>
      </c>
      <c r="T63" s="244">
        <f t="shared" si="4"/>
        <v>-455.69335650528319</v>
      </c>
      <c r="U63" s="247">
        <f t="shared" si="16"/>
        <v>204.59999999999985</v>
      </c>
      <c r="V63" s="248">
        <f t="shared" ca="1" si="5"/>
        <v>-685.56534944060718</v>
      </c>
      <c r="W63" s="248">
        <f t="shared" si="6"/>
        <v>674.35495104161214</v>
      </c>
      <c r="X63" s="248">
        <f t="shared" si="7"/>
        <v>-674.35495104161214</v>
      </c>
    </row>
    <row r="64" spans="1:24" ht="15.75" x14ac:dyDescent="0.25">
      <c r="A64" s="144">
        <v>-5293.8</v>
      </c>
      <c r="B64" s="148">
        <v>-3940.1</v>
      </c>
      <c r="C64" s="153">
        <v>-3174.6</v>
      </c>
      <c r="D64" s="157" t="s">
        <v>197</v>
      </c>
      <c r="E64" s="160">
        <v>-3179.1</v>
      </c>
      <c r="F64" s="164">
        <v>-497.8</v>
      </c>
      <c r="G64" s="164">
        <f t="shared" ca="1" si="1"/>
        <v>1824.8</v>
      </c>
      <c r="I64" s="167">
        <f t="shared" si="8"/>
        <v>-671.73323726335059</v>
      </c>
      <c r="J64" s="169">
        <f t="shared" si="9"/>
        <v>-415.04965182952941</v>
      </c>
      <c r="K64" s="67">
        <f t="shared" si="10"/>
        <v>-801.52192385342448</v>
      </c>
      <c r="L64" s="171">
        <f t="shared" si="11"/>
        <v>-936.16850281876179</v>
      </c>
      <c r="M64" s="172">
        <f t="shared" si="12"/>
        <v>-1038.7994072673489</v>
      </c>
      <c r="N64" s="173">
        <f t="shared" si="13"/>
        <v>468.54825096073785</v>
      </c>
      <c r="O64" s="173">
        <f t="shared" ca="1" si="13"/>
        <v>-885.74196711571267</v>
      </c>
      <c r="Q64" s="240">
        <f t="shared" si="14"/>
        <v>527.0399999999994</v>
      </c>
      <c r="R64" s="240">
        <f t="shared" si="3"/>
        <v>-409.1285028187624</v>
      </c>
      <c r="S64" s="243">
        <f t="shared" si="15"/>
        <v>584.98999999999967</v>
      </c>
      <c r="T64" s="244">
        <f t="shared" si="4"/>
        <v>-453.80940726734923</v>
      </c>
      <c r="U64" s="247">
        <f t="shared" si="16"/>
        <v>208.00999999999985</v>
      </c>
      <c r="V64" s="248">
        <f t="shared" ca="1" si="5"/>
        <v>-677.73196711571279</v>
      </c>
      <c r="W64" s="248">
        <f t="shared" si="6"/>
        <v>676.55825096073772</v>
      </c>
      <c r="X64" s="248">
        <f t="shared" si="7"/>
        <v>-676.55825096073772</v>
      </c>
    </row>
    <row r="65" spans="1:27" ht="15.75" x14ac:dyDescent="0.25">
      <c r="A65" s="144">
        <v>-6700.1</v>
      </c>
      <c r="B65" s="148">
        <v>-4924.7</v>
      </c>
      <c r="C65" s="153">
        <v>-4508.3999999999996</v>
      </c>
      <c r="D65" s="157">
        <v>-4525.8</v>
      </c>
      <c r="E65" s="160">
        <v>-4535.3999999999996</v>
      </c>
      <c r="F65" s="164">
        <v>-2852.3</v>
      </c>
      <c r="G65" s="164">
        <f t="shared" ca="1" si="1"/>
        <v>4269.8</v>
      </c>
      <c r="I65" s="167">
        <f t="shared" si="8"/>
        <v>-687.97188194729108</v>
      </c>
      <c r="J65" s="169">
        <f t="shared" si="9"/>
        <v>-426.98632735680656</v>
      </c>
      <c r="K65" s="67">
        <f t="shared" si="10"/>
        <v>-812.44972369061497</v>
      </c>
      <c r="L65" s="171">
        <f t="shared" si="11"/>
        <v>-947.13847133236027</v>
      </c>
      <c r="M65" s="172">
        <f t="shared" si="12"/>
        <v>-1049.7926412241891</v>
      </c>
      <c r="N65" s="173">
        <f t="shared" si="13"/>
        <v>461.63430100355748</v>
      </c>
      <c r="O65" s="173">
        <f t="shared" ca="1" si="13"/>
        <v>-875.39241902866695</v>
      </c>
      <c r="Q65" s="240">
        <f t="shared" si="14"/>
        <v>535.67999999999938</v>
      </c>
      <c r="R65" s="240">
        <f t="shared" si="3"/>
        <v>-411.45847133236089</v>
      </c>
      <c r="S65" s="243">
        <f t="shared" si="15"/>
        <v>594.5799999999997</v>
      </c>
      <c r="T65" s="244">
        <f t="shared" si="4"/>
        <v>-455.21264122418938</v>
      </c>
      <c r="U65" s="247">
        <f t="shared" si="16"/>
        <v>211.41999999999985</v>
      </c>
      <c r="V65" s="248">
        <f t="shared" ca="1" si="5"/>
        <v>-663.9724190286671</v>
      </c>
      <c r="W65" s="248">
        <f t="shared" si="6"/>
        <v>673.05430100355738</v>
      </c>
      <c r="X65" s="248">
        <f t="shared" si="7"/>
        <v>-673.05430100355738</v>
      </c>
    </row>
    <row r="66" spans="1:27" ht="15.75" x14ac:dyDescent="0.25">
      <c r="A66" s="144">
        <v>-5548.8</v>
      </c>
      <c r="B66" s="148">
        <v>-4031.7</v>
      </c>
      <c r="C66" s="153">
        <v>-3649.9</v>
      </c>
      <c r="D66" s="157">
        <v>-3680.9</v>
      </c>
      <c r="E66" s="160" t="s">
        <v>198</v>
      </c>
      <c r="F66" s="164">
        <v>2204.3000000000002</v>
      </c>
      <c r="G66" s="164">
        <f t="shared" ca="1" si="1"/>
        <v>917.3</v>
      </c>
      <c r="I66" s="167">
        <f t="shared" si="8"/>
        <v>-701.42093043957959</v>
      </c>
      <c r="J66" s="169">
        <f t="shared" si="9"/>
        <v>-436.75882164762049</v>
      </c>
      <c r="K66" s="67">
        <f t="shared" si="10"/>
        <v>-821.29686924320958</v>
      </c>
      <c r="L66" s="171">
        <f t="shared" si="11"/>
        <v>-956.06075114073246</v>
      </c>
      <c r="M66" s="172">
        <f t="shared" si="12"/>
        <v>-1058.8096868546547</v>
      </c>
      <c r="N66" s="173">
        <f t="shared" si="13"/>
        <v>466.97757328240692</v>
      </c>
      <c r="O66" s="173">
        <f t="shared" ca="1" si="13"/>
        <v>-873.16882840980463</v>
      </c>
      <c r="Q66" s="240">
        <f t="shared" si="14"/>
        <v>544.31999999999937</v>
      </c>
      <c r="R66" s="240">
        <f t="shared" si="3"/>
        <v>-411.7407511407331</v>
      </c>
      <c r="S66" s="243">
        <f t="shared" si="15"/>
        <v>604.16999999999973</v>
      </c>
      <c r="T66" s="244">
        <f t="shared" si="4"/>
        <v>-454.639686854655</v>
      </c>
      <c r="U66" s="247">
        <f t="shared" si="16"/>
        <v>214.82999999999984</v>
      </c>
      <c r="V66" s="248">
        <f t="shared" ca="1" si="5"/>
        <v>-658.33882840980482</v>
      </c>
      <c r="W66" s="248">
        <f t="shared" si="6"/>
        <v>681.80757328240679</v>
      </c>
      <c r="X66" s="248">
        <f t="shared" si="7"/>
        <v>-681.80757328240679</v>
      </c>
    </row>
    <row r="67" spans="1:27" ht="15.75" x14ac:dyDescent="0.25">
      <c r="A67" s="144">
        <v>-5668.1</v>
      </c>
      <c r="B67" s="148">
        <v>-4266.6000000000004</v>
      </c>
      <c r="C67" s="153" t="s">
        <v>199</v>
      </c>
      <c r="D67" s="157">
        <v>-3032.6</v>
      </c>
      <c r="E67" s="160">
        <v>-2834.8</v>
      </c>
      <c r="F67" s="164">
        <v>-1839.1</v>
      </c>
      <c r="G67" s="164">
        <f t="shared" ca="1" si="1"/>
        <v>-1719.1</v>
      </c>
      <c r="I67" s="167">
        <f t="shared" si="8"/>
        <v>-715.15906339199375</v>
      </c>
      <c r="J67" s="169">
        <f t="shared" si="9"/>
        <v>-447.10061437645874</v>
      </c>
      <c r="K67" s="67">
        <f t="shared" si="10"/>
        <v>-828.69727986440068</v>
      </c>
      <c r="L67" s="171">
        <f t="shared" si="11"/>
        <v>-963.41171614710777</v>
      </c>
      <c r="M67" s="172">
        <f t="shared" si="12"/>
        <v>-1065.6812196457945</v>
      </c>
      <c r="N67" s="173">
        <f t="shared" si="13"/>
        <v>462.51952814649798</v>
      </c>
      <c r="O67" s="173">
        <f t="shared" ca="1" si="13"/>
        <v>-877.33599616156414</v>
      </c>
      <c r="Q67" s="240">
        <f t="shared" si="14"/>
        <v>552.95999999999935</v>
      </c>
      <c r="R67" s="240">
        <f t="shared" si="3"/>
        <v>-410.45171614710841</v>
      </c>
      <c r="S67" s="243">
        <f t="shared" si="15"/>
        <v>613.75999999999976</v>
      </c>
      <c r="T67" s="244">
        <f t="shared" si="4"/>
        <v>-451.92121964579474</v>
      </c>
      <c r="U67" s="247">
        <f t="shared" si="16"/>
        <v>218.23999999999984</v>
      </c>
      <c r="V67" s="248">
        <f t="shared" ca="1" si="5"/>
        <v>-659.09599616156424</v>
      </c>
      <c r="W67" s="248">
        <f t="shared" si="6"/>
        <v>680.75952814649781</v>
      </c>
      <c r="X67" s="248">
        <f t="shared" si="7"/>
        <v>-680.75952814649781</v>
      </c>
    </row>
    <row r="68" spans="1:27" ht="15.75" x14ac:dyDescent="0.25">
      <c r="A68" s="144">
        <v>-6689.8</v>
      </c>
      <c r="B68" s="148">
        <v>-5372.8</v>
      </c>
      <c r="C68" s="153">
        <v>-5043.8</v>
      </c>
      <c r="D68" s="157">
        <v>-5005.1000000000004</v>
      </c>
      <c r="E68" s="160">
        <v>-4773.5</v>
      </c>
      <c r="F68" s="164">
        <v>-4215.8999999999996</v>
      </c>
      <c r="G68" s="164">
        <f t="shared" ca="1" si="1"/>
        <v>2729.3</v>
      </c>
      <c r="I68" s="167">
        <f t="shared" si="8"/>
        <v>-731.37275332234776</v>
      </c>
      <c r="J68" s="169">
        <f t="shared" si="9"/>
        <v>-460.12317635031576</v>
      </c>
      <c r="K68" s="67">
        <f t="shared" si="10"/>
        <v>-840.92257764887984</v>
      </c>
      <c r="L68" s="171">
        <f t="shared" si="11"/>
        <v>-975.5432303155801</v>
      </c>
      <c r="M68" s="172">
        <f t="shared" si="12"/>
        <v>-1077.2514773171874</v>
      </c>
      <c r="N68" s="173">
        <f t="shared" si="13"/>
        <v>452.30060970516081</v>
      </c>
      <c r="O68" s="173">
        <f t="shared" ca="1" si="13"/>
        <v>-870.72017932278129</v>
      </c>
      <c r="Q68" s="240">
        <f t="shared" si="14"/>
        <v>561.59999999999934</v>
      </c>
      <c r="R68" s="240">
        <f t="shared" si="3"/>
        <v>-413.94323031558076</v>
      </c>
      <c r="S68" s="243">
        <f t="shared" si="15"/>
        <v>623.3499999999998</v>
      </c>
      <c r="T68" s="244">
        <f t="shared" si="4"/>
        <v>-453.90147731718764</v>
      </c>
      <c r="U68" s="247">
        <f t="shared" si="16"/>
        <v>221.64999999999984</v>
      </c>
      <c r="V68" s="248">
        <f t="shared" ca="1" si="5"/>
        <v>-649.07017932278143</v>
      </c>
      <c r="W68" s="248">
        <f t="shared" si="6"/>
        <v>673.95060970516067</v>
      </c>
      <c r="X68" s="248">
        <f t="shared" si="7"/>
        <v>-673.95060970516067</v>
      </c>
    </row>
    <row r="69" spans="1:27" ht="15.75" x14ac:dyDescent="0.25">
      <c r="A69" s="144">
        <v>-3280.3</v>
      </c>
      <c r="B69" s="148">
        <v>-2886.3</v>
      </c>
      <c r="C69" s="153">
        <v>-2321.6999999999998</v>
      </c>
      <c r="D69" s="157">
        <v>-2554.1999999999998</v>
      </c>
      <c r="E69" s="160" t="s">
        <v>200</v>
      </c>
      <c r="F69" s="164">
        <v>-4119.1000000000004</v>
      </c>
      <c r="G69" s="164">
        <f t="shared" ref="G69:G103" ca="1" si="17">OFFSET($F$103,(ROW($F$4)-ROW()),)</f>
        <v>6143.2</v>
      </c>
      <c r="I69" s="167">
        <f t="shared" si="8"/>
        <v>-739.32408973271265</v>
      </c>
      <c r="J69" s="169">
        <f t="shared" si="9"/>
        <v>-467.11953665896732</v>
      </c>
      <c r="K69" s="67">
        <f t="shared" si="10"/>
        <v>-846.55041842706214</v>
      </c>
      <c r="L69" s="171">
        <f t="shared" si="11"/>
        <v>-981.73462760123755</v>
      </c>
      <c r="M69" s="172">
        <f t="shared" si="12"/>
        <v>-1083.4787480486584</v>
      </c>
      <c r="N69" s="173">
        <f t="shared" si="13"/>
        <v>442.31629318984614</v>
      </c>
      <c r="O69" s="173">
        <f t="shared" ca="1" si="13"/>
        <v>-855.83084373991983</v>
      </c>
      <c r="Q69" s="240">
        <f t="shared" si="14"/>
        <v>570.23999999999933</v>
      </c>
      <c r="R69" s="240">
        <f t="shared" ref="R69:R104" si="18">Q69+L69</f>
        <v>-411.49462760123822</v>
      </c>
      <c r="S69" s="243">
        <f t="shared" si="15"/>
        <v>632.93999999999983</v>
      </c>
      <c r="T69" s="244">
        <f t="shared" ref="T69:T104" si="19">S69+M69</f>
        <v>-450.53874804865859</v>
      </c>
      <c r="U69" s="247">
        <f t="shared" si="16"/>
        <v>225.05999999999983</v>
      </c>
      <c r="V69" s="248">
        <f t="shared" ref="V69:V103" ca="1" si="20">U69+O69</f>
        <v>-630.77084373992</v>
      </c>
      <c r="W69" s="248">
        <f t="shared" ref="W69:W104" si="21">U69+N69</f>
        <v>667.37629318984591</v>
      </c>
      <c r="X69" s="248">
        <f t="shared" ref="X69:X104" si="22">(-1)*(U69+N69)</f>
        <v>-667.37629318984591</v>
      </c>
    </row>
    <row r="70" spans="1:27" ht="15.75" x14ac:dyDescent="0.25">
      <c r="A70" s="144">
        <v>4067.6</v>
      </c>
      <c r="B70" s="148">
        <v>5097.8999999999996</v>
      </c>
      <c r="C70" s="153">
        <v>6010.1</v>
      </c>
      <c r="D70" s="157">
        <v>5619.1</v>
      </c>
      <c r="E70" s="160">
        <v>5759.3</v>
      </c>
      <c r="F70" s="164">
        <v>-1999.5</v>
      </c>
      <c r="G70" s="164">
        <f t="shared" ca="1" si="17"/>
        <v>6712.7</v>
      </c>
      <c r="I70" s="167">
        <f t="shared" ref="I70:I104" si="23">500*SIN(A70*PI()/(180*3600))+I69</f>
        <v>-729.46458815806523</v>
      </c>
      <c r="J70" s="169">
        <f t="shared" ref="J70:J104" si="24">500*SIN(B70*PI()/(180*3600))+J69</f>
        <v>-454.76313640206678</v>
      </c>
      <c r="K70" s="67">
        <f t="shared" ref="K70:K104" si="25">500*SIN(C70*PI()/(180*3600))+K69</f>
        <v>-831.9835863396238</v>
      </c>
      <c r="L70" s="171">
        <f t="shared" ref="L70:L104" si="26">500*SIN(D70*PI()/(180*3600))+L69</f>
        <v>-968.11522954281281</v>
      </c>
      <c r="M70" s="172">
        <f t="shared" ref="M70:M104" si="27">500*SIN(E70*PI()/(180*3600))+M69</f>
        <v>-1069.5196248732627</v>
      </c>
      <c r="N70" s="173">
        <f t="shared" ref="N70:O104" si="28">500*SIN(F70*PI()/(180*3600))+N69</f>
        <v>437.46944432409805</v>
      </c>
      <c r="O70" s="173">
        <f t="shared" ca="1" si="28"/>
        <v>-839.56167193676026</v>
      </c>
      <c r="Q70" s="240">
        <f t="shared" ref="Q70:Q104" si="29">8.64+Q69</f>
        <v>578.87999999999931</v>
      </c>
      <c r="R70" s="240">
        <f t="shared" si="18"/>
        <v>-389.2352295428135</v>
      </c>
      <c r="S70" s="243">
        <f t="shared" ref="S70:S104" si="30">9.59+S69</f>
        <v>642.52999999999986</v>
      </c>
      <c r="T70" s="244">
        <f t="shared" si="19"/>
        <v>-426.98962487326287</v>
      </c>
      <c r="U70" s="247">
        <f t="shared" ref="U70:U104" si="31">3.41+U69</f>
        <v>228.46999999999983</v>
      </c>
      <c r="V70" s="248">
        <f t="shared" ca="1" si="20"/>
        <v>-611.09167193676046</v>
      </c>
      <c r="W70" s="248">
        <f t="shared" si="21"/>
        <v>665.93944432409785</v>
      </c>
      <c r="X70" s="248">
        <f t="shared" si="22"/>
        <v>-665.93944432409785</v>
      </c>
    </row>
    <row r="71" spans="1:27" ht="15.75" x14ac:dyDescent="0.25">
      <c r="A71" s="144">
        <v>4063.1</v>
      </c>
      <c r="B71" s="148">
        <v>6152.8</v>
      </c>
      <c r="C71" s="153">
        <v>6623.7</v>
      </c>
      <c r="D71" s="157" t="s">
        <v>201</v>
      </c>
      <c r="E71" s="160">
        <v>6779.5</v>
      </c>
      <c r="F71" s="164">
        <v>-684.8</v>
      </c>
      <c r="G71" s="164" t="str">
        <f t="shared" ca="1" si="17"/>
        <v>4522</v>
      </c>
      <c r="I71" s="167">
        <f t="shared" si="23"/>
        <v>-719.61599277259393</v>
      </c>
      <c r="J71" s="169">
        <f t="shared" si="24"/>
        <v>-439.85054009896407</v>
      </c>
      <c r="K71" s="67">
        <f t="shared" si="25"/>
        <v>-815.93004389430803</v>
      </c>
      <c r="L71" s="171">
        <f t="shared" si="26"/>
        <v>-951.98100744634849</v>
      </c>
      <c r="M71" s="172">
        <f t="shared" si="27"/>
        <v>-1053.088611899329</v>
      </c>
      <c r="N71" s="173">
        <f t="shared" si="28"/>
        <v>435.80944532951924</v>
      </c>
      <c r="O71" s="173">
        <f t="shared" ca="1" si="28"/>
        <v>-828.60091266767904</v>
      </c>
      <c r="Q71" s="240">
        <f t="shared" si="29"/>
        <v>587.5199999999993</v>
      </c>
      <c r="R71" s="240">
        <f t="shared" si="18"/>
        <v>-364.46100744634919</v>
      </c>
      <c r="S71" s="243">
        <f t="shared" si="30"/>
        <v>652.11999999999989</v>
      </c>
      <c r="T71" s="244">
        <f t="shared" si="19"/>
        <v>-400.96861189932906</v>
      </c>
      <c r="U71" s="247">
        <f t="shared" si="31"/>
        <v>231.87999999999982</v>
      </c>
      <c r="V71" s="248">
        <f t="shared" ca="1" si="20"/>
        <v>-596.72091266767916</v>
      </c>
      <c r="W71" s="248">
        <f t="shared" si="21"/>
        <v>667.689445329519</v>
      </c>
      <c r="X71" s="248">
        <f t="shared" si="22"/>
        <v>-667.689445329519</v>
      </c>
    </row>
    <row r="72" spans="1:27" ht="15.75" x14ac:dyDescent="0.25">
      <c r="A72" s="144">
        <v>3370.5</v>
      </c>
      <c r="B72" s="148">
        <v>5083.3999999999996</v>
      </c>
      <c r="C72" s="153">
        <v>7254.1</v>
      </c>
      <c r="D72" s="157">
        <v>7237.3</v>
      </c>
      <c r="E72" s="160">
        <v>7563.3</v>
      </c>
      <c r="F72" s="164">
        <v>5162.6000000000004</v>
      </c>
      <c r="G72" s="164">
        <f t="shared" ca="1" si="17"/>
        <v>5434.9</v>
      </c>
      <c r="I72" s="167">
        <f t="shared" si="23"/>
        <v>-711.4460338089126</v>
      </c>
      <c r="J72" s="169">
        <f t="shared" si="24"/>
        <v>-427.52927812966698</v>
      </c>
      <c r="K72" s="67">
        <f t="shared" si="25"/>
        <v>-798.34923393225483</v>
      </c>
      <c r="L72" s="171">
        <f t="shared" si="26"/>
        <v>-934.44089670943106</v>
      </c>
      <c r="M72" s="172">
        <f t="shared" si="27"/>
        <v>-1034.7587634951219</v>
      </c>
      <c r="N72" s="173">
        <f t="shared" si="28"/>
        <v>448.32263430247775</v>
      </c>
      <c r="O72" s="173">
        <f t="shared" ca="1" si="28"/>
        <v>-815.42786770444764</v>
      </c>
      <c r="Q72" s="240">
        <f t="shared" si="29"/>
        <v>596.15999999999929</v>
      </c>
      <c r="R72" s="240">
        <f t="shared" si="18"/>
        <v>-338.28089670943177</v>
      </c>
      <c r="S72" s="243">
        <f t="shared" si="30"/>
        <v>661.70999999999992</v>
      </c>
      <c r="T72" s="244">
        <f t="shared" si="19"/>
        <v>-373.04876349512199</v>
      </c>
      <c r="U72" s="247">
        <f t="shared" si="31"/>
        <v>235.28999999999982</v>
      </c>
      <c r="V72" s="248">
        <f t="shared" ca="1" si="20"/>
        <v>-580.13786770444779</v>
      </c>
      <c r="W72" s="248">
        <f t="shared" si="21"/>
        <v>683.61263430247755</v>
      </c>
      <c r="X72" s="248">
        <f t="shared" si="22"/>
        <v>-683.61263430247755</v>
      </c>
    </row>
    <row r="73" spans="1:27" ht="15.75" x14ac:dyDescent="0.25">
      <c r="A73" s="144">
        <v>295.3</v>
      </c>
      <c r="B73" s="148" t="s">
        <v>202</v>
      </c>
      <c r="C73" s="153">
        <v>3686.5</v>
      </c>
      <c r="D73" s="157">
        <v>3382.3</v>
      </c>
      <c r="E73" s="160">
        <v>3579.6</v>
      </c>
      <c r="F73" s="164">
        <v>538.1</v>
      </c>
      <c r="G73" s="164">
        <f t="shared" ca="1" si="17"/>
        <v>5339.5</v>
      </c>
      <c r="I73" s="167">
        <f t="shared" si="23"/>
        <v>-710.73020665328522</v>
      </c>
      <c r="J73" s="169">
        <f t="shared" si="24"/>
        <v>-421.36745222196708</v>
      </c>
      <c r="K73" s="67">
        <f t="shared" si="25"/>
        <v>-789.41338150557112</v>
      </c>
      <c r="L73" s="171">
        <f t="shared" si="26"/>
        <v>-926.24233757073762</v>
      </c>
      <c r="M73" s="172">
        <f t="shared" si="27"/>
        <v>-1026.0820037829246</v>
      </c>
      <c r="N73" s="173">
        <f t="shared" si="28"/>
        <v>449.6270240319443</v>
      </c>
      <c r="O73" s="173">
        <f t="shared" ca="1" si="28"/>
        <v>-802.48599999456314</v>
      </c>
      <c r="Q73" s="240">
        <f t="shared" si="29"/>
        <v>604.79999999999927</v>
      </c>
      <c r="R73" s="240">
        <f t="shared" si="18"/>
        <v>-321.44233757073835</v>
      </c>
      <c r="S73" s="243">
        <f t="shared" si="30"/>
        <v>671.3</v>
      </c>
      <c r="T73" s="244">
        <f t="shared" si="19"/>
        <v>-354.78200378292468</v>
      </c>
      <c r="U73" s="247">
        <f t="shared" si="31"/>
        <v>238.69999999999982</v>
      </c>
      <c r="V73" s="248">
        <f t="shared" ca="1" si="20"/>
        <v>-563.78599999456333</v>
      </c>
      <c r="W73" s="248">
        <f t="shared" si="21"/>
        <v>688.32702403194412</v>
      </c>
      <c r="X73" s="248">
        <f t="shared" si="22"/>
        <v>-688.32702403194412</v>
      </c>
    </row>
    <row r="74" spans="1:27" ht="15.75" x14ac:dyDescent="0.25">
      <c r="A74" s="144">
        <v>803.4</v>
      </c>
      <c r="B74" s="148">
        <v>2578.1</v>
      </c>
      <c r="C74" s="153">
        <v>4137.2</v>
      </c>
      <c r="D74" s="157" t="s">
        <v>203</v>
      </c>
      <c r="E74" s="160">
        <v>4407.3999999999996</v>
      </c>
      <c r="F74" s="164" t="s">
        <v>204</v>
      </c>
      <c r="G74" s="164">
        <f t="shared" ca="1" si="17"/>
        <v>2110.1</v>
      </c>
      <c r="I74" s="167">
        <f t="shared" si="23"/>
        <v>-708.78271502050018</v>
      </c>
      <c r="J74" s="169">
        <f t="shared" si="24"/>
        <v>-415.1181241849888</v>
      </c>
      <c r="K74" s="67">
        <f t="shared" si="25"/>
        <v>-779.38519813910989</v>
      </c>
      <c r="L74" s="171">
        <f t="shared" si="26"/>
        <v>-915.86322220339366</v>
      </c>
      <c r="M74" s="172">
        <f t="shared" si="27"/>
        <v>-1015.3989776741487</v>
      </c>
      <c r="N74" s="173">
        <f t="shared" si="28"/>
        <v>444.83471417141573</v>
      </c>
      <c r="O74" s="173">
        <f t="shared" ca="1" si="28"/>
        <v>-797.3710624695467</v>
      </c>
      <c r="Q74" s="240">
        <f t="shared" si="29"/>
        <v>613.43999999999926</v>
      </c>
      <c r="R74" s="240">
        <f t="shared" si="18"/>
        <v>-302.4232222033944</v>
      </c>
      <c r="S74" s="243">
        <f t="shared" si="30"/>
        <v>680.89</v>
      </c>
      <c r="T74" s="244">
        <f t="shared" si="19"/>
        <v>-334.5089776741487</v>
      </c>
      <c r="U74" s="247">
        <f t="shared" si="31"/>
        <v>242.10999999999981</v>
      </c>
      <c r="V74" s="248">
        <f t="shared" ca="1" si="20"/>
        <v>-555.26106246954691</v>
      </c>
      <c r="W74" s="248">
        <f t="shared" si="21"/>
        <v>686.94471417141551</v>
      </c>
      <c r="X74" s="248">
        <f t="shared" si="22"/>
        <v>-686.94471417141551</v>
      </c>
    </row>
    <row r="75" spans="1:27" ht="15.75" x14ac:dyDescent="0.25">
      <c r="A75" s="144">
        <v>-1783.4</v>
      </c>
      <c r="B75" s="148">
        <v>345.9</v>
      </c>
      <c r="C75" s="153">
        <v>2436.6</v>
      </c>
      <c r="D75" s="157">
        <v>2362.6999999999998</v>
      </c>
      <c r="E75" s="160">
        <v>2802.4</v>
      </c>
      <c r="F75" s="164">
        <v>-378.5</v>
      </c>
      <c r="G75" s="164">
        <f t="shared" ca="1" si="17"/>
        <v>2588.4</v>
      </c>
      <c r="I75" s="167">
        <f t="shared" si="23"/>
        <v>-713.10574475226656</v>
      </c>
      <c r="J75" s="169">
        <f t="shared" si="24"/>
        <v>-414.27963931651203</v>
      </c>
      <c r="K75" s="67">
        <f t="shared" si="25"/>
        <v>-773.47885043251472</v>
      </c>
      <c r="L75" s="171">
        <f t="shared" si="26"/>
        <v>-910.13600102829378</v>
      </c>
      <c r="M75" s="172">
        <f t="shared" si="27"/>
        <v>-1008.6059773664692</v>
      </c>
      <c r="N75" s="173">
        <f t="shared" si="28"/>
        <v>443.91720479483735</v>
      </c>
      <c r="O75" s="173">
        <f t="shared" ca="1" si="28"/>
        <v>-791.09676848606762</v>
      </c>
      <c r="Q75" s="240">
        <f t="shared" si="29"/>
        <v>622.07999999999925</v>
      </c>
      <c r="R75" s="240">
        <f t="shared" si="18"/>
        <v>-288.05600102829453</v>
      </c>
      <c r="S75" s="243">
        <f t="shared" si="30"/>
        <v>690.48</v>
      </c>
      <c r="T75" s="244">
        <f t="shared" si="19"/>
        <v>-318.12597736646921</v>
      </c>
      <c r="U75" s="247">
        <f t="shared" si="31"/>
        <v>245.51999999999981</v>
      </c>
      <c r="V75" s="248">
        <f t="shared" ca="1" si="20"/>
        <v>-545.57676848606775</v>
      </c>
      <c r="W75" s="248">
        <f t="shared" si="21"/>
        <v>689.43720479483716</v>
      </c>
      <c r="X75" s="248">
        <f t="shared" si="22"/>
        <v>-689.43720479483716</v>
      </c>
    </row>
    <row r="76" spans="1:27" ht="15.75" x14ac:dyDescent="0.25">
      <c r="A76" s="144">
        <v>-8393.2000000000007</v>
      </c>
      <c r="B76" s="148">
        <v>-7195.5</v>
      </c>
      <c r="C76" s="153">
        <v>-5053.8</v>
      </c>
      <c r="D76" s="157">
        <v>-5372.1</v>
      </c>
      <c r="E76" s="160">
        <v>-4965.8999999999996</v>
      </c>
      <c r="F76" s="164">
        <v>-1519.9</v>
      </c>
      <c r="G76" s="164">
        <f t="shared" ca="1" si="17"/>
        <v>5786.7</v>
      </c>
      <c r="I76" s="167">
        <f t="shared" si="23"/>
        <v>-733.44582146481218</v>
      </c>
      <c r="J76" s="169">
        <f t="shared" si="24"/>
        <v>-431.71848600083206</v>
      </c>
      <c r="K76" s="67">
        <f t="shared" si="25"/>
        <v>-785.72838163966537</v>
      </c>
      <c r="L76" s="171">
        <f t="shared" si="26"/>
        <v>-923.15686672981667</v>
      </c>
      <c r="M76" s="172">
        <f t="shared" si="27"/>
        <v>-1020.642495808954</v>
      </c>
      <c r="N76" s="173">
        <f t="shared" si="28"/>
        <v>440.23289656690559</v>
      </c>
      <c r="O76" s="173">
        <f t="shared" ca="1" si="28"/>
        <v>-777.07125184937854</v>
      </c>
      <c r="Q76" s="240">
        <f t="shared" si="29"/>
        <v>630.71999999999923</v>
      </c>
      <c r="R76" s="240">
        <f t="shared" si="18"/>
        <v>-292.43686672981744</v>
      </c>
      <c r="S76" s="243">
        <f t="shared" si="30"/>
        <v>700.07</v>
      </c>
      <c r="T76" s="244">
        <f t="shared" si="19"/>
        <v>-320.57249580895393</v>
      </c>
      <c r="U76" s="247">
        <f t="shared" si="31"/>
        <v>248.92999999999981</v>
      </c>
      <c r="V76" s="248">
        <f t="shared" ca="1" si="20"/>
        <v>-528.1412518493787</v>
      </c>
      <c r="W76" s="248">
        <f t="shared" si="21"/>
        <v>689.16289656690537</v>
      </c>
      <c r="X76" s="248">
        <f t="shared" si="22"/>
        <v>-689.16289656690537</v>
      </c>
    </row>
    <row r="77" spans="1:27" ht="15.75" x14ac:dyDescent="0.25">
      <c r="A77" s="144">
        <v>-6452.6</v>
      </c>
      <c r="B77" s="148">
        <v>-6200.4</v>
      </c>
      <c r="C77" s="153">
        <v>-4413.3</v>
      </c>
      <c r="D77" s="157">
        <v>-4120.3</v>
      </c>
      <c r="E77" s="160">
        <v>-3942.2</v>
      </c>
      <c r="F77" s="164">
        <v>-4685.8999999999996</v>
      </c>
      <c r="G77" s="164">
        <f t="shared" ca="1" si="17"/>
        <v>6847.5</v>
      </c>
      <c r="I77" s="167">
        <f t="shared" si="23"/>
        <v>-749.08481416519066</v>
      </c>
      <c r="J77" s="169">
        <f t="shared" si="24"/>
        <v>-446.74641623030885</v>
      </c>
      <c r="K77" s="67">
        <f t="shared" si="25"/>
        <v>-796.4257064827982</v>
      </c>
      <c r="L77" s="171">
        <f t="shared" si="26"/>
        <v>-933.14409154703822</v>
      </c>
      <c r="M77" s="172">
        <f t="shared" si="27"/>
        <v>-1030.1980765072224</v>
      </c>
      <c r="N77" s="173">
        <f t="shared" si="28"/>
        <v>428.87493146276717</v>
      </c>
      <c r="O77" s="173">
        <f t="shared" ca="1" si="28"/>
        <v>-760.47549214839285</v>
      </c>
      <c r="Q77" s="240">
        <f t="shared" si="29"/>
        <v>639.35999999999922</v>
      </c>
      <c r="R77" s="240">
        <f t="shared" si="18"/>
        <v>-293.784091547039</v>
      </c>
      <c r="S77" s="243">
        <f t="shared" si="30"/>
        <v>709.66000000000008</v>
      </c>
      <c r="T77" s="244">
        <f t="shared" si="19"/>
        <v>-320.53807650722229</v>
      </c>
      <c r="U77" s="247">
        <f t="shared" si="31"/>
        <v>252.3399999999998</v>
      </c>
      <c r="V77" s="248">
        <f t="shared" ca="1" si="20"/>
        <v>-508.13549214839304</v>
      </c>
      <c r="W77" s="248">
        <f t="shared" si="21"/>
        <v>681.21493146276703</v>
      </c>
      <c r="X77" s="248">
        <f t="shared" si="22"/>
        <v>-681.21493146276703</v>
      </c>
      <c r="AA77">
        <v>4.2438190052595033</v>
      </c>
    </row>
    <row r="78" spans="1:27" ht="15.75" x14ac:dyDescent="0.25">
      <c r="A78" s="144">
        <v>-7412.1</v>
      </c>
      <c r="B78" s="148">
        <v>-5428.8</v>
      </c>
      <c r="C78" s="153">
        <v>-2575.8000000000002</v>
      </c>
      <c r="D78" s="157">
        <v>-2335.5</v>
      </c>
      <c r="E78" s="160">
        <v>-1896.6</v>
      </c>
      <c r="F78" s="164">
        <v>-1947.7</v>
      </c>
      <c r="G78" s="164">
        <f t="shared" ca="1" si="17"/>
        <v>5754.8</v>
      </c>
      <c r="I78" s="167">
        <f t="shared" si="23"/>
        <v>-767.0483849060123</v>
      </c>
      <c r="J78" s="169">
        <f t="shared" si="24"/>
        <v>-459.90467950328542</v>
      </c>
      <c r="K78" s="67">
        <f t="shared" si="25"/>
        <v>-802.66945959755344</v>
      </c>
      <c r="L78" s="171">
        <f t="shared" si="26"/>
        <v>-938.80538233749712</v>
      </c>
      <c r="M78" s="172">
        <f t="shared" si="27"/>
        <v>-1034.7954998610353</v>
      </c>
      <c r="N78" s="173">
        <f t="shared" si="28"/>
        <v>424.15364359219484</v>
      </c>
      <c r="O78" s="173">
        <f t="shared" ca="1" si="28"/>
        <v>-746.52727303219172</v>
      </c>
      <c r="Q78" s="240">
        <f t="shared" si="29"/>
        <v>647.9999999999992</v>
      </c>
      <c r="R78" s="240">
        <f t="shared" si="18"/>
        <v>-290.80538233749792</v>
      </c>
      <c r="S78" s="243">
        <f t="shared" si="30"/>
        <v>719.25000000000011</v>
      </c>
      <c r="T78" s="244">
        <f t="shared" si="19"/>
        <v>-315.54549986103518</v>
      </c>
      <c r="U78" s="247">
        <f t="shared" si="31"/>
        <v>255.7499999999998</v>
      </c>
      <c r="V78" s="248">
        <f t="shared" ca="1" si="20"/>
        <v>-490.77727303219194</v>
      </c>
      <c r="W78" s="248">
        <f t="shared" si="21"/>
        <v>679.90364359219461</v>
      </c>
      <c r="X78" s="248">
        <f t="shared" si="22"/>
        <v>-679.90364359219461</v>
      </c>
      <c r="AA78">
        <v>11.759064810995518</v>
      </c>
    </row>
    <row r="79" spans="1:27" ht="15.75" x14ac:dyDescent="0.25">
      <c r="A79" s="144">
        <v>-8283.7999999999993</v>
      </c>
      <c r="B79" s="148">
        <v>-5739.1</v>
      </c>
      <c r="C79" s="153">
        <v>-4592.3</v>
      </c>
      <c r="D79" s="157">
        <v>-4311.8</v>
      </c>
      <c r="E79" s="160" t="s">
        <v>205</v>
      </c>
      <c r="F79" s="164">
        <v>4018.4</v>
      </c>
      <c r="G79" s="164" t="str">
        <f t="shared" ca="1" si="17"/>
        <v>6506</v>
      </c>
      <c r="I79" s="167">
        <f t="shared" si="23"/>
        <v>-787.12348520803039</v>
      </c>
      <c r="J79" s="169">
        <f t="shared" si="24"/>
        <v>-473.81485551656618</v>
      </c>
      <c r="K79" s="67">
        <f t="shared" si="25"/>
        <v>-813.80058928472044</v>
      </c>
      <c r="L79" s="171">
        <f t="shared" si="26"/>
        <v>-949.25671926941448</v>
      </c>
      <c r="M79" s="172">
        <f t="shared" si="27"/>
        <v>-1044.6220404940761</v>
      </c>
      <c r="N79" s="173">
        <f t="shared" si="28"/>
        <v>433.89390391147703</v>
      </c>
      <c r="O79" s="173">
        <f t="shared" ca="1" si="28"/>
        <v>-730.75889893893861</v>
      </c>
      <c r="Q79" s="240">
        <f t="shared" si="29"/>
        <v>656.63999999999919</v>
      </c>
      <c r="R79" s="240">
        <f t="shared" si="18"/>
        <v>-292.61671926941528</v>
      </c>
      <c r="S79" s="243">
        <f t="shared" si="30"/>
        <v>728.84000000000015</v>
      </c>
      <c r="T79" s="244">
        <f t="shared" si="19"/>
        <v>-315.782040494076</v>
      </c>
      <c r="U79" s="247">
        <f t="shared" si="31"/>
        <v>259.1599999999998</v>
      </c>
      <c r="V79" s="248">
        <f t="shared" ca="1" si="20"/>
        <v>-471.59889893893882</v>
      </c>
      <c r="W79" s="248">
        <f t="shared" si="21"/>
        <v>693.05390391147682</v>
      </c>
      <c r="X79" s="248">
        <f t="shared" si="22"/>
        <v>-693.05390391147682</v>
      </c>
      <c r="AA79">
        <v>14.714584284102205</v>
      </c>
    </row>
    <row r="80" spans="1:27" ht="15.75" x14ac:dyDescent="0.25">
      <c r="A80" s="144">
        <v>-4655.8999999999996</v>
      </c>
      <c r="B80" s="148">
        <v>-4295.2</v>
      </c>
      <c r="C80" s="153">
        <v>-1649.1</v>
      </c>
      <c r="D80" s="157">
        <v>-1483.1</v>
      </c>
      <c r="E80" s="160">
        <v>-1396.2</v>
      </c>
      <c r="F80" s="164">
        <v>5196.6000000000004</v>
      </c>
      <c r="G80" s="164">
        <f t="shared" ca="1" si="17"/>
        <v>6014.1</v>
      </c>
      <c r="I80" s="167">
        <f t="shared" si="23"/>
        <v>-798.40874690532644</v>
      </c>
      <c r="J80" s="169">
        <f t="shared" si="24"/>
        <v>-484.22596167087397</v>
      </c>
      <c r="K80" s="67">
        <f t="shared" si="25"/>
        <v>-817.79807790473114</v>
      </c>
      <c r="L80" s="171">
        <f t="shared" si="26"/>
        <v>-952.8518241436708</v>
      </c>
      <c r="M80" s="172">
        <f t="shared" si="27"/>
        <v>-1048.0064989563828</v>
      </c>
      <c r="N80" s="173">
        <f t="shared" si="28"/>
        <v>446.48948522570362</v>
      </c>
      <c r="O80" s="173">
        <f t="shared" ca="1" si="28"/>
        <v>-716.18237469644623</v>
      </c>
      <c r="Q80" s="240">
        <f t="shared" si="29"/>
        <v>665.27999999999918</v>
      </c>
      <c r="R80" s="240">
        <f t="shared" si="18"/>
        <v>-287.57182414367162</v>
      </c>
      <c r="S80" s="243">
        <f t="shared" si="30"/>
        <v>738.43000000000018</v>
      </c>
      <c r="T80" s="244">
        <f t="shared" si="19"/>
        <v>-309.57649895638258</v>
      </c>
      <c r="U80" s="247">
        <f t="shared" si="31"/>
        <v>262.56999999999982</v>
      </c>
      <c r="V80" s="248">
        <f t="shared" ca="1" si="20"/>
        <v>-453.61237469644641</v>
      </c>
      <c r="W80" s="248">
        <f t="shared" si="21"/>
        <v>709.05948522570338</v>
      </c>
      <c r="X80" s="248">
        <f t="shared" si="22"/>
        <v>-709.05948522570338</v>
      </c>
      <c r="AA80">
        <v>6.3284165310204941</v>
      </c>
    </row>
    <row r="81" spans="1:27" ht="15.75" x14ac:dyDescent="0.25">
      <c r="A81" s="144">
        <v>-5833.4</v>
      </c>
      <c r="B81" s="148">
        <v>-5622.7</v>
      </c>
      <c r="C81" s="153">
        <v>-1313.9</v>
      </c>
      <c r="D81" s="157">
        <v>-888.5</v>
      </c>
      <c r="E81" s="160">
        <v>-507.4</v>
      </c>
      <c r="F81" s="164">
        <v>-2232.1999999999998</v>
      </c>
      <c r="G81" s="164">
        <f t="shared" ca="1" si="17"/>
        <v>4557.8999999999996</v>
      </c>
      <c r="I81" s="167">
        <f t="shared" si="23"/>
        <v>-812.54742262947093</v>
      </c>
      <c r="J81" s="169">
        <f t="shared" si="24"/>
        <v>-497.85408313550676</v>
      </c>
      <c r="K81" s="67">
        <f t="shared" si="25"/>
        <v>-820.98303984358802</v>
      </c>
      <c r="L81" s="171">
        <f t="shared" si="26"/>
        <v>-955.00560226137088</v>
      </c>
      <c r="M81" s="172">
        <f t="shared" si="27"/>
        <v>-1049.2364700248638</v>
      </c>
      <c r="N81" s="173">
        <f t="shared" si="28"/>
        <v>441.07858534937105</v>
      </c>
      <c r="O81" s="173">
        <f t="shared" ca="1" si="28"/>
        <v>-705.13461245040799</v>
      </c>
      <c r="Q81" s="240">
        <f t="shared" si="29"/>
        <v>673.91999999999916</v>
      </c>
      <c r="R81" s="240">
        <f t="shared" si="18"/>
        <v>-281.08560226137172</v>
      </c>
      <c r="S81" s="243">
        <f t="shared" si="30"/>
        <v>748.02000000000021</v>
      </c>
      <c r="T81" s="244">
        <f t="shared" si="19"/>
        <v>-301.21647002486361</v>
      </c>
      <c r="U81" s="247">
        <f t="shared" si="31"/>
        <v>265.97999999999985</v>
      </c>
      <c r="V81" s="248">
        <f t="shared" ca="1" si="20"/>
        <v>-439.15461245040814</v>
      </c>
      <c r="W81" s="248">
        <f t="shared" si="21"/>
        <v>707.0585853493709</v>
      </c>
      <c r="X81" s="248">
        <f t="shared" si="22"/>
        <v>-707.0585853493709</v>
      </c>
      <c r="AA81">
        <v>-8.7362352241717574</v>
      </c>
    </row>
    <row r="82" spans="1:27" ht="15.75" x14ac:dyDescent="0.25">
      <c r="A82" s="145">
        <v>-2349.8000000000002</v>
      </c>
      <c r="B82" s="149">
        <v>-1298.2</v>
      </c>
      <c r="C82" s="154">
        <v>-2005.8</v>
      </c>
      <c r="D82" s="157">
        <v>-2258.1999999999998</v>
      </c>
      <c r="E82" s="160">
        <v>-2086.1999999999998</v>
      </c>
      <c r="F82" s="164">
        <v>-3371.5</v>
      </c>
      <c r="G82" s="164">
        <f t="shared" ca="1" si="17"/>
        <v>6309.1</v>
      </c>
      <c r="I82" s="167">
        <f t="shared" si="23"/>
        <v>-818.24337536243638</v>
      </c>
      <c r="J82" s="169">
        <f t="shared" si="24"/>
        <v>-501.00098796333174</v>
      </c>
      <c r="K82" s="67">
        <f t="shared" si="25"/>
        <v>-825.84515962049045</v>
      </c>
      <c r="L82" s="171">
        <f t="shared" si="26"/>
        <v>-960.47952418246882</v>
      </c>
      <c r="M82" s="172">
        <f t="shared" si="27"/>
        <v>-1054.2934753123311</v>
      </c>
      <c r="N82" s="173">
        <f t="shared" si="28"/>
        <v>432.90620264100642</v>
      </c>
      <c r="O82" s="173">
        <f t="shared" ca="1" si="28"/>
        <v>-689.8433071264036</v>
      </c>
      <c r="Q82" s="240">
        <f t="shared" si="29"/>
        <v>682.55999999999915</v>
      </c>
      <c r="R82" s="240">
        <f t="shared" si="18"/>
        <v>-277.91952418246967</v>
      </c>
      <c r="S82" s="243">
        <f t="shared" si="30"/>
        <v>757.61000000000024</v>
      </c>
      <c r="T82" s="244">
        <f t="shared" si="19"/>
        <v>-296.68347531233087</v>
      </c>
      <c r="U82" s="247">
        <f t="shared" si="31"/>
        <v>269.38999999999987</v>
      </c>
      <c r="V82" s="248">
        <f t="shared" ca="1" si="20"/>
        <v>-420.45330712640373</v>
      </c>
      <c r="W82" s="248">
        <f t="shared" si="21"/>
        <v>702.29620264100629</v>
      </c>
      <c r="X82" s="248">
        <f t="shared" si="22"/>
        <v>-702.29620264100629</v>
      </c>
      <c r="AA82">
        <v>-20.730702903277759</v>
      </c>
    </row>
    <row r="83" spans="1:27" ht="15.75" x14ac:dyDescent="0.25">
      <c r="A83" s="145">
        <v>-2614.6999999999998</v>
      </c>
      <c r="B83" s="149">
        <v>-499.9</v>
      </c>
      <c r="C83" s="154">
        <v>1759.9</v>
      </c>
      <c r="D83" s="157">
        <v>2276.6999999999998</v>
      </c>
      <c r="E83" s="160">
        <v>2578.4</v>
      </c>
      <c r="F83" s="164">
        <v>-5317.5</v>
      </c>
      <c r="G83" s="164">
        <f t="shared" ca="1" si="17"/>
        <v>8684.5</v>
      </c>
      <c r="I83" s="167">
        <f t="shared" si="23"/>
        <v>-824.5814172741093</v>
      </c>
      <c r="J83" s="169">
        <f t="shared" si="24"/>
        <v>-502.21277857297019</v>
      </c>
      <c r="K83" s="67">
        <f t="shared" si="25"/>
        <v>-821.57909339493528</v>
      </c>
      <c r="L83" s="171">
        <f t="shared" si="26"/>
        <v>-954.96075970549714</v>
      </c>
      <c r="M83" s="172">
        <f t="shared" si="27"/>
        <v>-1048.0434201116418</v>
      </c>
      <c r="N83" s="173">
        <f t="shared" si="28"/>
        <v>420.01764664203949</v>
      </c>
      <c r="O83" s="173">
        <f t="shared" ca="1" si="28"/>
        <v>-668.7977043270979</v>
      </c>
      <c r="Q83" s="240">
        <f t="shared" si="29"/>
        <v>691.19999999999914</v>
      </c>
      <c r="R83" s="240">
        <f t="shared" si="18"/>
        <v>-263.760759705498</v>
      </c>
      <c r="S83" s="243">
        <f t="shared" si="30"/>
        <v>767.20000000000027</v>
      </c>
      <c r="T83" s="244">
        <f t="shared" si="19"/>
        <v>-280.84342011164154</v>
      </c>
      <c r="U83" s="247">
        <f t="shared" si="31"/>
        <v>272.7999999999999</v>
      </c>
      <c r="V83" s="248">
        <f t="shared" ca="1" si="20"/>
        <v>-395.99770432709801</v>
      </c>
      <c r="W83" s="248">
        <f t="shared" si="21"/>
        <v>692.81764664203934</v>
      </c>
      <c r="X83" s="248">
        <f t="shared" si="22"/>
        <v>-692.81764664203934</v>
      </c>
      <c r="AA83">
        <v>-32.83972156335507</v>
      </c>
    </row>
    <row r="84" spans="1:27" ht="15.75" x14ac:dyDescent="0.25">
      <c r="A84" s="145">
        <v>-7475.2</v>
      </c>
      <c r="B84" s="149">
        <v>-6207.7</v>
      </c>
      <c r="C84" s="154">
        <v>-4142.3</v>
      </c>
      <c r="D84" s="157">
        <v>-3631.4</v>
      </c>
      <c r="E84" s="160">
        <v>-3190.8</v>
      </c>
      <c r="F84" s="164" t="s">
        <v>206</v>
      </c>
      <c r="G84" s="164">
        <f t="shared" ca="1" si="17"/>
        <v>8725.5</v>
      </c>
      <c r="I84" s="167">
        <f t="shared" si="23"/>
        <v>-842.69784714003902</v>
      </c>
      <c r="J84" s="169">
        <f t="shared" si="24"/>
        <v>-517.25839649783927</v>
      </c>
      <c r="K84" s="67">
        <f t="shared" si="25"/>
        <v>-831.6196370204417</v>
      </c>
      <c r="L84" s="171">
        <f t="shared" si="26"/>
        <v>-963.7630669778697</v>
      </c>
      <c r="M84" s="172">
        <f t="shared" si="27"/>
        <v>-1055.7778290930341</v>
      </c>
      <c r="N84" s="173">
        <f t="shared" si="28"/>
        <v>400.20607509891778</v>
      </c>
      <c r="O84" s="173">
        <f t="shared" ca="1" si="28"/>
        <v>-647.65280321890327</v>
      </c>
      <c r="Q84" s="240">
        <f t="shared" si="29"/>
        <v>699.83999999999912</v>
      </c>
      <c r="R84" s="240">
        <f t="shared" si="18"/>
        <v>-263.92306697787058</v>
      </c>
      <c r="S84" s="243">
        <f t="shared" si="30"/>
        <v>776.7900000000003</v>
      </c>
      <c r="T84" s="244">
        <f t="shared" si="19"/>
        <v>-278.98782909303384</v>
      </c>
      <c r="U84" s="247">
        <f t="shared" si="31"/>
        <v>276.20999999999992</v>
      </c>
      <c r="V84" s="248">
        <f t="shared" ca="1" si="20"/>
        <v>-371.44280321890335</v>
      </c>
      <c r="W84" s="248">
        <f t="shared" si="21"/>
        <v>676.41607509891764</v>
      </c>
      <c r="X84" s="248">
        <f t="shared" si="22"/>
        <v>-676.41607509891764</v>
      </c>
      <c r="AA84">
        <v>-41.795892042515746</v>
      </c>
    </row>
    <row r="85" spans="1:27" ht="15.75" x14ac:dyDescent="0.25">
      <c r="A85" s="145">
        <v>-3713.2</v>
      </c>
      <c r="B85" s="149">
        <v>-2728.8</v>
      </c>
      <c r="C85" s="154">
        <v>-1360.8</v>
      </c>
      <c r="D85" s="157">
        <v>-1344.6</v>
      </c>
      <c r="E85" s="160">
        <v>-1238.2</v>
      </c>
      <c r="F85" s="164">
        <v>-6866.2</v>
      </c>
      <c r="G85" s="164" t="str">
        <f t="shared" ca="1" si="17"/>
        <v>6465</v>
      </c>
      <c r="I85" s="167">
        <f t="shared" si="23"/>
        <v>-851.69841178114632</v>
      </c>
      <c r="J85" s="169">
        <f t="shared" si="24"/>
        <v>-523.87300140850368</v>
      </c>
      <c r="K85" s="67">
        <f t="shared" si="25"/>
        <v>-834.91828537766901</v>
      </c>
      <c r="L85" s="171">
        <f t="shared" si="26"/>
        <v>-967.02244627140112</v>
      </c>
      <c r="M85" s="172">
        <f t="shared" si="27"/>
        <v>-1058.7792925661356</v>
      </c>
      <c r="N85" s="173">
        <f t="shared" si="28"/>
        <v>383.56501036344571</v>
      </c>
      <c r="O85" s="173">
        <f t="shared" ca="1" si="28"/>
        <v>-631.98376680544777</v>
      </c>
      <c r="Q85" s="240">
        <f t="shared" si="29"/>
        <v>708.47999999999911</v>
      </c>
      <c r="R85" s="240">
        <f t="shared" si="18"/>
        <v>-258.54244627140201</v>
      </c>
      <c r="S85" s="243">
        <f t="shared" si="30"/>
        <v>786.38000000000034</v>
      </c>
      <c r="T85" s="244">
        <f t="shared" si="19"/>
        <v>-272.39929256613527</v>
      </c>
      <c r="U85" s="247">
        <f t="shared" si="31"/>
        <v>279.61999999999995</v>
      </c>
      <c r="V85" s="248">
        <f t="shared" ca="1" si="20"/>
        <v>-352.36376680544782</v>
      </c>
      <c r="W85" s="248">
        <f t="shared" si="21"/>
        <v>663.1850103634456</v>
      </c>
      <c r="X85" s="248">
        <f t="shared" si="22"/>
        <v>-663.1850103634456</v>
      </c>
      <c r="AA85">
        <v>-50.983157514976128</v>
      </c>
    </row>
    <row r="86" spans="1:27" ht="15.75" x14ac:dyDescent="0.25">
      <c r="A86" s="145">
        <v>-1915.8</v>
      </c>
      <c r="B86" s="149">
        <v>-102.7</v>
      </c>
      <c r="C86" s="154">
        <v>2278.8000000000002</v>
      </c>
      <c r="D86" s="157" t="s">
        <v>207</v>
      </c>
      <c r="E86" s="160">
        <v>2799.1</v>
      </c>
      <c r="F86" s="164">
        <v>-10665.7</v>
      </c>
      <c r="G86" s="164">
        <f t="shared" ca="1" si="17"/>
        <v>6032.8</v>
      </c>
      <c r="I86" s="167">
        <f t="shared" si="23"/>
        <v>-856.34237526086304</v>
      </c>
      <c r="J86" s="169">
        <f t="shared" si="24"/>
        <v>-524.12195322346724</v>
      </c>
      <c r="K86" s="67">
        <f t="shared" si="25"/>
        <v>-829.3944306674241</v>
      </c>
      <c r="L86" s="171">
        <f t="shared" si="26"/>
        <v>-960.86789201732483</v>
      </c>
      <c r="M86" s="172">
        <f t="shared" si="27"/>
        <v>-1051.9942909467647</v>
      </c>
      <c r="N86" s="173">
        <f t="shared" si="28"/>
        <v>357.72214399442873</v>
      </c>
      <c r="O86" s="173">
        <f t="shared" ca="1" si="28"/>
        <v>-617.36193181085503</v>
      </c>
      <c r="Q86" s="240">
        <f t="shared" si="29"/>
        <v>717.1199999999991</v>
      </c>
      <c r="R86" s="240">
        <f t="shared" si="18"/>
        <v>-243.74789201732574</v>
      </c>
      <c r="S86" s="243">
        <f t="shared" si="30"/>
        <v>795.97000000000037</v>
      </c>
      <c r="T86" s="244">
        <f t="shared" si="19"/>
        <v>-256.02429094676438</v>
      </c>
      <c r="U86" s="247">
        <f t="shared" si="31"/>
        <v>283.02999999999997</v>
      </c>
      <c r="V86" s="248">
        <f t="shared" ca="1" si="20"/>
        <v>-334.33193181085505</v>
      </c>
      <c r="W86" s="248">
        <f t="shared" si="21"/>
        <v>640.75214399442871</v>
      </c>
      <c r="X86" s="248">
        <f t="shared" si="22"/>
        <v>-640.75214399442871</v>
      </c>
      <c r="AA86">
        <v>-73.424663557221848</v>
      </c>
    </row>
    <row r="87" spans="1:27" ht="15.75" x14ac:dyDescent="0.25">
      <c r="A87" s="145">
        <v>-2354.8000000000002</v>
      </c>
      <c r="B87" s="149">
        <v>-209.1</v>
      </c>
      <c r="C87" s="154">
        <v>2133.8000000000002</v>
      </c>
      <c r="D87" s="157">
        <v>2560.5</v>
      </c>
      <c r="E87" s="160">
        <v>2867.3</v>
      </c>
      <c r="F87" s="164">
        <v>-11265.5</v>
      </c>
      <c r="G87" s="164">
        <f t="shared" ca="1" si="17"/>
        <v>7351.2</v>
      </c>
      <c r="I87" s="167">
        <f t="shared" si="23"/>
        <v>-862.05044754769415</v>
      </c>
      <c r="J87" s="169">
        <f t="shared" si="24"/>
        <v>-524.6288258402501</v>
      </c>
      <c r="K87" s="67">
        <f t="shared" si="25"/>
        <v>-824.22204576126865</v>
      </c>
      <c r="L87" s="171">
        <f t="shared" si="26"/>
        <v>-954.66122427447476</v>
      </c>
      <c r="M87" s="172">
        <f t="shared" si="27"/>
        <v>-1045.0439834582924</v>
      </c>
      <c r="N87" s="173">
        <f t="shared" si="28"/>
        <v>330.42737606406683</v>
      </c>
      <c r="O87" s="173">
        <f t="shared" ca="1" si="28"/>
        <v>-599.54589231131752</v>
      </c>
      <c r="Q87" s="240">
        <f t="shared" si="29"/>
        <v>725.75999999999908</v>
      </c>
      <c r="R87" s="240">
        <f t="shared" si="18"/>
        <v>-228.90122427447568</v>
      </c>
      <c r="S87" s="243">
        <f t="shared" si="30"/>
        <v>805.5600000000004</v>
      </c>
      <c r="T87" s="244">
        <f t="shared" si="19"/>
        <v>-239.48398345829196</v>
      </c>
      <c r="U87" s="247">
        <f t="shared" si="31"/>
        <v>286.44</v>
      </c>
      <c r="V87" s="248">
        <f t="shared" ca="1" si="20"/>
        <v>-313.10589231131752</v>
      </c>
      <c r="W87" s="248">
        <f t="shared" si="21"/>
        <v>616.86737606406678</v>
      </c>
      <c r="X87" s="248">
        <f t="shared" si="22"/>
        <v>-616.86737606406678</v>
      </c>
      <c r="AA87">
        <v>-102.13931321193424</v>
      </c>
    </row>
    <row r="88" spans="1:27" ht="15.75" x14ac:dyDescent="0.25">
      <c r="A88" s="145">
        <v>-3863.7</v>
      </c>
      <c r="B88" s="149">
        <v>-2233.1</v>
      </c>
      <c r="C88" s="154">
        <v>435.5</v>
      </c>
      <c r="D88" s="157">
        <v>1002.2</v>
      </c>
      <c r="E88" s="160">
        <v>1479.6</v>
      </c>
      <c r="F88" s="164">
        <v>-15550.3</v>
      </c>
      <c r="G88" s="164">
        <f t="shared" ca="1" si="17"/>
        <v>7453.4</v>
      </c>
      <c r="I88" s="167">
        <f t="shared" si="23"/>
        <v>-871.41577294218826</v>
      </c>
      <c r="J88" s="169">
        <f t="shared" si="24"/>
        <v>-530.04190725034368</v>
      </c>
      <c r="K88" s="67">
        <f t="shared" si="25"/>
        <v>-823.16636475499877</v>
      </c>
      <c r="L88" s="171">
        <f t="shared" si="26"/>
        <v>-952.23183247729344</v>
      </c>
      <c r="M88" s="172">
        <f t="shared" si="27"/>
        <v>-1041.4573626046561</v>
      </c>
      <c r="N88" s="173">
        <f t="shared" si="28"/>
        <v>292.76808250973488</v>
      </c>
      <c r="O88" s="173">
        <f t="shared" ca="1" si="28"/>
        <v>-581.48227253853372</v>
      </c>
      <c r="Q88" s="240">
        <f t="shared" si="29"/>
        <v>734.39999999999907</v>
      </c>
      <c r="R88" s="240">
        <f t="shared" si="18"/>
        <v>-217.83183247729437</v>
      </c>
      <c r="S88" s="243">
        <f t="shared" si="30"/>
        <v>815.15000000000043</v>
      </c>
      <c r="T88" s="244">
        <f t="shared" si="19"/>
        <v>-226.30736260465562</v>
      </c>
      <c r="U88" s="247">
        <f t="shared" si="31"/>
        <v>289.85000000000002</v>
      </c>
      <c r="V88" s="248">
        <f t="shared" ca="1" si="20"/>
        <v>-291.6322725385337</v>
      </c>
      <c r="W88" s="248">
        <f t="shared" si="21"/>
        <v>582.6180825097349</v>
      </c>
      <c r="X88" s="248">
        <f t="shared" si="22"/>
        <v>-582.6180825097349</v>
      </c>
      <c r="AA88">
        <v>-127.43939907528819</v>
      </c>
    </row>
    <row r="89" spans="1:27" ht="15.75" x14ac:dyDescent="0.25">
      <c r="A89" s="145" t="s">
        <v>208</v>
      </c>
      <c r="B89" s="149">
        <v>-3749.8</v>
      </c>
      <c r="C89" s="154">
        <v>-743.2</v>
      </c>
      <c r="D89" s="157">
        <v>-110.2</v>
      </c>
      <c r="E89" s="160">
        <v>353.2</v>
      </c>
      <c r="F89" s="164">
        <v>-21487.3</v>
      </c>
      <c r="G89" s="164">
        <f t="shared" ca="1" si="17"/>
        <v>10289.799999999999</v>
      </c>
      <c r="I89" s="167">
        <f t="shared" si="23"/>
        <v>-884.88711478133564</v>
      </c>
      <c r="J89" s="169">
        <f t="shared" si="24"/>
        <v>-539.13117827717997</v>
      </c>
      <c r="K89" s="67">
        <f t="shared" si="25"/>
        <v>-824.96792849583721</v>
      </c>
      <c r="L89" s="171">
        <f t="shared" si="26"/>
        <v>-952.49896480287646</v>
      </c>
      <c r="M89" s="172">
        <f t="shared" si="27"/>
        <v>-1040.6011820622298</v>
      </c>
      <c r="N89" s="173">
        <f t="shared" si="28"/>
        <v>240.7755545959368</v>
      </c>
      <c r="O89" s="173">
        <f t="shared" ca="1" si="28"/>
        <v>-556.54943797367662</v>
      </c>
      <c r="Q89" s="240">
        <f t="shared" si="29"/>
        <v>743.03999999999905</v>
      </c>
      <c r="R89" s="240">
        <f t="shared" si="18"/>
        <v>-209.4589648028774</v>
      </c>
      <c r="S89" s="243">
        <f t="shared" si="30"/>
        <v>824.74000000000046</v>
      </c>
      <c r="T89" s="244">
        <f t="shared" si="19"/>
        <v>-215.86118206222932</v>
      </c>
      <c r="U89" s="247">
        <f t="shared" si="31"/>
        <v>293.26000000000005</v>
      </c>
      <c r="V89" s="248">
        <f t="shared" ca="1" si="20"/>
        <v>-263.28943797367657</v>
      </c>
      <c r="W89" s="248">
        <f t="shared" si="21"/>
        <v>534.0355545959369</v>
      </c>
      <c r="X89" s="248">
        <f t="shared" si="22"/>
        <v>-534.0355545959369</v>
      </c>
      <c r="AA89">
        <v>-156.06051230313051</v>
      </c>
    </row>
    <row r="90" spans="1:27" ht="15.75" x14ac:dyDescent="0.25">
      <c r="A90" s="145">
        <v>-11007.9</v>
      </c>
      <c r="B90" s="149">
        <v>-9816.6</v>
      </c>
      <c r="C90" s="154">
        <v>-6691.4</v>
      </c>
      <c r="D90" s="157">
        <v>-6170.4</v>
      </c>
      <c r="E90" s="160">
        <v>-5585.6</v>
      </c>
      <c r="F90" s="164" t="s">
        <v>209</v>
      </c>
      <c r="G90" s="164">
        <f t="shared" ca="1" si="17"/>
        <v>7050.2</v>
      </c>
      <c r="I90" s="167">
        <f t="shared" si="23"/>
        <v>-911.55835268194392</v>
      </c>
      <c r="J90" s="169">
        <f t="shared" si="24"/>
        <v>-562.91830609598856</v>
      </c>
      <c r="K90" s="67">
        <f t="shared" si="25"/>
        <v>-841.1854948954217</v>
      </c>
      <c r="L90" s="171">
        <f t="shared" si="26"/>
        <v>-967.45420567581982</v>
      </c>
      <c r="M90" s="172">
        <f t="shared" si="27"/>
        <v>-1054.1394037809762</v>
      </c>
      <c r="N90" s="173">
        <f t="shared" si="28"/>
        <v>184.41962020933863</v>
      </c>
      <c r="O90" s="173">
        <f t="shared" ca="1" si="28"/>
        <v>-539.46259843331495</v>
      </c>
      <c r="Q90" s="240">
        <f t="shared" si="29"/>
        <v>751.67999999999904</v>
      </c>
      <c r="R90" s="240">
        <f t="shared" si="18"/>
        <v>-215.77420567582078</v>
      </c>
      <c r="S90" s="243">
        <f t="shared" si="30"/>
        <v>834.3300000000005</v>
      </c>
      <c r="T90" s="244">
        <f t="shared" si="19"/>
        <v>-219.80940378097569</v>
      </c>
      <c r="U90" s="247">
        <f t="shared" si="31"/>
        <v>296.67000000000007</v>
      </c>
      <c r="V90" s="248">
        <f t="shared" ca="1" si="20"/>
        <v>-242.79259843331488</v>
      </c>
      <c r="W90" s="248">
        <f t="shared" si="21"/>
        <v>481.0896202093387</v>
      </c>
      <c r="X90" s="248">
        <f t="shared" si="22"/>
        <v>-481.0896202093387</v>
      </c>
      <c r="AA90">
        <v>-172.83432678284206</v>
      </c>
    </row>
    <row r="91" spans="1:27" ht="15.75" x14ac:dyDescent="0.25">
      <c r="A91" s="145">
        <v>-7071.1</v>
      </c>
      <c r="B91" s="149">
        <v>-5634.6</v>
      </c>
      <c r="C91" s="154">
        <v>-4260.2</v>
      </c>
      <c r="D91" s="157">
        <v>-3871.4</v>
      </c>
      <c r="E91" s="160">
        <v>-3644.8</v>
      </c>
      <c r="F91" s="164">
        <v>-20484.8</v>
      </c>
      <c r="G91" s="164">
        <f t="shared" ca="1" si="17"/>
        <v>1065.7</v>
      </c>
      <c r="I91" s="167">
        <f t="shared" si="23"/>
        <v>-928.69582557237277</v>
      </c>
      <c r="J91" s="169">
        <f t="shared" si="24"/>
        <v>-576.5752632349197</v>
      </c>
      <c r="K91" s="67">
        <f t="shared" si="25"/>
        <v>-851.51177690037946</v>
      </c>
      <c r="L91" s="171">
        <f t="shared" si="26"/>
        <v>-976.83819311597313</v>
      </c>
      <c r="M91" s="172">
        <f t="shared" si="27"/>
        <v>-1062.9741885174647</v>
      </c>
      <c r="N91" s="173">
        <f t="shared" si="28"/>
        <v>134.84465137369307</v>
      </c>
      <c r="O91" s="173">
        <f t="shared" ca="1" si="28"/>
        <v>-536.87928022690028</v>
      </c>
      <c r="Q91" s="240">
        <f t="shared" si="29"/>
        <v>760.31999999999903</v>
      </c>
      <c r="R91" s="240">
        <f t="shared" si="18"/>
        <v>-216.5181931159741</v>
      </c>
      <c r="S91" s="243">
        <f t="shared" si="30"/>
        <v>843.92000000000053</v>
      </c>
      <c r="T91" s="244">
        <f t="shared" si="19"/>
        <v>-219.05418851746413</v>
      </c>
      <c r="U91" s="247">
        <f t="shared" si="31"/>
        <v>300.0800000000001</v>
      </c>
      <c r="V91" s="248">
        <f t="shared" ca="1" si="20"/>
        <v>-236.79928022690018</v>
      </c>
      <c r="W91" s="248">
        <f t="shared" si="21"/>
        <v>434.92465137369317</v>
      </c>
      <c r="X91" s="248">
        <f t="shared" si="22"/>
        <v>-434.92465137369317</v>
      </c>
      <c r="AA91">
        <v>-185.64321966365605</v>
      </c>
    </row>
    <row r="92" spans="1:27" ht="15.75" x14ac:dyDescent="0.25">
      <c r="A92" s="145">
        <v>-4684.2</v>
      </c>
      <c r="B92" s="149">
        <v>-2775.5</v>
      </c>
      <c r="C92" s="154">
        <v>132.19999999999999</v>
      </c>
      <c r="D92" s="157">
        <v>353.7</v>
      </c>
      <c r="E92" s="160">
        <v>762.4</v>
      </c>
      <c r="F92" s="164">
        <v>-16807.7</v>
      </c>
      <c r="G92" s="164">
        <f t="shared" ca="1" si="17"/>
        <v>3209.1</v>
      </c>
      <c r="I92" s="167">
        <f t="shared" si="23"/>
        <v>-940.0496708231974</v>
      </c>
      <c r="J92" s="169">
        <f t="shared" si="24"/>
        <v>-583.30306206316016</v>
      </c>
      <c r="K92" s="67">
        <f t="shared" si="25"/>
        <v>-851.19131507910606</v>
      </c>
      <c r="L92" s="171">
        <f t="shared" si="26"/>
        <v>-975.98080054112359</v>
      </c>
      <c r="M92" s="172">
        <f t="shared" si="27"/>
        <v>-1061.12608297323</v>
      </c>
      <c r="N92" s="173">
        <f t="shared" si="28"/>
        <v>94.146710619038203</v>
      </c>
      <c r="O92" s="173">
        <f t="shared" ca="1" si="28"/>
        <v>-529.10051613188284</v>
      </c>
      <c r="Q92" s="240">
        <f t="shared" si="29"/>
        <v>768.95999999999901</v>
      </c>
      <c r="R92" s="240">
        <f t="shared" si="18"/>
        <v>-207.02080054112457</v>
      </c>
      <c r="S92" s="243">
        <f t="shared" si="30"/>
        <v>853.51000000000056</v>
      </c>
      <c r="T92" s="244">
        <f t="shared" si="19"/>
        <v>-207.61608297322948</v>
      </c>
      <c r="U92" s="247">
        <f t="shared" si="31"/>
        <v>303.49000000000012</v>
      </c>
      <c r="V92" s="248">
        <f t="shared" ca="1" si="20"/>
        <v>-225.61051613188272</v>
      </c>
      <c r="W92" s="248">
        <f t="shared" si="21"/>
        <v>397.63671061903835</v>
      </c>
      <c r="X92" s="248">
        <f t="shared" si="22"/>
        <v>-397.63671061903835</v>
      </c>
      <c r="AA92">
        <v>-193.91625614815578</v>
      </c>
    </row>
    <row r="93" spans="1:27" ht="15.75" x14ac:dyDescent="0.25">
      <c r="A93" s="145">
        <v>-6231.1</v>
      </c>
      <c r="B93" s="149">
        <v>-4628.3999999999996</v>
      </c>
      <c r="C93" s="154">
        <v>-1306.5999999999999</v>
      </c>
      <c r="D93" s="157">
        <v>-925.3</v>
      </c>
      <c r="E93" s="160">
        <v>-433.6</v>
      </c>
      <c r="F93" s="164">
        <v>-17780.599999999999</v>
      </c>
      <c r="G93" s="164">
        <f t="shared" ca="1" si="17"/>
        <v>2681.2</v>
      </c>
      <c r="I93" s="167">
        <f t="shared" si="23"/>
        <v>-955.15198616506734</v>
      </c>
      <c r="J93" s="169">
        <f t="shared" si="24"/>
        <v>-594.52167876109706</v>
      </c>
      <c r="K93" s="67">
        <f t="shared" si="25"/>
        <v>-854.35858167562492</v>
      </c>
      <c r="L93" s="171">
        <f t="shared" si="26"/>
        <v>-978.22378351378484</v>
      </c>
      <c r="M93" s="172">
        <f t="shared" si="27"/>
        <v>-1062.1771582597505</v>
      </c>
      <c r="N93" s="173">
        <f t="shared" si="28"/>
        <v>51.098680591783577</v>
      </c>
      <c r="O93" s="173">
        <f t="shared" ca="1" si="28"/>
        <v>-522.60128695505159</v>
      </c>
      <c r="Q93" s="240">
        <f t="shared" si="29"/>
        <v>777.599999999999</v>
      </c>
      <c r="R93" s="240">
        <f t="shared" si="18"/>
        <v>-200.62378351378584</v>
      </c>
      <c r="S93" s="243">
        <f t="shared" si="30"/>
        <v>863.10000000000059</v>
      </c>
      <c r="T93" s="244">
        <f t="shared" si="19"/>
        <v>-199.07715825974992</v>
      </c>
      <c r="U93" s="247">
        <f t="shared" si="31"/>
        <v>306.90000000000015</v>
      </c>
      <c r="V93" s="248">
        <f t="shared" ca="1" si="20"/>
        <v>-215.70128695505144</v>
      </c>
      <c r="W93" s="248">
        <f t="shared" si="21"/>
        <v>357.99868059178374</v>
      </c>
      <c r="X93" s="248">
        <f t="shared" si="22"/>
        <v>-357.99868059178374</v>
      </c>
      <c r="AA93">
        <v>-209.73166896542602</v>
      </c>
    </row>
    <row r="94" spans="1:27" ht="15.75" x14ac:dyDescent="0.25">
      <c r="A94" s="145">
        <v>-4800.5</v>
      </c>
      <c r="B94" s="149">
        <v>-3541.6</v>
      </c>
      <c r="C94" s="154">
        <v>-1508.9</v>
      </c>
      <c r="D94" s="157">
        <v>-777.9</v>
      </c>
      <c r="E94" s="160">
        <v>-588.29999999999995</v>
      </c>
      <c r="F94" s="164">
        <v>-19496.2</v>
      </c>
      <c r="G94" s="164">
        <f t="shared" ca="1" si="17"/>
        <v>5385.2</v>
      </c>
      <c r="I94" s="167">
        <f t="shared" si="23"/>
        <v>-966.78767605809514</v>
      </c>
      <c r="J94" s="169">
        <f t="shared" si="24"/>
        <v>-603.10633759811128</v>
      </c>
      <c r="K94" s="67">
        <f t="shared" si="25"/>
        <v>-858.01622586978044</v>
      </c>
      <c r="L94" s="171">
        <f t="shared" si="26"/>
        <v>-980.10946185639</v>
      </c>
      <c r="M94" s="172">
        <f t="shared" si="27"/>
        <v>-1063.6032357692541</v>
      </c>
      <c r="N94" s="173">
        <f t="shared" si="28"/>
        <v>3.9088976416983314</v>
      </c>
      <c r="O94" s="173">
        <f t="shared" ca="1" si="28"/>
        <v>-509.54867675329683</v>
      </c>
      <c r="Q94" s="240">
        <f t="shared" si="29"/>
        <v>786.23999999999899</v>
      </c>
      <c r="R94" s="240">
        <f t="shared" si="18"/>
        <v>-193.86946185639101</v>
      </c>
      <c r="S94" s="243">
        <f t="shared" si="30"/>
        <v>872.69000000000062</v>
      </c>
      <c r="T94" s="244">
        <f t="shared" si="19"/>
        <v>-190.91323576925345</v>
      </c>
      <c r="U94" s="247">
        <f t="shared" si="31"/>
        <v>310.31000000000017</v>
      </c>
      <c r="V94" s="248">
        <f t="shared" ca="1" si="20"/>
        <v>-199.23867675329666</v>
      </c>
      <c r="W94" s="248">
        <f t="shared" si="21"/>
        <v>314.2188976416985</v>
      </c>
      <c r="X94" s="248">
        <f t="shared" si="22"/>
        <v>-314.2188976416985</v>
      </c>
      <c r="AA94">
        <v>-219.25902918364093</v>
      </c>
    </row>
    <row r="95" spans="1:27" ht="15.75" x14ac:dyDescent="0.25">
      <c r="A95" s="145">
        <v>-2261.1999999999998</v>
      </c>
      <c r="B95" s="149">
        <v>-486.1</v>
      </c>
      <c r="C95" s="154">
        <v>1900.5</v>
      </c>
      <c r="D95" s="157">
        <v>2259.4</v>
      </c>
      <c r="E95" s="160">
        <v>2532.4</v>
      </c>
      <c r="F95" s="164">
        <v>-17634.8</v>
      </c>
      <c r="G95" s="164">
        <f t="shared" ca="1" si="17"/>
        <v>9886.9</v>
      </c>
      <c r="I95" s="167">
        <f t="shared" si="23"/>
        <v>-972.2688697480113</v>
      </c>
      <c r="J95" s="169">
        <f t="shared" si="24"/>
        <v>-604.28467615931083</v>
      </c>
      <c r="K95" s="67">
        <f t="shared" si="25"/>
        <v>-853.40934904965627</v>
      </c>
      <c r="L95" s="171">
        <f t="shared" si="26"/>
        <v>-974.63263122762567</v>
      </c>
      <c r="M95" s="172">
        <f t="shared" si="27"/>
        <v>-1057.4646791577302</v>
      </c>
      <c r="N95" s="173">
        <f t="shared" si="28"/>
        <v>-38.787004825816581</v>
      </c>
      <c r="O95" s="173">
        <f t="shared" ca="1" si="28"/>
        <v>-485.59133126726914</v>
      </c>
      <c r="Q95" s="240">
        <f t="shared" si="29"/>
        <v>794.87999999999897</v>
      </c>
      <c r="R95" s="240">
        <f t="shared" si="18"/>
        <v>-179.75263122762669</v>
      </c>
      <c r="S95" s="243">
        <f t="shared" si="30"/>
        <v>882.28000000000065</v>
      </c>
      <c r="T95" s="244">
        <f t="shared" si="19"/>
        <v>-175.18467915772953</v>
      </c>
      <c r="U95" s="247">
        <f t="shared" si="31"/>
        <v>313.7200000000002</v>
      </c>
      <c r="V95" s="248">
        <f t="shared" ca="1" si="20"/>
        <v>-171.87133126726894</v>
      </c>
      <c r="W95" s="248">
        <f t="shared" si="21"/>
        <v>274.93299517418359</v>
      </c>
      <c r="X95" s="248">
        <f t="shared" si="22"/>
        <v>-274.93299517418359</v>
      </c>
      <c r="AA95">
        <v>-215.71668998002514</v>
      </c>
    </row>
    <row r="96" spans="1:27" ht="15.75" x14ac:dyDescent="0.25">
      <c r="A96" s="145">
        <v>-4346.2</v>
      </c>
      <c r="B96" s="149">
        <v>-3223.8</v>
      </c>
      <c r="C96" s="154">
        <v>1058.2</v>
      </c>
      <c r="D96" s="157">
        <v>2012.8</v>
      </c>
      <c r="E96" s="160">
        <v>2699.5</v>
      </c>
      <c r="F96" s="164">
        <v>-19040.2</v>
      </c>
      <c r="G96" s="164">
        <f t="shared" ca="1" si="17"/>
        <v>7601.7</v>
      </c>
      <c r="I96" s="167">
        <f t="shared" si="23"/>
        <v>-982.80357626834871</v>
      </c>
      <c r="J96" s="169">
        <f t="shared" si="24"/>
        <v>-612.09906972750014</v>
      </c>
      <c r="K96" s="67">
        <f t="shared" si="25"/>
        <v>-850.84421111532879</v>
      </c>
      <c r="L96" s="171">
        <f t="shared" si="26"/>
        <v>-969.75354377698329</v>
      </c>
      <c r="M96" s="172">
        <f t="shared" si="27"/>
        <v>-1050.9210933024422</v>
      </c>
      <c r="N96" s="173">
        <f t="shared" si="28"/>
        <v>-84.876232239605628</v>
      </c>
      <c r="O96" s="173">
        <f t="shared" ca="1" si="28"/>
        <v>-467.1684615249996</v>
      </c>
      <c r="Q96" s="240">
        <f t="shared" si="29"/>
        <v>803.51999999999896</v>
      </c>
      <c r="R96" s="240">
        <f t="shared" si="18"/>
        <v>-166.23354377698433</v>
      </c>
      <c r="S96" s="243">
        <f t="shared" si="30"/>
        <v>891.87000000000069</v>
      </c>
      <c r="T96" s="244">
        <f t="shared" si="19"/>
        <v>-159.05109330244147</v>
      </c>
      <c r="U96" s="247">
        <f t="shared" si="31"/>
        <v>317.13000000000022</v>
      </c>
      <c r="V96" s="248">
        <f t="shared" ca="1" si="20"/>
        <v>-150.03846152499938</v>
      </c>
      <c r="W96" s="248">
        <f t="shared" si="21"/>
        <v>232.2537677603946</v>
      </c>
      <c r="X96" s="248">
        <f t="shared" si="22"/>
        <v>-232.2537677603946</v>
      </c>
      <c r="AA96">
        <v>-209.20814623044041</v>
      </c>
    </row>
    <row r="97" spans="1:80" ht="15.75" x14ac:dyDescent="0.25">
      <c r="A97" s="145">
        <v>-10440.700000000001</v>
      </c>
      <c r="B97" s="149" t="s">
        <v>210</v>
      </c>
      <c r="C97" s="154">
        <v>-4187.6000000000004</v>
      </c>
      <c r="D97" s="157">
        <v>-3677.8</v>
      </c>
      <c r="E97" s="160">
        <v>-2691.6</v>
      </c>
      <c r="F97" s="164">
        <v>-18839.5</v>
      </c>
      <c r="G97" s="164" t="str">
        <f t="shared" ca="1" si="17"/>
        <v>7421</v>
      </c>
      <c r="I97" s="167">
        <f t="shared" si="23"/>
        <v>-1008.1017409813875</v>
      </c>
      <c r="J97" s="169">
        <f t="shared" si="24"/>
        <v>-635.90653664517674</v>
      </c>
      <c r="K97" s="67">
        <f t="shared" si="25"/>
        <v>-860.99454265384259</v>
      </c>
      <c r="L97" s="171">
        <f t="shared" si="26"/>
        <v>-978.66831016881883</v>
      </c>
      <c r="M97" s="172">
        <f t="shared" si="27"/>
        <v>-1057.4455306525631</v>
      </c>
      <c r="N97" s="173">
        <f t="shared" si="28"/>
        <v>-130.48099869996909</v>
      </c>
      <c r="O97" s="173">
        <f t="shared" ca="1" si="28"/>
        <v>-449.18333052015072</v>
      </c>
      <c r="Q97" s="240">
        <f t="shared" si="29"/>
        <v>812.15999999999894</v>
      </c>
      <c r="R97" s="240">
        <f t="shared" si="18"/>
        <v>-166.50831016881989</v>
      </c>
      <c r="S97" s="243">
        <f t="shared" si="30"/>
        <v>901.46000000000072</v>
      </c>
      <c r="T97" s="244">
        <f t="shared" si="19"/>
        <v>-155.98553065256237</v>
      </c>
      <c r="U97" s="247">
        <f t="shared" si="31"/>
        <v>320.54000000000025</v>
      </c>
      <c r="V97" s="248">
        <f t="shared" ca="1" si="20"/>
        <v>-128.64333052015047</v>
      </c>
      <c r="W97" s="248">
        <f t="shared" si="21"/>
        <v>190.05900130003116</v>
      </c>
      <c r="X97" s="248">
        <f t="shared" si="22"/>
        <v>-190.05900130003116</v>
      </c>
      <c r="AA97">
        <v>-214.77788568114767</v>
      </c>
      <c r="AD97" t="s">
        <v>310</v>
      </c>
      <c r="AE97" t="s">
        <v>309</v>
      </c>
      <c r="AF97" t="s">
        <v>308</v>
      </c>
      <c r="AG97" t="s">
        <v>307</v>
      </c>
    </row>
    <row r="98" spans="1:80" ht="15.75" x14ac:dyDescent="0.25">
      <c r="A98" s="145">
        <v>-11676.8</v>
      </c>
      <c r="B98" s="149">
        <v>-11311.9</v>
      </c>
      <c r="C98" s="154">
        <v>-8997.2000000000007</v>
      </c>
      <c r="D98" s="157">
        <v>-9042.4</v>
      </c>
      <c r="E98" s="160">
        <v>-8786.2000000000007</v>
      </c>
      <c r="F98" s="164">
        <v>-15820.1</v>
      </c>
      <c r="G98" s="164" t="str">
        <f t="shared" ca="1" si="17"/>
        <v>8217</v>
      </c>
      <c r="I98" s="167">
        <f t="shared" si="23"/>
        <v>-1036.391986646734</v>
      </c>
      <c r="J98" s="169">
        <f t="shared" si="24"/>
        <v>-663.31361294157932</v>
      </c>
      <c r="K98" s="67">
        <f t="shared" si="25"/>
        <v>-882.79745540305851</v>
      </c>
      <c r="L98" s="171">
        <f t="shared" si="26"/>
        <v>-1000.580686066109</v>
      </c>
      <c r="M98" s="172">
        <f t="shared" si="27"/>
        <v>-1078.7374401609247</v>
      </c>
      <c r="N98" s="173">
        <f t="shared" si="28"/>
        <v>-168.79241579582884</v>
      </c>
      <c r="O98" s="173">
        <f t="shared" ca="1" si="28"/>
        <v>-429.2700284680073</v>
      </c>
      <c r="Q98" s="240">
        <f t="shared" si="29"/>
        <v>820.79999999999893</v>
      </c>
      <c r="R98" s="240">
        <f t="shared" si="18"/>
        <v>-179.78068606611009</v>
      </c>
      <c r="S98" s="243">
        <f t="shared" si="30"/>
        <v>911.05000000000075</v>
      </c>
      <c r="T98" s="244">
        <f t="shared" si="19"/>
        <v>-167.68744016092398</v>
      </c>
      <c r="U98" s="247">
        <f t="shared" si="31"/>
        <v>323.95000000000027</v>
      </c>
      <c r="V98" s="248">
        <f t="shared" ca="1" si="20"/>
        <v>-105.32002846800702</v>
      </c>
      <c r="W98" s="248">
        <f t="shared" si="21"/>
        <v>155.15758420417143</v>
      </c>
      <c r="X98" s="248">
        <f t="shared" si="22"/>
        <v>-155.15758420417143</v>
      </c>
      <c r="AA98">
        <v>-227.14457932394814</v>
      </c>
      <c r="AB98">
        <v>4.4315017154950853</v>
      </c>
      <c r="AC98">
        <v>-4.4315017154950853</v>
      </c>
      <c r="AD98">
        <f>AA98-AB98</f>
        <v>-231.57608103944321</v>
      </c>
      <c r="AE98">
        <f>AA98+AB98</f>
        <v>-222.71307760845306</v>
      </c>
      <c r="AF98">
        <f>AA98+AC98</f>
        <v>-231.57608103944321</v>
      </c>
      <c r="AG98">
        <f t="shared" ref="AG98:AG129" si="32">AA98-AC98</f>
        <v>-222.71307760845306</v>
      </c>
    </row>
    <row r="99" spans="1:80" ht="15.75" x14ac:dyDescent="0.25">
      <c r="A99" s="145">
        <v>-4479.8</v>
      </c>
      <c r="B99" s="149">
        <v>-3295.8</v>
      </c>
      <c r="C99" s="154" t="s">
        <v>211</v>
      </c>
      <c r="D99" s="157">
        <v>-843.5</v>
      </c>
      <c r="E99" s="160">
        <v>-867.9</v>
      </c>
      <c r="F99" s="164">
        <v>-17732.8</v>
      </c>
      <c r="G99" s="164">
        <f t="shared" ca="1" si="17"/>
        <v>8445.5</v>
      </c>
      <c r="I99" s="167">
        <f t="shared" si="23"/>
        <v>-1047.2504745826209</v>
      </c>
      <c r="J99" s="169">
        <f t="shared" si="24"/>
        <v>-671.30251763842443</v>
      </c>
      <c r="K99" s="67">
        <f t="shared" si="25"/>
        <v>-884.81669889607213</v>
      </c>
      <c r="L99" s="171">
        <f t="shared" si="26"/>
        <v>-1002.6253820671938</v>
      </c>
      <c r="M99" s="172">
        <f t="shared" si="27"/>
        <v>-1080.8412829220949</v>
      </c>
      <c r="N99" s="173">
        <f t="shared" si="28"/>
        <v>-211.72500444395087</v>
      </c>
      <c r="O99" s="173">
        <f t="shared" ca="1" si="28"/>
        <v>-408.80327857799824</v>
      </c>
      <c r="Q99" s="240">
        <f t="shared" si="29"/>
        <v>829.43999999999892</v>
      </c>
      <c r="R99" s="240">
        <f t="shared" si="18"/>
        <v>-173.18538206719484</v>
      </c>
      <c r="S99" s="243">
        <f t="shared" si="30"/>
        <v>920.64000000000078</v>
      </c>
      <c r="T99" s="244">
        <f t="shared" si="19"/>
        <v>-160.20128292209415</v>
      </c>
      <c r="U99" s="247">
        <f t="shared" si="31"/>
        <v>327.3600000000003</v>
      </c>
      <c r="V99" s="248">
        <f t="shared" ca="1" si="20"/>
        <v>-81.443278577997944</v>
      </c>
      <c r="W99" s="248">
        <f t="shared" si="21"/>
        <v>115.63499555604943</v>
      </c>
      <c r="X99" s="248">
        <f t="shared" si="22"/>
        <v>-115.63499555604943</v>
      </c>
      <c r="AA99">
        <v>-241.84896208910669</v>
      </c>
      <c r="AB99">
        <v>9.1812827199531029</v>
      </c>
      <c r="AC99">
        <v>-9.1812827199531029</v>
      </c>
      <c r="AD99">
        <f t="shared" ref="AD99:AD162" si="33">AA99-AB99</f>
        <v>-251.03024480905981</v>
      </c>
      <c r="AE99">
        <f t="shared" ref="AE99:AE162" si="34">AA99+AB99</f>
        <v>-232.66767936915357</v>
      </c>
      <c r="AF99">
        <f t="shared" ref="AF99:AF162" si="35">AA99+AC99</f>
        <v>-251.03024480905981</v>
      </c>
      <c r="AG99">
        <f t="shared" si="32"/>
        <v>-232.66767936915357</v>
      </c>
    </row>
    <row r="100" spans="1:80" ht="15.75" x14ac:dyDescent="0.25">
      <c r="A100" s="145">
        <v>-4044.8</v>
      </c>
      <c r="B100" s="149">
        <v>-2852.1</v>
      </c>
      <c r="C100" s="154">
        <v>1081.9000000000001</v>
      </c>
      <c r="D100" s="157">
        <v>1650.2</v>
      </c>
      <c r="E100" s="160">
        <v>2226.8000000000002</v>
      </c>
      <c r="F100" s="164">
        <v>-15395.6</v>
      </c>
      <c r="G100" s="164">
        <f t="shared" ca="1" si="17"/>
        <v>6652.7</v>
      </c>
      <c r="I100" s="167">
        <f t="shared" si="23"/>
        <v>-1057.0547180838716</v>
      </c>
      <c r="J100" s="169">
        <f t="shared" si="24"/>
        <v>-678.21598282827347</v>
      </c>
      <c r="K100" s="67">
        <f t="shared" si="25"/>
        <v>-882.19411131363711</v>
      </c>
      <c r="L100" s="171">
        <f t="shared" si="26"/>
        <v>-998.62522705721528</v>
      </c>
      <c r="M100" s="172">
        <f t="shared" si="27"/>
        <v>-1075.4434722504907</v>
      </c>
      <c r="N100" s="173">
        <f t="shared" si="28"/>
        <v>-249.0103492483459</v>
      </c>
      <c r="O100" s="173">
        <f t="shared" ca="1" si="28"/>
        <v>-392.6794745510249</v>
      </c>
      <c r="Q100" s="240">
        <f t="shared" si="29"/>
        <v>838.0799999999989</v>
      </c>
      <c r="R100" s="240">
        <f t="shared" si="18"/>
        <v>-160.54522705721638</v>
      </c>
      <c r="S100" s="243">
        <f t="shared" si="30"/>
        <v>930.23000000000081</v>
      </c>
      <c r="T100" s="244">
        <f t="shared" si="19"/>
        <v>-145.21347225048987</v>
      </c>
      <c r="U100" s="247">
        <f t="shared" si="31"/>
        <v>330.77000000000032</v>
      </c>
      <c r="V100" s="248">
        <f t="shared" ca="1" si="20"/>
        <v>-61.909474551024573</v>
      </c>
      <c r="W100" s="248">
        <f t="shared" si="21"/>
        <v>81.759650751654419</v>
      </c>
      <c r="X100" s="248">
        <f t="shared" si="22"/>
        <v>-81.759650751654419</v>
      </c>
      <c r="AA100">
        <v>-254.47671521628789</v>
      </c>
      <c r="AB100">
        <v>15.149633351830611</v>
      </c>
      <c r="AC100">
        <v>-15.149633351830611</v>
      </c>
      <c r="AD100">
        <f t="shared" si="33"/>
        <v>-269.62634856811849</v>
      </c>
      <c r="AE100">
        <f t="shared" si="34"/>
        <v>-239.32708186445728</v>
      </c>
      <c r="AF100">
        <f t="shared" si="35"/>
        <v>-269.62634856811849</v>
      </c>
      <c r="AG100">
        <f t="shared" si="32"/>
        <v>-239.32708186445728</v>
      </c>
    </row>
    <row r="101" spans="1:80" ht="15.75" x14ac:dyDescent="0.25">
      <c r="A101" s="145">
        <v>-2587.3000000000002</v>
      </c>
      <c r="B101" s="149">
        <v>-1039.2</v>
      </c>
      <c r="C101" s="154">
        <v>1881.1</v>
      </c>
      <c r="D101" s="157">
        <v>2164.9</v>
      </c>
      <c r="E101" s="160">
        <v>2301.8000000000002</v>
      </c>
      <c r="F101" s="164">
        <v>-18045.7</v>
      </c>
      <c r="G101" s="164">
        <f t="shared" ca="1" si="17"/>
        <v>1055.4000000000001</v>
      </c>
      <c r="I101" s="167">
        <f t="shared" si="23"/>
        <v>-1063.3263458019646</v>
      </c>
      <c r="J101" s="169">
        <f t="shared" si="24"/>
        <v>-680.73506405818978</v>
      </c>
      <c r="K101" s="67">
        <f t="shared" si="25"/>
        <v>-877.63425944471089</v>
      </c>
      <c r="L101" s="171">
        <f t="shared" si="26"/>
        <v>-993.37745771665845</v>
      </c>
      <c r="M101" s="172">
        <f t="shared" si="27"/>
        <v>-1069.8638674038932</v>
      </c>
      <c r="N101" s="173">
        <f t="shared" si="28"/>
        <v>-292.69857792674929</v>
      </c>
      <c r="O101" s="173">
        <f t="shared" ca="1" si="28"/>
        <v>-390.12112391914741</v>
      </c>
      <c r="Q101" s="240">
        <f t="shared" si="29"/>
        <v>846.71999999999889</v>
      </c>
      <c r="R101" s="240">
        <f t="shared" si="18"/>
        <v>-146.65745771665956</v>
      </c>
      <c r="S101" s="243">
        <f t="shared" si="30"/>
        <v>939.82000000000085</v>
      </c>
      <c r="T101" s="244">
        <f t="shared" si="19"/>
        <v>-130.04386740389236</v>
      </c>
      <c r="U101" s="247">
        <f t="shared" si="31"/>
        <v>334.18000000000035</v>
      </c>
      <c r="V101" s="248">
        <f t="shared" ca="1" si="20"/>
        <v>-55.94112391914706</v>
      </c>
      <c r="W101" s="248">
        <f t="shared" si="21"/>
        <v>41.481422073251053</v>
      </c>
      <c r="X101" s="248">
        <f t="shared" si="22"/>
        <v>-41.481422073251053</v>
      </c>
      <c r="AA101">
        <v>-264.64330349921448</v>
      </c>
      <c r="AB101">
        <v>34.68343737880393</v>
      </c>
      <c r="AC101">
        <v>-34.68343737880393</v>
      </c>
      <c r="AD101">
        <f t="shared" si="33"/>
        <v>-299.32674087801843</v>
      </c>
      <c r="AE101">
        <f t="shared" si="34"/>
        <v>-229.95986612041054</v>
      </c>
      <c r="AF101">
        <f t="shared" si="35"/>
        <v>-299.32674087801843</v>
      </c>
      <c r="AG101">
        <f t="shared" si="32"/>
        <v>-229.95986612041054</v>
      </c>
    </row>
    <row r="102" spans="1:80" ht="15.75" x14ac:dyDescent="0.25">
      <c r="A102" s="145">
        <v>-1930.3</v>
      </c>
      <c r="B102" s="149">
        <v>452.8</v>
      </c>
      <c r="C102" s="154">
        <v>4956.8</v>
      </c>
      <c r="D102" s="157">
        <v>5705.9</v>
      </c>
      <c r="E102" s="160">
        <v>6264.4</v>
      </c>
      <c r="F102" s="164">
        <v>-19493.900000000001</v>
      </c>
      <c r="G102" s="164">
        <f t="shared" ca="1" si="17"/>
        <v>552.70000000000005</v>
      </c>
      <c r="I102" s="167">
        <f t="shared" si="23"/>
        <v>-1068.0054567459513</v>
      </c>
      <c r="J102" s="169">
        <f t="shared" si="24"/>
        <v>-679.63744676573936</v>
      </c>
      <c r="K102" s="67">
        <f t="shared" si="25"/>
        <v>-865.61979364377282</v>
      </c>
      <c r="L102" s="171">
        <f t="shared" si="26"/>
        <v>-979.54772980398184</v>
      </c>
      <c r="M102" s="172">
        <f t="shared" si="27"/>
        <v>-1054.6808676115811</v>
      </c>
      <c r="N102" s="173">
        <f t="shared" si="28"/>
        <v>-339.88281040336648</v>
      </c>
      <c r="O102" s="173">
        <f t="shared" ca="1" si="28"/>
        <v>-388.78134291468939</v>
      </c>
      <c r="Q102" s="240">
        <f t="shared" si="29"/>
        <v>855.35999999999888</v>
      </c>
      <c r="R102" s="240">
        <f t="shared" si="18"/>
        <v>-124.18772980398296</v>
      </c>
      <c r="S102" s="243">
        <f t="shared" si="30"/>
        <v>949.41000000000088</v>
      </c>
      <c r="T102" s="244">
        <f t="shared" si="19"/>
        <v>-105.27086761158023</v>
      </c>
      <c r="U102" s="247">
        <f t="shared" si="31"/>
        <v>337.59000000000037</v>
      </c>
      <c r="V102" s="248">
        <f t="shared" ca="1" si="20"/>
        <v>-51.191342914689017</v>
      </c>
      <c r="W102" s="248">
        <f t="shared" si="21"/>
        <v>-2.2928104033661043</v>
      </c>
      <c r="X102" s="248">
        <f t="shared" si="22"/>
        <v>2.2928104033661043</v>
      </c>
      <c r="AA102">
        <v>-282.22874227737304</v>
      </c>
      <c r="AB102">
        <v>58.560187268812967</v>
      </c>
      <c r="AC102">
        <v>-58.560187268812967</v>
      </c>
      <c r="AD102">
        <f t="shared" si="33"/>
        <v>-340.78892954618601</v>
      </c>
      <c r="AE102">
        <f t="shared" si="34"/>
        <v>-223.66855500856008</v>
      </c>
      <c r="AF102">
        <f t="shared" si="35"/>
        <v>-340.78892954618601</v>
      </c>
      <c r="AG102">
        <f t="shared" si="32"/>
        <v>-223.66855500856008</v>
      </c>
    </row>
    <row r="103" spans="1:80" ht="15.75" x14ac:dyDescent="0.25">
      <c r="A103" s="145">
        <v>-2874.8</v>
      </c>
      <c r="B103" s="149">
        <v>-2117.1</v>
      </c>
      <c r="C103" s="154">
        <v>2692.5</v>
      </c>
      <c r="D103" s="157">
        <v>4536.3</v>
      </c>
      <c r="E103" s="160">
        <v>6141.1</v>
      </c>
      <c r="F103" s="164" t="s">
        <v>212</v>
      </c>
      <c r="G103" s="164">
        <f t="shared" ca="1" si="17"/>
        <v>421.4</v>
      </c>
      <c r="I103" s="167">
        <f t="shared" si="23"/>
        <v>-1074.973942986298</v>
      </c>
      <c r="J103" s="169">
        <f t="shared" si="24"/>
        <v>-684.76935187874403</v>
      </c>
      <c r="K103" s="67">
        <f t="shared" si="25"/>
        <v>-859.09317481789606</v>
      </c>
      <c r="L103" s="171">
        <f t="shared" si="26"/>
        <v>-968.55231471305797</v>
      </c>
      <c r="M103" s="172">
        <f t="shared" si="27"/>
        <v>-1039.7966203155734</v>
      </c>
      <c r="N103" s="173">
        <f t="shared" si="28"/>
        <v>-387.75984119919428</v>
      </c>
      <c r="O103" s="173">
        <f t="shared" ca="1" si="28"/>
        <v>-387.75984119919428</v>
      </c>
      <c r="Q103" s="240">
        <f t="shared" si="29"/>
        <v>863.99999999999886</v>
      </c>
      <c r="R103" s="240">
        <f t="shared" si="18"/>
        <v>-104.5523147130591</v>
      </c>
      <c r="S103" s="243">
        <f t="shared" si="30"/>
        <v>959.00000000000091</v>
      </c>
      <c r="T103" s="244">
        <f t="shared" si="19"/>
        <v>-80.796620315572454</v>
      </c>
      <c r="U103" s="247">
        <f t="shared" si="31"/>
        <v>341.0000000000004</v>
      </c>
      <c r="V103" s="248">
        <f t="shared" ca="1" si="20"/>
        <v>-46.759841199193886</v>
      </c>
      <c r="W103" s="248">
        <f t="shared" si="21"/>
        <v>-46.759841199193886</v>
      </c>
      <c r="X103" s="248">
        <f t="shared" si="22"/>
        <v>46.759841199193886</v>
      </c>
      <c r="AA103">
        <v>-292.83736976683633</v>
      </c>
      <c r="AB103">
        <v>81.883489320956414</v>
      </c>
      <c r="AC103">
        <v>-81.883489320956414</v>
      </c>
      <c r="AD103">
        <f t="shared" si="33"/>
        <v>-374.72085908779275</v>
      </c>
      <c r="AE103">
        <f t="shared" si="34"/>
        <v>-210.95388044587992</v>
      </c>
      <c r="AF103">
        <f t="shared" si="35"/>
        <v>-374.72085908779275</v>
      </c>
      <c r="AG103">
        <f t="shared" si="32"/>
        <v>-210.95388044587992</v>
      </c>
    </row>
    <row r="104" spans="1:80" ht="15.75" x14ac:dyDescent="0.25">
      <c r="A104" s="145">
        <v>1192.7</v>
      </c>
      <c r="B104" s="149">
        <v>343.6</v>
      </c>
      <c r="C104" s="154">
        <v>5835.5</v>
      </c>
      <c r="D104" s="157">
        <v>5945.2</v>
      </c>
      <c r="E104" s="161"/>
      <c r="F104" s="165"/>
      <c r="G104" s="165"/>
      <c r="I104" s="167">
        <f t="shared" si="23"/>
        <v>-1072.0827727105127</v>
      </c>
      <c r="J104" s="169">
        <f t="shared" si="24"/>
        <v>-683.93644235981242</v>
      </c>
      <c r="K104" s="67">
        <f t="shared" si="25"/>
        <v>-844.949410586461</v>
      </c>
      <c r="L104" s="171">
        <f t="shared" si="26"/>
        <v>-954.14273860429228</v>
      </c>
      <c r="M104" s="174">
        <f t="shared" si="27"/>
        <v>-1039.7966203155734</v>
      </c>
      <c r="N104" s="174">
        <f t="shared" si="28"/>
        <v>-387.75984119919428</v>
      </c>
      <c r="O104" s="174">
        <f t="shared" ca="1" si="28"/>
        <v>-387.75984119919428</v>
      </c>
      <c r="Q104" s="240">
        <f t="shared" si="29"/>
        <v>872.63999999999885</v>
      </c>
      <c r="R104" s="240">
        <f t="shared" si="18"/>
        <v>-81.502738604293427</v>
      </c>
      <c r="S104" s="243">
        <f t="shared" si="30"/>
        <v>968.59000000000094</v>
      </c>
      <c r="T104" s="244">
        <f t="shared" si="19"/>
        <v>-71.206620315572422</v>
      </c>
      <c r="U104" s="247">
        <f t="shared" si="31"/>
        <v>344.41000000000042</v>
      </c>
      <c r="V104" s="248">
        <f ca="1">U104+O104</f>
        <v>-43.349841199193861</v>
      </c>
      <c r="W104" s="248">
        <f t="shared" si="21"/>
        <v>-43.349841199193861</v>
      </c>
      <c r="X104" s="248">
        <f t="shared" si="22"/>
        <v>43.349841199193861</v>
      </c>
      <c r="AA104">
        <v>-293.56807760297039</v>
      </c>
      <c r="AB104">
        <v>103.27862032580529</v>
      </c>
      <c r="AC104">
        <v>-103.27862032580529</v>
      </c>
      <c r="AD104">
        <f t="shared" si="33"/>
        <v>-396.84669792877571</v>
      </c>
      <c r="AE104">
        <f t="shared" si="34"/>
        <v>-190.2894572771651</v>
      </c>
      <c r="AF104">
        <f t="shared" si="35"/>
        <v>-396.84669792877571</v>
      </c>
      <c r="AG104">
        <f t="shared" si="32"/>
        <v>-190.2894572771651</v>
      </c>
    </row>
    <row r="105" spans="1:80" x14ac:dyDescent="0.25">
      <c r="AA105">
        <v>-293.73530317548386</v>
      </c>
      <c r="AB105">
        <v>125.11149006807483</v>
      </c>
      <c r="AC105">
        <v>-125.11149006807483</v>
      </c>
      <c r="AD105">
        <f t="shared" si="33"/>
        <v>-418.84679324355869</v>
      </c>
      <c r="AE105">
        <f t="shared" si="34"/>
        <v>-168.62381310740903</v>
      </c>
      <c r="AF105">
        <f t="shared" si="35"/>
        <v>-418.84679324355869</v>
      </c>
      <c r="AG105">
        <f t="shared" si="32"/>
        <v>-168.62381310740903</v>
      </c>
    </row>
    <row r="106" spans="1:80" x14ac:dyDescent="0.25">
      <c r="AA106">
        <v>-297.85290437179589</v>
      </c>
      <c r="AB106">
        <v>152.47883555410255</v>
      </c>
      <c r="AC106">
        <v>-152.47883555410255</v>
      </c>
      <c r="AD106">
        <f t="shared" si="33"/>
        <v>-450.33173992589843</v>
      </c>
      <c r="AE106">
        <f t="shared" si="34"/>
        <v>-145.37406881769334</v>
      </c>
      <c r="AF106">
        <f t="shared" si="35"/>
        <v>-450.33173992589843</v>
      </c>
      <c r="AG106">
        <f t="shared" si="32"/>
        <v>-145.37406881769334</v>
      </c>
      <c r="BU106" s="249"/>
    </row>
    <row r="107" spans="1:80" x14ac:dyDescent="0.25">
      <c r="AA107">
        <v>-292.95971023732977</v>
      </c>
      <c r="AB107">
        <v>168.9414457558573</v>
      </c>
      <c r="AC107">
        <v>-168.9414457558573</v>
      </c>
      <c r="AD107">
        <f t="shared" si="33"/>
        <v>-461.9011559931871</v>
      </c>
      <c r="AE107">
        <f t="shared" si="34"/>
        <v>-124.01826448147247</v>
      </c>
      <c r="AF107">
        <f t="shared" si="35"/>
        <v>-461.9011559931871</v>
      </c>
      <c r="AG107">
        <f t="shared" si="32"/>
        <v>-124.01826448147247</v>
      </c>
    </row>
    <row r="108" spans="1:80" x14ac:dyDescent="0.25">
      <c r="S108">
        <v>9.59</v>
      </c>
      <c r="AA108">
        <v>-299.94851079938991</v>
      </c>
      <c r="AB108">
        <v>178.85067493268861</v>
      </c>
      <c r="AC108">
        <v>-178.85067493268861</v>
      </c>
      <c r="AD108">
        <f t="shared" si="33"/>
        <v>-478.79918573207851</v>
      </c>
      <c r="AE108">
        <f t="shared" si="34"/>
        <v>-121.0978358667013</v>
      </c>
      <c r="AF108">
        <f t="shared" si="35"/>
        <v>-478.79918573207851</v>
      </c>
      <c r="AG108">
        <f t="shared" si="32"/>
        <v>-121.0978358667013</v>
      </c>
    </row>
    <row r="109" spans="1:80" x14ac:dyDescent="0.25">
      <c r="S109">
        <v>19.18</v>
      </c>
      <c r="AA109">
        <v>-317.82222484087129</v>
      </c>
      <c r="AB109">
        <v>190.03943902770601</v>
      </c>
      <c r="AC109">
        <v>-190.03943902770601</v>
      </c>
      <c r="AD109">
        <f t="shared" si="33"/>
        <v>-507.8616638685773</v>
      </c>
      <c r="AE109">
        <f t="shared" si="34"/>
        <v>-127.78278581316528</v>
      </c>
      <c r="AF109">
        <f t="shared" si="35"/>
        <v>-507.8616638685773</v>
      </c>
      <c r="AG109">
        <f t="shared" si="32"/>
        <v>-127.78278581316528</v>
      </c>
    </row>
    <row r="110" spans="1:80" x14ac:dyDescent="0.25">
      <c r="S110">
        <v>28.77</v>
      </c>
      <c r="AA110">
        <v>-329.62706335145793</v>
      </c>
      <c r="AB110">
        <v>196.03275723412065</v>
      </c>
      <c r="AC110">
        <v>-196.03275723412065</v>
      </c>
      <c r="AD110">
        <f t="shared" si="33"/>
        <v>-525.65982058557859</v>
      </c>
      <c r="AE110">
        <f t="shared" si="34"/>
        <v>-133.59430611733728</v>
      </c>
      <c r="AF110">
        <f t="shared" si="35"/>
        <v>-525.65982058557859</v>
      </c>
      <c r="AG110">
        <f t="shared" si="32"/>
        <v>-133.59430611733728</v>
      </c>
      <c r="BX110" t="s">
        <v>311</v>
      </c>
      <c r="BZ110" t="s">
        <v>312</v>
      </c>
      <c r="CA110" t="s">
        <v>313</v>
      </c>
      <c r="CB110" t="s">
        <v>314</v>
      </c>
    </row>
    <row r="111" spans="1:80" x14ac:dyDescent="0.25">
      <c r="S111">
        <v>38.36</v>
      </c>
      <c r="AA111">
        <v>-341.66173298433455</v>
      </c>
      <c r="AB111">
        <v>216.52959677448229</v>
      </c>
      <c r="AC111">
        <v>-216.52959677448229</v>
      </c>
      <c r="AD111">
        <f t="shared" si="33"/>
        <v>-558.19132975881689</v>
      </c>
      <c r="AE111">
        <f t="shared" si="34"/>
        <v>-125.13213620985226</v>
      </c>
      <c r="AF111">
        <f t="shared" si="35"/>
        <v>-558.19132975881689</v>
      </c>
      <c r="AG111">
        <f t="shared" si="32"/>
        <v>-125.13213620985226</v>
      </c>
      <c r="BX111">
        <v>4.2438190052595033</v>
      </c>
      <c r="BZ111">
        <v>-4.4315017154950853</v>
      </c>
      <c r="CA111">
        <v>1</v>
      </c>
      <c r="CB111">
        <f t="shared" ref="CB111:CB125" si="36">CB112+18</f>
        <v>159.44276813239804</v>
      </c>
    </row>
    <row r="112" spans="1:80" x14ac:dyDescent="0.25">
      <c r="S112">
        <v>47.95</v>
      </c>
      <c r="AA112">
        <v>-350.45487494140235</v>
      </c>
      <c r="AB112">
        <v>244.87243133933941</v>
      </c>
      <c r="AC112">
        <v>-244.87243133933941</v>
      </c>
      <c r="AD112">
        <f t="shared" si="33"/>
        <v>-595.32730628074182</v>
      </c>
      <c r="AE112">
        <f t="shared" si="34"/>
        <v>-105.58244360206294</v>
      </c>
      <c r="AF112">
        <f t="shared" si="35"/>
        <v>-595.32730628074182</v>
      </c>
      <c r="AG112">
        <f t="shared" si="32"/>
        <v>-105.58244360206294</v>
      </c>
      <c r="BX112">
        <v>11.759064810995518</v>
      </c>
      <c r="BZ112">
        <v>-9.1812827199531029</v>
      </c>
      <c r="CA112">
        <v>2</v>
      </c>
      <c r="CB112">
        <f t="shared" si="36"/>
        <v>141.44276813239804</v>
      </c>
    </row>
    <row r="113" spans="19:80" x14ac:dyDescent="0.25">
      <c r="S113">
        <v>57.540000000000006</v>
      </c>
      <c r="AA113">
        <v>-357.51853784399304</v>
      </c>
      <c r="AB113">
        <v>266.34605111212323</v>
      </c>
      <c r="AC113">
        <v>-266.34605111212323</v>
      </c>
      <c r="AD113">
        <f t="shared" si="33"/>
        <v>-623.86458895611622</v>
      </c>
      <c r="AE113">
        <f t="shared" si="34"/>
        <v>-91.17248673186981</v>
      </c>
      <c r="AF113">
        <f t="shared" si="35"/>
        <v>-623.86458895611622</v>
      </c>
      <c r="AG113">
        <f t="shared" si="32"/>
        <v>-91.17248673186981</v>
      </c>
      <c r="BX113">
        <v>14.714584284102205</v>
      </c>
      <c r="BZ113">
        <v>-15.149633351830611</v>
      </c>
      <c r="CA113">
        <v>3</v>
      </c>
      <c r="CB113">
        <f t="shared" si="36"/>
        <v>123.44276813239804</v>
      </c>
    </row>
    <row r="114" spans="19:80" x14ac:dyDescent="0.25">
      <c r="S114">
        <v>67.13000000000001</v>
      </c>
      <c r="AA114">
        <v>-372.14398901451574</v>
      </c>
      <c r="AB114">
        <v>287.57209061166071</v>
      </c>
      <c r="AC114">
        <v>-287.57209061166071</v>
      </c>
      <c r="AD114">
        <f t="shared" si="33"/>
        <v>-659.71607962617645</v>
      </c>
      <c r="AE114">
        <f t="shared" si="34"/>
        <v>-84.571898402855027</v>
      </c>
      <c r="AF114">
        <f t="shared" si="35"/>
        <v>-659.71607962617645</v>
      </c>
      <c r="AG114">
        <f t="shared" si="32"/>
        <v>-84.571898402855027</v>
      </c>
      <c r="BX114">
        <v>6.3284165310204941</v>
      </c>
      <c r="BZ114">
        <v>-34.68343737880393</v>
      </c>
      <c r="CA114">
        <v>4</v>
      </c>
      <c r="CB114">
        <f t="shared" si="36"/>
        <v>105.44276813239804</v>
      </c>
    </row>
    <row r="115" spans="19:80" x14ac:dyDescent="0.25">
      <c r="S115">
        <v>76.720000000000013</v>
      </c>
      <c r="AA115">
        <v>-386.74789127026543</v>
      </c>
      <c r="AB115">
        <v>305.60392560625343</v>
      </c>
      <c r="AC115">
        <v>-305.60392560625343</v>
      </c>
      <c r="AD115">
        <f t="shared" si="33"/>
        <v>-692.3518168765188</v>
      </c>
      <c r="AE115">
        <f t="shared" si="34"/>
        <v>-81.143965664012001</v>
      </c>
      <c r="AF115">
        <f t="shared" si="35"/>
        <v>-692.3518168765188</v>
      </c>
      <c r="AG115">
        <f t="shared" si="32"/>
        <v>-81.143965664012001</v>
      </c>
      <c r="BX115">
        <v>-8.7362352241717574</v>
      </c>
      <c r="BZ115">
        <v>-58.560187268812967</v>
      </c>
      <c r="CA115">
        <v>5</v>
      </c>
      <c r="CB115">
        <f t="shared" si="36"/>
        <v>87.442768132398044</v>
      </c>
    </row>
    <row r="116" spans="19:80" x14ac:dyDescent="0.25">
      <c r="S116">
        <v>86.310000000000016</v>
      </c>
      <c r="AA116">
        <v>-397.59049039460905</v>
      </c>
      <c r="AB116">
        <v>324.68296201970884</v>
      </c>
      <c r="AC116">
        <v>-324.68296201970884</v>
      </c>
      <c r="AD116">
        <f t="shared" si="33"/>
        <v>-722.27345241431794</v>
      </c>
      <c r="AE116">
        <f t="shared" si="34"/>
        <v>-72.90752837490021</v>
      </c>
      <c r="AF116">
        <f t="shared" si="35"/>
        <v>-722.27345241431794</v>
      </c>
      <c r="AG116">
        <f t="shared" si="32"/>
        <v>-72.90752837490021</v>
      </c>
      <c r="BX116">
        <v>-20.730702903277759</v>
      </c>
      <c r="BZ116">
        <v>-81.883489320956414</v>
      </c>
      <c r="CA116">
        <v>6</v>
      </c>
      <c r="CB116">
        <f t="shared" si="36"/>
        <v>69.442768132398044</v>
      </c>
    </row>
    <row r="117" spans="19:80" x14ac:dyDescent="0.25">
      <c r="S117">
        <v>95.90000000000002</v>
      </c>
      <c r="AA117">
        <v>-402.90121404245497</v>
      </c>
      <c r="AB117">
        <v>349.23786312790344</v>
      </c>
      <c r="AC117">
        <v>-349.23786312790344</v>
      </c>
      <c r="AD117">
        <f t="shared" si="33"/>
        <v>-752.13907717035841</v>
      </c>
      <c r="AE117">
        <f t="shared" si="34"/>
        <v>-53.663350914551529</v>
      </c>
      <c r="AF117">
        <f t="shared" si="35"/>
        <v>-752.13907717035841</v>
      </c>
      <c r="AG117">
        <f t="shared" si="32"/>
        <v>-53.663350914551529</v>
      </c>
      <c r="BX117">
        <v>-32.83972156335507</v>
      </c>
      <c r="BZ117">
        <v>-103.27862032580529</v>
      </c>
      <c r="CA117">
        <v>7</v>
      </c>
      <c r="CB117">
        <f t="shared" si="36"/>
        <v>51.442768132398044</v>
      </c>
    </row>
    <row r="118" spans="19:80" x14ac:dyDescent="0.25">
      <c r="S118">
        <v>105.49000000000002</v>
      </c>
      <c r="AA118">
        <v>-408.45108525870188</v>
      </c>
      <c r="AB118">
        <v>373.6934659272091</v>
      </c>
      <c r="AC118">
        <v>-373.6934659272091</v>
      </c>
      <c r="AD118">
        <f t="shared" si="33"/>
        <v>-782.14455118591104</v>
      </c>
      <c r="AE118">
        <f t="shared" si="34"/>
        <v>-34.757619331492776</v>
      </c>
      <c r="AF118">
        <f t="shared" si="35"/>
        <v>-782.14455118591104</v>
      </c>
      <c r="AG118">
        <f t="shared" si="32"/>
        <v>-34.757619331492776</v>
      </c>
      <c r="BX118">
        <v>-41.795892042515746</v>
      </c>
      <c r="BZ118">
        <v>-125.11149006807483</v>
      </c>
      <c r="CA118">
        <v>8</v>
      </c>
      <c r="CB118">
        <f t="shared" si="36"/>
        <v>33.442768132398044</v>
      </c>
    </row>
    <row r="119" spans="19:80" x14ac:dyDescent="0.25">
      <c r="S119">
        <v>115.08000000000003</v>
      </c>
      <c r="AA119">
        <v>-418.97518153124793</v>
      </c>
      <c r="AB119">
        <v>392.39477125121351</v>
      </c>
      <c r="AC119">
        <v>-392.39477125121351</v>
      </c>
      <c r="AD119">
        <f t="shared" si="33"/>
        <v>-811.3699527824615</v>
      </c>
      <c r="AE119">
        <f t="shared" si="34"/>
        <v>-26.580410280034414</v>
      </c>
      <c r="AF119">
        <f t="shared" si="35"/>
        <v>-811.3699527824615</v>
      </c>
      <c r="AG119">
        <f t="shared" si="32"/>
        <v>-26.580410280034414</v>
      </c>
      <c r="BX119">
        <v>-50.983157514976128</v>
      </c>
      <c r="BZ119">
        <v>-152.47883555410255</v>
      </c>
      <c r="CA119">
        <v>9</v>
      </c>
      <c r="CB119">
        <f t="shared" si="36"/>
        <v>15.442768132398044</v>
      </c>
    </row>
    <row r="120" spans="19:80" x14ac:dyDescent="0.25">
      <c r="S120">
        <v>124.67000000000003</v>
      </c>
      <c r="AA120">
        <v>-426.00201899254165</v>
      </c>
      <c r="AB120">
        <v>406.85253349725173</v>
      </c>
      <c r="AC120">
        <v>-406.85253349725173</v>
      </c>
      <c r="AD120">
        <f t="shared" si="33"/>
        <v>-832.85455248979338</v>
      </c>
      <c r="AE120">
        <f t="shared" si="34"/>
        <v>-19.149485495289923</v>
      </c>
      <c r="AF120">
        <f t="shared" si="35"/>
        <v>-832.85455248979338</v>
      </c>
      <c r="AG120">
        <f t="shared" si="32"/>
        <v>-19.149485495289923</v>
      </c>
      <c r="BX120">
        <v>-73.424663557221848</v>
      </c>
      <c r="BZ120">
        <v>-168.9414457558573</v>
      </c>
      <c r="CA120">
        <v>10</v>
      </c>
      <c r="CB120">
        <f t="shared" si="36"/>
        <v>-2.5572318676019563</v>
      </c>
    </row>
    <row r="121" spans="19:80" x14ac:dyDescent="0.25">
      <c r="S121">
        <v>134.26000000000002</v>
      </c>
      <c r="AA121">
        <v>-435.44023841813907</v>
      </c>
      <c r="AB121">
        <v>424.83905773974413</v>
      </c>
      <c r="AC121">
        <v>-424.83905773974413</v>
      </c>
      <c r="AD121">
        <f t="shared" si="33"/>
        <v>-860.27929615788321</v>
      </c>
      <c r="AE121">
        <f t="shared" si="34"/>
        <v>-10.60118067839494</v>
      </c>
      <c r="AF121">
        <f t="shared" si="35"/>
        <v>-860.27929615788321</v>
      </c>
      <c r="AG121">
        <f t="shared" si="32"/>
        <v>-10.60118067839494</v>
      </c>
      <c r="BX121">
        <v>-102.13931321193424</v>
      </c>
      <c r="BZ121">
        <v>-178.85067493268861</v>
      </c>
      <c r="CA121">
        <v>11</v>
      </c>
      <c r="CB121">
        <f t="shared" si="36"/>
        <v>-20.557231867601956</v>
      </c>
    </row>
    <row r="122" spans="19:80" x14ac:dyDescent="0.25">
      <c r="S122">
        <v>143.85000000000002</v>
      </c>
      <c r="AA122">
        <v>-445.34038461818085</v>
      </c>
      <c r="AB122">
        <v>444.0174318329972</v>
      </c>
      <c r="AC122">
        <v>-444.0174318329972</v>
      </c>
      <c r="AD122">
        <f t="shared" si="33"/>
        <v>-889.357816451178</v>
      </c>
      <c r="AE122">
        <f t="shared" si="34"/>
        <v>-1.3229527851836451</v>
      </c>
      <c r="AF122">
        <f t="shared" si="35"/>
        <v>-889.357816451178</v>
      </c>
      <c r="AG122">
        <f t="shared" si="32"/>
        <v>-1.3229527851836451</v>
      </c>
      <c r="BX122">
        <v>-127.43939907528819</v>
      </c>
      <c r="BZ122">
        <v>-190.03943902770601</v>
      </c>
      <c r="CA122">
        <v>12</v>
      </c>
      <c r="CB122">
        <f t="shared" si="36"/>
        <v>-38.557231867601956</v>
      </c>
    </row>
    <row r="123" spans="19:80" x14ac:dyDescent="0.25">
      <c r="S123">
        <v>153.44000000000003</v>
      </c>
      <c r="AA123">
        <v>-445.8728450991091</v>
      </c>
      <c r="AB123">
        <v>461.3756509491983</v>
      </c>
      <c r="AC123">
        <v>-461.3756509491983</v>
      </c>
      <c r="AD123">
        <f t="shared" si="33"/>
        <v>-907.2484960483074</v>
      </c>
      <c r="AE123">
        <f t="shared" si="34"/>
        <v>15.502805850089203</v>
      </c>
      <c r="AF123">
        <f t="shared" si="35"/>
        <v>-907.2484960483074</v>
      </c>
      <c r="AG123">
        <f t="shared" si="32"/>
        <v>15.502805850089203</v>
      </c>
      <c r="BX123">
        <v>-156.06051230313051</v>
      </c>
      <c r="BZ123">
        <v>-196.03275723412065</v>
      </c>
      <c r="CA123">
        <v>13</v>
      </c>
      <c r="CB123">
        <f t="shared" si="36"/>
        <v>-56.557231867601956</v>
      </c>
    </row>
    <row r="124" spans="19:80" x14ac:dyDescent="0.25">
      <c r="S124">
        <v>163.03000000000003</v>
      </c>
      <c r="AA124">
        <v>-443.54970391928902</v>
      </c>
      <c r="AB124">
        <v>481.38141065018397</v>
      </c>
      <c r="AC124">
        <v>-481.38141065018397</v>
      </c>
      <c r="AD124">
        <f t="shared" si="33"/>
        <v>-924.93111456947304</v>
      </c>
      <c r="AE124">
        <f t="shared" si="34"/>
        <v>37.83170673089495</v>
      </c>
      <c r="AF124">
        <f t="shared" si="35"/>
        <v>-924.93111456947304</v>
      </c>
      <c r="AG124">
        <f t="shared" si="32"/>
        <v>37.83170673089495</v>
      </c>
      <c r="BX124">
        <v>-172.83432678284206</v>
      </c>
      <c r="BZ124">
        <v>-216.52959677448229</v>
      </c>
      <c r="CA124">
        <v>14</v>
      </c>
      <c r="CB124">
        <f t="shared" si="36"/>
        <v>-74.557231867601956</v>
      </c>
    </row>
    <row r="125" spans="19:80" x14ac:dyDescent="0.25">
      <c r="S125">
        <v>172.62000000000003</v>
      </c>
      <c r="AA125">
        <v>-447.91131541017342</v>
      </c>
      <c r="AB125">
        <v>498.81692728687301</v>
      </c>
      <c r="AC125">
        <v>-498.81692728687301</v>
      </c>
      <c r="AD125">
        <f t="shared" si="33"/>
        <v>-946.72824269704643</v>
      </c>
      <c r="AE125">
        <f t="shared" si="34"/>
        <v>50.905611876699595</v>
      </c>
      <c r="AF125">
        <f t="shared" si="35"/>
        <v>-946.72824269704643</v>
      </c>
      <c r="AG125">
        <f t="shared" si="32"/>
        <v>50.905611876699595</v>
      </c>
      <c r="BX125">
        <v>-185.64321966365605</v>
      </c>
      <c r="BZ125">
        <v>-244.87243133933941</v>
      </c>
      <c r="CA125">
        <v>15</v>
      </c>
      <c r="CB125">
        <f t="shared" si="36"/>
        <v>-92.557231867601956</v>
      </c>
    </row>
    <row r="126" spans="19:80" x14ac:dyDescent="0.25">
      <c r="S126">
        <v>182.21000000000004</v>
      </c>
      <c r="AA126">
        <v>-455.37472230740951</v>
      </c>
      <c r="AB126">
        <v>508.50122127035212</v>
      </c>
      <c r="AC126">
        <v>-508.50122127035212</v>
      </c>
      <c r="AD126">
        <f t="shared" si="33"/>
        <v>-963.87594357776163</v>
      </c>
      <c r="AE126">
        <f t="shared" si="34"/>
        <v>53.126498962942605</v>
      </c>
      <c r="AF126">
        <f t="shared" si="35"/>
        <v>-963.87594357776163</v>
      </c>
      <c r="AG126">
        <f t="shared" si="32"/>
        <v>53.126498962942605</v>
      </c>
      <c r="BX126">
        <v>-193.91625614815578</v>
      </c>
      <c r="BZ126">
        <v>-266.34605111212323</v>
      </c>
      <c r="CA126">
        <v>16</v>
      </c>
      <c r="CB126">
        <f>CB127+18</f>
        <v>-110.55723186760196</v>
      </c>
    </row>
    <row r="127" spans="19:80" x14ac:dyDescent="0.25">
      <c r="S127">
        <v>191.80000000000004</v>
      </c>
      <c r="AA127">
        <v>-459.12206134437145</v>
      </c>
      <c r="AB127">
        <v>517.02615879536847</v>
      </c>
      <c r="AC127">
        <v>-517.02615879536847</v>
      </c>
      <c r="AD127">
        <f t="shared" si="33"/>
        <v>-976.14822013973992</v>
      </c>
      <c r="AE127">
        <f t="shared" si="34"/>
        <v>57.904097450997028</v>
      </c>
      <c r="AF127">
        <f t="shared" si="35"/>
        <v>-976.14822013973992</v>
      </c>
      <c r="AG127">
        <f t="shared" si="32"/>
        <v>57.904097450997028</v>
      </c>
      <c r="BX127">
        <v>-209.73166896542602</v>
      </c>
      <c r="BZ127">
        <v>-287.57209061166071</v>
      </c>
      <c r="CA127">
        <v>17</v>
      </c>
      <c r="CB127">
        <f>CB128+18</f>
        <v>-128.55723186760196</v>
      </c>
    </row>
    <row r="128" spans="19:80" x14ac:dyDescent="0.25">
      <c r="S128">
        <v>201.39000000000004</v>
      </c>
      <c r="AA128">
        <v>-468.1026980439579</v>
      </c>
      <c r="AB128">
        <v>533.37802650525305</v>
      </c>
      <c r="AC128">
        <v>-533.37802650525305</v>
      </c>
      <c r="AD128">
        <f t="shared" si="33"/>
        <v>-1001.4807245492109</v>
      </c>
      <c r="AE128">
        <f t="shared" si="34"/>
        <v>65.275328461295146</v>
      </c>
      <c r="AF128">
        <f t="shared" si="35"/>
        <v>-1001.4807245492109</v>
      </c>
      <c r="AG128">
        <f t="shared" si="32"/>
        <v>65.275328461295146</v>
      </c>
      <c r="BX128">
        <v>-219.25902918364093</v>
      </c>
      <c r="BZ128">
        <v>-305.60392560625343</v>
      </c>
      <c r="CA128">
        <v>18</v>
      </c>
      <c r="CB128">
        <f>CB129+18</f>
        <v>-146.55723186760196</v>
      </c>
    </row>
    <row r="129" spans="17:80" x14ac:dyDescent="0.25">
      <c r="Q129">
        <f>S129-S130</f>
        <v>-9.5900000000000034</v>
      </c>
      <c r="S129">
        <v>210.98000000000005</v>
      </c>
      <c r="T129">
        <v>3.41</v>
      </c>
      <c r="U129">
        <f t="shared" ref="U129:U178" si="37">S129-T129</f>
        <v>207.57000000000005</v>
      </c>
      <c r="W129">
        <f>S129+T129</f>
        <v>214.39000000000004</v>
      </c>
      <c r="AA129">
        <v>-476.94986007072339</v>
      </c>
      <c r="AB129">
        <v>549.96107146848442</v>
      </c>
      <c r="AC129">
        <v>-549.96107146848442</v>
      </c>
      <c r="AD129">
        <f t="shared" si="33"/>
        <v>-1026.9109315392079</v>
      </c>
      <c r="AE129">
        <f t="shared" si="34"/>
        <v>73.011211397761031</v>
      </c>
      <c r="AF129">
        <f t="shared" si="35"/>
        <v>-1026.9109315392079</v>
      </c>
      <c r="AG129">
        <f t="shared" si="32"/>
        <v>73.011211397761031</v>
      </c>
      <c r="BX129">
        <v>-215.71668998002514</v>
      </c>
      <c r="BZ129">
        <v>-324.68296201970884</v>
      </c>
      <c r="CA129">
        <v>-4.4315017154950853</v>
      </c>
      <c r="CB129">
        <f>AVERAGE(BZ129,CA129)</f>
        <v>-164.55723186760196</v>
      </c>
    </row>
    <row r="130" spans="17:80" x14ac:dyDescent="0.25">
      <c r="S130">
        <v>220.57000000000005</v>
      </c>
      <c r="T130">
        <v>6.82</v>
      </c>
      <c r="U130">
        <f t="shared" si="37"/>
        <v>213.75000000000006</v>
      </c>
      <c r="W130">
        <f t="shared" ref="W130:W193" si="38">S130+T130</f>
        <v>227.39000000000004</v>
      </c>
      <c r="AA130">
        <v>-480.44276077704933</v>
      </c>
      <c r="AB130">
        <v>564.33183073756561</v>
      </c>
      <c r="AC130">
        <v>-564.33183073756561</v>
      </c>
      <c r="AD130">
        <f t="shared" si="33"/>
        <v>-1044.7745915146149</v>
      </c>
      <c r="AE130">
        <f t="shared" si="34"/>
        <v>83.889069960516281</v>
      </c>
      <c r="AF130">
        <f t="shared" si="35"/>
        <v>-1044.7745915146149</v>
      </c>
      <c r="AG130">
        <f t="shared" ref="AG130:AG161" si="39">AA130-AC130</f>
        <v>83.889069960516281</v>
      </c>
      <c r="BX130">
        <v>-209.20814623044041</v>
      </c>
      <c r="BZ130">
        <v>-349.23786312790344</v>
      </c>
      <c r="CA130">
        <v>-9.1812827199531029</v>
      </c>
      <c r="CB130">
        <f t="shared" ref="CB130:CB193" si="40">AVERAGE(BZ130,CA130)</f>
        <v>-179.20957292392828</v>
      </c>
    </row>
    <row r="131" spans="17:80" x14ac:dyDescent="0.25">
      <c r="S131">
        <v>230.16000000000005</v>
      </c>
      <c r="T131">
        <v>10.23</v>
      </c>
      <c r="U131">
        <f t="shared" si="37"/>
        <v>219.93000000000006</v>
      </c>
      <c r="W131">
        <f t="shared" si="38"/>
        <v>240.39000000000004</v>
      </c>
      <c r="AA131">
        <v>-470.74828342953049</v>
      </c>
      <c r="AB131">
        <v>584.01100254072526</v>
      </c>
      <c r="AC131">
        <v>-584.01100254072526</v>
      </c>
      <c r="AD131">
        <f t="shared" si="33"/>
        <v>-1054.7592859702559</v>
      </c>
      <c r="AE131">
        <f t="shared" si="34"/>
        <v>113.26271911119477</v>
      </c>
      <c r="AF131">
        <f t="shared" si="35"/>
        <v>-1054.7592859702559</v>
      </c>
      <c r="AG131">
        <f t="shared" si="39"/>
        <v>113.26271911119477</v>
      </c>
      <c r="BX131">
        <v>-214.77788568114767</v>
      </c>
      <c r="BZ131">
        <v>-373.6934659272091</v>
      </c>
      <c r="CA131">
        <v>-15.149633351830611</v>
      </c>
      <c r="CB131">
        <f t="shared" si="40"/>
        <v>-194.42154963951987</v>
      </c>
    </row>
    <row r="132" spans="17:80" x14ac:dyDescent="0.25">
      <c r="S132">
        <v>239.75000000000006</v>
      </c>
      <c r="T132">
        <v>13.64</v>
      </c>
      <c r="U132">
        <f t="shared" si="37"/>
        <v>226.11000000000007</v>
      </c>
      <c r="W132">
        <f t="shared" si="38"/>
        <v>253.39000000000004</v>
      </c>
      <c r="AA132">
        <v>-463.00251049075473</v>
      </c>
      <c r="AB132">
        <v>602.3103381235868</v>
      </c>
      <c r="AC132">
        <v>-602.3103381235868</v>
      </c>
      <c r="AD132">
        <f t="shared" si="33"/>
        <v>-1065.3128486143414</v>
      </c>
      <c r="AE132">
        <f t="shared" si="34"/>
        <v>139.30782763283207</v>
      </c>
      <c r="AF132">
        <f t="shared" si="35"/>
        <v>-1065.3128486143414</v>
      </c>
      <c r="AG132">
        <f t="shared" si="39"/>
        <v>139.30782763283207</v>
      </c>
      <c r="BX132">
        <v>-227.14457932394814</v>
      </c>
      <c r="BZ132">
        <v>-392.39477125121351</v>
      </c>
      <c r="CA132">
        <v>-34.68343737880393</v>
      </c>
      <c r="CB132">
        <f t="shared" si="40"/>
        <v>-213.53910431500873</v>
      </c>
    </row>
    <row r="133" spans="17:80" x14ac:dyDescent="0.25">
      <c r="S133">
        <v>249.34000000000006</v>
      </c>
      <c r="T133">
        <v>17.05</v>
      </c>
      <c r="U133">
        <f t="shared" si="37"/>
        <v>232.29000000000005</v>
      </c>
      <c r="W133">
        <f t="shared" si="38"/>
        <v>266.39000000000004</v>
      </c>
      <c r="AA133">
        <v>-465.89613507001866</v>
      </c>
      <c r="AB133">
        <v>612.33615496236962</v>
      </c>
      <c r="AC133">
        <v>-612.33615496236962</v>
      </c>
      <c r="AD133">
        <f t="shared" si="33"/>
        <v>-1078.2322900323884</v>
      </c>
      <c r="AE133">
        <f t="shared" si="34"/>
        <v>146.44001989235096</v>
      </c>
      <c r="AF133">
        <f t="shared" si="35"/>
        <v>-1078.2322900323884</v>
      </c>
      <c r="AG133">
        <f t="shared" si="39"/>
        <v>146.44001989235096</v>
      </c>
      <c r="BX133">
        <v>-241.84896208910669</v>
      </c>
      <c r="BZ133">
        <v>-406.85253349725173</v>
      </c>
      <c r="CA133">
        <v>-58.560187268812967</v>
      </c>
      <c r="CB133">
        <f t="shared" si="40"/>
        <v>-232.70636038303235</v>
      </c>
    </row>
    <row r="134" spans="17:80" x14ac:dyDescent="0.25">
      <c r="S134">
        <v>258.93000000000006</v>
      </c>
      <c r="T134">
        <v>20.46</v>
      </c>
      <c r="U134">
        <f t="shared" si="37"/>
        <v>238.47000000000006</v>
      </c>
      <c r="W134">
        <f t="shared" si="38"/>
        <v>279.39000000000004</v>
      </c>
      <c r="AA134">
        <v>-465.25265169218392</v>
      </c>
      <c r="AB134">
        <v>611.57898721061008</v>
      </c>
      <c r="AC134">
        <v>-611.57898721061008</v>
      </c>
      <c r="AD134">
        <f t="shared" si="33"/>
        <v>-1076.8316389027941</v>
      </c>
      <c r="AE134">
        <f t="shared" si="34"/>
        <v>146.32633551842616</v>
      </c>
      <c r="AF134">
        <f t="shared" si="35"/>
        <v>-1076.8316389027941</v>
      </c>
      <c r="AG134">
        <f t="shared" si="39"/>
        <v>146.32633551842616</v>
      </c>
      <c r="BX134">
        <v>-254.47671521628789</v>
      </c>
      <c r="BZ134">
        <v>-424.83905773974413</v>
      </c>
      <c r="CA134">
        <v>-81.883489320956414</v>
      </c>
      <c r="CB134">
        <f t="shared" si="40"/>
        <v>-253.36127353035027</v>
      </c>
    </row>
    <row r="135" spans="17:80" x14ac:dyDescent="0.25">
      <c r="S135">
        <v>268.52000000000004</v>
      </c>
      <c r="T135">
        <v>23.87</v>
      </c>
      <c r="U135">
        <f t="shared" si="37"/>
        <v>244.65000000000003</v>
      </c>
      <c r="W135">
        <f t="shared" si="38"/>
        <v>292.39000000000004</v>
      </c>
      <c r="AA135">
        <v>-461.75975983698902</v>
      </c>
      <c r="AB135">
        <v>617.21257782947248</v>
      </c>
      <c r="AC135">
        <v>-617.21257782947248</v>
      </c>
      <c r="AD135">
        <f t="shared" si="33"/>
        <v>-1078.9723376664615</v>
      </c>
      <c r="AE135">
        <f t="shared" si="34"/>
        <v>155.45281799248346</v>
      </c>
      <c r="AF135">
        <f t="shared" si="35"/>
        <v>-1078.9723376664615</v>
      </c>
      <c r="AG135">
        <f t="shared" si="39"/>
        <v>155.45281799248346</v>
      </c>
      <c r="BX135">
        <v>-264.64330349921448</v>
      </c>
      <c r="BZ135">
        <v>-444.0174318329972</v>
      </c>
      <c r="CA135">
        <v>-103.27862032580529</v>
      </c>
      <c r="CB135">
        <f t="shared" si="40"/>
        <v>-273.64802607940123</v>
      </c>
    </row>
    <row r="136" spans="17:80" x14ac:dyDescent="0.25">
      <c r="S136">
        <v>278.11</v>
      </c>
      <c r="T136">
        <v>27.28</v>
      </c>
      <c r="U136">
        <f t="shared" si="37"/>
        <v>250.83</v>
      </c>
      <c r="W136">
        <f t="shared" si="38"/>
        <v>305.39</v>
      </c>
      <c r="AA136">
        <v>-455.69335650528319</v>
      </c>
      <c r="AB136">
        <v>630.97212591651828</v>
      </c>
      <c r="AC136">
        <v>-630.97212591651828</v>
      </c>
      <c r="AD136">
        <f t="shared" si="33"/>
        <v>-1086.6654824218015</v>
      </c>
      <c r="AE136">
        <f t="shared" si="34"/>
        <v>175.27876941123509</v>
      </c>
      <c r="AF136">
        <f t="shared" si="35"/>
        <v>-1086.6654824218015</v>
      </c>
      <c r="AG136">
        <f t="shared" si="39"/>
        <v>175.27876941123509</v>
      </c>
      <c r="BX136">
        <v>-282.22874227737304</v>
      </c>
      <c r="BZ136">
        <v>-461.3756509491983</v>
      </c>
      <c r="CA136">
        <v>-125.11149006807483</v>
      </c>
      <c r="CB136">
        <f t="shared" si="40"/>
        <v>-293.24357050863659</v>
      </c>
    </row>
    <row r="137" spans="17:80" x14ac:dyDescent="0.25">
      <c r="S137">
        <v>287.7</v>
      </c>
      <c r="T137">
        <v>30.69</v>
      </c>
      <c r="U137">
        <f t="shared" si="37"/>
        <v>257.01</v>
      </c>
      <c r="W137">
        <f t="shared" si="38"/>
        <v>318.39</v>
      </c>
      <c r="AA137">
        <v>-453.80940726734923</v>
      </c>
      <c r="AB137">
        <v>638.80550824141267</v>
      </c>
      <c r="AC137">
        <v>-638.80550824141267</v>
      </c>
      <c r="AD137">
        <f t="shared" si="33"/>
        <v>-1092.6149155087619</v>
      </c>
      <c r="AE137">
        <f t="shared" si="34"/>
        <v>184.99610097406344</v>
      </c>
      <c r="AF137">
        <f t="shared" si="35"/>
        <v>-1092.6149155087619</v>
      </c>
      <c r="AG137">
        <f t="shared" si="39"/>
        <v>184.99610097406344</v>
      </c>
      <c r="BX137">
        <v>-292.83736976683633</v>
      </c>
      <c r="BZ137">
        <v>-481.38141065018397</v>
      </c>
      <c r="CA137">
        <v>-152.47883555410255</v>
      </c>
      <c r="CB137">
        <f t="shared" si="40"/>
        <v>-316.93012310214328</v>
      </c>
    </row>
    <row r="138" spans="17:80" x14ac:dyDescent="0.25">
      <c r="S138">
        <v>297.28999999999996</v>
      </c>
      <c r="T138">
        <v>34.1</v>
      </c>
      <c r="U138">
        <f t="shared" si="37"/>
        <v>263.18999999999994</v>
      </c>
      <c r="W138">
        <f t="shared" si="38"/>
        <v>331.39</v>
      </c>
      <c r="AA138">
        <v>-455.21264122418938</v>
      </c>
      <c r="AB138">
        <v>644.83639899929051</v>
      </c>
      <c r="AC138">
        <v>-644.83639899929051</v>
      </c>
      <c r="AD138">
        <f t="shared" si="33"/>
        <v>-1100.04904022348</v>
      </c>
      <c r="AE138">
        <f t="shared" si="34"/>
        <v>189.62375777510113</v>
      </c>
      <c r="AF138">
        <f t="shared" si="35"/>
        <v>-1100.04904022348</v>
      </c>
      <c r="AG138">
        <f t="shared" si="39"/>
        <v>189.62375777510113</v>
      </c>
      <c r="BX138">
        <v>-293.56807760297039</v>
      </c>
      <c r="BZ138">
        <v>-498.81692728687301</v>
      </c>
      <c r="CA138">
        <v>-168.9414457558573</v>
      </c>
      <c r="CB138">
        <f t="shared" si="40"/>
        <v>-333.87918652136517</v>
      </c>
    </row>
    <row r="139" spans="17:80" x14ac:dyDescent="0.25">
      <c r="S139">
        <v>306.87999999999994</v>
      </c>
      <c r="T139">
        <v>37.510000000000005</v>
      </c>
      <c r="U139">
        <f t="shared" si="37"/>
        <v>269.36999999999995</v>
      </c>
      <c r="W139">
        <f t="shared" si="38"/>
        <v>344.38999999999993</v>
      </c>
      <c r="AA139">
        <v>-454.639686854655</v>
      </c>
      <c r="AB139">
        <v>648.79520797610883</v>
      </c>
      <c r="AC139">
        <v>-648.79520797610883</v>
      </c>
      <c r="AD139">
        <f t="shared" si="33"/>
        <v>-1103.4348948307638</v>
      </c>
      <c r="AE139">
        <f t="shared" si="34"/>
        <v>194.15552112145383</v>
      </c>
      <c r="AF139">
        <f t="shared" si="35"/>
        <v>-1103.4348948307638</v>
      </c>
      <c r="AG139">
        <f t="shared" si="39"/>
        <v>194.15552112145383</v>
      </c>
      <c r="BX139">
        <v>-293.73530317548386</v>
      </c>
      <c r="BZ139">
        <v>-508.50122127035212</v>
      </c>
      <c r="CA139">
        <v>-178.85067493268861</v>
      </c>
      <c r="CB139">
        <f t="shared" si="40"/>
        <v>-343.67594810152036</v>
      </c>
    </row>
    <row r="140" spans="17:80" x14ac:dyDescent="0.25">
      <c r="S140">
        <v>316.46999999999991</v>
      </c>
      <c r="T140">
        <v>40.92</v>
      </c>
      <c r="U140">
        <f t="shared" si="37"/>
        <v>275.5499999999999</v>
      </c>
      <c r="W140">
        <f t="shared" si="38"/>
        <v>357.38999999999993</v>
      </c>
      <c r="AA140">
        <v>-451.92121964579474</v>
      </c>
      <c r="AB140">
        <v>657.68931037322773</v>
      </c>
      <c r="AC140">
        <v>-657.68931037322773</v>
      </c>
      <c r="AD140">
        <f t="shared" si="33"/>
        <v>-1109.6105300190225</v>
      </c>
      <c r="AE140">
        <f t="shared" si="34"/>
        <v>205.76809072743299</v>
      </c>
      <c r="AF140">
        <f t="shared" si="35"/>
        <v>-1109.6105300190225</v>
      </c>
      <c r="AG140">
        <f t="shared" si="39"/>
        <v>205.76809072743299</v>
      </c>
      <c r="BX140">
        <v>-297.85290437179589</v>
      </c>
      <c r="BZ140">
        <v>-517.02615879536847</v>
      </c>
      <c r="CA140">
        <v>-190.03943902770601</v>
      </c>
      <c r="CB140">
        <f t="shared" si="40"/>
        <v>-353.53279891153727</v>
      </c>
    </row>
    <row r="141" spans="17:80" x14ac:dyDescent="0.25">
      <c r="S141">
        <v>326.05999999999989</v>
      </c>
      <c r="T141">
        <v>44.33</v>
      </c>
      <c r="U141">
        <f t="shared" si="37"/>
        <v>281.7299999999999</v>
      </c>
      <c r="W141">
        <f t="shared" si="38"/>
        <v>370.38999999999987</v>
      </c>
      <c r="AA141">
        <v>-453.90147731718764</v>
      </c>
      <c r="AB141">
        <v>668.80245259857497</v>
      </c>
      <c r="AC141">
        <v>-668.80245259857497</v>
      </c>
      <c r="AD141">
        <f t="shared" si="33"/>
        <v>-1122.7039299157627</v>
      </c>
      <c r="AE141">
        <f t="shared" si="34"/>
        <v>214.90097528138733</v>
      </c>
      <c r="AF141">
        <f t="shared" si="35"/>
        <v>-1122.7039299157627</v>
      </c>
      <c r="AG141">
        <f t="shared" si="39"/>
        <v>214.90097528138733</v>
      </c>
      <c r="BX141">
        <v>-292.95971023732977</v>
      </c>
      <c r="BZ141">
        <v>-533.37802650525305</v>
      </c>
      <c r="CA141">
        <v>-196.03275723412065</v>
      </c>
      <c r="CB141">
        <f t="shared" si="40"/>
        <v>-364.70539186968688</v>
      </c>
    </row>
    <row r="142" spans="17:80" x14ac:dyDescent="0.25">
      <c r="S142">
        <v>335.64999999999986</v>
      </c>
      <c r="T142">
        <v>47.739999999999995</v>
      </c>
      <c r="U142">
        <f t="shared" si="37"/>
        <v>287.90999999999985</v>
      </c>
      <c r="W142">
        <f t="shared" si="38"/>
        <v>383.38999999999987</v>
      </c>
      <c r="AA142">
        <v>-450.53874804865859</v>
      </c>
      <c r="AB142">
        <v>677.23746180937144</v>
      </c>
      <c r="AC142">
        <v>-677.23746180937144</v>
      </c>
      <c r="AD142">
        <f t="shared" si="33"/>
        <v>-1127.7762098580301</v>
      </c>
      <c r="AE142">
        <f t="shared" si="34"/>
        <v>226.69871376071285</v>
      </c>
      <c r="AF142">
        <f t="shared" si="35"/>
        <v>-1127.7762098580301</v>
      </c>
      <c r="AG142">
        <f t="shared" si="39"/>
        <v>226.69871376071285</v>
      </c>
      <c r="BX142">
        <v>-299.94851079938991</v>
      </c>
      <c r="BZ142">
        <v>-549.96107146848442</v>
      </c>
      <c r="CA142">
        <v>-216.52959677448229</v>
      </c>
      <c r="CB142">
        <f t="shared" si="40"/>
        <v>-383.24533412148332</v>
      </c>
    </row>
    <row r="143" spans="17:80" x14ac:dyDescent="0.25">
      <c r="S143">
        <v>345.23999999999984</v>
      </c>
      <c r="T143">
        <v>51.149999999999991</v>
      </c>
      <c r="U143">
        <f t="shared" si="37"/>
        <v>294.08999999999986</v>
      </c>
      <c r="W143">
        <f t="shared" si="38"/>
        <v>396.38999999999982</v>
      </c>
      <c r="AA143">
        <v>-426.98962487326287</v>
      </c>
      <c r="AB143">
        <v>685.47322226657116</v>
      </c>
      <c r="AC143">
        <v>-685.47322226657116</v>
      </c>
      <c r="AD143">
        <f t="shared" si="33"/>
        <v>-1112.4628471398341</v>
      </c>
      <c r="AE143">
        <f t="shared" si="34"/>
        <v>258.48359739330829</v>
      </c>
      <c r="AF143">
        <f t="shared" si="35"/>
        <v>-1112.4628471398341</v>
      </c>
      <c r="AG143">
        <f t="shared" si="39"/>
        <v>258.48359739330829</v>
      </c>
      <c r="BX143">
        <v>-317.82222484087129</v>
      </c>
      <c r="BZ143">
        <v>-564.33183073756561</v>
      </c>
      <c r="CA143">
        <v>-244.87243133933941</v>
      </c>
      <c r="CB143">
        <f t="shared" si="40"/>
        <v>-404.60213103845251</v>
      </c>
    </row>
    <row r="144" spans="17:80" x14ac:dyDescent="0.25">
      <c r="S144">
        <v>354.82999999999981</v>
      </c>
      <c r="T144">
        <v>54.559999999999988</v>
      </c>
      <c r="U144">
        <f t="shared" si="37"/>
        <v>300.26999999999981</v>
      </c>
      <c r="W144">
        <f t="shared" si="38"/>
        <v>409.38999999999982</v>
      </c>
      <c r="AA144">
        <v>-400.96861189932906</v>
      </c>
      <c r="AB144">
        <v>698.03138835881373</v>
      </c>
      <c r="AC144">
        <v>-698.03138835881373</v>
      </c>
      <c r="AD144">
        <f t="shared" si="33"/>
        <v>-1099.0000002581428</v>
      </c>
      <c r="AE144">
        <f t="shared" si="34"/>
        <v>297.06277645948467</v>
      </c>
      <c r="AF144">
        <f t="shared" si="35"/>
        <v>-1099.0000002581428</v>
      </c>
      <c r="AG144">
        <f t="shared" si="39"/>
        <v>297.06277645948467</v>
      </c>
      <c r="BX144">
        <v>-329.62706335145793</v>
      </c>
      <c r="BZ144">
        <v>-584.01100254072526</v>
      </c>
      <c r="CA144">
        <v>-266.34605111212323</v>
      </c>
      <c r="CB144">
        <f t="shared" si="40"/>
        <v>-425.17852682642422</v>
      </c>
    </row>
    <row r="145" spans="19:80" x14ac:dyDescent="0.25">
      <c r="S145">
        <v>364.41999999999979</v>
      </c>
      <c r="T145">
        <v>57.969999999999985</v>
      </c>
      <c r="U145">
        <f t="shared" si="37"/>
        <v>306.44999999999982</v>
      </c>
      <c r="W145">
        <f t="shared" si="38"/>
        <v>422.38999999999976</v>
      </c>
      <c r="AA145">
        <v>-373.04876349512199</v>
      </c>
      <c r="AB145">
        <v>701.16237809981521</v>
      </c>
      <c r="AC145">
        <v>-701.16237809981521</v>
      </c>
      <c r="AD145">
        <f t="shared" si="33"/>
        <v>-1074.2111415949371</v>
      </c>
      <c r="AE145">
        <f t="shared" si="34"/>
        <v>328.11361460469323</v>
      </c>
      <c r="AF145">
        <f t="shared" si="35"/>
        <v>-1074.2111415949371</v>
      </c>
      <c r="AG145">
        <f t="shared" si="39"/>
        <v>328.11361460469323</v>
      </c>
      <c r="BX145">
        <v>-341.66173298433455</v>
      </c>
      <c r="BZ145">
        <v>-602.3103381235868</v>
      </c>
      <c r="CA145">
        <v>-287.57209061166071</v>
      </c>
      <c r="CB145">
        <f t="shared" si="40"/>
        <v>-444.94121436762373</v>
      </c>
    </row>
    <row r="146" spans="19:80" x14ac:dyDescent="0.25">
      <c r="S146">
        <v>374.00999999999976</v>
      </c>
      <c r="T146">
        <v>61.379999999999981</v>
      </c>
      <c r="U146">
        <f t="shared" si="37"/>
        <v>312.62999999999977</v>
      </c>
      <c r="W146">
        <f t="shared" si="38"/>
        <v>435.38999999999976</v>
      </c>
      <c r="AA146">
        <v>-354.78200378292468</v>
      </c>
      <c r="AB146">
        <v>686.46006644489103</v>
      </c>
      <c r="AC146">
        <v>-686.46006644489103</v>
      </c>
      <c r="AD146">
        <f t="shared" si="33"/>
        <v>-1041.2420702278157</v>
      </c>
      <c r="AE146">
        <f t="shared" si="34"/>
        <v>331.67806266196635</v>
      </c>
      <c r="AF146">
        <f t="shared" si="35"/>
        <v>-1041.2420702278157</v>
      </c>
      <c r="AG146">
        <f t="shared" si="39"/>
        <v>331.67806266196635</v>
      </c>
      <c r="BX146">
        <v>-350.45487494140235</v>
      </c>
      <c r="BZ146">
        <v>-612.33615496236962</v>
      </c>
      <c r="CA146">
        <v>-305.60392560625343</v>
      </c>
      <c r="CB146">
        <f t="shared" si="40"/>
        <v>-458.97004028431149</v>
      </c>
    </row>
    <row r="147" spans="19:80" x14ac:dyDescent="0.25">
      <c r="S147">
        <v>383.59999999999974</v>
      </c>
      <c r="T147">
        <v>64.789999999999978</v>
      </c>
      <c r="U147">
        <f t="shared" si="37"/>
        <v>318.80999999999977</v>
      </c>
      <c r="W147">
        <f t="shared" si="38"/>
        <v>448.3899999999997</v>
      </c>
      <c r="AA147">
        <v>-334.5089776741487</v>
      </c>
      <c r="AB147">
        <v>668.87314434003565</v>
      </c>
      <c r="AC147">
        <v>-668.87314434003565</v>
      </c>
      <c r="AD147">
        <f t="shared" si="33"/>
        <v>-1003.3821220141843</v>
      </c>
      <c r="AE147">
        <f t="shared" si="34"/>
        <v>334.36416666588696</v>
      </c>
      <c r="AF147">
        <f t="shared" si="35"/>
        <v>-1003.3821220141843</v>
      </c>
      <c r="AG147">
        <f t="shared" si="39"/>
        <v>334.36416666588696</v>
      </c>
      <c r="BX147">
        <v>-357.51853784399304</v>
      </c>
      <c r="BZ147">
        <v>-611.57898721061008</v>
      </c>
      <c r="CA147">
        <v>-324.68296201970884</v>
      </c>
      <c r="CB147">
        <f t="shared" si="40"/>
        <v>-468.13097461515946</v>
      </c>
    </row>
    <row r="148" spans="19:80" x14ac:dyDescent="0.25">
      <c r="S148">
        <v>393.18999999999971</v>
      </c>
      <c r="T148">
        <v>68.199999999999974</v>
      </c>
      <c r="U148">
        <f t="shared" si="37"/>
        <v>324.98999999999972</v>
      </c>
      <c r="W148">
        <f t="shared" si="38"/>
        <v>461.3899999999997</v>
      </c>
      <c r="AA148" s="252">
        <v>-318.12597736646921</v>
      </c>
      <c r="AB148" s="252">
        <v>653.13114533653356</v>
      </c>
      <c r="AC148" s="252">
        <v>-653.13114533653356</v>
      </c>
      <c r="AD148">
        <f t="shared" si="33"/>
        <v>-971.25712270300278</v>
      </c>
      <c r="AE148">
        <f t="shared" si="34"/>
        <v>335.00516797006435</v>
      </c>
      <c r="AF148">
        <f t="shared" si="35"/>
        <v>-971.25712270300278</v>
      </c>
      <c r="AG148">
        <f t="shared" si="39"/>
        <v>335.00516797006435</v>
      </c>
      <c r="BX148">
        <v>-372.14398901451574</v>
      </c>
      <c r="BZ148">
        <v>-617.21257782947248</v>
      </c>
      <c r="CA148">
        <v>-349.23786312790344</v>
      </c>
      <c r="CB148">
        <f t="shared" si="40"/>
        <v>-483.22522047868796</v>
      </c>
    </row>
    <row r="149" spans="19:80" x14ac:dyDescent="0.25">
      <c r="S149">
        <v>402.77999999999969</v>
      </c>
      <c r="T149">
        <v>71.609999999999971</v>
      </c>
      <c r="U149">
        <f t="shared" si="37"/>
        <v>331.16999999999973</v>
      </c>
      <c r="W149">
        <f t="shared" si="38"/>
        <v>474.38999999999965</v>
      </c>
      <c r="AA149">
        <v>-320.57249580895393</v>
      </c>
      <c r="AB149">
        <v>644.93574811399003</v>
      </c>
      <c r="AC149">
        <v>-644.93574811399003</v>
      </c>
      <c r="AD149">
        <f t="shared" si="33"/>
        <v>-965.50824392294396</v>
      </c>
      <c r="AE149">
        <f t="shared" si="34"/>
        <v>324.3632523050361</v>
      </c>
      <c r="AF149">
        <f t="shared" si="35"/>
        <v>-965.50824392294396</v>
      </c>
      <c r="AG149">
        <f t="shared" si="39"/>
        <v>324.3632523050361</v>
      </c>
      <c r="BX149">
        <v>-386.74789127026543</v>
      </c>
      <c r="BZ149">
        <v>-630.97212591651828</v>
      </c>
      <c r="CA149">
        <v>-373.6934659272091</v>
      </c>
      <c r="CB149">
        <f t="shared" si="40"/>
        <v>-502.33279592186369</v>
      </c>
    </row>
    <row r="150" spans="19:80" x14ac:dyDescent="0.25">
      <c r="S150">
        <v>412.36999999999966</v>
      </c>
      <c r="T150">
        <v>75.019999999999968</v>
      </c>
      <c r="U150">
        <f t="shared" si="37"/>
        <v>337.34999999999968</v>
      </c>
      <c r="W150">
        <f t="shared" si="38"/>
        <v>487.38999999999965</v>
      </c>
      <c r="AA150">
        <v>-320.53807650722229</v>
      </c>
      <c r="AB150">
        <v>634.40988693956808</v>
      </c>
      <c r="AC150">
        <v>-634.40988693956808</v>
      </c>
      <c r="AD150">
        <f t="shared" si="33"/>
        <v>-954.94796344679037</v>
      </c>
      <c r="AE150">
        <f t="shared" si="34"/>
        <v>313.8718104323458</v>
      </c>
      <c r="AF150">
        <f t="shared" si="35"/>
        <v>-954.94796344679037</v>
      </c>
      <c r="AG150">
        <f t="shared" si="39"/>
        <v>313.8718104323458</v>
      </c>
      <c r="BX150">
        <v>-397.59049039460905</v>
      </c>
      <c r="BZ150">
        <v>-638.80550824141267</v>
      </c>
      <c r="CA150">
        <v>-392.39477125121351</v>
      </c>
      <c r="CB150">
        <f t="shared" si="40"/>
        <v>-515.60013974631306</v>
      </c>
    </row>
    <row r="151" spans="19:80" x14ac:dyDescent="0.25">
      <c r="S151">
        <v>421.95999999999964</v>
      </c>
      <c r="T151">
        <v>78.429999999999964</v>
      </c>
      <c r="U151">
        <f t="shared" si="37"/>
        <v>343.52999999999969</v>
      </c>
      <c r="W151">
        <f t="shared" si="38"/>
        <v>500.38999999999959</v>
      </c>
      <c r="AA151">
        <v>-315.54549986103518</v>
      </c>
      <c r="AB151">
        <v>629.96113836842096</v>
      </c>
      <c r="AC151">
        <v>-629.96113836842096</v>
      </c>
      <c r="AD151">
        <f t="shared" si="33"/>
        <v>-945.50663822945614</v>
      </c>
      <c r="AE151">
        <f t="shared" si="34"/>
        <v>314.41563850738578</v>
      </c>
      <c r="AF151">
        <f t="shared" si="35"/>
        <v>-945.50663822945614</v>
      </c>
      <c r="AG151">
        <f t="shared" si="39"/>
        <v>314.41563850738578</v>
      </c>
      <c r="AJ151" s="251"/>
      <c r="BX151">
        <v>-402.90121404245497</v>
      </c>
      <c r="BZ151">
        <v>-644.83639899929051</v>
      </c>
      <c r="CA151">
        <v>-406.85253349725173</v>
      </c>
      <c r="CB151">
        <f t="shared" si="40"/>
        <v>-525.84446624827115</v>
      </c>
    </row>
    <row r="152" spans="19:80" x14ac:dyDescent="0.25">
      <c r="S152">
        <v>431.54999999999961</v>
      </c>
      <c r="T152">
        <v>81.839999999999961</v>
      </c>
      <c r="U152">
        <f t="shared" si="37"/>
        <v>349.70999999999964</v>
      </c>
      <c r="W152">
        <f t="shared" si="38"/>
        <v>513.38999999999953</v>
      </c>
      <c r="AA152">
        <v>-315.782040494076</v>
      </c>
      <c r="AB152">
        <v>645.62648559273066</v>
      </c>
      <c r="AC152">
        <v>-645.62648559273066</v>
      </c>
      <c r="AD152">
        <f t="shared" si="33"/>
        <v>-961.40852608680666</v>
      </c>
      <c r="AE152">
        <f t="shared" si="34"/>
        <v>329.84444509865466</v>
      </c>
      <c r="AF152">
        <f t="shared" si="35"/>
        <v>-961.40852608680666</v>
      </c>
      <c r="AG152">
        <f t="shared" si="39"/>
        <v>329.84444509865466</v>
      </c>
      <c r="BX152">
        <v>-408.45108525870188</v>
      </c>
      <c r="BZ152">
        <v>-648.79520797610883</v>
      </c>
      <c r="CA152">
        <v>-424.83905773974413</v>
      </c>
      <c r="CB152">
        <f t="shared" si="40"/>
        <v>-536.81713285792648</v>
      </c>
    </row>
    <row r="153" spans="19:80" x14ac:dyDescent="0.25">
      <c r="S153">
        <v>441.13999999999959</v>
      </c>
      <c r="T153">
        <v>85.249999999999957</v>
      </c>
      <c r="U153">
        <f t="shared" si="37"/>
        <v>355.88999999999965</v>
      </c>
      <c r="W153">
        <f t="shared" si="38"/>
        <v>526.38999999999953</v>
      </c>
      <c r="AA153">
        <v>-309.57649895638258</v>
      </c>
      <c r="AB153">
        <v>653.42011473757123</v>
      </c>
      <c r="AC153">
        <v>-653.42011473757123</v>
      </c>
      <c r="AD153">
        <f t="shared" si="33"/>
        <v>-962.9966136939538</v>
      </c>
      <c r="AE153">
        <f t="shared" si="34"/>
        <v>343.84361578118865</v>
      </c>
      <c r="AF153">
        <f t="shared" si="35"/>
        <v>-962.9966136939538</v>
      </c>
      <c r="AG153">
        <f t="shared" si="39"/>
        <v>343.84361578118865</v>
      </c>
      <c r="BX153">
        <v>-418.97518153124793</v>
      </c>
      <c r="BZ153">
        <v>-657.68931037322773</v>
      </c>
      <c r="CA153">
        <v>-444.0174318329972</v>
      </c>
      <c r="CB153">
        <f t="shared" si="40"/>
        <v>-550.85337110311252</v>
      </c>
    </row>
    <row r="154" spans="19:80" x14ac:dyDescent="0.25">
      <c r="S154">
        <v>450.72999999999956</v>
      </c>
      <c r="T154">
        <v>88.659999999999954</v>
      </c>
      <c r="U154">
        <f t="shared" si="37"/>
        <v>362.0699999999996</v>
      </c>
      <c r="W154">
        <f t="shared" si="38"/>
        <v>539.38999999999953</v>
      </c>
      <c r="AA154">
        <v>-301.21647002486361</v>
      </c>
      <c r="AB154">
        <v>659.33780298992565</v>
      </c>
      <c r="AC154">
        <v>-659.33780298992565</v>
      </c>
      <c r="AD154">
        <f t="shared" si="33"/>
        <v>-960.55427301478926</v>
      </c>
      <c r="AE154">
        <f t="shared" si="34"/>
        <v>358.12133296506204</v>
      </c>
      <c r="AF154">
        <f t="shared" si="35"/>
        <v>-960.55427301478926</v>
      </c>
      <c r="AG154">
        <f t="shared" si="39"/>
        <v>358.12133296506204</v>
      </c>
      <c r="BX154">
        <v>-426.00201899254165</v>
      </c>
      <c r="BZ154">
        <v>-668.80245259857497</v>
      </c>
      <c r="CA154">
        <v>-461.3756509491983</v>
      </c>
      <c r="CB154">
        <f t="shared" si="40"/>
        <v>-565.08905177388669</v>
      </c>
    </row>
    <row r="155" spans="19:80" x14ac:dyDescent="0.25">
      <c r="S155">
        <v>460.31999999999954</v>
      </c>
      <c r="T155">
        <v>92.069999999999951</v>
      </c>
      <c r="U155">
        <f t="shared" si="37"/>
        <v>368.2499999999996</v>
      </c>
      <c r="W155">
        <f t="shared" si="38"/>
        <v>552.38999999999953</v>
      </c>
      <c r="AA155">
        <v>-296.68347531233087</v>
      </c>
      <c r="AB155">
        <v>668.78358671830097</v>
      </c>
      <c r="AC155">
        <v>-668.78358671830097</v>
      </c>
      <c r="AD155">
        <f t="shared" si="33"/>
        <v>-965.46706203063184</v>
      </c>
      <c r="AE155">
        <f t="shared" si="34"/>
        <v>372.1001114059701</v>
      </c>
      <c r="AF155">
        <f t="shared" si="35"/>
        <v>-965.46706203063184</v>
      </c>
      <c r="AG155">
        <f t="shared" si="39"/>
        <v>372.1001114059701</v>
      </c>
      <c r="BX155">
        <v>-435.44023841813907</v>
      </c>
      <c r="BZ155">
        <v>-677.23746180937144</v>
      </c>
      <c r="CA155">
        <v>-481.38141065018397</v>
      </c>
      <c r="CB155">
        <f t="shared" si="40"/>
        <v>-579.3094362297777</v>
      </c>
    </row>
    <row r="156" spans="19:80" x14ac:dyDescent="0.25">
      <c r="S156">
        <v>469.90999999999951</v>
      </c>
      <c r="T156">
        <v>95.479999999999947</v>
      </c>
      <c r="U156">
        <f t="shared" si="37"/>
        <v>374.42999999999955</v>
      </c>
      <c r="W156">
        <f t="shared" si="38"/>
        <v>565.38999999999942</v>
      </c>
      <c r="AA156">
        <v>-280.84342011164154</v>
      </c>
      <c r="AB156">
        <v>670.76023703331089</v>
      </c>
      <c r="AC156">
        <v>-670.76023703331089</v>
      </c>
      <c r="AD156">
        <f t="shared" si="33"/>
        <v>-951.60365714495242</v>
      </c>
      <c r="AE156">
        <f t="shared" si="34"/>
        <v>389.91681692166935</v>
      </c>
      <c r="AF156">
        <f t="shared" si="35"/>
        <v>-951.60365714495242</v>
      </c>
      <c r="AG156">
        <f t="shared" si="39"/>
        <v>389.91681692166935</v>
      </c>
      <c r="BX156">
        <v>-445.34038461818085</v>
      </c>
      <c r="BZ156">
        <v>-685.47322226657116</v>
      </c>
      <c r="CA156">
        <v>-498.81692728687301</v>
      </c>
      <c r="CB156">
        <f t="shared" si="40"/>
        <v>-592.14507477672214</v>
      </c>
    </row>
    <row r="157" spans="19:80" x14ac:dyDescent="0.25">
      <c r="S157">
        <v>479.49999999999949</v>
      </c>
      <c r="T157">
        <v>98.889999999999944</v>
      </c>
      <c r="U157">
        <f t="shared" si="37"/>
        <v>380.60999999999956</v>
      </c>
      <c r="W157">
        <f t="shared" si="38"/>
        <v>578.38999999999942</v>
      </c>
      <c r="AA157">
        <v>-278.98782909303384</v>
      </c>
      <c r="AB157">
        <v>674.35495104161214</v>
      </c>
      <c r="AC157">
        <v>-674.35495104161214</v>
      </c>
      <c r="AD157">
        <f t="shared" si="33"/>
        <v>-953.34278013464598</v>
      </c>
      <c r="AE157">
        <f t="shared" si="34"/>
        <v>395.3671219485783</v>
      </c>
      <c r="AF157">
        <f t="shared" si="35"/>
        <v>-953.34278013464598</v>
      </c>
      <c r="AG157">
        <f t="shared" si="39"/>
        <v>395.3671219485783</v>
      </c>
      <c r="BX157">
        <v>-445.8728450991091</v>
      </c>
      <c r="BZ157">
        <v>-698.03138835881373</v>
      </c>
      <c r="CA157">
        <v>-508.50122127035212</v>
      </c>
      <c r="CB157">
        <f t="shared" si="40"/>
        <v>-603.2663048145829</v>
      </c>
    </row>
    <row r="158" spans="19:80" x14ac:dyDescent="0.25">
      <c r="S158">
        <v>489.08999999999946</v>
      </c>
      <c r="T158">
        <v>102.29999999999994</v>
      </c>
      <c r="U158">
        <f t="shared" si="37"/>
        <v>386.78999999999951</v>
      </c>
      <c r="W158">
        <f t="shared" si="38"/>
        <v>591.38999999999942</v>
      </c>
      <c r="AA158">
        <v>-272.39929256613527</v>
      </c>
      <c r="AB158">
        <v>676.55825096073772</v>
      </c>
      <c r="AC158">
        <v>-676.55825096073772</v>
      </c>
      <c r="AD158">
        <f t="shared" si="33"/>
        <v>-948.957543526873</v>
      </c>
      <c r="AE158">
        <f t="shared" si="34"/>
        <v>404.15895839460245</v>
      </c>
      <c r="AF158">
        <f t="shared" si="35"/>
        <v>-948.957543526873</v>
      </c>
      <c r="AG158">
        <f t="shared" si="39"/>
        <v>404.15895839460245</v>
      </c>
      <c r="BX158">
        <v>-443.54970391928902</v>
      </c>
      <c r="BZ158">
        <v>-701.16237809981521</v>
      </c>
      <c r="CA158">
        <v>-517.02615879536847</v>
      </c>
      <c r="CB158">
        <f t="shared" si="40"/>
        <v>-609.09426844759184</v>
      </c>
    </row>
    <row r="159" spans="19:80" x14ac:dyDescent="0.25">
      <c r="S159">
        <v>498.67999999999944</v>
      </c>
      <c r="T159">
        <v>105.70999999999994</v>
      </c>
      <c r="U159">
        <f t="shared" si="37"/>
        <v>392.96999999999952</v>
      </c>
      <c r="W159">
        <f t="shared" si="38"/>
        <v>604.38999999999942</v>
      </c>
      <c r="AA159">
        <v>-256.02429094676438</v>
      </c>
      <c r="AB159">
        <v>673.05430100355738</v>
      </c>
      <c r="AC159">
        <v>-673.05430100355738</v>
      </c>
      <c r="AD159">
        <f t="shared" si="33"/>
        <v>-929.07859195032177</v>
      </c>
      <c r="AE159">
        <f t="shared" si="34"/>
        <v>417.030010056793</v>
      </c>
      <c r="AF159">
        <f t="shared" si="35"/>
        <v>-929.07859195032177</v>
      </c>
      <c r="AG159">
        <f t="shared" si="39"/>
        <v>417.030010056793</v>
      </c>
      <c r="BX159">
        <v>-447.91131541017342</v>
      </c>
      <c r="BZ159">
        <v>-686.46006644489103</v>
      </c>
      <c r="CA159">
        <v>-533.37802650525305</v>
      </c>
      <c r="CB159">
        <f t="shared" si="40"/>
        <v>-609.91904647507204</v>
      </c>
    </row>
    <row r="160" spans="19:80" x14ac:dyDescent="0.25">
      <c r="S160">
        <v>508.26999999999941</v>
      </c>
      <c r="T160">
        <v>109.11999999999993</v>
      </c>
      <c r="U160">
        <f t="shared" si="37"/>
        <v>399.14999999999947</v>
      </c>
      <c r="W160">
        <f t="shared" si="38"/>
        <v>617.3899999999993</v>
      </c>
      <c r="AA160">
        <v>-239.48398345829196</v>
      </c>
      <c r="AB160">
        <v>681.80757328240679</v>
      </c>
      <c r="AC160">
        <v>-681.80757328240679</v>
      </c>
      <c r="AD160">
        <f t="shared" si="33"/>
        <v>-921.29155674069875</v>
      </c>
      <c r="AE160">
        <f t="shared" si="34"/>
        <v>442.32358982411483</v>
      </c>
      <c r="AF160">
        <f t="shared" si="35"/>
        <v>-921.29155674069875</v>
      </c>
      <c r="AG160">
        <f t="shared" si="39"/>
        <v>442.32358982411483</v>
      </c>
      <c r="BX160">
        <v>-455.37472230740951</v>
      </c>
      <c r="BZ160">
        <v>-668.87314434003565</v>
      </c>
      <c r="CA160">
        <v>-549.96107146848442</v>
      </c>
      <c r="CB160">
        <f t="shared" si="40"/>
        <v>-609.41710790426009</v>
      </c>
    </row>
    <row r="161" spans="19:80" x14ac:dyDescent="0.25">
      <c r="S161">
        <v>517.85999999999945</v>
      </c>
      <c r="T161">
        <v>112.52999999999993</v>
      </c>
      <c r="U161">
        <f t="shared" si="37"/>
        <v>405.32999999999953</v>
      </c>
      <c r="W161">
        <f t="shared" si="38"/>
        <v>630.38999999999942</v>
      </c>
      <c r="AA161">
        <v>-226.30736260465562</v>
      </c>
      <c r="AB161">
        <v>680.75952814649781</v>
      </c>
      <c r="AC161">
        <v>-680.75952814649781</v>
      </c>
      <c r="AD161">
        <f t="shared" si="33"/>
        <v>-907.06689075115344</v>
      </c>
      <c r="AE161">
        <f t="shared" si="34"/>
        <v>454.45216554184219</v>
      </c>
      <c r="AF161">
        <f t="shared" si="35"/>
        <v>-907.06689075115344</v>
      </c>
      <c r="AG161">
        <f t="shared" si="39"/>
        <v>454.45216554184219</v>
      </c>
      <c r="BX161">
        <v>-459.12206134437145</v>
      </c>
      <c r="BZ161">
        <v>-653.13114533653356</v>
      </c>
      <c r="CA161">
        <v>-564.33183073756561</v>
      </c>
      <c r="CB161">
        <f t="shared" si="40"/>
        <v>-608.73148803704953</v>
      </c>
    </row>
    <row r="162" spans="19:80" x14ac:dyDescent="0.25">
      <c r="S162">
        <v>527.44999999999948</v>
      </c>
      <c r="T162">
        <v>115.93999999999993</v>
      </c>
      <c r="U162">
        <f t="shared" si="37"/>
        <v>411.50999999999954</v>
      </c>
      <c r="W162">
        <f t="shared" si="38"/>
        <v>643.38999999999942</v>
      </c>
      <c r="AA162">
        <v>-215.86118206222932</v>
      </c>
      <c r="AB162">
        <v>673.95060970516067</v>
      </c>
      <c r="AC162">
        <v>-673.95060970516067</v>
      </c>
      <c r="AD162">
        <f t="shared" si="33"/>
        <v>-889.81179176738999</v>
      </c>
      <c r="AE162">
        <f t="shared" si="34"/>
        <v>458.08942764293135</v>
      </c>
      <c r="AF162">
        <f t="shared" si="35"/>
        <v>-889.81179176738999</v>
      </c>
      <c r="AG162">
        <f t="shared" ref="AG162:AG177" si="41">AA162-AC162</f>
        <v>458.08942764293135</v>
      </c>
      <c r="BX162">
        <v>-468.1026980439579</v>
      </c>
      <c r="BZ162">
        <v>-644.93574811399003</v>
      </c>
      <c r="CA162">
        <v>-584.01100254072526</v>
      </c>
      <c r="CB162">
        <f t="shared" si="40"/>
        <v>-614.47337532735764</v>
      </c>
    </row>
    <row r="163" spans="19:80" x14ac:dyDescent="0.25">
      <c r="S163">
        <v>537.03999999999951</v>
      </c>
      <c r="T163">
        <v>119.34999999999992</v>
      </c>
      <c r="U163">
        <f t="shared" si="37"/>
        <v>417.6899999999996</v>
      </c>
      <c r="W163">
        <f t="shared" si="38"/>
        <v>656.38999999999942</v>
      </c>
      <c r="AA163">
        <v>-219.80940378097569</v>
      </c>
      <c r="AB163">
        <v>667.37629318984591</v>
      </c>
      <c r="AC163">
        <v>-667.37629318984591</v>
      </c>
      <c r="AD163">
        <f t="shared" ref="AD163:AD177" si="42">AA163-AB163</f>
        <v>-887.1856969708216</v>
      </c>
      <c r="AE163">
        <f t="shared" ref="AE163:AE177" si="43">AA163+AB163</f>
        <v>447.56688940887022</v>
      </c>
      <c r="AF163">
        <f t="shared" ref="AF163:AF177" si="44">AA163+AC163</f>
        <v>-887.1856969708216</v>
      </c>
      <c r="AG163">
        <f t="shared" si="41"/>
        <v>447.56688940887022</v>
      </c>
      <c r="BX163">
        <v>-476.94986007072339</v>
      </c>
      <c r="BZ163">
        <v>-634.40988693956808</v>
      </c>
      <c r="CA163">
        <v>-602.3103381235868</v>
      </c>
      <c r="CB163">
        <f t="shared" si="40"/>
        <v>-618.36011253157744</v>
      </c>
    </row>
    <row r="164" spans="19:80" x14ac:dyDescent="0.25">
      <c r="S164">
        <v>546.62999999999954</v>
      </c>
      <c r="T164">
        <v>122.75999999999992</v>
      </c>
      <c r="U164">
        <f t="shared" si="37"/>
        <v>423.86999999999961</v>
      </c>
      <c r="W164">
        <f t="shared" si="38"/>
        <v>669.38999999999942</v>
      </c>
      <c r="AA164">
        <v>-219.05418851746413</v>
      </c>
      <c r="AB164">
        <v>665.93944432409785</v>
      </c>
      <c r="AC164">
        <v>-665.93944432409785</v>
      </c>
      <c r="AD164">
        <f t="shared" si="42"/>
        <v>-884.99363284156198</v>
      </c>
      <c r="AE164">
        <f t="shared" si="43"/>
        <v>446.88525580663372</v>
      </c>
      <c r="AF164">
        <f t="shared" si="44"/>
        <v>-884.99363284156198</v>
      </c>
      <c r="AG164">
        <f t="shared" si="41"/>
        <v>446.88525580663372</v>
      </c>
      <c r="BX164">
        <v>-480.44276077704933</v>
      </c>
      <c r="BZ164">
        <v>-629.96113836842096</v>
      </c>
      <c r="CA164">
        <v>-612.33615496236962</v>
      </c>
      <c r="CB164">
        <f t="shared" si="40"/>
        <v>-621.14864666539529</v>
      </c>
    </row>
    <row r="165" spans="19:80" x14ac:dyDescent="0.25">
      <c r="S165">
        <v>556.21999999999957</v>
      </c>
      <c r="T165">
        <v>126.16999999999992</v>
      </c>
      <c r="U165">
        <f t="shared" si="37"/>
        <v>430.04999999999967</v>
      </c>
      <c r="W165">
        <f t="shared" si="38"/>
        <v>682.38999999999953</v>
      </c>
      <c r="AA165">
        <v>-207.61608297322948</v>
      </c>
      <c r="AB165">
        <v>667.689445329519</v>
      </c>
      <c r="AC165">
        <v>-667.689445329519</v>
      </c>
      <c r="AD165">
        <f t="shared" si="42"/>
        <v>-875.30552830274848</v>
      </c>
      <c r="AE165">
        <f t="shared" si="43"/>
        <v>460.07336235628952</v>
      </c>
      <c r="AF165">
        <f t="shared" si="44"/>
        <v>-875.30552830274848</v>
      </c>
      <c r="AG165">
        <f t="shared" si="41"/>
        <v>460.07336235628952</v>
      </c>
      <c r="BX165">
        <v>-470.74828342953049</v>
      </c>
      <c r="BZ165">
        <v>-645.62648559273066</v>
      </c>
      <c r="CA165">
        <v>-611.57898721061008</v>
      </c>
      <c r="CB165">
        <f t="shared" si="40"/>
        <v>-628.60273640167043</v>
      </c>
    </row>
    <row r="166" spans="19:80" x14ac:dyDescent="0.25">
      <c r="S166">
        <v>565.8099999999996</v>
      </c>
      <c r="T166">
        <v>129.57999999999993</v>
      </c>
      <c r="U166">
        <f t="shared" si="37"/>
        <v>436.22999999999968</v>
      </c>
      <c r="W166">
        <f t="shared" si="38"/>
        <v>695.38999999999953</v>
      </c>
      <c r="AA166">
        <v>-199.07715825974992</v>
      </c>
      <c r="AB166">
        <v>683.61263430247755</v>
      </c>
      <c r="AC166">
        <v>-683.61263430247755</v>
      </c>
      <c r="AD166">
        <f t="shared" si="42"/>
        <v>-882.68979256222747</v>
      </c>
      <c r="AE166">
        <f t="shared" si="43"/>
        <v>484.53547604272762</v>
      </c>
      <c r="AF166">
        <f t="shared" si="44"/>
        <v>-882.68979256222747</v>
      </c>
      <c r="AG166">
        <f t="shared" si="41"/>
        <v>484.53547604272762</v>
      </c>
      <c r="BX166">
        <v>-463.00251049075473</v>
      </c>
      <c r="BZ166">
        <v>-653.42011473757123</v>
      </c>
      <c r="CA166">
        <v>-617.21257782947248</v>
      </c>
      <c r="CB166">
        <f t="shared" si="40"/>
        <v>-635.31634628352185</v>
      </c>
    </row>
    <row r="167" spans="19:80" x14ac:dyDescent="0.25">
      <c r="S167">
        <v>575.39999999999964</v>
      </c>
      <c r="T167">
        <v>132.98999999999992</v>
      </c>
      <c r="U167">
        <f t="shared" si="37"/>
        <v>442.40999999999974</v>
      </c>
      <c r="W167">
        <f t="shared" si="38"/>
        <v>708.38999999999953</v>
      </c>
      <c r="AA167">
        <v>-190.91323576925345</v>
      </c>
      <c r="AB167">
        <v>688.32702403194412</v>
      </c>
      <c r="AC167">
        <v>-688.32702403194412</v>
      </c>
      <c r="AD167">
        <f t="shared" si="42"/>
        <v>-879.24025980119757</v>
      </c>
      <c r="AE167">
        <f t="shared" si="43"/>
        <v>497.41378826269067</v>
      </c>
      <c r="AF167">
        <f t="shared" si="44"/>
        <v>-879.24025980119757</v>
      </c>
      <c r="AG167">
        <f t="shared" si="41"/>
        <v>497.41378826269067</v>
      </c>
      <c r="BX167">
        <v>-465.89613507001866</v>
      </c>
      <c r="BZ167">
        <v>-659.33780298992565</v>
      </c>
      <c r="CA167">
        <v>-630.97212591651828</v>
      </c>
      <c r="CB167">
        <f t="shared" si="40"/>
        <v>-645.15496445322196</v>
      </c>
    </row>
    <row r="168" spans="19:80" x14ac:dyDescent="0.25">
      <c r="S168">
        <v>584.98999999999967</v>
      </c>
      <c r="T168">
        <v>136.39999999999992</v>
      </c>
      <c r="U168">
        <f t="shared" si="37"/>
        <v>448.58999999999975</v>
      </c>
      <c r="W168">
        <f t="shared" si="38"/>
        <v>721.38999999999965</v>
      </c>
      <c r="AA168">
        <v>-175.18467915772953</v>
      </c>
      <c r="AB168">
        <v>686.94471417141551</v>
      </c>
      <c r="AC168">
        <v>-686.94471417141551</v>
      </c>
      <c r="AD168">
        <f t="shared" si="42"/>
        <v>-862.12939332914505</v>
      </c>
      <c r="AE168">
        <f t="shared" si="43"/>
        <v>511.76003501368598</v>
      </c>
      <c r="AF168">
        <f t="shared" si="44"/>
        <v>-862.12939332914505</v>
      </c>
      <c r="AG168">
        <f t="shared" si="41"/>
        <v>511.76003501368598</v>
      </c>
      <c r="BX168">
        <v>-465.25265169218392</v>
      </c>
      <c r="BZ168">
        <v>-668.78358671830097</v>
      </c>
      <c r="CA168">
        <v>-638.80550824141267</v>
      </c>
      <c r="CB168">
        <f t="shared" si="40"/>
        <v>-653.79454747985687</v>
      </c>
    </row>
    <row r="169" spans="19:80" x14ac:dyDescent="0.25">
      <c r="S169">
        <v>594.5799999999997</v>
      </c>
      <c r="T169">
        <v>139.80999999999992</v>
      </c>
      <c r="U169">
        <f t="shared" si="37"/>
        <v>454.76999999999975</v>
      </c>
      <c r="W169">
        <f t="shared" si="38"/>
        <v>734.38999999999965</v>
      </c>
      <c r="AA169">
        <v>-159.05109330244147</v>
      </c>
      <c r="AB169">
        <v>689.43720479483716</v>
      </c>
      <c r="AC169">
        <v>-689.43720479483716</v>
      </c>
      <c r="AD169">
        <f t="shared" si="42"/>
        <v>-848.48829809727863</v>
      </c>
      <c r="AE169">
        <f t="shared" si="43"/>
        <v>530.38611149239568</v>
      </c>
      <c r="AF169">
        <f t="shared" si="44"/>
        <v>-848.48829809727863</v>
      </c>
      <c r="AG169">
        <f t="shared" si="41"/>
        <v>530.38611149239568</v>
      </c>
      <c r="BX169">
        <v>-461.75975983698902</v>
      </c>
      <c r="BZ169">
        <v>-670.76023703331089</v>
      </c>
      <c r="CA169">
        <v>-644.83639899929051</v>
      </c>
      <c r="CB169">
        <f t="shared" si="40"/>
        <v>-657.79831801630075</v>
      </c>
    </row>
    <row r="170" spans="19:80" x14ac:dyDescent="0.25">
      <c r="S170">
        <v>604.16999999999973</v>
      </c>
      <c r="T170">
        <v>143.21999999999991</v>
      </c>
      <c r="U170">
        <f t="shared" si="37"/>
        <v>460.94999999999982</v>
      </c>
      <c r="W170">
        <f t="shared" si="38"/>
        <v>747.38999999999965</v>
      </c>
      <c r="AA170">
        <v>-155.98553065256237</v>
      </c>
      <c r="AB170">
        <v>689.16289656690537</v>
      </c>
      <c r="AC170">
        <v>-689.16289656690537</v>
      </c>
      <c r="AD170">
        <f t="shared" si="42"/>
        <v>-845.14842721946775</v>
      </c>
      <c r="AE170">
        <f t="shared" si="43"/>
        <v>533.177365914343</v>
      </c>
      <c r="AF170">
        <f t="shared" si="44"/>
        <v>-845.14842721946775</v>
      </c>
      <c r="AG170">
        <f t="shared" si="41"/>
        <v>533.177365914343</v>
      </c>
      <c r="BX170">
        <v>-455.69335650528319</v>
      </c>
      <c r="BZ170">
        <v>-674.35495104161214</v>
      </c>
      <c r="CA170">
        <v>-648.79520797610883</v>
      </c>
      <c r="CB170">
        <f t="shared" si="40"/>
        <v>-661.57507950886043</v>
      </c>
    </row>
    <row r="171" spans="19:80" x14ac:dyDescent="0.25">
      <c r="S171">
        <v>613.75999999999976</v>
      </c>
      <c r="T171">
        <v>146.62999999999991</v>
      </c>
      <c r="U171">
        <f t="shared" si="37"/>
        <v>467.12999999999988</v>
      </c>
      <c r="W171">
        <f t="shared" si="38"/>
        <v>760.38999999999965</v>
      </c>
      <c r="AA171">
        <v>-167.68744016092398</v>
      </c>
      <c r="AB171">
        <v>681.21493146276703</v>
      </c>
      <c r="AC171">
        <v>-681.21493146276703</v>
      </c>
      <c r="AD171">
        <f t="shared" si="42"/>
        <v>-848.90237162369101</v>
      </c>
      <c r="AE171">
        <f t="shared" si="43"/>
        <v>513.52749130184304</v>
      </c>
      <c r="AF171">
        <f t="shared" si="44"/>
        <v>-848.90237162369101</v>
      </c>
      <c r="AG171">
        <f t="shared" si="41"/>
        <v>513.52749130184304</v>
      </c>
      <c r="BX171">
        <v>-453.80940726734923</v>
      </c>
      <c r="BZ171">
        <v>-676.55825096073772</v>
      </c>
      <c r="CA171">
        <v>-657.68931037322773</v>
      </c>
      <c r="CB171">
        <f t="shared" si="40"/>
        <v>-667.12378066698273</v>
      </c>
    </row>
    <row r="172" spans="19:80" x14ac:dyDescent="0.25">
      <c r="S172">
        <v>623.3499999999998</v>
      </c>
      <c r="T172">
        <v>150.03999999999991</v>
      </c>
      <c r="U172">
        <f t="shared" si="37"/>
        <v>473.30999999999989</v>
      </c>
      <c r="W172">
        <f t="shared" si="38"/>
        <v>773.38999999999965</v>
      </c>
      <c r="AA172">
        <v>-160.20128292209415</v>
      </c>
      <c r="AB172">
        <v>679.90364359219461</v>
      </c>
      <c r="AC172">
        <v>-679.90364359219461</v>
      </c>
      <c r="AD172">
        <f t="shared" si="42"/>
        <v>-840.10492651428876</v>
      </c>
      <c r="AE172">
        <f t="shared" si="43"/>
        <v>519.70236067010046</v>
      </c>
      <c r="AF172">
        <f t="shared" si="44"/>
        <v>-840.10492651428876</v>
      </c>
      <c r="AG172">
        <f t="shared" si="41"/>
        <v>519.70236067010046</v>
      </c>
      <c r="BX172">
        <v>-455.21264122418938</v>
      </c>
      <c r="BZ172">
        <v>-673.05430100355738</v>
      </c>
      <c r="CA172">
        <v>-668.80245259857497</v>
      </c>
      <c r="CB172">
        <f t="shared" si="40"/>
        <v>-670.92837680106618</v>
      </c>
    </row>
    <row r="173" spans="19:80" x14ac:dyDescent="0.25">
      <c r="S173">
        <v>632.93999999999983</v>
      </c>
      <c r="T173">
        <v>153.4499999999999</v>
      </c>
      <c r="U173">
        <f t="shared" si="37"/>
        <v>479.4899999999999</v>
      </c>
      <c r="W173">
        <f t="shared" si="38"/>
        <v>786.38999999999976</v>
      </c>
      <c r="AA173">
        <v>-145.21347225048987</v>
      </c>
      <c r="AB173">
        <v>693.05390391147682</v>
      </c>
      <c r="AC173">
        <v>-693.05390391147682</v>
      </c>
      <c r="AD173">
        <f t="shared" si="42"/>
        <v>-838.26737616196669</v>
      </c>
      <c r="AE173">
        <f t="shared" si="43"/>
        <v>547.84043166098695</v>
      </c>
      <c r="AF173">
        <f t="shared" si="44"/>
        <v>-838.26737616196669</v>
      </c>
      <c r="AG173">
        <f t="shared" si="41"/>
        <v>547.84043166098695</v>
      </c>
      <c r="BX173">
        <v>-454.639686854655</v>
      </c>
      <c r="BZ173">
        <v>-681.80757328240679</v>
      </c>
      <c r="CA173">
        <v>-677.23746180937144</v>
      </c>
      <c r="CB173">
        <f t="shared" si="40"/>
        <v>-679.52251754588906</v>
      </c>
    </row>
    <row r="174" spans="19:80" x14ac:dyDescent="0.25">
      <c r="S174">
        <v>642.52999999999986</v>
      </c>
      <c r="T174">
        <v>156.8599999999999</v>
      </c>
      <c r="U174">
        <f t="shared" si="37"/>
        <v>485.66999999999996</v>
      </c>
      <c r="W174">
        <f t="shared" si="38"/>
        <v>799.38999999999976</v>
      </c>
      <c r="AA174">
        <v>-130.04386740389236</v>
      </c>
      <c r="AB174">
        <v>709.05948522570338</v>
      </c>
      <c r="AC174">
        <v>-709.05948522570338</v>
      </c>
      <c r="AD174">
        <f t="shared" si="42"/>
        <v>-839.10335262959575</v>
      </c>
      <c r="AE174">
        <f t="shared" si="43"/>
        <v>579.01561782181102</v>
      </c>
      <c r="AF174">
        <f t="shared" si="44"/>
        <v>-839.10335262959575</v>
      </c>
      <c r="AG174">
        <f t="shared" si="41"/>
        <v>579.01561782181102</v>
      </c>
      <c r="BX174">
        <v>-451.92121964579474</v>
      </c>
      <c r="BZ174">
        <v>-680.75952814649781</v>
      </c>
      <c r="CA174">
        <v>-685.47322226657116</v>
      </c>
      <c r="CB174">
        <f t="shared" si="40"/>
        <v>-683.11637520653449</v>
      </c>
    </row>
    <row r="175" spans="19:80" x14ac:dyDescent="0.25">
      <c r="S175">
        <v>652.11999999999989</v>
      </c>
      <c r="T175">
        <v>160.2699999999999</v>
      </c>
      <c r="U175">
        <f t="shared" si="37"/>
        <v>491.85</v>
      </c>
      <c r="W175">
        <f t="shared" si="38"/>
        <v>812.38999999999976</v>
      </c>
      <c r="AA175">
        <v>-105.27086761158023</v>
      </c>
      <c r="AB175">
        <v>707.0585853493709</v>
      </c>
      <c r="AC175">
        <v>-707.0585853493709</v>
      </c>
      <c r="AD175">
        <f t="shared" si="42"/>
        <v>-812.32945296095113</v>
      </c>
      <c r="AE175">
        <f t="shared" si="43"/>
        <v>601.78771773779067</v>
      </c>
      <c r="AF175">
        <f t="shared" si="44"/>
        <v>-812.32945296095113</v>
      </c>
      <c r="AG175">
        <f t="shared" si="41"/>
        <v>601.78771773779067</v>
      </c>
      <c r="BX175">
        <v>-453.90147731718764</v>
      </c>
      <c r="BZ175">
        <v>-673.95060970516067</v>
      </c>
      <c r="CA175">
        <v>-698.03138835881373</v>
      </c>
      <c r="CB175">
        <f t="shared" si="40"/>
        <v>-685.99099903198726</v>
      </c>
    </row>
    <row r="176" spans="19:80" x14ac:dyDescent="0.25">
      <c r="S176">
        <v>661.70999999999992</v>
      </c>
      <c r="T176">
        <v>163.67999999999989</v>
      </c>
      <c r="U176">
        <f t="shared" si="37"/>
        <v>498.03000000000003</v>
      </c>
      <c r="W176">
        <f t="shared" si="38"/>
        <v>825.38999999999987</v>
      </c>
      <c r="AA176">
        <v>-80.796620315572454</v>
      </c>
      <c r="AB176">
        <v>702.29620264100629</v>
      </c>
      <c r="AC176">
        <v>-702.29620264100629</v>
      </c>
      <c r="AD176">
        <f t="shared" si="42"/>
        <v>-783.09282295657874</v>
      </c>
      <c r="AE176">
        <f t="shared" si="43"/>
        <v>621.49958232543383</v>
      </c>
      <c r="AF176">
        <f t="shared" si="44"/>
        <v>-783.09282295657874</v>
      </c>
      <c r="AG176">
        <f t="shared" si="41"/>
        <v>621.49958232543383</v>
      </c>
      <c r="BX176">
        <v>-450.53874804865859</v>
      </c>
      <c r="BZ176">
        <v>-667.37629318984591</v>
      </c>
      <c r="CA176">
        <v>-701.16237809981521</v>
      </c>
      <c r="CB176">
        <f t="shared" si="40"/>
        <v>-684.26933564483056</v>
      </c>
    </row>
    <row r="177" spans="19:80" x14ac:dyDescent="0.25">
      <c r="S177">
        <v>671.3</v>
      </c>
      <c r="T177">
        <v>167.08999999999989</v>
      </c>
      <c r="U177">
        <f t="shared" si="37"/>
        <v>504.21000000000004</v>
      </c>
      <c r="W177">
        <f t="shared" si="38"/>
        <v>838.38999999999987</v>
      </c>
      <c r="AA177">
        <v>-71.206620315572422</v>
      </c>
      <c r="AB177">
        <v>692.81764664203934</v>
      </c>
      <c r="AC177">
        <v>-692.81764664203934</v>
      </c>
      <c r="AD177">
        <f t="shared" si="42"/>
        <v>-764.02426695761176</v>
      </c>
      <c r="AE177">
        <f t="shared" si="43"/>
        <v>621.61102632646691</v>
      </c>
      <c r="AF177">
        <f t="shared" si="44"/>
        <v>-764.02426695761176</v>
      </c>
      <c r="AG177">
        <f t="shared" si="41"/>
        <v>621.61102632646691</v>
      </c>
      <c r="BX177">
        <v>-426.98962487326287</v>
      </c>
      <c r="BZ177">
        <v>-665.93944432409785</v>
      </c>
      <c r="CA177">
        <v>-686.46006644489103</v>
      </c>
      <c r="CB177">
        <f t="shared" si="40"/>
        <v>-676.19975538449444</v>
      </c>
    </row>
    <row r="178" spans="19:80" x14ac:dyDescent="0.25">
      <c r="S178">
        <v>680.89</v>
      </c>
      <c r="T178">
        <v>170.49999999999989</v>
      </c>
      <c r="U178">
        <f t="shared" si="37"/>
        <v>510.3900000000001</v>
      </c>
      <c r="W178">
        <f t="shared" si="38"/>
        <v>851.38999999999987</v>
      </c>
      <c r="AB178">
        <v>676.41607509891764</v>
      </c>
      <c r="AC178">
        <v>-676.41607509891764</v>
      </c>
      <c r="BX178">
        <v>-400.96861189932906</v>
      </c>
      <c r="BZ178">
        <v>-667.689445329519</v>
      </c>
      <c r="CA178">
        <v>-668.87314434003565</v>
      </c>
      <c r="CB178">
        <f t="shared" si="40"/>
        <v>-668.28129483477733</v>
      </c>
    </row>
    <row r="179" spans="19:80" x14ac:dyDescent="0.25">
      <c r="S179" s="252">
        <v>690.48</v>
      </c>
      <c r="T179" s="252">
        <v>173.90999999999988</v>
      </c>
      <c r="U179">
        <f>S179-T179</f>
        <v>516.57000000000016</v>
      </c>
      <c r="W179">
        <f t="shared" si="38"/>
        <v>864.38999999999987</v>
      </c>
      <c r="AB179">
        <v>663.1850103634456</v>
      </c>
      <c r="AC179">
        <v>-663.1850103634456</v>
      </c>
      <c r="BX179">
        <v>-373.04876349512199</v>
      </c>
      <c r="BZ179">
        <v>-683.61263430247755</v>
      </c>
      <c r="CA179">
        <v>-653.13114533653356</v>
      </c>
      <c r="CB179">
        <f t="shared" si="40"/>
        <v>-668.37188981950555</v>
      </c>
    </row>
    <row r="180" spans="19:80" x14ac:dyDescent="0.25">
      <c r="S180">
        <v>700.07</v>
      </c>
      <c r="T180">
        <v>177.31999999999988</v>
      </c>
      <c r="U180">
        <f>S180-T180</f>
        <v>522.75000000000023</v>
      </c>
      <c r="W180">
        <f t="shared" si="38"/>
        <v>877.38999999999987</v>
      </c>
      <c r="AB180">
        <v>640.75214399442871</v>
      </c>
      <c r="AC180">
        <v>-640.75214399442871</v>
      </c>
      <c r="BX180">
        <v>-354.78200378292468</v>
      </c>
      <c r="BZ180">
        <v>-688.32702403194412</v>
      </c>
      <c r="CA180">
        <v>-644.93574811399003</v>
      </c>
      <c r="CB180">
        <f t="shared" si="40"/>
        <v>-666.63138607296708</v>
      </c>
    </row>
    <row r="181" spans="19:80" x14ac:dyDescent="0.25">
      <c r="S181">
        <v>709.66000000000008</v>
      </c>
      <c r="T181">
        <v>180.72999999999988</v>
      </c>
      <c r="U181">
        <f t="shared" ref="U181:U208" si="45">S181-T181</f>
        <v>528.93000000000018</v>
      </c>
      <c r="W181">
        <f t="shared" si="38"/>
        <v>890.39</v>
      </c>
      <c r="AB181">
        <v>616.86737606406678</v>
      </c>
      <c r="AC181">
        <v>-616.86737606406678</v>
      </c>
      <c r="BX181">
        <v>-334.5089776741487</v>
      </c>
      <c r="BZ181">
        <v>-686.94471417141551</v>
      </c>
      <c r="CA181">
        <v>-634.40988693956808</v>
      </c>
      <c r="CB181">
        <f t="shared" si="40"/>
        <v>-660.6773005554918</v>
      </c>
    </row>
    <row r="182" spans="19:80" x14ac:dyDescent="0.25">
      <c r="S182">
        <v>719.25000000000011</v>
      </c>
      <c r="T182">
        <v>184.13999999999987</v>
      </c>
      <c r="U182">
        <f t="shared" si="45"/>
        <v>535.11000000000024</v>
      </c>
      <c r="W182">
        <f t="shared" si="38"/>
        <v>903.39</v>
      </c>
      <c r="AB182">
        <v>582.6180825097349</v>
      </c>
      <c r="AC182">
        <v>-582.6180825097349</v>
      </c>
      <c r="BX182">
        <v>-318.12597736646921</v>
      </c>
      <c r="BZ182">
        <v>-689.43720479483716</v>
      </c>
      <c r="CA182">
        <v>-629.96113836842096</v>
      </c>
      <c r="CB182">
        <f t="shared" si="40"/>
        <v>-659.69917158162912</v>
      </c>
    </row>
    <row r="183" spans="19:80" x14ac:dyDescent="0.25">
      <c r="S183">
        <v>728.84000000000015</v>
      </c>
      <c r="T183">
        <v>187.54999999999987</v>
      </c>
      <c r="U183">
        <f t="shared" si="45"/>
        <v>541.2900000000003</v>
      </c>
      <c r="W183">
        <f t="shared" si="38"/>
        <v>916.39</v>
      </c>
      <c r="AB183">
        <v>534.0355545959369</v>
      </c>
      <c r="AC183">
        <v>-534.0355545959369</v>
      </c>
      <c r="BX183">
        <v>-320.57249580895393</v>
      </c>
      <c r="BZ183">
        <v>-689.16289656690537</v>
      </c>
      <c r="CA183">
        <v>-645.62648559273066</v>
      </c>
      <c r="CB183">
        <f t="shared" si="40"/>
        <v>-667.39469107981802</v>
      </c>
    </row>
    <row r="184" spans="19:80" x14ac:dyDescent="0.25">
      <c r="S184">
        <v>738.43000000000018</v>
      </c>
      <c r="T184">
        <v>190.95999999999987</v>
      </c>
      <c r="U184">
        <f t="shared" si="45"/>
        <v>547.47000000000025</v>
      </c>
      <c r="W184">
        <f t="shared" si="38"/>
        <v>929.3900000000001</v>
      </c>
      <c r="AB184">
        <v>481.0896202093387</v>
      </c>
      <c r="AC184">
        <v>-481.0896202093387</v>
      </c>
      <c r="BX184">
        <v>-320.53807650722229</v>
      </c>
      <c r="BZ184">
        <v>-681.21493146276703</v>
      </c>
      <c r="CA184">
        <v>-653.42011473757123</v>
      </c>
      <c r="CB184">
        <f t="shared" si="40"/>
        <v>-667.31752310016918</v>
      </c>
    </row>
    <row r="185" spans="19:80" x14ac:dyDescent="0.25">
      <c r="S185">
        <v>748.02000000000021</v>
      </c>
      <c r="T185">
        <v>194.36999999999986</v>
      </c>
      <c r="U185">
        <f t="shared" si="45"/>
        <v>553.65000000000032</v>
      </c>
      <c r="W185">
        <f t="shared" si="38"/>
        <v>942.3900000000001</v>
      </c>
      <c r="AB185">
        <v>434.92465137369317</v>
      </c>
      <c r="AC185">
        <v>-434.92465137369317</v>
      </c>
      <c r="BX185">
        <v>-315.54549986103518</v>
      </c>
      <c r="BZ185">
        <v>-679.90364359219461</v>
      </c>
      <c r="CA185">
        <v>-659.33780298992565</v>
      </c>
      <c r="CB185">
        <f t="shared" si="40"/>
        <v>-669.62072329106013</v>
      </c>
    </row>
    <row r="186" spans="19:80" x14ac:dyDescent="0.25">
      <c r="S186">
        <v>757.61000000000024</v>
      </c>
      <c r="T186">
        <v>197.77999999999986</v>
      </c>
      <c r="U186">
        <f t="shared" si="45"/>
        <v>559.83000000000038</v>
      </c>
      <c r="W186">
        <f t="shared" si="38"/>
        <v>955.3900000000001</v>
      </c>
      <c r="AB186">
        <v>397.63671061903835</v>
      </c>
      <c r="AC186">
        <v>-397.63671061903835</v>
      </c>
      <c r="BX186">
        <v>-315.782040494076</v>
      </c>
      <c r="BZ186">
        <v>-693.05390391147682</v>
      </c>
      <c r="CA186">
        <v>-668.78358671830097</v>
      </c>
      <c r="CB186">
        <f t="shared" si="40"/>
        <v>-680.91874531488884</v>
      </c>
    </row>
    <row r="187" spans="19:80" x14ac:dyDescent="0.25">
      <c r="S187">
        <v>767.20000000000027</v>
      </c>
      <c r="T187">
        <v>201.18999999999986</v>
      </c>
      <c r="U187">
        <f t="shared" si="45"/>
        <v>566.01000000000045</v>
      </c>
      <c r="W187">
        <f t="shared" si="38"/>
        <v>968.3900000000001</v>
      </c>
      <c r="AB187">
        <v>357.99868059178374</v>
      </c>
      <c r="AC187">
        <v>-357.99868059178374</v>
      </c>
      <c r="BX187">
        <v>-309.57649895638258</v>
      </c>
      <c r="BZ187">
        <v>-709.05948522570338</v>
      </c>
      <c r="CA187">
        <v>-670.76023703331089</v>
      </c>
      <c r="CB187">
        <f t="shared" si="40"/>
        <v>-689.90986112950714</v>
      </c>
    </row>
    <row r="188" spans="19:80" x14ac:dyDescent="0.25">
      <c r="S188">
        <v>776.7900000000003</v>
      </c>
      <c r="T188">
        <v>204.59999999999985</v>
      </c>
      <c r="U188">
        <f t="shared" si="45"/>
        <v>572.19000000000051</v>
      </c>
      <c r="W188">
        <f t="shared" si="38"/>
        <v>981.3900000000001</v>
      </c>
      <c r="AB188">
        <v>314.2188976416985</v>
      </c>
      <c r="AC188">
        <v>-314.2188976416985</v>
      </c>
      <c r="BX188">
        <v>-301.21647002486361</v>
      </c>
      <c r="BZ188">
        <v>-707.0585853493709</v>
      </c>
      <c r="CA188">
        <v>-674.35495104161214</v>
      </c>
      <c r="CB188">
        <f t="shared" si="40"/>
        <v>-690.70676819549158</v>
      </c>
    </row>
    <row r="189" spans="19:80" x14ac:dyDescent="0.25">
      <c r="S189">
        <v>786.38000000000034</v>
      </c>
      <c r="T189">
        <v>208.00999999999985</v>
      </c>
      <c r="U189">
        <f t="shared" si="45"/>
        <v>578.37000000000046</v>
      </c>
      <c r="W189">
        <f t="shared" si="38"/>
        <v>994.39000000000021</v>
      </c>
      <c r="AB189">
        <v>274.93299517418359</v>
      </c>
      <c r="AC189">
        <v>-274.93299517418359</v>
      </c>
      <c r="BX189">
        <v>-296.68347531233087</v>
      </c>
      <c r="BZ189">
        <v>-702.29620264100629</v>
      </c>
      <c r="CA189">
        <v>-676.55825096073772</v>
      </c>
      <c r="CB189">
        <f t="shared" si="40"/>
        <v>-689.42722680087195</v>
      </c>
    </row>
    <row r="190" spans="19:80" x14ac:dyDescent="0.25">
      <c r="S190">
        <v>795.97000000000037</v>
      </c>
      <c r="T190">
        <v>211.41999999999985</v>
      </c>
      <c r="U190">
        <f t="shared" si="45"/>
        <v>584.55000000000052</v>
      </c>
      <c r="W190">
        <f t="shared" si="38"/>
        <v>1007.3900000000002</v>
      </c>
      <c r="AB190">
        <v>232.2537677603946</v>
      </c>
      <c r="AC190">
        <v>-232.2537677603946</v>
      </c>
      <c r="BX190">
        <v>-280.84342011164154</v>
      </c>
      <c r="BZ190">
        <v>-692.81764664203934</v>
      </c>
      <c r="CA190">
        <v>-673.05430100355738</v>
      </c>
      <c r="CB190">
        <f t="shared" si="40"/>
        <v>-682.93597382279836</v>
      </c>
    </row>
    <row r="191" spans="19:80" x14ac:dyDescent="0.25">
      <c r="S191">
        <v>805.5600000000004</v>
      </c>
      <c r="T191">
        <v>214.82999999999984</v>
      </c>
      <c r="U191">
        <f t="shared" si="45"/>
        <v>590.73000000000059</v>
      </c>
      <c r="W191">
        <f t="shared" si="38"/>
        <v>1020.3900000000002</v>
      </c>
      <c r="AB191">
        <v>190.05900130003116</v>
      </c>
      <c r="AC191">
        <v>-190.05900130003116</v>
      </c>
      <c r="BX191">
        <v>-278.98782909303384</v>
      </c>
      <c r="BZ191">
        <v>-676.41607509891764</v>
      </c>
      <c r="CA191">
        <v>-681.80757328240679</v>
      </c>
      <c r="CB191">
        <f t="shared" si="40"/>
        <v>-679.11182419066222</v>
      </c>
    </row>
    <row r="192" spans="19:80" x14ac:dyDescent="0.25">
      <c r="S192">
        <v>815.15000000000043</v>
      </c>
      <c r="T192">
        <v>218.23999999999984</v>
      </c>
      <c r="U192">
        <f t="shared" si="45"/>
        <v>596.91000000000054</v>
      </c>
      <c r="W192">
        <f t="shared" si="38"/>
        <v>1033.3900000000003</v>
      </c>
      <c r="AB192">
        <v>155.15758420417143</v>
      </c>
      <c r="AC192">
        <v>-155.15758420417143</v>
      </c>
      <c r="BX192">
        <v>-272.39929256613527</v>
      </c>
      <c r="BZ192">
        <v>-663.1850103634456</v>
      </c>
      <c r="CA192">
        <v>-680.75952814649781</v>
      </c>
      <c r="CB192">
        <f t="shared" si="40"/>
        <v>-671.97226925497171</v>
      </c>
    </row>
    <row r="193" spans="19:80" x14ac:dyDescent="0.25">
      <c r="S193">
        <v>824.74000000000046</v>
      </c>
      <c r="T193">
        <v>221.64999999999984</v>
      </c>
      <c r="U193">
        <f t="shared" si="45"/>
        <v>603.0900000000006</v>
      </c>
      <c r="W193">
        <f t="shared" si="38"/>
        <v>1046.3900000000003</v>
      </c>
      <c r="AB193">
        <v>115.63499555604943</v>
      </c>
      <c r="AC193">
        <v>-115.63499555604943</v>
      </c>
      <c r="BX193">
        <v>-256.02429094676438</v>
      </c>
      <c r="BZ193">
        <v>-640.75214399442871</v>
      </c>
      <c r="CA193">
        <v>-673.95060970516067</v>
      </c>
      <c r="CB193">
        <f t="shared" si="40"/>
        <v>-657.35137684979463</v>
      </c>
    </row>
    <row r="194" spans="19:80" x14ac:dyDescent="0.25">
      <c r="S194">
        <v>834.3300000000005</v>
      </c>
      <c r="T194">
        <v>225.05999999999983</v>
      </c>
      <c r="U194">
        <f t="shared" si="45"/>
        <v>609.27000000000066</v>
      </c>
      <c r="W194">
        <f t="shared" ref="W194:W208" si="46">S194+T194</f>
        <v>1059.3900000000003</v>
      </c>
      <c r="AB194">
        <v>81.759650751654419</v>
      </c>
      <c r="AC194">
        <v>-81.759650751654419</v>
      </c>
      <c r="BX194">
        <v>-239.48398345829196</v>
      </c>
      <c r="BZ194">
        <v>-616.86737606406678</v>
      </c>
      <c r="CA194">
        <v>-667.37629318984591</v>
      </c>
      <c r="CB194">
        <f t="shared" ref="CB194:CB211" si="47">AVERAGE(BZ194,CA194)</f>
        <v>-642.12183462695634</v>
      </c>
    </row>
    <row r="195" spans="19:80" x14ac:dyDescent="0.25">
      <c r="S195">
        <v>843.92000000000053</v>
      </c>
      <c r="T195">
        <v>228.46999999999983</v>
      </c>
      <c r="U195">
        <f t="shared" si="45"/>
        <v>615.45000000000073</v>
      </c>
      <c r="W195">
        <f t="shared" si="46"/>
        <v>1072.3900000000003</v>
      </c>
      <c r="AB195">
        <v>41.481422073251053</v>
      </c>
      <c r="AC195">
        <v>-41.481422073251053</v>
      </c>
      <c r="BX195">
        <v>-226.30736260465562</v>
      </c>
      <c r="BZ195">
        <v>-582.6180825097349</v>
      </c>
      <c r="CA195">
        <v>-665.93944432409785</v>
      </c>
      <c r="CB195">
        <f t="shared" si="47"/>
        <v>-624.27876341691638</v>
      </c>
    </row>
    <row r="196" spans="19:80" x14ac:dyDescent="0.25">
      <c r="S196">
        <v>853.51000000000056</v>
      </c>
      <c r="T196">
        <v>231.87999999999982</v>
      </c>
      <c r="U196">
        <f t="shared" si="45"/>
        <v>621.63000000000079</v>
      </c>
      <c r="W196">
        <f t="shared" si="46"/>
        <v>1085.3900000000003</v>
      </c>
      <c r="AB196">
        <v>-2.2928104033661043</v>
      </c>
      <c r="AC196">
        <v>2.2928104033661043</v>
      </c>
      <c r="BX196">
        <v>-215.86118206222932</v>
      </c>
      <c r="BZ196">
        <v>-534.0355545959369</v>
      </c>
      <c r="CA196">
        <v>-667.689445329519</v>
      </c>
      <c r="CB196">
        <f t="shared" si="47"/>
        <v>-600.86249996272795</v>
      </c>
    </row>
    <row r="197" spans="19:80" x14ac:dyDescent="0.25">
      <c r="S197">
        <v>863.10000000000059</v>
      </c>
      <c r="T197">
        <v>235.28999999999982</v>
      </c>
      <c r="U197">
        <f t="shared" si="45"/>
        <v>627.81000000000074</v>
      </c>
      <c r="W197">
        <f t="shared" si="46"/>
        <v>1098.3900000000003</v>
      </c>
      <c r="AB197">
        <v>-46.759841199193886</v>
      </c>
      <c r="AC197">
        <v>46.759841199193886</v>
      </c>
      <c r="BX197">
        <v>-219.80940378097569</v>
      </c>
      <c r="BZ197">
        <v>-481.0896202093387</v>
      </c>
      <c r="CA197">
        <v>-683.61263430247755</v>
      </c>
      <c r="CB197">
        <f t="shared" si="47"/>
        <v>-582.35112725590807</v>
      </c>
    </row>
    <row r="198" spans="19:80" x14ac:dyDescent="0.25">
      <c r="S198">
        <v>872.69000000000062</v>
      </c>
      <c r="T198">
        <v>238.69999999999982</v>
      </c>
      <c r="U198">
        <f t="shared" si="45"/>
        <v>633.9900000000008</v>
      </c>
      <c r="W198">
        <f t="shared" si="46"/>
        <v>1111.3900000000003</v>
      </c>
      <c r="AB198">
        <v>-43.349841199193861</v>
      </c>
      <c r="AC198">
        <v>43.349841199193861</v>
      </c>
      <c r="BX198">
        <v>-219.05418851746413</v>
      </c>
      <c r="BZ198">
        <v>-434.92465137369317</v>
      </c>
      <c r="CA198">
        <v>-688.32702403194412</v>
      </c>
      <c r="CB198">
        <f t="shared" si="47"/>
        <v>-561.62583770281867</v>
      </c>
    </row>
    <row r="199" spans="19:80" x14ac:dyDescent="0.25">
      <c r="S199">
        <v>882.28000000000065</v>
      </c>
      <c r="T199">
        <v>242.10999999999981</v>
      </c>
      <c r="U199">
        <f t="shared" si="45"/>
        <v>640.17000000000087</v>
      </c>
      <c r="W199">
        <f t="shared" si="46"/>
        <v>1124.3900000000006</v>
      </c>
      <c r="BX199">
        <v>-207.61608297322948</v>
      </c>
      <c r="BZ199">
        <v>-397.63671061903835</v>
      </c>
      <c r="CA199">
        <v>-686.94471417141551</v>
      </c>
      <c r="CB199">
        <f t="shared" si="47"/>
        <v>-542.29071239522693</v>
      </c>
    </row>
    <row r="200" spans="19:80" x14ac:dyDescent="0.25">
      <c r="S200">
        <v>891.87000000000069</v>
      </c>
      <c r="T200">
        <v>245.51999999999981</v>
      </c>
      <c r="U200">
        <f t="shared" si="45"/>
        <v>646.35000000000082</v>
      </c>
      <c r="W200">
        <f t="shared" si="46"/>
        <v>1137.3900000000006</v>
      </c>
      <c r="BX200">
        <v>-199.07715825974992</v>
      </c>
      <c r="BZ200">
        <v>-357.99868059178374</v>
      </c>
      <c r="CA200">
        <v>-689.43720479483716</v>
      </c>
      <c r="CB200">
        <f t="shared" si="47"/>
        <v>-523.71794269331042</v>
      </c>
    </row>
    <row r="201" spans="19:80" x14ac:dyDescent="0.25">
      <c r="S201">
        <v>901.46000000000072</v>
      </c>
      <c r="T201">
        <v>248.92999999999981</v>
      </c>
      <c r="U201">
        <f t="shared" si="45"/>
        <v>652.53000000000088</v>
      </c>
      <c r="W201">
        <f t="shared" si="46"/>
        <v>1150.3900000000006</v>
      </c>
      <c r="BX201">
        <v>-190.91323576925345</v>
      </c>
      <c r="BZ201">
        <v>-314.2188976416985</v>
      </c>
      <c r="CA201">
        <v>-689.16289656690537</v>
      </c>
      <c r="CB201">
        <f t="shared" si="47"/>
        <v>-501.69089710430194</v>
      </c>
    </row>
    <row r="202" spans="19:80" x14ac:dyDescent="0.25">
      <c r="S202">
        <v>911.05000000000075</v>
      </c>
      <c r="T202">
        <v>252.3399999999998</v>
      </c>
      <c r="U202">
        <f t="shared" si="45"/>
        <v>658.71000000000095</v>
      </c>
      <c r="W202">
        <f t="shared" si="46"/>
        <v>1163.3900000000006</v>
      </c>
      <c r="BX202">
        <v>-175.18467915772953</v>
      </c>
      <c r="BZ202">
        <v>-274.93299517418359</v>
      </c>
      <c r="CA202">
        <v>-681.21493146276703</v>
      </c>
      <c r="CB202">
        <f t="shared" si="47"/>
        <v>-478.07396331847531</v>
      </c>
    </row>
    <row r="203" spans="19:80" x14ac:dyDescent="0.25">
      <c r="S203">
        <v>920.64000000000078</v>
      </c>
      <c r="T203">
        <v>255.7499999999998</v>
      </c>
      <c r="U203">
        <f t="shared" si="45"/>
        <v>664.89000000000101</v>
      </c>
      <c r="W203">
        <f t="shared" si="46"/>
        <v>1176.3900000000006</v>
      </c>
      <c r="BX203">
        <v>-159.05109330244147</v>
      </c>
      <c r="BZ203">
        <v>-232.2537677603946</v>
      </c>
      <c r="CA203">
        <v>-679.90364359219461</v>
      </c>
      <c r="CB203">
        <f t="shared" si="47"/>
        <v>-456.07870567629459</v>
      </c>
    </row>
    <row r="204" spans="19:80" x14ac:dyDescent="0.25">
      <c r="S204">
        <v>930.23000000000081</v>
      </c>
      <c r="T204">
        <v>259.1599999999998</v>
      </c>
      <c r="U204">
        <f t="shared" si="45"/>
        <v>671.07000000000107</v>
      </c>
      <c r="W204">
        <f t="shared" si="46"/>
        <v>1189.3900000000006</v>
      </c>
      <c r="BX204">
        <v>-155.98553065256237</v>
      </c>
      <c r="BZ204">
        <v>-190.05900130003116</v>
      </c>
      <c r="CA204">
        <v>-693.05390391147682</v>
      </c>
      <c r="CB204">
        <f t="shared" si="47"/>
        <v>-441.55645260575398</v>
      </c>
    </row>
    <row r="205" spans="19:80" x14ac:dyDescent="0.25">
      <c r="S205">
        <v>939.82000000000085</v>
      </c>
      <c r="T205">
        <v>262.56999999999982</v>
      </c>
      <c r="U205">
        <f t="shared" si="45"/>
        <v>677.25000000000102</v>
      </c>
      <c r="W205">
        <f t="shared" si="46"/>
        <v>1202.3900000000008</v>
      </c>
      <c r="BX205">
        <v>-167.68744016092398</v>
      </c>
      <c r="BZ205">
        <v>-155.15758420417143</v>
      </c>
      <c r="CA205">
        <v>-709.05948522570338</v>
      </c>
      <c r="CB205">
        <f t="shared" si="47"/>
        <v>-432.10853471493738</v>
      </c>
    </row>
    <row r="206" spans="19:80" x14ac:dyDescent="0.25">
      <c r="S206">
        <v>949.41000000000088</v>
      </c>
      <c r="T206">
        <v>265.97999999999985</v>
      </c>
      <c r="U206">
        <f t="shared" si="45"/>
        <v>683.43000000000097</v>
      </c>
      <c r="W206">
        <f t="shared" si="46"/>
        <v>1215.3900000000008</v>
      </c>
      <c r="BX206">
        <v>-160.20128292209415</v>
      </c>
      <c r="BZ206">
        <v>-115.63499555604943</v>
      </c>
      <c r="CA206">
        <v>-707.0585853493709</v>
      </c>
      <c r="CB206">
        <f t="shared" si="47"/>
        <v>-411.34679045271014</v>
      </c>
    </row>
    <row r="207" spans="19:80" x14ac:dyDescent="0.25">
      <c r="S207">
        <v>959.00000000000091</v>
      </c>
      <c r="T207">
        <v>269.38999999999987</v>
      </c>
      <c r="U207">
        <f t="shared" si="45"/>
        <v>689.61000000000104</v>
      </c>
      <c r="W207">
        <f t="shared" si="46"/>
        <v>1228.3900000000008</v>
      </c>
      <c r="BX207">
        <v>-145.21347225048987</v>
      </c>
      <c r="BZ207">
        <v>-81.759650751654419</v>
      </c>
      <c r="CA207">
        <v>-702.29620264100629</v>
      </c>
      <c r="CB207">
        <f t="shared" si="47"/>
        <v>-392.02792669633038</v>
      </c>
    </row>
    <row r="208" spans="19:80" x14ac:dyDescent="0.25">
      <c r="S208">
        <v>968.59000000000094</v>
      </c>
      <c r="T208">
        <v>272.7999999999999</v>
      </c>
      <c r="U208">
        <f t="shared" si="45"/>
        <v>695.7900000000011</v>
      </c>
      <c r="W208">
        <f t="shared" si="46"/>
        <v>1241.3900000000008</v>
      </c>
      <c r="BX208">
        <v>-130.04386740389236</v>
      </c>
      <c r="BZ208">
        <v>-41.481422073251053</v>
      </c>
      <c r="CA208">
        <v>-692.81764664203934</v>
      </c>
      <c r="CB208">
        <f t="shared" si="47"/>
        <v>-367.14953435764517</v>
      </c>
    </row>
    <row r="209" spans="20:80" x14ac:dyDescent="0.25">
      <c r="T209">
        <v>276.20999999999992</v>
      </c>
      <c r="BX209">
        <v>-105.27086761158023</v>
      </c>
      <c r="BZ209">
        <v>2.2928104033661043</v>
      </c>
      <c r="CA209">
        <v>-676.41607509891764</v>
      </c>
      <c r="CB209">
        <f t="shared" si="47"/>
        <v>-337.0616323477758</v>
      </c>
    </row>
    <row r="210" spans="20:80" x14ac:dyDescent="0.25">
      <c r="T210">
        <v>279.61999999999995</v>
      </c>
      <c r="BX210">
        <v>-80.796620315572454</v>
      </c>
      <c r="BZ210">
        <v>46.759841199193886</v>
      </c>
      <c r="CA210">
        <v>-663.1850103634456</v>
      </c>
      <c r="CB210">
        <f t="shared" si="47"/>
        <v>-308.21258458212583</v>
      </c>
    </row>
    <row r="211" spans="20:80" x14ac:dyDescent="0.25">
      <c r="T211">
        <v>283.02999999999997</v>
      </c>
      <c r="BX211">
        <v>-71.206620315572422</v>
      </c>
      <c r="BZ211">
        <v>43.349841199193861</v>
      </c>
      <c r="CA211">
        <v>-640.75214399442871</v>
      </c>
      <c r="CB211">
        <f t="shared" si="47"/>
        <v>-298.70115139761742</v>
      </c>
    </row>
    <row r="212" spans="20:80" x14ac:dyDescent="0.25">
      <c r="T212">
        <v>286.44</v>
      </c>
      <c r="CA212">
        <v>-616.86737606406678</v>
      </c>
      <c r="CB212">
        <f>CB211+31</f>
        <v>-267.70115139761742</v>
      </c>
    </row>
    <row r="213" spans="20:80" x14ac:dyDescent="0.25">
      <c r="T213">
        <v>289.85000000000002</v>
      </c>
      <c r="CA213">
        <v>-582.6180825097349</v>
      </c>
      <c r="CB213">
        <f t="shared" ref="CB213:CB229" si="48">CB212+31</f>
        <v>-236.70115139761742</v>
      </c>
    </row>
    <row r="214" spans="20:80" x14ac:dyDescent="0.25">
      <c r="T214">
        <v>293.26000000000005</v>
      </c>
      <c r="CA214">
        <v>-534.0355545959369</v>
      </c>
      <c r="CB214">
        <f t="shared" si="48"/>
        <v>-205.70115139761742</v>
      </c>
    </row>
    <row r="215" spans="20:80" x14ac:dyDescent="0.25">
      <c r="T215">
        <v>296.67000000000007</v>
      </c>
      <c r="CA215">
        <v>-481.0896202093387</v>
      </c>
      <c r="CB215">
        <f t="shared" si="48"/>
        <v>-174.70115139761742</v>
      </c>
    </row>
    <row r="216" spans="20:80" x14ac:dyDescent="0.25">
      <c r="T216">
        <v>300.0800000000001</v>
      </c>
      <c r="CA216">
        <v>-434.92465137369317</v>
      </c>
      <c r="CB216">
        <f t="shared" si="48"/>
        <v>-143.70115139761742</v>
      </c>
    </row>
    <row r="217" spans="20:80" x14ac:dyDescent="0.25">
      <c r="T217">
        <v>303.49000000000012</v>
      </c>
      <c r="CA217">
        <v>-397.63671061903835</v>
      </c>
      <c r="CB217">
        <f t="shared" si="48"/>
        <v>-112.70115139761742</v>
      </c>
    </row>
    <row r="218" spans="20:80" x14ac:dyDescent="0.25">
      <c r="T218">
        <v>306.90000000000015</v>
      </c>
      <c r="CA218">
        <v>-357.99868059178374</v>
      </c>
      <c r="CB218">
        <f t="shared" si="48"/>
        <v>-81.701151397617423</v>
      </c>
    </row>
    <row r="219" spans="20:80" x14ac:dyDescent="0.25">
      <c r="T219">
        <v>310.31000000000017</v>
      </c>
      <c r="CA219">
        <v>-314.2188976416985</v>
      </c>
      <c r="CB219">
        <f t="shared" si="48"/>
        <v>-50.701151397617423</v>
      </c>
    </row>
    <row r="220" spans="20:80" x14ac:dyDescent="0.25">
      <c r="T220">
        <v>313.7200000000002</v>
      </c>
      <c r="CA220">
        <v>-274.93299517418359</v>
      </c>
      <c r="CB220">
        <f t="shared" si="48"/>
        <v>-19.701151397617423</v>
      </c>
    </row>
    <row r="221" spans="20:80" x14ac:dyDescent="0.25">
      <c r="T221">
        <v>317.13000000000022</v>
      </c>
      <c r="CA221">
        <v>-232.2537677603946</v>
      </c>
      <c r="CB221">
        <f t="shared" si="48"/>
        <v>11.298848602382577</v>
      </c>
    </row>
    <row r="222" spans="20:80" x14ac:dyDescent="0.25">
      <c r="T222">
        <v>320.54000000000025</v>
      </c>
      <c r="CA222">
        <v>-190.05900130003116</v>
      </c>
      <c r="CB222">
        <f t="shared" si="48"/>
        <v>42.298848602382577</v>
      </c>
    </row>
    <row r="223" spans="20:80" x14ac:dyDescent="0.25">
      <c r="T223">
        <v>323.95000000000027</v>
      </c>
      <c r="CA223">
        <v>-155.15758420417143</v>
      </c>
      <c r="CB223">
        <f t="shared" si="48"/>
        <v>73.298848602382577</v>
      </c>
    </row>
    <row r="224" spans="20:80" x14ac:dyDescent="0.25">
      <c r="T224">
        <v>327.3600000000003</v>
      </c>
      <c r="CA224">
        <v>-115.63499555604943</v>
      </c>
      <c r="CB224">
        <f t="shared" si="48"/>
        <v>104.29884860238258</v>
      </c>
    </row>
    <row r="225" spans="20:80" x14ac:dyDescent="0.25">
      <c r="T225">
        <v>330.77000000000032</v>
      </c>
      <c r="CA225">
        <v>-81.759650751654419</v>
      </c>
      <c r="CB225">
        <f t="shared" si="48"/>
        <v>135.29884860238258</v>
      </c>
    </row>
    <row r="226" spans="20:80" x14ac:dyDescent="0.25">
      <c r="T226">
        <v>334.18000000000035</v>
      </c>
      <c r="CA226">
        <v>-41.481422073251053</v>
      </c>
      <c r="CB226">
        <f t="shared" si="48"/>
        <v>166.29884860238258</v>
      </c>
    </row>
    <row r="227" spans="20:80" x14ac:dyDescent="0.25">
      <c r="T227">
        <v>337.59000000000037</v>
      </c>
      <c r="CA227">
        <v>2.2928104033661043</v>
      </c>
      <c r="CB227">
        <f t="shared" si="48"/>
        <v>197.29884860238258</v>
      </c>
    </row>
    <row r="228" spans="20:80" x14ac:dyDescent="0.25">
      <c r="T228">
        <v>341.0000000000004</v>
      </c>
      <c r="CA228">
        <v>46.759841199193886</v>
      </c>
      <c r="CB228">
        <f t="shared" si="48"/>
        <v>228.29884860238258</v>
      </c>
    </row>
    <row r="229" spans="20:80" x14ac:dyDescent="0.25">
      <c r="T229">
        <v>344.41000000000042</v>
      </c>
      <c r="CA229">
        <v>43.349841199193861</v>
      </c>
      <c r="CB229">
        <f t="shared" si="48"/>
        <v>259.29884860238258</v>
      </c>
    </row>
  </sheetData>
  <mergeCells count="4">
    <mergeCell ref="Q2:R2"/>
    <mergeCell ref="S2:W2"/>
    <mergeCell ref="S1:T1"/>
    <mergeCell ref="U1:W1"/>
  </mergeCells>
  <phoneticPr fontId="8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topLeftCell="F1" workbookViewId="0">
      <pane ySplit="3" topLeftCell="A4" activePane="bottomLeft" state="frozen"/>
      <selection pane="bottomLeft" activeCell="U3" sqref="U3"/>
    </sheetView>
  </sheetViews>
  <sheetFormatPr defaultRowHeight="15" x14ac:dyDescent="0.25"/>
  <cols>
    <col min="1" max="3" width="11.28515625" bestFit="1" customWidth="1"/>
    <col min="4" max="4" width="12.42578125" customWidth="1"/>
    <col min="5" max="5" width="11.28515625" bestFit="1" customWidth="1"/>
    <col min="8" max="12" width="14.140625" bestFit="1" customWidth="1"/>
  </cols>
  <sheetData>
    <row r="1" spans="1:18" x14ac:dyDescent="0.25">
      <c r="A1" t="s">
        <v>146</v>
      </c>
      <c r="Q1" s="318" t="s">
        <v>300</v>
      </c>
      <c r="R1" s="318"/>
    </row>
    <row r="2" spans="1:18" ht="15.75" x14ac:dyDescent="0.25">
      <c r="A2" s="142">
        <v>44751</v>
      </c>
      <c r="B2" s="180">
        <v>44787</v>
      </c>
      <c r="C2" s="184">
        <v>44811</v>
      </c>
      <c r="D2" s="36" t="s">
        <v>215</v>
      </c>
      <c r="E2" s="178">
        <v>44941</v>
      </c>
      <c r="H2" s="142">
        <v>44751</v>
      </c>
      <c r="I2" s="180">
        <v>44787</v>
      </c>
      <c r="J2" s="184">
        <v>44811</v>
      </c>
      <c r="K2" s="36" t="s">
        <v>215</v>
      </c>
      <c r="L2" s="178">
        <v>44941</v>
      </c>
      <c r="O2" s="319" t="s">
        <v>295</v>
      </c>
      <c r="P2" s="320"/>
      <c r="Q2" s="321">
        <v>44941</v>
      </c>
      <c r="R2" s="321"/>
    </row>
    <row r="3" spans="1:18" ht="110.25" x14ac:dyDescent="0.25">
      <c r="A3" s="143" t="s">
        <v>0</v>
      </c>
      <c r="B3" s="181" t="s">
        <v>0</v>
      </c>
      <c r="C3" s="185" t="s">
        <v>0</v>
      </c>
      <c r="D3" s="177" t="s">
        <v>0</v>
      </c>
      <c r="E3" s="179" t="s">
        <v>0</v>
      </c>
      <c r="H3" s="166" t="s">
        <v>13</v>
      </c>
      <c r="I3" s="168" t="s">
        <v>13</v>
      </c>
      <c r="J3" s="192" t="s">
        <v>13</v>
      </c>
      <c r="K3" s="196" t="s">
        <v>13</v>
      </c>
      <c r="L3" s="198" t="s">
        <v>13</v>
      </c>
      <c r="O3" s="228" t="s">
        <v>297</v>
      </c>
      <c r="P3" s="231" t="s">
        <v>12</v>
      </c>
      <c r="Q3" s="230" t="s">
        <v>298</v>
      </c>
      <c r="R3" s="232" t="s">
        <v>12</v>
      </c>
    </row>
    <row r="4" spans="1:18" ht="15.75" x14ac:dyDescent="0.25">
      <c r="A4" s="182">
        <v>-3080.4</v>
      </c>
      <c r="B4" s="183">
        <v>-5616.8</v>
      </c>
      <c r="C4" s="186">
        <v>-4125.7</v>
      </c>
      <c r="D4" s="188">
        <v>-5151.8</v>
      </c>
      <c r="E4" s="189">
        <v>-6227.6</v>
      </c>
      <c r="H4" s="167">
        <f>500*SIN(A4*PI()/(180*3600))</f>
        <v>-7.4668227545466292</v>
      </c>
      <c r="I4" s="169">
        <f>500*SIN(B4*PI()/(180*3600))</f>
        <v>-13.61382476895297</v>
      </c>
      <c r="J4" s="193">
        <f>500*SIN(C4*PI()/(180*3600))</f>
        <v>-10.000312171617805</v>
      </c>
      <c r="K4" s="74">
        <f>500*SIN(D4*PI()/(180*3600))</f>
        <v>-12.487017216826169</v>
      </c>
      <c r="L4" s="199">
        <f t="shared" ref="L4" si="0">500*SIN(E4*PI()/(180*3600))</f>
        <v>-15.093834971329287</v>
      </c>
      <c r="O4" s="234">
        <v>0.4</v>
      </c>
      <c r="P4" s="235">
        <f>O4+J4</f>
        <v>-9.600312171617805</v>
      </c>
      <c r="Q4" s="232">
        <v>0.7</v>
      </c>
      <c r="R4" s="233">
        <f>Q4+L4</f>
        <v>-14.393834971329287</v>
      </c>
    </row>
    <row r="5" spans="1:18" ht="15.75" x14ac:dyDescent="0.25">
      <c r="A5" s="182">
        <v>688.6</v>
      </c>
      <c r="B5" s="183">
        <v>-1922.3</v>
      </c>
      <c r="C5" s="186">
        <v>839.3</v>
      </c>
      <c r="D5" s="188">
        <v>-714.8</v>
      </c>
      <c r="E5" s="189">
        <v>-1078.4000000000001</v>
      </c>
      <c r="H5" s="167">
        <f>500*SIN(A5*PI()/(180*3600))+H4</f>
        <v>-5.7976123510752515</v>
      </c>
      <c r="I5" s="169">
        <f>500*SIN(B5*PI()/(180*3600))+I4</f>
        <v>-18.273544011363168</v>
      </c>
      <c r="J5" s="193">
        <f>500*SIN(C5*PI()/(180*3600))+J4</f>
        <v>-7.9657971731293413</v>
      </c>
      <c r="K5" s="74">
        <f>500*SIN(D5*PI()/(180*3600))+K4</f>
        <v>-14.219737844970815</v>
      </c>
      <c r="L5" s="199">
        <f>500*SIN(E5*PI()/(180*3600))+L4</f>
        <v>-17.707938430677125</v>
      </c>
      <c r="O5" s="234">
        <f>0.4+O4</f>
        <v>0.8</v>
      </c>
      <c r="P5" s="235">
        <f t="shared" ref="P5:P68" si="1">O5+J5</f>
        <v>-7.1657971731293415</v>
      </c>
      <c r="Q5" s="232">
        <f>0.7+Q4</f>
        <v>1.4</v>
      </c>
      <c r="R5" s="233">
        <f t="shared" ref="R5:R68" si="2">Q5+L5</f>
        <v>-16.307938430677126</v>
      </c>
    </row>
    <row r="6" spans="1:18" ht="15.75" x14ac:dyDescent="0.25">
      <c r="A6" s="182">
        <v>4673.8999999999996</v>
      </c>
      <c r="B6" s="183">
        <v>1861.2</v>
      </c>
      <c r="C6" s="186">
        <v>4845.5</v>
      </c>
      <c r="D6" s="188">
        <v>3627.7</v>
      </c>
      <c r="E6" s="189">
        <v>2383.4</v>
      </c>
      <c r="H6" s="167">
        <f t="shared" ref="H6:H37" si="3">500*SIN(A6*PI()/(180*3600))+H5</f>
        <v>5.5312714190720698</v>
      </c>
      <c r="I6" s="169">
        <f t="shared" ref="I6:I37" si="4">500*SIN(B6*PI()/(180*3600))+I5</f>
        <v>-13.76192911881934</v>
      </c>
      <c r="J6" s="193">
        <f t="shared" ref="J6:J37" si="5">500*SIN(C6*PI()/(180*3600))+J5</f>
        <v>3.7789459790153002</v>
      </c>
      <c r="K6" s="74">
        <f t="shared" ref="K6:K37" si="6">500*SIN(D6*PI()/(180*3600))+K5</f>
        <v>-5.426398237151334</v>
      </c>
      <c r="L6" s="199">
        <f t="shared" ref="L6:L69" si="7">500*SIN(E6*PI()/(180*3600))+L5</f>
        <v>-11.930542360412844</v>
      </c>
      <c r="O6" s="234">
        <f t="shared" ref="O6:O69" si="8">0.4+O5</f>
        <v>1.2000000000000002</v>
      </c>
      <c r="P6" s="235">
        <f t="shared" si="1"/>
        <v>4.9789459790153003</v>
      </c>
      <c r="Q6" s="232">
        <f t="shared" ref="Q6:Q69" si="9">0.7+Q5</f>
        <v>2.0999999999999996</v>
      </c>
      <c r="R6" s="233">
        <f t="shared" si="2"/>
        <v>-9.8305423604128439</v>
      </c>
    </row>
    <row r="7" spans="1:18" ht="15.75" x14ac:dyDescent="0.25">
      <c r="A7" s="182">
        <v>4595.2</v>
      </c>
      <c r="B7" s="183">
        <v>1939.2</v>
      </c>
      <c r="C7" s="186">
        <v>4260.5</v>
      </c>
      <c r="D7" s="188">
        <v>3631.6</v>
      </c>
      <c r="E7" s="189">
        <v>-1409.5</v>
      </c>
      <c r="H7" s="167">
        <f t="shared" si="3"/>
        <v>16.669429161286089</v>
      </c>
      <c r="I7" s="169">
        <f t="shared" si="4"/>
        <v>-9.0612449151014225</v>
      </c>
      <c r="J7" s="193">
        <f t="shared" si="5"/>
        <v>14.105955049377133</v>
      </c>
      <c r="K7" s="74">
        <f t="shared" si="6"/>
        <v>3.3763937737650309</v>
      </c>
      <c r="L7" s="199">
        <f t="shared" si="7"/>
        <v>-15.347240186854062</v>
      </c>
      <c r="O7" s="234">
        <f t="shared" si="8"/>
        <v>1.6</v>
      </c>
      <c r="P7" s="235">
        <f t="shared" si="1"/>
        <v>15.705955049377133</v>
      </c>
      <c r="Q7" s="232">
        <f t="shared" si="9"/>
        <v>2.8</v>
      </c>
      <c r="R7" s="233">
        <f t="shared" si="2"/>
        <v>-12.547240186854062</v>
      </c>
    </row>
    <row r="8" spans="1:18" ht="15.75" x14ac:dyDescent="0.25">
      <c r="A8" s="182">
        <v>2775.9</v>
      </c>
      <c r="B8" s="183">
        <v>-214.5</v>
      </c>
      <c r="C8" s="186">
        <v>1384.9</v>
      </c>
      <c r="D8" s="188">
        <v>572.6</v>
      </c>
      <c r="E8" s="189">
        <v>-1454.1</v>
      </c>
      <c r="H8" s="167">
        <f t="shared" si="3"/>
        <v>23.398197529095082</v>
      </c>
      <c r="I8" s="169">
        <f t="shared" si="4"/>
        <v>-9.581207494372924</v>
      </c>
      <c r="J8" s="193">
        <f t="shared" si="5"/>
        <v>17.463022161168922</v>
      </c>
      <c r="K8" s="74">
        <f t="shared" si="6"/>
        <v>4.7644135600038293</v>
      </c>
      <c r="L8" s="199">
        <f t="shared" si="7"/>
        <v>-18.872048859243726</v>
      </c>
      <c r="O8" s="234">
        <f t="shared" si="8"/>
        <v>2</v>
      </c>
      <c r="P8" s="235">
        <f t="shared" si="1"/>
        <v>19.463022161168922</v>
      </c>
      <c r="Q8" s="232">
        <f t="shared" si="9"/>
        <v>3.5</v>
      </c>
      <c r="R8" s="233">
        <f t="shared" si="2"/>
        <v>-15.372048859243726</v>
      </c>
    </row>
    <row r="9" spans="1:18" ht="15.75" x14ac:dyDescent="0.25">
      <c r="A9" s="182">
        <v>1687.3</v>
      </c>
      <c r="B9" s="183" t="s">
        <v>224</v>
      </c>
      <c r="C9" s="186">
        <v>210.5</v>
      </c>
      <c r="D9" s="188">
        <v>-758.9</v>
      </c>
      <c r="E9" s="189">
        <v>-786.1</v>
      </c>
      <c r="H9" s="167">
        <f t="shared" si="3"/>
        <v>27.488282533605428</v>
      </c>
      <c r="I9" s="169">
        <f t="shared" si="4"/>
        <v>-13.915387522938852</v>
      </c>
      <c r="J9" s="193">
        <f t="shared" si="5"/>
        <v>17.973288471964061</v>
      </c>
      <c r="K9" s="74">
        <f t="shared" si="6"/>
        <v>2.9247921974983422</v>
      </c>
      <c r="L9" s="199">
        <f t="shared" si="7"/>
        <v>-20.777604419919395</v>
      </c>
      <c r="O9" s="234">
        <f t="shared" si="8"/>
        <v>2.4</v>
      </c>
      <c r="P9" s="235">
        <f t="shared" si="1"/>
        <v>20.373288471964059</v>
      </c>
      <c r="Q9" s="232">
        <f t="shared" si="9"/>
        <v>4.2</v>
      </c>
      <c r="R9" s="233">
        <f t="shared" si="2"/>
        <v>-16.577604419919396</v>
      </c>
    </row>
    <row r="10" spans="1:18" ht="15.75" x14ac:dyDescent="0.25">
      <c r="A10" s="182">
        <v>-1705.5</v>
      </c>
      <c r="B10" s="183">
        <v>-5627.3</v>
      </c>
      <c r="C10" s="186">
        <v>-3748.6</v>
      </c>
      <c r="D10" s="188">
        <v>-5092.7</v>
      </c>
      <c r="E10" s="189">
        <v>-5231.2</v>
      </c>
      <c r="H10" s="167">
        <f t="shared" si="3"/>
        <v>23.354080976201445</v>
      </c>
      <c r="I10" s="169">
        <f t="shared" si="4"/>
        <v>-27.554655556129241</v>
      </c>
      <c r="J10" s="193">
        <f t="shared" si="5"/>
        <v>8.886925846694842</v>
      </c>
      <c r="K10" s="74">
        <f t="shared" si="6"/>
        <v>-9.4190067494821008</v>
      </c>
      <c r="L10" s="199">
        <f t="shared" si="7"/>
        <v>-33.457031706544939</v>
      </c>
      <c r="O10" s="234">
        <f t="shared" si="8"/>
        <v>2.8</v>
      </c>
      <c r="P10" s="235">
        <f t="shared" si="1"/>
        <v>11.686925846694841</v>
      </c>
      <c r="Q10" s="232">
        <f t="shared" si="9"/>
        <v>4.9000000000000004</v>
      </c>
      <c r="R10" s="233">
        <f t="shared" si="2"/>
        <v>-28.55703170654494</v>
      </c>
    </row>
    <row r="11" spans="1:18" ht="15.75" x14ac:dyDescent="0.25">
      <c r="A11" s="182">
        <v>-2376.3000000000002</v>
      </c>
      <c r="B11" s="183">
        <v>-5248.6</v>
      </c>
      <c r="C11" s="186" t="s">
        <v>233</v>
      </c>
      <c r="D11" s="188">
        <v>-4431.1000000000004</v>
      </c>
      <c r="E11" s="189">
        <v>-4659.6000000000004</v>
      </c>
      <c r="H11" s="167">
        <f t="shared" si="3"/>
        <v>17.593894646057102</v>
      </c>
      <c r="I11" s="169">
        <f t="shared" si="4"/>
        <v>-40.276248023676523</v>
      </c>
      <c r="J11" s="193">
        <f t="shared" si="5"/>
        <v>1.3241208259761832</v>
      </c>
      <c r="K11" s="74">
        <f t="shared" si="6"/>
        <v>-20.15947009403261</v>
      </c>
      <c r="L11" s="199">
        <f t="shared" si="7"/>
        <v>-44.751260170288631</v>
      </c>
      <c r="O11" s="234">
        <f t="shared" si="8"/>
        <v>3.1999999999999997</v>
      </c>
      <c r="P11" s="235">
        <f t="shared" si="1"/>
        <v>4.5241208259761834</v>
      </c>
      <c r="Q11" s="232">
        <f t="shared" si="9"/>
        <v>5.6000000000000005</v>
      </c>
      <c r="R11" s="233">
        <f t="shared" si="2"/>
        <v>-39.15126017028863</v>
      </c>
    </row>
    <row r="12" spans="1:18" ht="15.75" x14ac:dyDescent="0.25">
      <c r="A12" s="182">
        <v>-1922.3</v>
      </c>
      <c r="B12" s="183" t="s">
        <v>225</v>
      </c>
      <c r="C12" s="186">
        <v>-1268.4000000000001</v>
      </c>
      <c r="D12" s="188">
        <v>-2448.8000000000002</v>
      </c>
      <c r="E12" s="189">
        <v>-2678.7</v>
      </c>
      <c r="H12" s="167">
        <f t="shared" si="3"/>
        <v>12.934175403646904</v>
      </c>
      <c r="I12" s="169">
        <f t="shared" si="4"/>
        <v>-48.546792229662096</v>
      </c>
      <c r="J12" s="193">
        <f t="shared" si="5"/>
        <v>-1.7505481615186822</v>
      </c>
      <c r="K12" s="74">
        <f t="shared" si="6"/>
        <v>-26.09538936140568</v>
      </c>
      <c r="L12" s="199">
        <f t="shared" si="7"/>
        <v>-51.244429687613469</v>
      </c>
      <c r="O12" s="234">
        <f t="shared" si="8"/>
        <v>3.5999999999999996</v>
      </c>
      <c r="P12" s="235">
        <f t="shared" si="1"/>
        <v>1.8494518384813174</v>
      </c>
      <c r="Q12" s="232">
        <f t="shared" si="9"/>
        <v>6.3000000000000007</v>
      </c>
      <c r="R12" s="233">
        <f t="shared" si="2"/>
        <v>-44.944429687613464</v>
      </c>
    </row>
    <row r="13" spans="1:18" ht="15.75" x14ac:dyDescent="0.25">
      <c r="A13" s="182">
        <v>-839.1</v>
      </c>
      <c r="B13" s="183">
        <v>-2510.4</v>
      </c>
      <c r="C13" s="186" t="s">
        <v>234</v>
      </c>
      <c r="D13" s="188" t="s">
        <v>240</v>
      </c>
      <c r="E13" s="189">
        <v>-1848.3</v>
      </c>
      <c r="H13" s="167">
        <f t="shared" si="3"/>
        <v>10.900145214826956</v>
      </c>
      <c r="I13" s="169">
        <f t="shared" si="4"/>
        <v>-54.632023320711667</v>
      </c>
      <c r="J13" s="193">
        <f t="shared" si="5"/>
        <v>-3.0789360850254743</v>
      </c>
      <c r="K13" s="74">
        <f t="shared" si="6"/>
        <v>-30.065971676301487</v>
      </c>
      <c r="L13" s="199">
        <f t="shared" si="7"/>
        <v>-55.724775361949355</v>
      </c>
      <c r="O13" s="234">
        <f t="shared" si="8"/>
        <v>3.9999999999999996</v>
      </c>
      <c r="P13" s="235">
        <f t="shared" si="1"/>
        <v>0.92106391497452522</v>
      </c>
      <c r="Q13" s="232">
        <f t="shared" si="9"/>
        <v>7.0000000000000009</v>
      </c>
      <c r="R13" s="233">
        <f t="shared" si="2"/>
        <v>-48.724775361949355</v>
      </c>
    </row>
    <row r="14" spans="1:18" ht="15.75" x14ac:dyDescent="0.25">
      <c r="A14" s="182">
        <v>-38.700000000000003</v>
      </c>
      <c r="B14" s="183">
        <v>-2194.1999999999998</v>
      </c>
      <c r="C14" s="186">
        <v>-48.5</v>
      </c>
      <c r="D14" s="188">
        <v>-1474.2</v>
      </c>
      <c r="E14" s="189" t="s">
        <v>246</v>
      </c>
      <c r="H14" s="167">
        <f t="shared" si="3"/>
        <v>10.806333768082659</v>
      </c>
      <c r="I14" s="169">
        <f t="shared" si="4"/>
        <v>-59.950813900320874</v>
      </c>
      <c r="J14" s="193">
        <f t="shared" si="5"/>
        <v>-3.1965034016111873</v>
      </c>
      <c r="K14" s="74">
        <f t="shared" si="6"/>
        <v>-33.639502896099401</v>
      </c>
      <c r="L14" s="199">
        <f t="shared" si="7"/>
        <v>-59.913516569334661</v>
      </c>
      <c r="O14" s="234">
        <f t="shared" si="8"/>
        <v>4.3999999999999995</v>
      </c>
      <c r="P14" s="235">
        <f t="shared" si="1"/>
        <v>1.2034965983888122</v>
      </c>
      <c r="Q14" s="232">
        <f t="shared" si="9"/>
        <v>7.7000000000000011</v>
      </c>
      <c r="R14" s="233">
        <f t="shared" si="2"/>
        <v>-52.213516569334658</v>
      </c>
    </row>
    <row r="15" spans="1:18" ht="15.75" x14ac:dyDescent="0.25">
      <c r="A15" s="182">
        <v>-3697.5</v>
      </c>
      <c r="B15" s="183">
        <v>-7309.7</v>
      </c>
      <c r="C15" s="186">
        <v>-6263.2</v>
      </c>
      <c r="D15" s="188">
        <v>-5138.3999999999996</v>
      </c>
      <c r="E15" s="189" t="s">
        <v>247</v>
      </c>
      <c r="H15" s="167">
        <f t="shared" si="3"/>
        <v>1.8438208603297266</v>
      </c>
      <c r="I15" s="169">
        <f t="shared" si="4"/>
        <v>-77.666318083797847</v>
      </c>
      <c r="J15" s="193">
        <f t="shared" si="5"/>
        <v>-18.37659565302026</v>
      </c>
      <c r="K15" s="74">
        <f t="shared" si="6"/>
        <v>-46.09404770125532</v>
      </c>
      <c r="L15" s="199">
        <f t="shared" si="7"/>
        <v>-72.485834198250444</v>
      </c>
      <c r="O15" s="234">
        <f t="shared" si="8"/>
        <v>4.8</v>
      </c>
      <c r="P15" s="235">
        <f t="shared" si="1"/>
        <v>-13.576595653020259</v>
      </c>
      <c r="Q15" s="232">
        <f t="shared" si="9"/>
        <v>8.4</v>
      </c>
      <c r="R15" s="233">
        <f t="shared" si="2"/>
        <v>-64.085834198250438</v>
      </c>
    </row>
    <row r="16" spans="1:18" ht="15.75" x14ac:dyDescent="0.25">
      <c r="A16" s="182">
        <v>1054.9000000000001</v>
      </c>
      <c r="B16" s="183">
        <v>-525.20000000000005</v>
      </c>
      <c r="C16" s="186">
        <v>1418.9</v>
      </c>
      <c r="D16" s="188" t="s">
        <v>241</v>
      </c>
      <c r="E16" s="189">
        <v>336.6</v>
      </c>
      <c r="H16" s="167">
        <f t="shared" si="3"/>
        <v>4.4009594738629598</v>
      </c>
      <c r="I16" s="169">
        <f t="shared" si="4"/>
        <v>-78.939437434711678</v>
      </c>
      <c r="J16" s="193">
        <f t="shared" si="5"/>
        <v>-14.937112119134163</v>
      </c>
      <c r="K16" s="74">
        <f t="shared" si="6"/>
        <v>-44.949888412385484</v>
      </c>
      <c r="L16" s="199">
        <f t="shared" si="7"/>
        <v>-71.669893135090717</v>
      </c>
      <c r="O16" s="234">
        <f t="shared" si="8"/>
        <v>5.2</v>
      </c>
      <c r="P16" s="235">
        <f t="shared" si="1"/>
        <v>-9.7371121191341636</v>
      </c>
      <c r="Q16" s="232">
        <f t="shared" si="9"/>
        <v>9.1</v>
      </c>
      <c r="R16" s="233">
        <f t="shared" si="2"/>
        <v>-62.569893135090716</v>
      </c>
    </row>
    <row r="17" spans="1:18" ht="15.75" x14ac:dyDescent="0.25">
      <c r="A17" s="182">
        <v>1907.3</v>
      </c>
      <c r="B17" s="183">
        <v>-1604.5</v>
      </c>
      <c r="C17" s="186">
        <v>-309.8</v>
      </c>
      <c r="D17" s="188">
        <v>-1603.6</v>
      </c>
      <c r="E17" s="189">
        <v>-1023.8</v>
      </c>
      <c r="H17" s="167">
        <f t="shared" si="3"/>
        <v>9.0243192569475319</v>
      </c>
      <c r="I17" s="169">
        <f t="shared" si="4"/>
        <v>-82.828815966570758</v>
      </c>
      <c r="J17" s="193">
        <f t="shared" si="5"/>
        <v>-15.688088228822995</v>
      </c>
      <c r="K17" s="74">
        <f t="shared" si="6"/>
        <v>-48.837085348648706</v>
      </c>
      <c r="L17" s="199">
        <f t="shared" si="7"/>
        <v>-74.151644178361678</v>
      </c>
      <c r="O17" s="234">
        <f t="shared" si="8"/>
        <v>5.6000000000000005</v>
      </c>
      <c r="P17" s="235">
        <f t="shared" si="1"/>
        <v>-10.088088228822993</v>
      </c>
      <c r="Q17" s="232">
        <f t="shared" si="9"/>
        <v>9.7999999999999989</v>
      </c>
      <c r="R17" s="233">
        <f t="shared" si="2"/>
        <v>-64.351644178361681</v>
      </c>
    </row>
    <row r="18" spans="1:18" ht="15.75" x14ac:dyDescent="0.25">
      <c r="A18" s="182">
        <v>-924.4</v>
      </c>
      <c r="B18" s="183">
        <v>-3554.3</v>
      </c>
      <c r="C18" s="186">
        <v>-2502.6999999999998</v>
      </c>
      <c r="D18" s="188">
        <v>-3326.5</v>
      </c>
      <c r="E18" s="189">
        <v>-3405.5</v>
      </c>
      <c r="H18" s="167">
        <f t="shared" si="3"/>
        <v>6.7835179239208001</v>
      </c>
      <c r="I18" s="169">
        <f t="shared" si="4"/>
        <v>-91.444255918125236</v>
      </c>
      <c r="J18" s="193">
        <f t="shared" si="5"/>
        <v>-21.754655371320748</v>
      </c>
      <c r="K18" s="74">
        <f t="shared" si="6"/>
        <v>-56.900399356960079</v>
      </c>
      <c r="L18" s="199">
        <f t="shared" si="7"/>
        <v>-82.406434091296219</v>
      </c>
      <c r="O18" s="234">
        <f t="shared" si="8"/>
        <v>6.0000000000000009</v>
      </c>
      <c r="P18" s="235">
        <f t="shared" si="1"/>
        <v>-15.754655371320748</v>
      </c>
      <c r="Q18" s="232">
        <f t="shared" si="9"/>
        <v>10.499999999999998</v>
      </c>
      <c r="R18" s="233">
        <f t="shared" si="2"/>
        <v>-71.906434091296219</v>
      </c>
    </row>
    <row r="19" spans="1:18" ht="15.75" x14ac:dyDescent="0.25">
      <c r="A19" s="182" t="s">
        <v>216</v>
      </c>
      <c r="B19" s="183">
        <v>544.70000000000005</v>
      </c>
      <c r="C19" s="186">
        <v>1855.1</v>
      </c>
      <c r="D19" s="188">
        <v>1009.5</v>
      </c>
      <c r="E19" s="189">
        <v>987.4</v>
      </c>
      <c r="H19" s="167">
        <f t="shared" si="3"/>
        <v>8.4270333432876967</v>
      </c>
      <c r="I19" s="169">
        <f t="shared" si="4"/>
        <v>-90.123867392294571</v>
      </c>
      <c r="J19" s="193">
        <f t="shared" si="5"/>
        <v>-17.257826696047744</v>
      </c>
      <c r="K19" s="74">
        <f t="shared" si="6"/>
        <v>-54.453312070822754</v>
      </c>
      <c r="L19" s="199">
        <f t="shared" si="7"/>
        <v>-80.012918089258676</v>
      </c>
      <c r="O19" s="234">
        <f t="shared" si="8"/>
        <v>6.4000000000000012</v>
      </c>
      <c r="P19" s="235">
        <f t="shared" si="1"/>
        <v>-10.857826696047741</v>
      </c>
      <c r="Q19" s="232">
        <f t="shared" si="9"/>
        <v>11.199999999999998</v>
      </c>
      <c r="R19" s="233">
        <f t="shared" si="2"/>
        <v>-68.812918089258673</v>
      </c>
    </row>
    <row r="20" spans="1:18" ht="15.75" x14ac:dyDescent="0.25">
      <c r="A20" s="182">
        <v>1996.9</v>
      </c>
      <c r="B20" s="183">
        <v>-1098.8</v>
      </c>
      <c r="C20" s="186" t="s">
        <v>235</v>
      </c>
      <c r="D20" s="188" t="s">
        <v>242</v>
      </c>
      <c r="E20" s="189">
        <v>-307.3</v>
      </c>
      <c r="H20" s="167">
        <f t="shared" si="3"/>
        <v>13.267579926923032</v>
      </c>
      <c r="I20" s="169">
        <f t="shared" si="4"/>
        <v>-92.787421158394878</v>
      </c>
      <c r="J20" s="193">
        <f t="shared" si="5"/>
        <v>-16.547574892083784</v>
      </c>
      <c r="K20" s="74">
        <f t="shared" si="6"/>
        <v>-55.296887475749713</v>
      </c>
      <c r="L20" s="199">
        <f t="shared" si="7"/>
        <v>-80.75783403471408</v>
      </c>
      <c r="O20" s="234">
        <f t="shared" si="8"/>
        <v>6.8000000000000016</v>
      </c>
      <c r="P20" s="235">
        <f t="shared" si="1"/>
        <v>-9.747574892083783</v>
      </c>
      <c r="Q20" s="232">
        <f t="shared" si="9"/>
        <v>11.899999999999997</v>
      </c>
      <c r="R20" s="233">
        <f t="shared" si="2"/>
        <v>-68.857834034714088</v>
      </c>
    </row>
    <row r="21" spans="1:18" ht="15.75" x14ac:dyDescent="0.25">
      <c r="A21" s="182" t="s">
        <v>217</v>
      </c>
      <c r="B21" s="183">
        <v>-2560.3000000000002</v>
      </c>
      <c r="C21" s="186">
        <v>-1093.0999999999999</v>
      </c>
      <c r="D21" s="188">
        <v>-2056.9</v>
      </c>
      <c r="E21" s="189">
        <v>-1996.2</v>
      </c>
      <c r="H21" s="167">
        <f t="shared" si="3"/>
        <v>14.857766120222568</v>
      </c>
      <c r="I21" s="169">
        <f t="shared" si="4"/>
        <v>-98.993604124915066</v>
      </c>
      <c r="J21" s="193">
        <f t="shared" si="5"/>
        <v>-19.197311663311218</v>
      </c>
      <c r="K21" s="74">
        <f t="shared" si="6"/>
        <v>-60.282871140943449</v>
      </c>
      <c r="L21" s="199">
        <f t="shared" si="7"/>
        <v>-85.596683849956833</v>
      </c>
      <c r="O21" s="234">
        <f t="shared" si="8"/>
        <v>7.200000000000002</v>
      </c>
      <c r="P21" s="235">
        <f t="shared" si="1"/>
        <v>-11.997311663311216</v>
      </c>
      <c r="Q21" s="232">
        <f t="shared" si="9"/>
        <v>12.599999999999996</v>
      </c>
      <c r="R21" s="233">
        <f t="shared" si="2"/>
        <v>-72.996683849956838</v>
      </c>
    </row>
    <row r="22" spans="1:18" ht="15.75" x14ac:dyDescent="0.25">
      <c r="A22" s="182">
        <v>-2130.9</v>
      </c>
      <c r="B22" s="183">
        <v>-1580.4</v>
      </c>
      <c r="C22" s="186">
        <v>-250.8</v>
      </c>
      <c r="D22" s="188">
        <v>-785.4</v>
      </c>
      <c r="E22" s="189">
        <v>-866.7</v>
      </c>
      <c r="H22" s="167">
        <f t="shared" si="3"/>
        <v>9.6924106367997851</v>
      </c>
      <c r="I22" s="169">
        <f t="shared" si="4"/>
        <v>-102.82456434928312</v>
      </c>
      <c r="J22" s="193">
        <f t="shared" si="5"/>
        <v>-19.805267869617712</v>
      </c>
      <c r="K22" s="74">
        <f t="shared" si="6"/>
        <v>-62.186729866047301</v>
      </c>
      <c r="L22" s="199">
        <f t="shared" si="7"/>
        <v>-87.697617754755186</v>
      </c>
      <c r="O22" s="234">
        <f t="shared" si="8"/>
        <v>7.6000000000000023</v>
      </c>
      <c r="P22" s="235">
        <f t="shared" si="1"/>
        <v>-12.20526786961771</v>
      </c>
      <c r="Q22" s="232">
        <f t="shared" si="9"/>
        <v>13.299999999999995</v>
      </c>
      <c r="R22" s="233">
        <f t="shared" si="2"/>
        <v>-74.397617754755188</v>
      </c>
    </row>
    <row r="23" spans="1:18" ht="15.75" x14ac:dyDescent="0.25">
      <c r="A23" s="182">
        <v>-3214.9</v>
      </c>
      <c r="B23" s="183">
        <v>-3713.2</v>
      </c>
      <c r="C23" s="186">
        <v>-2543.9</v>
      </c>
      <c r="D23" s="188">
        <v>-3329.8</v>
      </c>
      <c r="E23" s="189">
        <v>-3314.5</v>
      </c>
      <c r="H23" s="167">
        <f t="shared" si="3"/>
        <v>1.8995886496794236</v>
      </c>
      <c r="I23" s="169">
        <f t="shared" si="4"/>
        <v>-111.82512899039047</v>
      </c>
      <c r="J23" s="193">
        <f t="shared" si="5"/>
        <v>-25.971699157271743</v>
      </c>
      <c r="K23" s="74">
        <f t="shared" si="6"/>
        <v>-70.258042258799193</v>
      </c>
      <c r="L23" s="199">
        <f t="shared" si="7"/>
        <v>-95.731846711354294</v>
      </c>
      <c r="O23" s="234">
        <f t="shared" si="8"/>
        <v>8.0000000000000018</v>
      </c>
      <c r="P23" s="235">
        <f t="shared" si="1"/>
        <v>-17.971699157271743</v>
      </c>
      <c r="Q23" s="232">
        <f t="shared" si="9"/>
        <v>13.999999999999995</v>
      </c>
      <c r="R23" s="233">
        <f t="shared" si="2"/>
        <v>-81.731846711354294</v>
      </c>
    </row>
    <row r="24" spans="1:18" ht="15.75" x14ac:dyDescent="0.25">
      <c r="A24" s="182">
        <v>-1168.5999999999999</v>
      </c>
      <c r="B24" s="183">
        <v>-3960.9</v>
      </c>
      <c r="C24" s="186">
        <v>-2431.6</v>
      </c>
      <c r="D24" s="188">
        <v>-3079.5</v>
      </c>
      <c r="E24" s="189">
        <v>-3179.8</v>
      </c>
      <c r="H24" s="167">
        <f t="shared" si="3"/>
        <v>-0.93316253458926157</v>
      </c>
      <c r="I24" s="169">
        <f t="shared" si="4"/>
        <v>-121.42603144965513</v>
      </c>
      <c r="J24" s="193">
        <f t="shared" si="5"/>
        <v>-31.865927365769384</v>
      </c>
      <c r="K24" s="74">
        <f t="shared" si="6"/>
        <v>-77.722683594993612</v>
      </c>
      <c r="L24" s="199">
        <f t="shared" si="7"/>
        <v>-103.43959411971937</v>
      </c>
      <c r="O24" s="234">
        <f t="shared" si="8"/>
        <v>8.4000000000000021</v>
      </c>
      <c r="P24" s="235">
        <f t="shared" si="1"/>
        <v>-23.465927365769382</v>
      </c>
      <c r="Q24" s="232">
        <f t="shared" si="9"/>
        <v>14.699999999999994</v>
      </c>
      <c r="R24" s="233">
        <f t="shared" si="2"/>
        <v>-88.739594119719385</v>
      </c>
    </row>
    <row r="25" spans="1:18" ht="15.75" x14ac:dyDescent="0.25">
      <c r="A25" s="182">
        <v>-1921.9</v>
      </c>
      <c r="B25" s="183" t="s">
        <v>226</v>
      </c>
      <c r="C25" s="186">
        <v>-1916.7</v>
      </c>
      <c r="D25" s="188">
        <v>-2519.1</v>
      </c>
      <c r="E25" s="189" t="s">
        <v>248</v>
      </c>
      <c r="H25" s="167">
        <f t="shared" si="3"/>
        <v>-5.5919121917363981</v>
      </c>
      <c r="I25" s="169">
        <f t="shared" si="4"/>
        <v>-129.41784465712317</v>
      </c>
      <c r="J25" s="193">
        <f t="shared" si="5"/>
        <v>-36.51207241290372</v>
      </c>
      <c r="K25" s="74">
        <f t="shared" si="6"/>
        <v>-83.829002513812199</v>
      </c>
      <c r="L25" s="199">
        <f t="shared" si="7"/>
        <v>-109.74927669957273</v>
      </c>
      <c r="O25" s="234">
        <f t="shared" si="8"/>
        <v>8.8000000000000025</v>
      </c>
      <c r="P25" s="235">
        <f t="shared" si="1"/>
        <v>-27.712072412903716</v>
      </c>
      <c r="Q25" s="232">
        <f t="shared" si="9"/>
        <v>15.399999999999993</v>
      </c>
      <c r="R25" s="233">
        <f t="shared" si="2"/>
        <v>-94.349276699572741</v>
      </c>
    </row>
    <row r="26" spans="1:18" ht="15.75" x14ac:dyDescent="0.25">
      <c r="A26" s="182">
        <v>-689.3</v>
      </c>
      <c r="B26" s="183">
        <v>-3157.7</v>
      </c>
      <c r="C26" s="186">
        <v>-1851.6</v>
      </c>
      <c r="D26" s="188">
        <v>-2399.3000000000002</v>
      </c>
      <c r="E26" s="189">
        <v>-2523.8000000000002</v>
      </c>
      <c r="H26" s="167">
        <f t="shared" si="3"/>
        <v>-7.2628194336262872</v>
      </c>
      <c r="I26" s="169">
        <f t="shared" si="4"/>
        <v>-137.0720264753117</v>
      </c>
      <c r="J26" s="193">
        <f t="shared" si="5"/>
        <v>-41.000417191244821</v>
      </c>
      <c r="K26" s="74">
        <f t="shared" si="6"/>
        <v>-89.644938681456338</v>
      </c>
      <c r="L26" s="199">
        <f t="shared" si="7"/>
        <v>-115.86698788864587</v>
      </c>
      <c r="O26" s="234">
        <f t="shared" si="8"/>
        <v>9.2000000000000028</v>
      </c>
      <c r="P26" s="235">
        <f t="shared" si="1"/>
        <v>-31.800417191244819</v>
      </c>
      <c r="Q26" s="232">
        <f t="shared" si="9"/>
        <v>16.099999999999994</v>
      </c>
      <c r="R26" s="233">
        <f t="shared" si="2"/>
        <v>-99.766987888645872</v>
      </c>
    </row>
    <row r="27" spans="1:18" ht="15.75" x14ac:dyDescent="0.25">
      <c r="A27" s="182">
        <v>-402.9</v>
      </c>
      <c r="B27" s="183">
        <v>-2643.5</v>
      </c>
      <c r="C27" s="186">
        <v>-596.20000000000005</v>
      </c>
      <c r="D27" s="188">
        <v>-1545.7</v>
      </c>
      <c r="E27" s="189">
        <v>-1516.2</v>
      </c>
      <c r="H27" s="167">
        <f t="shared" si="3"/>
        <v>-8.2394759731592817</v>
      </c>
      <c r="I27" s="169">
        <f t="shared" si="4"/>
        <v>-143.47987588593224</v>
      </c>
      <c r="J27" s="193">
        <f t="shared" si="5"/>
        <v>-42.4456447622102</v>
      </c>
      <c r="K27" s="74">
        <f t="shared" si="6"/>
        <v>-93.391786147365707</v>
      </c>
      <c r="L27" s="199">
        <f t="shared" si="7"/>
        <v>-119.54232730638228</v>
      </c>
      <c r="O27" s="234">
        <f t="shared" si="8"/>
        <v>9.6000000000000032</v>
      </c>
      <c r="P27" s="235">
        <f t="shared" si="1"/>
        <v>-32.845644762210199</v>
      </c>
      <c r="Q27" s="232">
        <f t="shared" si="9"/>
        <v>16.799999999999994</v>
      </c>
      <c r="R27" s="233">
        <f t="shared" si="2"/>
        <v>-102.74232730638228</v>
      </c>
    </row>
    <row r="28" spans="1:18" ht="15.75" x14ac:dyDescent="0.25">
      <c r="A28" s="182">
        <v>-4825.1000000000004</v>
      </c>
      <c r="B28" s="183">
        <v>-6197.3</v>
      </c>
      <c r="C28" s="186">
        <v>-4069.7</v>
      </c>
      <c r="D28" s="188">
        <v>-5103.5</v>
      </c>
      <c r="E28" s="189">
        <v>-5158.1000000000004</v>
      </c>
      <c r="H28" s="167">
        <f t="shared" si="3"/>
        <v>-19.934781716793388</v>
      </c>
      <c r="I28" s="169">
        <f t="shared" si="4"/>
        <v>-158.50029489660199</v>
      </c>
      <c r="J28" s="193">
        <f t="shared" si="5"/>
        <v>-52.310235890200758</v>
      </c>
      <c r="K28" s="74">
        <f t="shared" si="6"/>
        <v>-105.76175703693583</v>
      </c>
      <c r="L28" s="199">
        <f t="shared" si="7"/>
        <v>-132.04461138511729</v>
      </c>
      <c r="O28" s="234">
        <f t="shared" si="8"/>
        <v>10.000000000000004</v>
      </c>
      <c r="P28" s="235">
        <f t="shared" si="1"/>
        <v>-42.310235890200758</v>
      </c>
      <c r="Q28" s="232">
        <f t="shared" si="9"/>
        <v>17.499999999999993</v>
      </c>
      <c r="R28" s="233">
        <f t="shared" si="2"/>
        <v>-114.54461138511729</v>
      </c>
    </row>
    <row r="29" spans="1:18" ht="15.75" x14ac:dyDescent="0.25">
      <c r="A29" s="182">
        <v>-3396.1</v>
      </c>
      <c r="B29" s="183" t="s">
        <v>227</v>
      </c>
      <c r="C29" s="186">
        <v>-4160.6000000000004</v>
      </c>
      <c r="D29" s="188">
        <v>-5153.7</v>
      </c>
      <c r="E29" s="189">
        <v>-5304.4</v>
      </c>
      <c r="H29" s="167">
        <f t="shared" si="3"/>
        <v>-28.166788483743453</v>
      </c>
      <c r="I29" s="169">
        <f t="shared" si="4"/>
        <v>-173.93431043901569</v>
      </c>
      <c r="J29" s="193">
        <f t="shared" si="5"/>
        <v>-62.395130982874548</v>
      </c>
      <c r="K29" s="74">
        <f t="shared" si="6"/>
        <v>-118.25337854667627</v>
      </c>
      <c r="L29" s="199">
        <f t="shared" si="7"/>
        <v>-144.90142261380649</v>
      </c>
      <c r="O29" s="234">
        <f t="shared" si="8"/>
        <v>10.400000000000004</v>
      </c>
      <c r="P29" s="235">
        <f t="shared" si="1"/>
        <v>-51.995130982874542</v>
      </c>
      <c r="Q29" s="232">
        <f t="shared" si="9"/>
        <v>18.199999999999992</v>
      </c>
      <c r="R29" s="233">
        <f t="shared" si="2"/>
        <v>-126.7014226138065</v>
      </c>
    </row>
    <row r="30" spans="1:18" ht="15.75" x14ac:dyDescent="0.25">
      <c r="A30" s="182">
        <v>-1116.3</v>
      </c>
      <c r="B30" s="183">
        <v>-1828.1</v>
      </c>
      <c r="C30" s="186">
        <v>552.9</v>
      </c>
      <c r="D30" s="188">
        <v>-346.9</v>
      </c>
      <c r="E30" s="189">
        <v>-597.20000000000005</v>
      </c>
      <c r="H30" s="167">
        <f t="shared" si="3"/>
        <v>-30.872762835383295</v>
      </c>
      <c r="I30" s="169">
        <f t="shared" si="4"/>
        <v>-178.36569187603735</v>
      </c>
      <c r="J30" s="193">
        <f t="shared" si="5"/>
        <v>-61.054865166476546</v>
      </c>
      <c r="K30" s="74">
        <f t="shared" si="6"/>
        <v>-119.09428748014018</v>
      </c>
      <c r="L30" s="199">
        <f t="shared" si="7"/>
        <v>-146.34907424303418</v>
      </c>
      <c r="O30" s="234">
        <f t="shared" si="8"/>
        <v>10.800000000000004</v>
      </c>
      <c r="P30" s="235">
        <f t="shared" si="1"/>
        <v>-50.254865166476542</v>
      </c>
      <c r="Q30" s="232">
        <f t="shared" si="9"/>
        <v>18.899999999999991</v>
      </c>
      <c r="R30" s="233">
        <f t="shared" si="2"/>
        <v>-127.44907424303419</v>
      </c>
    </row>
    <row r="31" spans="1:18" ht="15.75" x14ac:dyDescent="0.25">
      <c r="A31" s="182">
        <v>-1336.9</v>
      </c>
      <c r="B31" s="183">
        <v>-2373.3000000000002</v>
      </c>
      <c r="C31" s="186">
        <v>61.9</v>
      </c>
      <c r="D31" s="188">
        <v>-732.7</v>
      </c>
      <c r="E31" s="189">
        <v>-734.8</v>
      </c>
      <c r="H31" s="167">
        <f t="shared" si="3"/>
        <v>-34.113477196513585</v>
      </c>
      <c r="I31" s="169">
        <f t="shared" si="4"/>
        <v>-184.11860648295192</v>
      </c>
      <c r="J31" s="193">
        <f t="shared" si="5"/>
        <v>-60.904815334425386</v>
      </c>
      <c r="K31" s="74">
        <f t="shared" si="6"/>
        <v>-120.87039866561793</v>
      </c>
      <c r="L31" s="199">
        <f t="shared" si="7"/>
        <v>-148.13027593995437</v>
      </c>
      <c r="O31" s="234">
        <f t="shared" si="8"/>
        <v>11.200000000000005</v>
      </c>
      <c r="P31" s="235">
        <f t="shared" si="1"/>
        <v>-49.704815334425383</v>
      </c>
      <c r="Q31" s="232">
        <f t="shared" si="9"/>
        <v>19.599999999999991</v>
      </c>
      <c r="R31" s="233">
        <f t="shared" si="2"/>
        <v>-128.53027593995438</v>
      </c>
    </row>
    <row r="32" spans="1:18" ht="15.75" x14ac:dyDescent="0.25">
      <c r="A32" s="182">
        <v>-2372.8000000000002</v>
      </c>
      <c r="B32" s="183">
        <v>-5046.8</v>
      </c>
      <c r="C32" s="186">
        <v>-3474.4</v>
      </c>
      <c r="D32" s="188">
        <v>-3644.5</v>
      </c>
      <c r="E32" s="189" t="s">
        <v>249</v>
      </c>
      <c r="H32" s="167">
        <f t="shared" si="3"/>
        <v>-39.865179849438164</v>
      </c>
      <c r="I32" s="169">
        <f t="shared" si="4"/>
        <v>-196.35117429725224</v>
      </c>
      <c r="J32" s="193">
        <f t="shared" si="5"/>
        <v>-69.326600333533065</v>
      </c>
      <c r="K32" s="74">
        <f t="shared" si="6"/>
        <v>-129.70445629510834</v>
      </c>
      <c r="L32" s="199">
        <f t="shared" si="7"/>
        <v>-157.30001262113595</v>
      </c>
      <c r="O32" s="234">
        <f t="shared" si="8"/>
        <v>11.600000000000005</v>
      </c>
      <c r="P32" s="235">
        <f t="shared" si="1"/>
        <v>-57.726600333533057</v>
      </c>
      <c r="Q32" s="232">
        <f t="shared" si="9"/>
        <v>20.29999999999999</v>
      </c>
      <c r="R32" s="233">
        <f t="shared" si="2"/>
        <v>-137.00001262113597</v>
      </c>
    </row>
    <row r="33" spans="1:18" ht="15.75" x14ac:dyDescent="0.25">
      <c r="A33" s="182" t="s">
        <v>218</v>
      </c>
      <c r="B33" s="183">
        <v>-277.3</v>
      </c>
      <c r="C33" s="186">
        <v>1459.9</v>
      </c>
      <c r="D33" s="188" t="s">
        <v>243</v>
      </c>
      <c r="E33" s="189">
        <v>1000.3</v>
      </c>
      <c r="H33" s="167">
        <f t="shared" si="3"/>
        <v>-37.191445141048291</v>
      </c>
      <c r="I33" s="169">
        <f t="shared" si="4"/>
        <v>-197.02336826362557</v>
      </c>
      <c r="J33" s="193">
        <f t="shared" si="5"/>
        <v>-65.787732415151552</v>
      </c>
      <c r="K33" s="74">
        <f t="shared" si="6"/>
        <v>-126.6137887602096</v>
      </c>
      <c r="L33" s="199">
        <f t="shared" si="7"/>
        <v>-154.87522649966235</v>
      </c>
      <c r="O33" s="234">
        <f t="shared" si="8"/>
        <v>12.000000000000005</v>
      </c>
      <c r="P33" s="235">
        <f t="shared" si="1"/>
        <v>-53.787732415151545</v>
      </c>
      <c r="Q33" s="232">
        <f t="shared" si="9"/>
        <v>20.999999999999989</v>
      </c>
      <c r="R33" s="233">
        <f t="shared" si="2"/>
        <v>-133.87522649966235</v>
      </c>
    </row>
    <row r="34" spans="1:18" ht="15.75" x14ac:dyDescent="0.25">
      <c r="A34" s="182">
        <v>434.1</v>
      </c>
      <c r="B34" s="183">
        <v>-642.9</v>
      </c>
      <c r="C34" s="186">
        <v>1173.8</v>
      </c>
      <c r="D34" s="188">
        <v>978.3</v>
      </c>
      <c r="E34" s="189">
        <v>1209.4000000000001</v>
      </c>
      <c r="H34" s="167">
        <f t="shared" si="3"/>
        <v>-36.139157823006123</v>
      </c>
      <c r="I34" s="169">
        <f t="shared" si="4"/>
        <v>-198.58179931822585</v>
      </c>
      <c r="J34" s="193">
        <f t="shared" si="5"/>
        <v>-62.942376278376791</v>
      </c>
      <c r="K34" s="74">
        <f t="shared" si="6"/>
        <v>-124.24233153023461</v>
      </c>
      <c r="L34" s="199">
        <f t="shared" si="7"/>
        <v>-151.94357496779665</v>
      </c>
      <c r="O34" s="234">
        <f t="shared" si="8"/>
        <v>12.400000000000006</v>
      </c>
      <c r="P34" s="235">
        <f t="shared" si="1"/>
        <v>-50.542376278376786</v>
      </c>
      <c r="Q34" s="232">
        <f t="shared" si="9"/>
        <v>21.699999999999989</v>
      </c>
      <c r="R34" s="233">
        <f t="shared" si="2"/>
        <v>-130.24357496779666</v>
      </c>
    </row>
    <row r="35" spans="1:18" ht="15.75" x14ac:dyDescent="0.25">
      <c r="A35" s="182" t="s">
        <v>219</v>
      </c>
      <c r="B35" s="183">
        <v>-3961.9</v>
      </c>
      <c r="C35" s="186">
        <v>-2162.6</v>
      </c>
      <c r="D35" s="188">
        <v>-2442.1999999999998</v>
      </c>
      <c r="E35" s="189">
        <v>-2495.1999999999998</v>
      </c>
      <c r="H35" s="167">
        <f t="shared" si="3"/>
        <v>-40.994490528843521</v>
      </c>
      <c r="I35" s="169">
        <f t="shared" si="4"/>
        <v>-208.18512539885373</v>
      </c>
      <c r="J35" s="193">
        <f t="shared" si="5"/>
        <v>-68.18457056836364</v>
      </c>
      <c r="K35" s="74">
        <f t="shared" si="6"/>
        <v>-130.16225307057823</v>
      </c>
      <c r="L35" s="199">
        <f t="shared" si="7"/>
        <v>-157.99196293149913</v>
      </c>
      <c r="O35" s="234">
        <f t="shared" si="8"/>
        <v>12.800000000000006</v>
      </c>
      <c r="P35" s="235">
        <f t="shared" si="1"/>
        <v>-55.384570568363635</v>
      </c>
      <c r="Q35" s="232">
        <f t="shared" si="9"/>
        <v>22.399999999999988</v>
      </c>
      <c r="R35" s="233">
        <f t="shared" si="2"/>
        <v>-135.59196293149915</v>
      </c>
    </row>
    <row r="36" spans="1:18" ht="15.75" x14ac:dyDescent="0.25">
      <c r="A36" s="182">
        <v>-2330.4</v>
      </c>
      <c r="B36" s="183">
        <v>-4153.8</v>
      </c>
      <c r="C36" s="186">
        <v>-2117.1</v>
      </c>
      <c r="D36" s="188">
        <v>-2283.3000000000002</v>
      </c>
      <c r="E36" s="189">
        <v>-2272.5</v>
      </c>
      <c r="H36" s="167">
        <f t="shared" si="3"/>
        <v>-46.643419361187796</v>
      </c>
      <c r="I36" s="169">
        <f t="shared" si="4"/>
        <v>-218.25354017417942</v>
      </c>
      <c r="J36" s="193">
        <f t="shared" si="5"/>
        <v>-73.316475681368345</v>
      </c>
      <c r="K36" s="74">
        <f t="shared" si="6"/>
        <v>-135.69701542162255</v>
      </c>
      <c r="L36" s="199">
        <f t="shared" si="7"/>
        <v>-163.50054694020895</v>
      </c>
      <c r="O36" s="234">
        <f t="shared" si="8"/>
        <v>13.200000000000006</v>
      </c>
      <c r="P36" s="235">
        <f t="shared" si="1"/>
        <v>-60.116475681368343</v>
      </c>
      <c r="Q36" s="232">
        <f t="shared" si="9"/>
        <v>23.099999999999987</v>
      </c>
      <c r="R36" s="233">
        <f t="shared" si="2"/>
        <v>-140.40054694020895</v>
      </c>
    </row>
    <row r="37" spans="1:18" ht="15.75" x14ac:dyDescent="0.25">
      <c r="A37" s="182">
        <v>-3602.1</v>
      </c>
      <c r="B37" s="183">
        <v>-6089.1</v>
      </c>
      <c r="C37" s="186">
        <v>-4583.2</v>
      </c>
      <c r="D37" s="188">
        <v>-4619.5</v>
      </c>
      <c r="E37" s="189">
        <v>-4533.5</v>
      </c>
      <c r="H37" s="167">
        <f t="shared" si="3"/>
        <v>-55.3747123477144</v>
      </c>
      <c r="I37" s="169">
        <f t="shared" si="4"/>
        <v>-233.01179130495061</v>
      </c>
      <c r="J37" s="193">
        <f t="shared" si="5"/>
        <v>-84.425551802212823</v>
      </c>
      <c r="K37" s="74">
        <f t="shared" si="6"/>
        <v>-146.89406333154304</v>
      </c>
      <c r="L37" s="199">
        <f t="shared" si="7"/>
        <v>-174.48917627996266</v>
      </c>
      <c r="O37" s="234">
        <f t="shared" si="8"/>
        <v>13.600000000000007</v>
      </c>
      <c r="P37" s="235">
        <f t="shared" si="1"/>
        <v>-70.825551802212814</v>
      </c>
      <c r="Q37" s="232">
        <f t="shared" si="9"/>
        <v>23.799999999999986</v>
      </c>
      <c r="R37" s="233">
        <f t="shared" si="2"/>
        <v>-150.68917627996268</v>
      </c>
    </row>
    <row r="38" spans="1:18" ht="15.75" x14ac:dyDescent="0.25">
      <c r="A38" s="182" t="s">
        <v>220</v>
      </c>
      <c r="B38" s="183" t="s">
        <v>228</v>
      </c>
      <c r="C38" s="186">
        <v>-6096.6</v>
      </c>
      <c r="D38" s="188">
        <v>-6261.1</v>
      </c>
      <c r="E38" s="189">
        <v>-6215.9</v>
      </c>
      <c r="H38" s="167">
        <f t="shared" ref="H38:H69" si="10">500*SIN(A38*PI()/(180*3600))+H37</f>
        <v>-69.909802589021396</v>
      </c>
      <c r="I38" s="169">
        <f t="shared" ref="I38:I69" si="11">500*SIN(B38*PI()/(180*3600))+I37</f>
        <v>-252.67803212559639</v>
      </c>
      <c r="J38" s="193">
        <f t="shared" ref="J38:J69" si="12">500*SIN(C38*PI()/(180*3600))+J37</f>
        <v>-99.201975514891004</v>
      </c>
      <c r="K38" s="74">
        <f t="shared" ref="K38:K69" si="13">500*SIN(D38*PI()/(180*3600))+K37</f>
        <v>-162.06906738513558</v>
      </c>
      <c r="L38" s="199">
        <f t="shared" si="7"/>
        <v>-189.55466255252355</v>
      </c>
      <c r="O38" s="234">
        <f t="shared" si="8"/>
        <v>14.000000000000007</v>
      </c>
      <c r="P38" s="235">
        <f t="shared" si="1"/>
        <v>-85.201975514890989</v>
      </c>
      <c r="Q38" s="232">
        <f t="shared" si="9"/>
        <v>24.499999999999986</v>
      </c>
      <c r="R38" s="233">
        <f t="shared" si="2"/>
        <v>-165.05466255252355</v>
      </c>
    </row>
    <row r="39" spans="1:18" ht="15.75" x14ac:dyDescent="0.25">
      <c r="A39" s="182">
        <v>-6995.6</v>
      </c>
      <c r="B39" s="183">
        <v>-9027.2000000000007</v>
      </c>
      <c r="C39" s="186">
        <v>-8523.2999999999993</v>
      </c>
      <c r="D39" s="188">
        <v>-7046.7</v>
      </c>
      <c r="E39" s="189">
        <v>-6571.9</v>
      </c>
      <c r="H39" s="167">
        <f t="shared" si="10"/>
        <v>-86.864364704169731</v>
      </c>
      <c r="I39" s="169">
        <f t="shared" si="11"/>
        <v>-274.55359752388733</v>
      </c>
      <c r="J39" s="193">
        <f t="shared" si="12"/>
        <v>-119.8571584020246</v>
      </c>
      <c r="K39" s="74">
        <f t="shared" si="13"/>
        <v>-179.14742763918412</v>
      </c>
      <c r="L39" s="199">
        <f t="shared" si="7"/>
        <v>-205.48270248738103</v>
      </c>
      <c r="O39" s="234">
        <f t="shared" si="8"/>
        <v>14.400000000000007</v>
      </c>
      <c r="P39" s="235">
        <f t="shared" si="1"/>
        <v>-105.45715840202459</v>
      </c>
      <c r="Q39" s="232">
        <f t="shared" si="9"/>
        <v>25.199999999999985</v>
      </c>
      <c r="R39" s="233">
        <f t="shared" si="2"/>
        <v>-180.28270248738104</v>
      </c>
    </row>
    <row r="40" spans="1:18" ht="15.75" x14ac:dyDescent="0.25">
      <c r="A40" s="182">
        <v>-761.7</v>
      </c>
      <c r="B40" s="183">
        <v>-1518.8</v>
      </c>
      <c r="C40" s="186">
        <v>223.6</v>
      </c>
      <c r="D40" s="188">
        <v>314.8</v>
      </c>
      <c r="E40" s="189">
        <v>276.8</v>
      </c>
      <c r="H40" s="167">
        <f t="shared" si="10"/>
        <v>-88.71077341210102</v>
      </c>
      <c r="I40" s="169">
        <f t="shared" si="11"/>
        <v>-278.23523934891176</v>
      </c>
      <c r="J40" s="193">
        <f t="shared" si="12"/>
        <v>-119.3151368127036</v>
      </c>
      <c r="K40" s="74">
        <f t="shared" si="13"/>
        <v>-178.38433120136028</v>
      </c>
      <c r="L40" s="199">
        <f t="shared" si="7"/>
        <v>-204.81172055411713</v>
      </c>
      <c r="O40" s="234">
        <f t="shared" si="8"/>
        <v>14.800000000000008</v>
      </c>
      <c r="P40" s="235">
        <f t="shared" si="1"/>
        <v>-104.51513681270359</v>
      </c>
      <c r="Q40" s="232">
        <f t="shared" si="9"/>
        <v>25.899999999999984</v>
      </c>
      <c r="R40" s="233">
        <f t="shared" si="2"/>
        <v>-178.91172055411715</v>
      </c>
    </row>
    <row r="41" spans="1:18" ht="15.75" x14ac:dyDescent="0.25">
      <c r="A41" s="182">
        <v>-1330.1</v>
      </c>
      <c r="B41" s="183" t="s">
        <v>229</v>
      </c>
      <c r="C41" s="186">
        <v>-1739.3</v>
      </c>
      <c r="D41" s="188">
        <v>-1698.3</v>
      </c>
      <c r="E41" s="189" t="s">
        <v>250</v>
      </c>
      <c r="H41" s="167">
        <f t="shared" si="10"/>
        <v>-91.935004452549606</v>
      </c>
      <c r="I41" s="169">
        <f t="shared" si="11"/>
        <v>-287.23289557911636</v>
      </c>
      <c r="J41" s="193">
        <f t="shared" si="12"/>
        <v>-123.53126902554061</v>
      </c>
      <c r="K41" s="74">
        <f t="shared" si="13"/>
        <v>-182.50108006034955</v>
      </c>
      <c r="L41" s="199">
        <f t="shared" si="7"/>
        <v>-208.65625516168285</v>
      </c>
      <c r="O41" s="234">
        <f t="shared" si="8"/>
        <v>15.200000000000008</v>
      </c>
      <c r="P41" s="235">
        <f t="shared" si="1"/>
        <v>-108.33126902554061</v>
      </c>
      <c r="Q41" s="232">
        <f t="shared" si="9"/>
        <v>26.599999999999984</v>
      </c>
      <c r="R41" s="233">
        <f t="shared" si="2"/>
        <v>-182.05625516168286</v>
      </c>
    </row>
    <row r="42" spans="1:18" ht="15.75" x14ac:dyDescent="0.25">
      <c r="A42" s="182">
        <v>-2429.8000000000002</v>
      </c>
      <c r="B42" s="183">
        <v>-4260.8999999999996</v>
      </c>
      <c r="C42" s="186">
        <v>-2072.1</v>
      </c>
      <c r="D42" s="188">
        <v>-2228.1999999999998</v>
      </c>
      <c r="E42" s="189">
        <v>-2230.3000000000002</v>
      </c>
      <c r="H42" s="167">
        <f t="shared" si="10"/>
        <v>-97.824869640883918</v>
      </c>
      <c r="I42" s="169">
        <f t="shared" si="11"/>
        <v>-297.56087406998302</v>
      </c>
      <c r="J42" s="193">
        <f t="shared" si="12"/>
        <v>-128.5540966849041</v>
      </c>
      <c r="K42" s="74">
        <f t="shared" si="13"/>
        <v>-187.90228422983157</v>
      </c>
      <c r="L42" s="199">
        <f t="shared" si="7"/>
        <v>-214.06254957751489</v>
      </c>
      <c r="O42" s="234">
        <f t="shared" si="8"/>
        <v>15.600000000000009</v>
      </c>
      <c r="P42" s="235">
        <f t="shared" si="1"/>
        <v>-112.95409668490409</v>
      </c>
      <c r="Q42" s="232">
        <f t="shared" si="9"/>
        <v>27.299999999999983</v>
      </c>
      <c r="R42" s="233">
        <f t="shared" si="2"/>
        <v>-186.7625495775149</v>
      </c>
    </row>
    <row r="43" spans="1:18" ht="15.75" x14ac:dyDescent="0.25">
      <c r="A43" s="182">
        <v>-2682.4</v>
      </c>
      <c r="B43" s="183">
        <v>-4929.1000000000004</v>
      </c>
      <c r="C43" s="186">
        <v>-3172.3</v>
      </c>
      <c r="D43" s="188">
        <v>-2870.6</v>
      </c>
      <c r="E43" s="189">
        <v>-2820.2</v>
      </c>
      <c r="H43" s="167">
        <f t="shared" si="10"/>
        <v>-104.32700745393926</v>
      </c>
      <c r="I43" s="169">
        <f t="shared" si="11"/>
        <v>-309.50821245564947</v>
      </c>
      <c r="J43" s="193">
        <f t="shared" si="12"/>
        <v>-136.24366573545029</v>
      </c>
      <c r="K43" s="74">
        <f t="shared" si="13"/>
        <v>-194.8605903702622</v>
      </c>
      <c r="L43" s="199">
        <f t="shared" si="7"/>
        <v>-220.89869429512672</v>
      </c>
      <c r="O43" s="234">
        <f t="shared" si="8"/>
        <v>16.000000000000007</v>
      </c>
      <c r="P43" s="235">
        <f t="shared" si="1"/>
        <v>-120.24366573545029</v>
      </c>
      <c r="Q43" s="232">
        <f t="shared" si="9"/>
        <v>27.999999999999982</v>
      </c>
      <c r="R43" s="233">
        <f t="shared" si="2"/>
        <v>-192.89869429512675</v>
      </c>
    </row>
    <row r="44" spans="1:18" ht="15.75" x14ac:dyDescent="0.25">
      <c r="A44" s="182" t="s">
        <v>221</v>
      </c>
      <c r="B44" s="183">
        <v>-4727.3</v>
      </c>
      <c r="C44" s="186">
        <v>-2478.3000000000002</v>
      </c>
      <c r="D44" s="188">
        <v>-2344.1999999999998</v>
      </c>
      <c r="E44" s="189">
        <v>-2315.6</v>
      </c>
      <c r="H44" s="167">
        <f t="shared" si="10"/>
        <v>-110.30946552896413</v>
      </c>
      <c r="I44" s="169">
        <f t="shared" si="11"/>
        <v>-320.96650786634518</v>
      </c>
      <c r="J44" s="193">
        <f t="shared" si="12"/>
        <v>-142.25108992032622</v>
      </c>
      <c r="K44" s="74">
        <f t="shared" si="13"/>
        <v>-200.54296919892474</v>
      </c>
      <c r="L44" s="199">
        <f t="shared" si="7"/>
        <v>-226.5117491902796</v>
      </c>
      <c r="O44" s="234">
        <f t="shared" si="8"/>
        <v>16.400000000000006</v>
      </c>
      <c r="P44" s="235">
        <f t="shared" si="1"/>
        <v>-125.85108992032622</v>
      </c>
      <c r="Q44" s="232">
        <f t="shared" si="9"/>
        <v>28.699999999999982</v>
      </c>
      <c r="R44" s="233">
        <f t="shared" si="2"/>
        <v>-197.81174919027961</v>
      </c>
    </row>
    <row r="45" spans="1:18" ht="15.75" x14ac:dyDescent="0.25">
      <c r="A45" s="182">
        <v>-1517.1</v>
      </c>
      <c r="B45" s="183" t="s">
        <v>230</v>
      </c>
      <c r="C45" s="186">
        <v>-1938.8</v>
      </c>
      <c r="D45" s="188">
        <v>-1738.8</v>
      </c>
      <c r="E45" s="189">
        <v>-1689.6</v>
      </c>
      <c r="H45" s="167">
        <f t="shared" si="10"/>
        <v>-113.98698654928944</v>
      </c>
      <c r="I45" s="169">
        <f t="shared" si="11"/>
        <v>-329.94719836021733</v>
      </c>
      <c r="J45" s="193">
        <f t="shared" si="12"/>
        <v>-146.95080453952465</v>
      </c>
      <c r="K45" s="74">
        <f t="shared" si="13"/>
        <v>-204.75788942063704</v>
      </c>
      <c r="L45" s="199">
        <f t="shared" si="7"/>
        <v>-230.60740936532716</v>
      </c>
      <c r="O45" s="234">
        <f t="shared" si="8"/>
        <v>16.800000000000004</v>
      </c>
      <c r="P45" s="235">
        <f t="shared" si="1"/>
        <v>-130.15080453952464</v>
      </c>
      <c r="Q45" s="232">
        <f t="shared" si="9"/>
        <v>29.399999999999981</v>
      </c>
      <c r="R45" s="233">
        <f t="shared" si="2"/>
        <v>-201.20740936532718</v>
      </c>
    </row>
    <row r="46" spans="1:18" ht="15.75" x14ac:dyDescent="0.25">
      <c r="A46" s="182">
        <v>-28.1</v>
      </c>
      <c r="B46" s="183">
        <v>-2057.1</v>
      </c>
      <c r="C46" s="186">
        <v>386.5</v>
      </c>
      <c r="D46" s="188">
        <v>168.8</v>
      </c>
      <c r="E46" s="189" t="s">
        <v>251</v>
      </c>
      <c r="H46" s="167">
        <f t="shared" si="10"/>
        <v>-114.05510287127463</v>
      </c>
      <c r="I46" s="169">
        <f t="shared" si="11"/>
        <v>-334.93366681498424</v>
      </c>
      <c r="J46" s="193">
        <f t="shared" si="12"/>
        <v>-146.01390264904705</v>
      </c>
      <c r="K46" s="74">
        <f t="shared" si="13"/>
        <v>-204.3487067194537</v>
      </c>
      <c r="L46" s="199">
        <f t="shared" si="7"/>
        <v>-230.06926628319241</v>
      </c>
      <c r="O46" s="234">
        <f t="shared" si="8"/>
        <v>17.200000000000003</v>
      </c>
      <c r="P46" s="235">
        <f t="shared" si="1"/>
        <v>-128.81390264904707</v>
      </c>
      <c r="Q46" s="232">
        <f t="shared" si="9"/>
        <v>30.09999999999998</v>
      </c>
      <c r="R46" s="233">
        <f t="shared" si="2"/>
        <v>-199.96926628319244</v>
      </c>
    </row>
    <row r="47" spans="1:18" ht="15.75" x14ac:dyDescent="0.25">
      <c r="A47" s="182">
        <v>4584.6000000000004</v>
      </c>
      <c r="B47" s="183">
        <v>3196.6</v>
      </c>
      <c r="C47" s="186">
        <v>5460.9</v>
      </c>
      <c r="D47" s="188">
        <v>5670.9</v>
      </c>
      <c r="E47" s="189">
        <v>5775.2</v>
      </c>
      <c r="H47" s="167">
        <f t="shared" si="10"/>
        <v>-102.94263389266436</v>
      </c>
      <c r="I47" s="169">
        <f t="shared" si="11"/>
        <v>-327.18519992212055</v>
      </c>
      <c r="J47" s="193">
        <f t="shared" si="12"/>
        <v>-132.77785388950349</v>
      </c>
      <c r="K47" s="74">
        <f t="shared" si="13"/>
        <v>-190.603788939308</v>
      </c>
      <c r="L47" s="199">
        <f t="shared" si="7"/>
        <v>-216.07161548522259</v>
      </c>
      <c r="O47" s="234">
        <f t="shared" si="8"/>
        <v>17.600000000000001</v>
      </c>
      <c r="P47" s="235">
        <f t="shared" si="1"/>
        <v>-115.1778538895035</v>
      </c>
      <c r="Q47" s="232">
        <f t="shared" si="9"/>
        <v>30.799999999999979</v>
      </c>
      <c r="R47" s="233">
        <f t="shared" si="2"/>
        <v>-185.27161548522261</v>
      </c>
    </row>
    <row r="48" spans="1:18" ht="15.75" x14ac:dyDescent="0.25">
      <c r="A48" s="182">
        <v>4974.8</v>
      </c>
      <c r="B48" s="183">
        <v>3001.6</v>
      </c>
      <c r="C48" s="186">
        <v>5412.2</v>
      </c>
      <c r="D48" s="188" t="s">
        <v>244</v>
      </c>
      <c r="E48" s="189" t="s">
        <v>252</v>
      </c>
      <c r="H48" s="167">
        <f t="shared" si="10"/>
        <v>-90.884547504734343</v>
      </c>
      <c r="I48" s="169">
        <f t="shared" si="11"/>
        <v>-319.90937299732161</v>
      </c>
      <c r="J48" s="193">
        <f t="shared" si="12"/>
        <v>-119.65981625807677</v>
      </c>
      <c r="K48" s="74">
        <f t="shared" si="13"/>
        <v>-176.9967490467792</v>
      </c>
      <c r="L48" s="199">
        <f t="shared" si="7"/>
        <v>-202.09141114756164</v>
      </c>
      <c r="O48" s="234">
        <f t="shared" si="8"/>
        <v>18</v>
      </c>
      <c r="P48" s="235">
        <f t="shared" si="1"/>
        <v>-101.65981625807677</v>
      </c>
      <c r="Q48" s="232">
        <f t="shared" si="9"/>
        <v>31.499999999999979</v>
      </c>
      <c r="R48" s="233">
        <f t="shared" si="2"/>
        <v>-170.59141114756167</v>
      </c>
    </row>
    <row r="49" spans="1:18" ht="15.75" x14ac:dyDescent="0.25">
      <c r="A49" s="182">
        <v>1622.8</v>
      </c>
      <c r="B49" s="183">
        <v>-275.60000000000002</v>
      </c>
      <c r="C49" s="186">
        <v>1324.5</v>
      </c>
      <c r="D49" s="188">
        <v>1807.5</v>
      </c>
      <c r="E49" s="189">
        <v>1898.9</v>
      </c>
      <c r="H49" s="167">
        <f t="shared" si="10"/>
        <v>-86.950809878544305</v>
      </c>
      <c r="I49" s="169">
        <f t="shared" si="11"/>
        <v>-320.57744605110679</v>
      </c>
      <c r="J49" s="193">
        <f t="shared" si="12"/>
        <v>-116.44915971964512</v>
      </c>
      <c r="K49" s="74">
        <f t="shared" si="13"/>
        <v>-172.61530147969725</v>
      </c>
      <c r="L49" s="199">
        <f t="shared" si="7"/>
        <v>-197.48841267239177</v>
      </c>
      <c r="O49" s="234">
        <f t="shared" si="8"/>
        <v>18.399999999999999</v>
      </c>
      <c r="P49" s="235">
        <f t="shared" si="1"/>
        <v>-98.049159719645132</v>
      </c>
      <c r="Q49" s="232">
        <f t="shared" si="9"/>
        <v>32.199999999999982</v>
      </c>
      <c r="R49" s="233">
        <f t="shared" si="2"/>
        <v>-165.28841267239179</v>
      </c>
    </row>
    <row r="50" spans="1:18" ht="15.75" x14ac:dyDescent="0.25">
      <c r="A50" s="182">
        <v>3439.7</v>
      </c>
      <c r="B50" s="183">
        <v>1845.9</v>
      </c>
      <c r="C50" s="186">
        <v>3990.5</v>
      </c>
      <c r="D50" s="188">
        <v>4284.1000000000004</v>
      </c>
      <c r="E50" s="189">
        <v>4265.2</v>
      </c>
      <c r="H50" s="167">
        <f t="shared" si="10"/>
        <v>-78.613128239056948</v>
      </c>
      <c r="I50" s="169">
        <f t="shared" si="11"/>
        <v>-316.10291790767695</v>
      </c>
      <c r="J50" s="193">
        <f t="shared" si="12"/>
        <v>-106.77651816379438</v>
      </c>
      <c r="K50" s="74">
        <f t="shared" si="13"/>
        <v>-162.23109666612601</v>
      </c>
      <c r="L50" s="199">
        <f t="shared" si="7"/>
        <v>-187.15001291355213</v>
      </c>
      <c r="O50" s="229">
        <f t="shared" si="8"/>
        <v>18.799999999999997</v>
      </c>
      <c r="P50" s="235">
        <f t="shared" si="1"/>
        <v>-87.976518163794381</v>
      </c>
      <c r="Q50" s="232">
        <f t="shared" si="9"/>
        <v>32.899999999999984</v>
      </c>
      <c r="R50" s="233">
        <f t="shared" si="2"/>
        <v>-154.25001291355215</v>
      </c>
    </row>
    <row r="51" spans="1:18" ht="15.75" x14ac:dyDescent="0.25">
      <c r="A51" s="182">
        <v>3496.2</v>
      </c>
      <c r="B51" s="183">
        <v>985.5</v>
      </c>
      <c r="C51" s="186">
        <v>2944.2</v>
      </c>
      <c r="D51" s="188">
        <v>3475.5</v>
      </c>
      <c r="E51" s="189">
        <v>3843.3</v>
      </c>
      <c r="H51" s="167">
        <f t="shared" si="10"/>
        <v>-70.138506092549193</v>
      </c>
      <c r="I51" s="169">
        <f t="shared" si="11"/>
        <v>-313.71400758293942</v>
      </c>
      <c r="J51" s="193">
        <f t="shared" si="12"/>
        <v>-99.639818312970647</v>
      </c>
      <c r="K51" s="74">
        <f t="shared" si="13"/>
        <v>-153.80664557016615</v>
      </c>
      <c r="L51" s="199">
        <f t="shared" si="7"/>
        <v>-177.83412988486725</v>
      </c>
      <c r="O51" s="229">
        <f t="shared" si="8"/>
        <v>19.199999999999996</v>
      </c>
      <c r="P51" s="235">
        <f t="shared" si="1"/>
        <v>-80.439818312970658</v>
      </c>
      <c r="Q51" s="232">
        <f t="shared" si="9"/>
        <v>33.599999999999987</v>
      </c>
      <c r="R51" s="233">
        <f t="shared" si="2"/>
        <v>-144.23412988486726</v>
      </c>
    </row>
    <row r="52" spans="1:18" ht="15.75" x14ac:dyDescent="0.25">
      <c r="A52" s="182">
        <v>-100.3</v>
      </c>
      <c r="B52" s="183">
        <v>-1302.7</v>
      </c>
      <c r="C52" s="186" t="s">
        <v>236</v>
      </c>
      <c r="D52" s="188">
        <v>1346.2</v>
      </c>
      <c r="E52" s="189">
        <v>1456.9</v>
      </c>
      <c r="H52" s="167">
        <f t="shared" si="10"/>
        <v>-70.381640144043843</v>
      </c>
      <c r="I52" s="169">
        <f t="shared" si="11"/>
        <v>-316.87182050178734</v>
      </c>
      <c r="J52" s="193">
        <f t="shared" si="12"/>
        <v>-97.448467489687545</v>
      </c>
      <c r="K52" s="74">
        <f t="shared" si="13"/>
        <v>-150.54338784969198</v>
      </c>
      <c r="L52" s="199">
        <f t="shared" si="7"/>
        <v>-174.30253398992599</v>
      </c>
      <c r="O52" s="229">
        <f t="shared" si="8"/>
        <v>19.599999999999994</v>
      </c>
      <c r="P52" s="235">
        <f t="shared" si="1"/>
        <v>-77.84846748968755</v>
      </c>
      <c r="Q52" s="232">
        <f t="shared" si="9"/>
        <v>34.29999999999999</v>
      </c>
      <c r="R52" s="233">
        <f t="shared" si="2"/>
        <v>-140.00253398992601</v>
      </c>
    </row>
    <row r="53" spans="1:18" ht="15.75" x14ac:dyDescent="0.25">
      <c r="A53" s="182">
        <v>-4541.5</v>
      </c>
      <c r="B53" s="183" t="s">
        <v>231</v>
      </c>
      <c r="C53" s="186">
        <v>-5272.5</v>
      </c>
      <c r="D53" s="188">
        <v>-3946.2</v>
      </c>
      <c r="E53" s="189">
        <v>-3699.6</v>
      </c>
      <c r="H53" s="167">
        <f t="shared" si="10"/>
        <v>-81.389657338907256</v>
      </c>
      <c r="I53" s="169">
        <f t="shared" si="11"/>
        <v>-331.80428531118429</v>
      </c>
      <c r="J53" s="193">
        <f t="shared" si="12"/>
        <v>-110.22797635121104</v>
      </c>
      <c r="K53" s="74">
        <f t="shared" si="13"/>
        <v>-160.10866304890703</v>
      </c>
      <c r="L53" s="199">
        <f t="shared" si="7"/>
        <v>-183.27013662298776</v>
      </c>
      <c r="O53" s="229">
        <f t="shared" si="8"/>
        <v>19.999999999999993</v>
      </c>
      <c r="P53" s="235">
        <f t="shared" si="1"/>
        <v>-90.227976351211055</v>
      </c>
      <c r="Q53" s="232">
        <f t="shared" si="9"/>
        <v>34.999999999999993</v>
      </c>
      <c r="R53" s="233">
        <f t="shared" si="2"/>
        <v>-148.27013662298776</v>
      </c>
    </row>
    <row r="54" spans="1:18" ht="15.75" x14ac:dyDescent="0.25">
      <c r="A54" s="182">
        <v>-8626.4</v>
      </c>
      <c r="B54" s="183">
        <v>-10873.6</v>
      </c>
      <c r="C54" s="186">
        <v>-9047.1</v>
      </c>
      <c r="D54" s="188">
        <v>-8407.7000000000007</v>
      </c>
      <c r="E54" s="189">
        <v>-8335.7999999999993</v>
      </c>
      <c r="H54" s="167">
        <f t="shared" si="10"/>
        <v>-102.29454574565302</v>
      </c>
      <c r="I54" s="169">
        <f t="shared" si="11"/>
        <v>-358.15042869096618</v>
      </c>
      <c r="J54" s="193">
        <f t="shared" si="12"/>
        <v>-132.15173441819422</v>
      </c>
      <c r="K54" s="74">
        <f t="shared" si="13"/>
        <v>-180.48385960741149</v>
      </c>
      <c r="L54" s="199">
        <f t="shared" si="7"/>
        <v>-203.47118620184668</v>
      </c>
      <c r="O54" s="229">
        <f t="shared" si="8"/>
        <v>20.399999999999991</v>
      </c>
      <c r="P54" s="235">
        <f t="shared" si="1"/>
        <v>-111.75173441819423</v>
      </c>
      <c r="Q54" s="232">
        <f t="shared" si="9"/>
        <v>35.699999999999996</v>
      </c>
      <c r="R54" s="233">
        <f t="shared" si="2"/>
        <v>-167.77118620184669</v>
      </c>
    </row>
    <row r="55" spans="1:18" ht="15.75" x14ac:dyDescent="0.25">
      <c r="A55" s="182" t="s">
        <v>222</v>
      </c>
      <c r="B55" s="183">
        <v>-10692.7</v>
      </c>
      <c r="C55" s="186">
        <v>-9037.2999999999993</v>
      </c>
      <c r="D55" s="188">
        <v>-8657.2999999999993</v>
      </c>
      <c r="E55" s="189">
        <v>-8684.2999999999993</v>
      </c>
      <c r="H55" s="167">
        <f t="shared" si="10"/>
        <v>-123.13307257175619</v>
      </c>
      <c r="I55" s="169">
        <f t="shared" si="11"/>
        <v>-384.05865720502743</v>
      </c>
      <c r="J55" s="193">
        <f t="shared" si="12"/>
        <v>-154.05175943762768</v>
      </c>
      <c r="K55" s="74">
        <f t="shared" si="13"/>
        <v>-201.46358599639981</v>
      </c>
      <c r="L55" s="199">
        <f t="shared" si="7"/>
        <v>-224.51630461711656</v>
      </c>
      <c r="O55" s="229">
        <f t="shared" si="8"/>
        <v>20.79999999999999</v>
      </c>
      <c r="P55" s="235">
        <f t="shared" si="1"/>
        <v>-133.2517594376277</v>
      </c>
      <c r="Q55" s="232">
        <f t="shared" si="9"/>
        <v>36.4</v>
      </c>
      <c r="R55" s="233">
        <f t="shared" si="2"/>
        <v>-188.11630461711655</v>
      </c>
    </row>
    <row r="56" spans="1:18" ht="15.75" x14ac:dyDescent="0.25">
      <c r="A56" s="182">
        <v>-8574.4</v>
      </c>
      <c r="B56" s="183">
        <v>-9752.7999999999993</v>
      </c>
      <c r="C56" s="186">
        <v>-7913.9</v>
      </c>
      <c r="D56" s="188">
        <v>-7169.3</v>
      </c>
      <c r="E56" s="189">
        <v>-6915.5</v>
      </c>
      <c r="H56" s="167">
        <f t="shared" si="10"/>
        <v>-143.91201897930227</v>
      </c>
      <c r="I56" s="169">
        <f t="shared" si="11"/>
        <v>-407.69130343999649</v>
      </c>
      <c r="J56" s="193">
        <f t="shared" si="12"/>
        <v>-173.23088805484281</v>
      </c>
      <c r="K56" s="74">
        <f t="shared" si="13"/>
        <v>-218.83896058857832</v>
      </c>
      <c r="L56" s="199">
        <f t="shared" si="7"/>
        <v>-241.27680924145244</v>
      </c>
      <c r="O56" s="229">
        <f t="shared" si="8"/>
        <v>21.199999999999989</v>
      </c>
      <c r="P56" s="235">
        <f t="shared" si="1"/>
        <v>-152.03088805484282</v>
      </c>
      <c r="Q56" s="232">
        <f t="shared" si="9"/>
        <v>37.1</v>
      </c>
      <c r="R56" s="233">
        <f t="shared" si="2"/>
        <v>-204.17680924145245</v>
      </c>
    </row>
    <row r="57" spans="1:18" ht="15.75" x14ac:dyDescent="0.25">
      <c r="A57" s="182">
        <v>-8676.2999999999993</v>
      </c>
      <c r="B57" s="183">
        <v>-9897.2000000000007</v>
      </c>
      <c r="C57" s="186" t="s">
        <v>237</v>
      </c>
      <c r="D57" s="188">
        <v>-7540.8</v>
      </c>
      <c r="E57" s="189">
        <v>-7463.2</v>
      </c>
      <c r="H57" s="167">
        <f t="shared" si="10"/>
        <v>-164.93776201692083</v>
      </c>
      <c r="I57" s="169">
        <f t="shared" si="11"/>
        <v>-431.67358812337466</v>
      </c>
      <c r="J57" s="193">
        <f t="shared" si="12"/>
        <v>-195.45711703797997</v>
      </c>
      <c r="K57" s="74">
        <f t="shared" si="13"/>
        <v>-237.11430400713357</v>
      </c>
      <c r="L57" s="199">
        <f t="shared" si="7"/>
        <v>-259.36416935633883</v>
      </c>
      <c r="O57" s="229">
        <f t="shared" si="8"/>
        <v>21.599999999999987</v>
      </c>
      <c r="P57" s="235">
        <f t="shared" si="1"/>
        <v>-173.85711703797998</v>
      </c>
      <c r="Q57" s="232">
        <f t="shared" si="9"/>
        <v>37.800000000000004</v>
      </c>
      <c r="R57" s="233">
        <f t="shared" si="2"/>
        <v>-221.56416935633882</v>
      </c>
    </row>
    <row r="58" spans="1:18" ht="15.75" x14ac:dyDescent="0.25">
      <c r="A58" s="182" t="s">
        <v>223</v>
      </c>
      <c r="B58" s="183">
        <v>-1528.1</v>
      </c>
      <c r="C58" s="186">
        <v>1542.4</v>
      </c>
      <c r="D58" s="188">
        <v>2051.6999999999998</v>
      </c>
      <c r="E58" s="189">
        <v>1812.4</v>
      </c>
      <c r="H58" s="167">
        <f t="shared" si="10"/>
        <v>-164.42143553830525</v>
      </c>
      <c r="I58" s="169">
        <f t="shared" si="11"/>
        <v>-435.37777316967231</v>
      </c>
      <c r="J58" s="193">
        <f t="shared" si="12"/>
        <v>-191.71826877367923</v>
      </c>
      <c r="K58" s="74">
        <f t="shared" si="13"/>
        <v>-232.14092487248703</v>
      </c>
      <c r="L58" s="199">
        <f t="shared" si="7"/>
        <v>-254.97084431135929</v>
      </c>
      <c r="O58" s="229">
        <f t="shared" si="8"/>
        <v>21.999999999999986</v>
      </c>
      <c r="P58" s="235">
        <f t="shared" si="1"/>
        <v>-169.71826877367926</v>
      </c>
      <c r="Q58" s="232">
        <f t="shared" si="9"/>
        <v>38.500000000000007</v>
      </c>
      <c r="R58" s="233">
        <f t="shared" si="2"/>
        <v>-216.47084431135929</v>
      </c>
    </row>
    <row r="59" spans="1:18" ht="15.75" x14ac:dyDescent="0.25">
      <c r="A59" s="182">
        <v>-3873.3</v>
      </c>
      <c r="B59" s="183" t="s">
        <v>232</v>
      </c>
      <c r="C59" s="186" t="s">
        <v>238</v>
      </c>
      <c r="D59" s="188">
        <v>-3030.7</v>
      </c>
      <c r="E59" s="189" t="s">
        <v>253</v>
      </c>
      <c r="H59" s="167">
        <f t="shared" si="10"/>
        <v>-173.81002789680551</v>
      </c>
      <c r="I59" s="169">
        <f t="shared" si="11"/>
        <v>-448.37658731721177</v>
      </c>
      <c r="J59" s="193">
        <f t="shared" si="12"/>
        <v>-198.86175532394807</v>
      </c>
      <c r="K59" s="74">
        <f t="shared" si="13"/>
        <v>-239.48728464636369</v>
      </c>
      <c r="L59" s="199">
        <f t="shared" si="7"/>
        <v>-261.95193448093193</v>
      </c>
      <c r="O59" s="229">
        <f t="shared" si="8"/>
        <v>22.399999999999984</v>
      </c>
      <c r="P59" s="235">
        <f t="shared" si="1"/>
        <v>-176.4617553239481</v>
      </c>
      <c r="Q59" s="232">
        <f t="shared" si="9"/>
        <v>39.20000000000001</v>
      </c>
      <c r="R59" s="233">
        <f t="shared" si="2"/>
        <v>-222.75193448093191</v>
      </c>
    </row>
    <row r="60" spans="1:18" ht="15.75" x14ac:dyDescent="0.25">
      <c r="A60" s="182">
        <v>-2997.2</v>
      </c>
      <c r="B60" s="183">
        <v>-5189.5</v>
      </c>
      <c r="C60" s="186">
        <v>-3197.8</v>
      </c>
      <c r="D60" s="188">
        <v>-2426.5</v>
      </c>
      <c r="E60" s="189" t="s">
        <v>254</v>
      </c>
      <c r="H60" s="167">
        <f t="shared" si="10"/>
        <v>-181.0751900482808</v>
      </c>
      <c r="I60" s="169">
        <f t="shared" si="11"/>
        <v>-460.95496320013524</v>
      </c>
      <c r="J60" s="193">
        <f t="shared" si="12"/>
        <v>-206.61313074945508</v>
      </c>
      <c r="K60" s="74">
        <f t="shared" si="13"/>
        <v>-245.36915096323384</v>
      </c>
      <c r="L60" s="199">
        <f t="shared" si="7"/>
        <v>-267.48596965600484</v>
      </c>
      <c r="O60" s="229">
        <f t="shared" si="8"/>
        <v>22.799999999999983</v>
      </c>
      <c r="P60" s="235">
        <f t="shared" si="1"/>
        <v>-183.8131307494551</v>
      </c>
      <c r="Q60" s="232">
        <f t="shared" si="9"/>
        <v>39.900000000000013</v>
      </c>
      <c r="R60" s="233">
        <f t="shared" si="2"/>
        <v>-227.58596965600483</v>
      </c>
    </row>
    <row r="61" spans="1:18" ht="15.75" x14ac:dyDescent="0.25">
      <c r="A61" s="182">
        <v>-1793.4</v>
      </c>
      <c r="B61" s="183">
        <v>-3539.1</v>
      </c>
      <c r="C61" s="186">
        <v>-1411.2</v>
      </c>
      <c r="D61" s="188">
        <v>-676.6</v>
      </c>
      <c r="E61" s="189">
        <v>-645.5</v>
      </c>
      <c r="H61" s="167">
        <f t="shared" si="10"/>
        <v>-185.42245955294746</v>
      </c>
      <c r="I61" s="169">
        <f t="shared" si="11"/>
        <v>-469.53356275879617</v>
      </c>
      <c r="J61" s="193">
        <f t="shared" si="12"/>
        <v>-210.03394939585482</v>
      </c>
      <c r="K61" s="74">
        <f t="shared" si="13"/>
        <v>-247.00927270512889</v>
      </c>
      <c r="L61" s="199">
        <f t="shared" si="7"/>
        <v>-269.05070325772124</v>
      </c>
      <c r="O61" s="229">
        <f t="shared" si="8"/>
        <v>23.199999999999982</v>
      </c>
      <c r="P61" s="235">
        <f t="shared" si="1"/>
        <v>-186.83394939585483</v>
      </c>
      <c r="Q61" s="232">
        <f t="shared" si="9"/>
        <v>40.600000000000016</v>
      </c>
      <c r="R61" s="233">
        <f t="shared" si="2"/>
        <v>-228.45070325772122</v>
      </c>
    </row>
    <row r="62" spans="1:18" ht="15.75" x14ac:dyDescent="0.25">
      <c r="A62" s="182">
        <v>288.5</v>
      </c>
      <c r="B62" s="183">
        <v>-1283.9000000000001</v>
      </c>
      <c r="C62" s="186">
        <v>1021.4</v>
      </c>
      <c r="D62" s="188">
        <v>1407.9</v>
      </c>
      <c r="E62" s="189">
        <v>1493.2</v>
      </c>
      <c r="H62" s="167">
        <f t="shared" si="10"/>
        <v>-184.72311604597107</v>
      </c>
      <c r="I62" s="169">
        <f t="shared" si="11"/>
        <v>-472.64580408745314</v>
      </c>
      <c r="J62" s="193">
        <f t="shared" si="12"/>
        <v>-207.55801604526036</v>
      </c>
      <c r="K62" s="74">
        <f t="shared" si="13"/>
        <v>-243.59645329768418</v>
      </c>
      <c r="L62" s="199">
        <f t="shared" si="7"/>
        <v>-265.43111592977397</v>
      </c>
      <c r="O62" s="229">
        <f t="shared" si="8"/>
        <v>23.59999999999998</v>
      </c>
      <c r="P62" s="235">
        <f t="shared" si="1"/>
        <v>-183.95801604526036</v>
      </c>
      <c r="Q62" s="232">
        <f t="shared" si="9"/>
        <v>41.300000000000018</v>
      </c>
      <c r="R62" s="233">
        <f t="shared" si="2"/>
        <v>-224.13111592977396</v>
      </c>
    </row>
    <row r="63" spans="1:18" ht="15.75" x14ac:dyDescent="0.25">
      <c r="A63" s="182">
        <v>1547.6</v>
      </c>
      <c r="B63" s="183">
        <v>-785.9</v>
      </c>
      <c r="C63" s="186">
        <v>789.4</v>
      </c>
      <c r="D63" s="188">
        <v>1767.2</v>
      </c>
      <c r="E63" s="189">
        <v>2345.6</v>
      </c>
      <c r="H63" s="167">
        <f t="shared" si="10"/>
        <v>-180.97166297957045</v>
      </c>
      <c r="I63" s="169">
        <f t="shared" si="11"/>
        <v>-474.55087483796768</v>
      </c>
      <c r="J63" s="193">
        <f t="shared" si="12"/>
        <v>-205.6444611171849</v>
      </c>
      <c r="K63" s="74">
        <f t="shared" si="13"/>
        <v>-239.3126920195551</v>
      </c>
      <c r="L63" s="199">
        <f t="shared" si="7"/>
        <v>-259.74534362464266</v>
      </c>
      <c r="O63" s="229">
        <f t="shared" si="8"/>
        <v>23.999999999999979</v>
      </c>
      <c r="P63" s="235">
        <f t="shared" si="1"/>
        <v>-181.64446111718493</v>
      </c>
      <c r="Q63" s="232">
        <f t="shared" si="9"/>
        <v>42.000000000000021</v>
      </c>
      <c r="R63" s="233">
        <f t="shared" si="2"/>
        <v>-217.74534362464263</v>
      </c>
    </row>
    <row r="64" spans="1:18" ht="15.75" x14ac:dyDescent="0.25">
      <c r="A64" s="182">
        <v>1567.7</v>
      </c>
      <c r="B64" s="183">
        <v>-4830.8999999999996</v>
      </c>
      <c r="C64" s="186" t="s">
        <v>239</v>
      </c>
      <c r="D64" s="188">
        <v>-2419.5</v>
      </c>
      <c r="E64" s="189">
        <v>-2448.5</v>
      </c>
      <c r="H64" s="167">
        <f t="shared" si="10"/>
        <v>-177.17148752754505</v>
      </c>
      <c r="I64" s="169">
        <f t="shared" si="11"/>
        <v>-486.26023632705397</v>
      </c>
      <c r="J64" s="193">
        <f t="shared" si="12"/>
        <v>-211.38210510135752</v>
      </c>
      <c r="K64" s="74">
        <f t="shared" si="13"/>
        <v>-245.1775910283381</v>
      </c>
      <c r="L64" s="199">
        <f t="shared" si="7"/>
        <v>-265.68053572273703</v>
      </c>
      <c r="O64" s="229">
        <f t="shared" si="8"/>
        <v>24.399999999999977</v>
      </c>
      <c r="P64" s="235">
        <f t="shared" si="1"/>
        <v>-186.98210510135755</v>
      </c>
      <c r="Q64" s="232">
        <f t="shared" si="9"/>
        <v>42.700000000000024</v>
      </c>
      <c r="R64" s="233">
        <f t="shared" si="2"/>
        <v>-222.98053572273702</v>
      </c>
    </row>
    <row r="65" spans="1:18" ht="15.75" x14ac:dyDescent="0.25">
      <c r="A65" s="182">
        <v>3834.6</v>
      </c>
      <c r="B65" s="183">
        <v>-925.8</v>
      </c>
      <c r="C65" s="186">
        <v>1210.3</v>
      </c>
      <c r="D65" s="188">
        <v>2259.8000000000002</v>
      </c>
      <c r="E65" s="189">
        <v>2266.4</v>
      </c>
      <c r="H65" s="167">
        <f t="shared" si="10"/>
        <v>-167.87669024143634</v>
      </c>
      <c r="I65" s="169">
        <f t="shared" si="11"/>
        <v>-488.50443132171586</v>
      </c>
      <c r="J65" s="193">
        <f t="shared" si="12"/>
        <v>-208.44827194545599</v>
      </c>
      <c r="K65" s="74">
        <f t="shared" si="13"/>
        <v>-239.69979083039289</v>
      </c>
      <c r="L65" s="199">
        <f t="shared" si="7"/>
        <v>-260.18673763628345</v>
      </c>
      <c r="O65" s="229">
        <f t="shared" si="8"/>
        <v>24.799999999999976</v>
      </c>
      <c r="P65" s="235">
        <f t="shared" si="1"/>
        <v>-183.648271945456</v>
      </c>
      <c r="Q65" s="232">
        <f t="shared" si="9"/>
        <v>43.400000000000027</v>
      </c>
      <c r="R65" s="233">
        <f t="shared" si="2"/>
        <v>-216.78673763628342</v>
      </c>
    </row>
    <row r="66" spans="1:18" ht="15.75" x14ac:dyDescent="0.25">
      <c r="A66" s="182">
        <v>578.9</v>
      </c>
      <c r="B66" s="183">
        <v>-1913.4</v>
      </c>
      <c r="C66" s="186">
        <v>86.2</v>
      </c>
      <c r="D66" s="188">
        <v>1195.5</v>
      </c>
      <c r="E66" s="189" t="s">
        <v>255</v>
      </c>
      <c r="H66" s="167">
        <f t="shared" si="10"/>
        <v>-166.47339888373713</v>
      </c>
      <c r="I66" s="169">
        <f t="shared" si="11"/>
        <v>-493.14257728788687</v>
      </c>
      <c r="J66" s="193">
        <f t="shared" si="12"/>
        <v>-208.23931725498005</v>
      </c>
      <c r="K66" s="74">
        <f t="shared" si="13"/>
        <v>-236.80183327680948</v>
      </c>
      <c r="L66" s="199">
        <f t="shared" si="7"/>
        <v>-256.66701938123384</v>
      </c>
      <c r="O66" s="229">
        <f t="shared" si="8"/>
        <v>25.199999999999974</v>
      </c>
      <c r="P66" s="235">
        <f t="shared" si="1"/>
        <v>-183.03931725498006</v>
      </c>
      <c r="Q66" s="232">
        <f t="shared" si="9"/>
        <v>44.10000000000003</v>
      </c>
      <c r="R66" s="233">
        <f t="shared" si="2"/>
        <v>-212.56701938123382</v>
      </c>
    </row>
    <row r="67" spans="1:18" ht="15.75" x14ac:dyDescent="0.25">
      <c r="A67" s="182">
        <v>496.4</v>
      </c>
      <c r="B67" s="183">
        <v>-1051.2</v>
      </c>
      <c r="C67" s="186">
        <v>1239.4000000000001</v>
      </c>
      <c r="D67" s="188">
        <v>2101.4</v>
      </c>
      <c r="E67" s="189">
        <v>2272.3000000000002</v>
      </c>
      <c r="H67" s="167">
        <f t="shared" si="10"/>
        <v>-165.27009248877496</v>
      </c>
      <c r="I67" s="169">
        <f t="shared" si="11"/>
        <v>-495.6907469652059</v>
      </c>
      <c r="J67" s="193">
        <f t="shared" si="12"/>
        <v>-205.23494495225421</v>
      </c>
      <c r="K67" s="74">
        <f t="shared" si="13"/>
        <v>-231.70798404792984</v>
      </c>
      <c r="L67" s="199">
        <f t="shared" si="7"/>
        <v>-251.15892015678398</v>
      </c>
      <c r="O67" s="229">
        <f t="shared" si="8"/>
        <v>25.599999999999973</v>
      </c>
      <c r="P67" s="235">
        <f t="shared" si="1"/>
        <v>-179.63494495225424</v>
      </c>
      <c r="Q67" s="232">
        <f t="shared" si="9"/>
        <v>44.800000000000033</v>
      </c>
      <c r="R67" s="233">
        <f t="shared" si="2"/>
        <v>-206.35892015678394</v>
      </c>
    </row>
    <row r="68" spans="1:18" ht="15.75" x14ac:dyDescent="0.25">
      <c r="A68" s="182">
        <v>2811.1</v>
      </c>
      <c r="B68" s="183">
        <v>3290.6</v>
      </c>
      <c r="C68" s="186">
        <v>5417.6</v>
      </c>
      <c r="D68" s="188">
        <v>6727.5</v>
      </c>
      <c r="E68" s="189">
        <v>6807.4</v>
      </c>
      <c r="H68" s="167">
        <f t="shared" si="10"/>
        <v>-158.45600473843999</v>
      </c>
      <c r="I68" s="169">
        <f t="shared" si="11"/>
        <v>-487.71444581751672</v>
      </c>
      <c r="J68" s="193">
        <f t="shared" si="12"/>
        <v>-192.10382186183011</v>
      </c>
      <c r="K68" s="74">
        <f t="shared" si="13"/>
        <v>-215.40295507116744</v>
      </c>
      <c r="L68" s="199">
        <f t="shared" si="7"/>
        <v>-234.6603123527816</v>
      </c>
      <c r="O68" s="229">
        <f t="shared" si="8"/>
        <v>25.999999999999972</v>
      </c>
      <c r="P68" s="235">
        <f t="shared" si="1"/>
        <v>-166.10382186183014</v>
      </c>
      <c r="Q68" s="232">
        <f t="shared" si="9"/>
        <v>45.500000000000036</v>
      </c>
      <c r="R68" s="233">
        <f t="shared" si="2"/>
        <v>-189.16031235278157</v>
      </c>
    </row>
    <row r="69" spans="1:18" ht="15.75" x14ac:dyDescent="0.25">
      <c r="A69" s="182">
        <v>3735.2</v>
      </c>
      <c r="B69" s="183">
        <v>-212.6</v>
      </c>
      <c r="C69" s="186">
        <v>1210.8</v>
      </c>
      <c r="D69" s="188" t="s">
        <v>245</v>
      </c>
      <c r="E69" s="189">
        <v>2828.7</v>
      </c>
      <c r="H69" s="167">
        <f t="shared" si="10"/>
        <v>-149.4021192848715</v>
      </c>
      <c r="I69" s="169">
        <f t="shared" si="11"/>
        <v>-488.22980266928613</v>
      </c>
      <c r="J69" s="193">
        <f t="shared" si="12"/>
        <v>-189.16877669259949</v>
      </c>
      <c r="K69" s="74">
        <f t="shared" si="13"/>
        <v>-208.93087317635494</v>
      </c>
      <c r="L69" s="199">
        <f t="shared" si="7"/>
        <v>-227.80356498544566</v>
      </c>
      <c r="O69" s="229">
        <f t="shared" si="8"/>
        <v>26.39999999999997</v>
      </c>
      <c r="P69" s="235">
        <f t="shared" ref="P69:P75" si="14">O69+J69</f>
        <v>-162.76877669259952</v>
      </c>
      <c r="Q69" s="232">
        <f t="shared" si="9"/>
        <v>46.200000000000038</v>
      </c>
      <c r="R69" s="233">
        <f t="shared" ref="R69:R74" si="15">Q69+L69</f>
        <v>-181.60356498544562</v>
      </c>
    </row>
    <row r="70" spans="1:18" ht="15.75" x14ac:dyDescent="0.25">
      <c r="A70" s="182">
        <v>5185.1000000000004</v>
      </c>
      <c r="B70" s="183">
        <v>1365.7</v>
      </c>
      <c r="C70" s="186">
        <v>3696.1</v>
      </c>
      <c r="D70" s="188">
        <v>4603.6000000000004</v>
      </c>
      <c r="E70" s="189">
        <v>4979.3</v>
      </c>
      <c r="H70" s="167">
        <f t="shared" ref="H70:H75" si="16">500*SIN(A70*PI()/(180*3600))+H69</f>
        <v>-136.83440593023681</v>
      </c>
      <c r="I70" s="169">
        <f t="shared" ref="I70:I75" si="17">500*SIN(B70*PI()/(180*3600))+I69</f>
        <v>-484.91927663629588</v>
      </c>
      <c r="J70" s="193">
        <f t="shared" ref="J70:J75" si="18">500*SIN(C70*PI()/(180*3600))+J69</f>
        <v>-180.2096569355686</v>
      </c>
      <c r="K70" s="74">
        <f t="shared" ref="K70:K75" si="19">500*SIN(D70*PI()/(180*3600))+K69</f>
        <v>-197.77235832160707</v>
      </c>
      <c r="L70" s="199">
        <f t="shared" ref="L70:L75" si="20">500*SIN(E70*PI()/(180*3600))+L69</f>
        <v>-215.73457346510273</v>
      </c>
      <c r="O70" s="229">
        <f t="shared" ref="O70:O75" si="21">0.4+O69</f>
        <v>26.799999999999969</v>
      </c>
      <c r="P70" s="235">
        <f t="shared" si="14"/>
        <v>-153.40965693556865</v>
      </c>
      <c r="Q70" s="232">
        <f t="shared" ref="Q70:Q75" si="22">0.7+Q69</f>
        <v>46.900000000000041</v>
      </c>
      <c r="R70" s="233">
        <f t="shared" si="15"/>
        <v>-168.83457346510269</v>
      </c>
    </row>
    <row r="71" spans="1:18" ht="15.75" x14ac:dyDescent="0.25">
      <c r="A71" s="182">
        <v>5573.4</v>
      </c>
      <c r="B71" s="183">
        <v>4904.8</v>
      </c>
      <c r="C71" s="186">
        <v>7096.6</v>
      </c>
      <c r="D71" s="188">
        <v>8797.5</v>
      </c>
      <c r="E71" s="189">
        <v>8954.5</v>
      </c>
      <c r="H71" s="167">
        <f t="shared" si="16"/>
        <v>-123.32574702699893</v>
      </c>
      <c r="I71" s="169">
        <f t="shared" si="17"/>
        <v>-473.0308263772265</v>
      </c>
      <c r="J71" s="193">
        <f t="shared" si="18"/>
        <v>-163.01040675111318</v>
      </c>
      <c r="K71" s="74">
        <f t="shared" si="19"/>
        <v>-176.45308171954792</v>
      </c>
      <c r="L71" s="199">
        <f t="shared" si="20"/>
        <v>-194.03507044811622</v>
      </c>
      <c r="O71" s="229">
        <f t="shared" si="21"/>
        <v>27.199999999999967</v>
      </c>
      <c r="P71" s="235">
        <f t="shared" si="14"/>
        <v>-135.81040675111322</v>
      </c>
      <c r="Q71" s="232">
        <f t="shared" si="22"/>
        <v>47.600000000000044</v>
      </c>
      <c r="R71" s="233">
        <f t="shared" si="15"/>
        <v>-146.43507044811616</v>
      </c>
    </row>
    <row r="72" spans="1:18" ht="15.75" x14ac:dyDescent="0.25">
      <c r="A72" s="182">
        <v>3186.1</v>
      </c>
      <c r="B72" s="183">
        <v>5521.6</v>
      </c>
      <c r="C72" s="186">
        <v>7477.3</v>
      </c>
      <c r="D72" s="188">
        <v>8486.2000000000007</v>
      </c>
      <c r="E72" s="189">
        <v>8694.7999999999993</v>
      </c>
      <c r="H72" s="167">
        <f t="shared" si="16"/>
        <v>-115.60272980594029</v>
      </c>
      <c r="I72" s="169">
        <f t="shared" si="17"/>
        <v>-459.64768880588355</v>
      </c>
      <c r="J72" s="193">
        <f t="shared" si="18"/>
        <v>-144.88888968505233</v>
      </c>
      <c r="K72" s="74">
        <f t="shared" si="19"/>
        <v>-155.8877553337621</v>
      </c>
      <c r="L72" s="199">
        <f t="shared" si="20"/>
        <v>-172.96452189772677</v>
      </c>
      <c r="O72" s="229">
        <f t="shared" si="21"/>
        <v>27.599999999999966</v>
      </c>
      <c r="P72" s="235">
        <f t="shared" si="14"/>
        <v>-117.28888968505237</v>
      </c>
      <c r="Q72" s="232">
        <f t="shared" si="22"/>
        <v>48.300000000000047</v>
      </c>
      <c r="R72" s="233">
        <f t="shared" si="15"/>
        <v>-124.66452189772673</v>
      </c>
    </row>
    <row r="73" spans="1:18" ht="15.75" x14ac:dyDescent="0.25">
      <c r="A73" s="182">
        <v>2205.6999999999998</v>
      </c>
      <c r="B73" s="183">
        <v>6754.9</v>
      </c>
      <c r="C73" s="186">
        <v>8409.7999999999993</v>
      </c>
      <c r="D73" s="188">
        <v>10151.5</v>
      </c>
      <c r="E73" s="189">
        <v>10425.5</v>
      </c>
      <c r="H73" s="167">
        <f t="shared" si="16"/>
        <v>-110.25606402523553</v>
      </c>
      <c r="I73" s="169">
        <f t="shared" si="17"/>
        <v>-443.27627582402084</v>
      </c>
      <c r="J73" s="193">
        <f t="shared" si="18"/>
        <v>-124.50860681237293</v>
      </c>
      <c r="K73" s="74">
        <f t="shared" si="19"/>
        <v>-131.28975793721892</v>
      </c>
      <c r="L73" s="199">
        <f t="shared" si="20"/>
        <v>-147.70315590042284</v>
      </c>
      <c r="O73" s="229">
        <f t="shared" si="21"/>
        <v>27.999999999999964</v>
      </c>
      <c r="P73" s="235">
        <f t="shared" si="14"/>
        <v>-96.50860681237296</v>
      </c>
      <c r="Q73" s="232">
        <f t="shared" si="22"/>
        <v>49.00000000000005</v>
      </c>
      <c r="R73" s="233">
        <f t="shared" si="15"/>
        <v>-98.703155900422786</v>
      </c>
    </row>
    <row r="74" spans="1:18" ht="15.75" x14ac:dyDescent="0.25">
      <c r="A74" s="182">
        <v>1946.2</v>
      </c>
      <c r="B74" s="183">
        <v>6763.1</v>
      </c>
      <c r="C74" s="186">
        <v>8560.7999999999993</v>
      </c>
      <c r="D74" s="188">
        <v>13172.8</v>
      </c>
      <c r="E74" s="189" t="s">
        <v>256</v>
      </c>
      <c r="H74" s="167">
        <f t="shared" si="16"/>
        <v>-105.53841209529121</v>
      </c>
      <c r="I74" s="169">
        <f t="shared" si="17"/>
        <v>-426.88499615221855</v>
      </c>
      <c r="J74" s="193">
        <f t="shared" si="18"/>
        <v>-103.76259929972991</v>
      </c>
      <c r="K74" s="74">
        <f t="shared" si="19"/>
        <v>-99.379691111161463</v>
      </c>
      <c r="L74" s="199">
        <f t="shared" si="20"/>
        <v>-112.27359917143875</v>
      </c>
      <c r="O74" s="229">
        <f t="shared" si="21"/>
        <v>28.399999999999963</v>
      </c>
      <c r="P74" s="235">
        <f t="shared" si="14"/>
        <v>-75.362599299729951</v>
      </c>
      <c r="Q74" s="232">
        <f t="shared" si="22"/>
        <v>49.700000000000053</v>
      </c>
      <c r="R74" s="233">
        <f t="shared" si="15"/>
        <v>-62.573599171438694</v>
      </c>
    </row>
    <row r="75" spans="1:18" ht="15.75" x14ac:dyDescent="0.25">
      <c r="B75" s="183">
        <v>7444.5</v>
      </c>
      <c r="C75" s="187">
        <v>9953.2000000000007</v>
      </c>
      <c r="D75" s="188">
        <v>14674.9</v>
      </c>
      <c r="E75" s="189">
        <v>17767.5</v>
      </c>
      <c r="H75" s="191">
        <f t="shared" si="16"/>
        <v>-105.53841209529121</v>
      </c>
      <c r="I75" s="194">
        <f t="shared" si="17"/>
        <v>-408.84293652137046</v>
      </c>
      <c r="J75" s="195">
        <f t="shared" si="18"/>
        <v>-79.644723911810033</v>
      </c>
      <c r="K75" s="197">
        <f t="shared" si="19"/>
        <v>-63.836732266517657</v>
      </c>
      <c r="L75" s="200">
        <f t="shared" si="20"/>
        <v>-69.257206614613494</v>
      </c>
      <c r="O75" s="229">
        <f t="shared" si="21"/>
        <v>28.799999999999962</v>
      </c>
      <c r="P75" s="235">
        <f t="shared" si="14"/>
        <v>-50.844723911810071</v>
      </c>
      <c r="Q75" s="232">
        <f t="shared" si="22"/>
        <v>50.400000000000055</v>
      </c>
      <c r="R75" s="233">
        <f>Q75+L75</f>
        <v>-18.857206614613439</v>
      </c>
    </row>
  </sheetData>
  <mergeCells count="3">
    <mergeCell ref="O2:P2"/>
    <mergeCell ref="Q2:R2"/>
    <mergeCell ref="Q1:R1"/>
  </mergeCells>
  <phoneticPr fontId="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zoomScale="10" zoomScaleNormal="10" workbookViewId="0">
      <selection activeCell="M1" sqref="M1:N3"/>
    </sheetView>
  </sheetViews>
  <sheetFormatPr defaultRowHeight="15" x14ac:dyDescent="0.25"/>
  <cols>
    <col min="1" max="1" width="11.85546875" customWidth="1"/>
    <col min="2" max="3" width="11.85546875" bestFit="1" customWidth="1"/>
    <col min="6" max="8" width="14.140625" bestFit="1" customWidth="1"/>
    <col min="13" max="13" width="8.7109375" bestFit="1" customWidth="1"/>
  </cols>
  <sheetData>
    <row r="1" spans="1:16" ht="15.75" x14ac:dyDescent="0.25">
      <c r="A1" s="142">
        <v>44751</v>
      </c>
      <c r="B1" s="146">
        <v>44811</v>
      </c>
      <c r="C1" s="184">
        <v>44942</v>
      </c>
      <c r="F1" s="142">
        <v>44751</v>
      </c>
      <c r="G1" s="146">
        <v>44811</v>
      </c>
      <c r="H1" s="184">
        <v>44942</v>
      </c>
      <c r="K1" s="322">
        <v>44751</v>
      </c>
      <c r="L1" s="323"/>
      <c r="M1" s="317" t="s">
        <v>295</v>
      </c>
      <c r="N1" s="317"/>
      <c r="O1" s="324" t="s">
        <v>296</v>
      </c>
      <c r="P1" s="319"/>
    </row>
    <row r="2" spans="1:16" ht="105" x14ac:dyDescent="0.25">
      <c r="A2" s="143" t="s">
        <v>0</v>
      </c>
      <c r="B2" s="175" t="s">
        <v>213</v>
      </c>
      <c r="C2" s="185" t="s">
        <v>214</v>
      </c>
      <c r="F2" s="166" t="s">
        <v>13</v>
      </c>
      <c r="G2" s="168" t="s">
        <v>13</v>
      </c>
      <c r="H2" s="192" t="s">
        <v>13</v>
      </c>
      <c r="K2" s="217" t="s">
        <v>292</v>
      </c>
      <c r="L2" s="219" t="s">
        <v>12</v>
      </c>
      <c r="M2" s="224" t="s">
        <v>293</v>
      </c>
      <c r="N2" s="225" t="s">
        <v>12</v>
      </c>
      <c r="O2" s="228" t="s">
        <v>294</v>
      </c>
      <c r="P2" s="226" t="s">
        <v>12</v>
      </c>
    </row>
    <row r="3" spans="1:16" ht="15.75" x14ac:dyDescent="0.25">
      <c r="A3" s="144">
        <v>-1622.6</v>
      </c>
      <c r="B3" s="176">
        <v>-3915.7</v>
      </c>
      <c r="C3" s="202">
        <v>-4345.5</v>
      </c>
      <c r="F3" s="167">
        <f>500*SIN(A3*PI()/(180*3600))</f>
        <v>-3.9332528275116028</v>
      </c>
      <c r="G3" s="169">
        <f t="shared" ref="G3:H3" si="0">500*SIN(B3*PI()/(180*3600))</f>
        <v>-9.4913545389039342</v>
      </c>
      <c r="H3" s="193">
        <f t="shared" si="0"/>
        <v>-10.533010049067197</v>
      </c>
      <c r="K3" s="218">
        <v>2.11</v>
      </c>
      <c r="L3" s="220">
        <f>K3+F3</f>
        <v>-1.8232528275116029</v>
      </c>
      <c r="M3" s="223">
        <v>2.68</v>
      </c>
      <c r="N3" s="222">
        <f>M3*(-1)+G3</f>
        <v>-12.171354538903934</v>
      </c>
      <c r="O3" s="227">
        <v>2.2000000000000002</v>
      </c>
      <c r="P3" s="227">
        <f>O3*(-1)+H3</f>
        <v>-12.733010049067197</v>
      </c>
    </row>
    <row r="4" spans="1:16" ht="15.75" x14ac:dyDescent="0.25">
      <c r="A4" s="144">
        <v>-1885.3</v>
      </c>
      <c r="B4" s="176">
        <v>-3262.5</v>
      </c>
      <c r="C4" s="202" t="s">
        <v>274</v>
      </c>
      <c r="F4" s="167">
        <f>500*SIN(A4*PI()/(180*3600))+F3</f>
        <v>-8.5032853594109064</v>
      </c>
      <c r="G4" s="169">
        <f t="shared" ref="G4" si="1">500*SIN(B4*PI()/(180*3600))+G3</f>
        <v>-17.39954795845081</v>
      </c>
      <c r="H4" s="193">
        <f>500*SIN(C4*PI()/(180*3600))+H3</f>
        <v>-17.821925554783181</v>
      </c>
      <c r="M4" s="221">
        <f>2.68+M3</f>
        <v>5.36</v>
      </c>
      <c r="N4" s="222">
        <f>M4*(-1)+G4</f>
        <v>-22.75954795845081</v>
      </c>
      <c r="O4" s="227">
        <f>2.2+O3</f>
        <v>4.4000000000000004</v>
      </c>
      <c r="P4" s="227">
        <f>O4*(-1)+H4</f>
        <v>-22.221925554783184</v>
      </c>
    </row>
    <row r="5" spans="1:16" ht="15.75" x14ac:dyDescent="0.25">
      <c r="A5" s="144">
        <v>-1063.5999999999999</v>
      </c>
      <c r="B5" s="176">
        <v>-2008.1</v>
      </c>
      <c r="C5" s="202">
        <v>-1459.9</v>
      </c>
      <c r="F5" s="167">
        <f t="shared" ref="F5:F68" si="2">500*SIN(A5*PI()/(180*3600))+F4</f>
        <v>-11.081513089984375</v>
      </c>
      <c r="G5" s="169">
        <f t="shared" ref="G5:G68" si="3">500*SIN(B5*PI()/(180*3600))+G4</f>
        <v>-22.26724282877214</v>
      </c>
      <c r="H5" s="193">
        <f t="shared" ref="H5:H68" si="4">500*SIN(C5*PI()/(180*3600))+H4</f>
        <v>-21.360793473164691</v>
      </c>
      <c r="M5" s="221">
        <f t="shared" ref="M5:M68" si="5">2.68+M4</f>
        <v>8.0400000000000009</v>
      </c>
      <c r="N5" s="222">
        <f t="shared" ref="N5:N68" si="6">M5*(-1)+G5</f>
        <v>-30.307242828772139</v>
      </c>
      <c r="O5" s="227">
        <f t="shared" ref="O5:O68" si="7">2.2+O4</f>
        <v>6.6000000000000005</v>
      </c>
      <c r="P5" s="227">
        <f t="shared" ref="P5:P68" si="8">O5*(-1)+H5</f>
        <v>-27.960793473164692</v>
      </c>
    </row>
    <row r="6" spans="1:16" ht="15.75" x14ac:dyDescent="0.25">
      <c r="A6" s="144">
        <v>-868.4</v>
      </c>
      <c r="B6" s="176" t="s">
        <v>263</v>
      </c>
      <c r="C6" s="202">
        <v>-645.70000000000005</v>
      </c>
      <c r="F6" s="167">
        <f t="shared" si="2"/>
        <v>-13.186567874621778</v>
      </c>
      <c r="G6" s="169">
        <f t="shared" si="3"/>
        <v>-23.631991646490899</v>
      </c>
      <c r="H6" s="193">
        <f t="shared" si="4"/>
        <v>-22.926011886187435</v>
      </c>
      <c r="M6" s="221">
        <f t="shared" si="5"/>
        <v>10.72</v>
      </c>
      <c r="N6" s="222">
        <f t="shared" si="6"/>
        <v>-34.351991646490902</v>
      </c>
      <c r="O6" s="227">
        <f t="shared" si="7"/>
        <v>8.8000000000000007</v>
      </c>
      <c r="P6" s="227">
        <f t="shared" si="8"/>
        <v>-31.726011886187436</v>
      </c>
    </row>
    <row r="7" spans="1:16" ht="15.75" x14ac:dyDescent="0.25">
      <c r="A7" s="144">
        <v>-854.8</v>
      </c>
      <c r="B7" s="176">
        <v>84.6</v>
      </c>
      <c r="C7" s="202">
        <v>-1692.9</v>
      </c>
      <c r="F7" s="167">
        <f t="shared" si="2"/>
        <v>-15.258655616566514</v>
      </c>
      <c r="G7" s="169">
        <f t="shared" si="3"/>
        <v>-23.426915465131387</v>
      </c>
      <c r="H7" s="193">
        <f t="shared" si="4"/>
        <v>-27.02967121807265</v>
      </c>
      <c r="M7" s="221">
        <f t="shared" si="5"/>
        <v>13.4</v>
      </c>
      <c r="N7" s="222">
        <f t="shared" si="6"/>
        <v>-36.826915465131385</v>
      </c>
      <c r="O7" s="227">
        <f t="shared" si="7"/>
        <v>11</v>
      </c>
      <c r="P7" s="227">
        <f t="shared" si="8"/>
        <v>-38.02967121807265</v>
      </c>
    </row>
    <row r="8" spans="1:16" ht="15.75" x14ac:dyDescent="0.25">
      <c r="A8" s="144">
        <v>-1254.5999999999999</v>
      </c>
      <c r="B8" s="176">
        <v>-679.2</v>
      </c>
      <c r="C8" s="202">
        <v>-3696.3</v>
      </c>
      <c r="F8" s="167">
        <f t="shared" si="2"/>
        <v>-18.299873085700032</v>
      </c>
      <c r="G8" s="169">
        <f t="shared" si="3"/>
        <v>-25.073339750842457</v>
      </c>
      <c r="H8" s="193">
        <f t="shared" si="4"/>
        <v>-35.989275710946245</v>
      </c>
      <c r="M8" s="221">
        <f t="shared" si="5"/>
        <v>16.080000000000002</v>
      </c>
      <c r="N8" s="222">
        <f t="shared" si="6"/>
        <v>-41.153339750842463</v>
      </c>
      <c r="O8" s="227">
        <f t="shared" si="7"/>
        <v>13.2</v>
      </c>
      <c r="P8" s="227">
        <f t="shared" si="8"/>
        <v>-49.189275710946248</v>
      </c>
    </row>
    <row r="9" spans="1:16" ht="15.75" x14ac:dyDescent="0.25">
      <c r="A9" s="144">
        <v>-2878.6</v>
      </c>
      <c r="B9" s="176">
        <v>-2948.2</v>
      </c>
      <c r="C9" s="202">
        <v>-7124.3</v>
      </c>
      <c r="F9" s="167">
        <f t="shared" si="2"/>
        <v>-25.27756989014798</v>
      </c>
      <c r="G9" s="169">
        <f t="shared" si="3"/>
        <v>-32.219734886184881</v>
      </c>
      <c r="H9" s="193">
        <f t="shared" si="4"/>
        <v>-53.255632697290856</v>
      </c>
      <c r="M9" s="221">
        <f t="shared" si="5"/>
        <v>18.760000000000002</v>
      </c>
      <c r="N9" s="222">
        <f t="shared" si="6"/>
        <v>-50.979734886184886</v>
      </c>
      <c r="O9" s="227">
        <f t="shared" si="7"/>
        <v>15.399999999999999</v>
      </c>
      <c r="P9" s="227">
        <f t="shared" si="8"/>
        <v>-68.655632697290855</v>
      </c>
    </row>
    <row r="10" spans="1:16" ht="15.75" x14ac:dyDescent="0.25">
      <c r="A10" s="144" t="s">
        <v>257</v>
      </c>
      <c r="B10" s="176">
        <v>-2615.4</v>
      </c>
      <c r="C10" s="202" t="s">
        <v>275</v>
      </c>
      <c r="F10" s="167">
        <f t="shared" si="2"/>
        <v>-32.113229839391082</v>
      </c>
      <c r="G10" s="169">
        <f t="shared" si="3"/>
        <v>-38.55947350937236</v>
      </c>
      <c r="H10" s="193">
        <f t="shared" si="4"/>
        <v>-64.398152679461205</v>
      </c>
      <c r="M10" s="221">
        <f t="shared" si="5"/>
        <v>21.44</v>
      </c>
      <c r="N10" s="222">
        <f t="shared" si="6"/>
        <v>-59.999473509372365</v>
      </c>
      <c r="O10" s="227">
        <f t="shared" si="7"/>
        <v>17.599999999999998</v>
      </c>
      <c r="P10" s="227">
        <f t="shared" si="8"/>
        <v>-81.998152679461199</v>
      </c>
    </row>
    <row r="11" spans="1:16" ht="15.75" x14ac:dyDescent="0.25">
      <c r="A11" s="144">
        <v>-1848.8</v>
      </c>
      <c r="B11" s="176">
        <v>-1425.2</v>
      </c>
      <c r="C11" s="202">
        <v>-2740.3</v>
      </c>
      <c r="F11" s="167">
        <f t="shared" si="2"/>
        <v>-36.594787499256071</v>
      </c>
      <c r="G11" s="169">
        <f t="shared" si="3"/>
        <v>-42.014228311274202</v>
      </c>
      <c r="H11" s="193">
        <f t="shared" si="4"/>
        <v>-71.040631927001641</v>
      </c>
      <c r="M11" s="221">
        <f t="shared" si="5"/>
        <v>24.12</v>
      </c>
      <c r="N11" s="222">
        <f t="shared" si="6"/>
        <v>-66.1342283112742</v>
      </c>
      <c r="O11" s="227">
        <f t="shared" si="7"/>
        <v>19.799999999999997</v>
      </c>
      <c r="P11" s="227">
        <f t="shared" si="8"/>
        <v>-90.840631927001638</v>
      </c>
    </row>
    <row r="12" spans="1:16" ht="15.75" x14ac:dyDescent="0.25">
      <c r="A12" s="144">
        <v>-492.2</v>
      </c>
      <c r="B12" s="176">
        <v>-440.2</v>
      </c>
      <c r="C12" s="202">
        <v>-986.2</v>
      </c>
      <c r="F12" s="167">
        <f t="shared" si="2"/>
        <v>-37.787912836149559</v>
      </c>
      <c r="G12" s="169">
        <f t="shared" si="3"/>
        <v>-43.081302413380712</v>
      </c>
      <c r="H12" s="193">
        <f t="shared" si="4"/>
        <v>-73.431239080241724</v>
      </c>
      <c r="M12" s="221">
        <f t="shared" si="5"/>
        <v>26.8</v>
      </c>
      <c r="N12" s="222">
        <f t="shared" si="6"/>
        <v>-69.881302413380709</v>
      </c>
      <c r="O12" s="227">
        <f t="shared" si="7"/>
        <v>21.999999999999996</v>
      </c>
      <c r="P12" s="227">
        <f t="shared" si="8"/>
        <v>-95.431239080241724</v>
      </c>
    </row>
    <row r="13" spans="1:16" ht="15.75" x14ac:dyDescent="0.25">
      <c r="A13" s="144">
        <v>435.5</v>
      </c>
      <c r="B13" s="176">
        <v>329.1</v>
      </c>
      <c r="C13" s="202">
        <v>-809.8</v>
      </c>
      <c r="F13" s="167">
        <f t="shared" si="2"/>
        <v>-36.73223182987963</v>
      </c>
      <c r="G13" s="169">
        <f t="shared" si="3"/>
        <v>-42.283541839590242</v>
      </c>
      <c r="H13" s="193">
        <f t="shared" si="4"/>
        <v>-75.394244632200909</v>
      </c>
      <c r="M13" s="221">
        <f t="shared" si="5"/>
        <v>29.48</v>
      </c>
      <c r="N13" s="222">
        <f t="shared" si="6"/>
        <v>-71.763541839590246</v>
      </c>
      <c r="O13" s="227">
        <f t="shared" si="7"/>
        <v>24.199999999999996</v>
      </c>
      <c r="P13" s="227">
        <f t="shared" si="8"/>
        <v>-99.594244632200912</v>
      </c>
    </row>
    <row r="14" spans="1:16" ht="15.75" x14ac:dyDescent="0.25">
      <c r="A14" s="144">
        <v>319.2</v>
      </c>
      <c r="B14" s="176">
        <v>630.20000000000005</v>
      </c>
      <c r="C14" s="202">
        <v>1168.4000000000001</v>
      </c>
      <c r="F14" s="167">
        <f t="shared" si="2"/>
        <v>-35.958469503667679</v>
      </c>
      <c r="G14" s="169">
        <f t="shared" si="3"/>
        <v>-40.755896307135885</v>
      </c>
      <c r="H14" s="193">
        <f t="shared" si="4"/>
        <v>-72.561978253833843</v>
      </c>
      <c r="M14" s="221">
        <f t="shared" si="5"/>
        <v>32.160000000000004</v>
      </c>
      <c r="N14" s="222">
        <f t="shared" si="6"/>
        <v>-72.915896307135881</v>
      </c>
      <c r="O14" s="227">
        <f t="shared" si="7"/>
        <v>26.399999999999995</v>
      </c>
      <c r="P14" s="227">
        <f t="shared" si="8"/>
        <v>-98.961978253833834</v>
      </c>
    </row>
    <row r="15" spans="1:16" ht="15.75" x14ac:dyDescent="0.25">
      <c r="A15" s="144" t="s">
        <v>258</v>
      </c>
      <c r="B15" s="176">
        <v>-2025.9</v>
      </c>
      <c r="C15" s="202">
        <v>-1359.6</v>
      </c>
      <c r="F15" s="167">
        <f t="shared" si="2"/>
        <v>-38.649172446741233</v>
      </c>
      <c r="G15" s="169">
        <f t="shared" si="3"/>
        <v>-45.666737532092412</v>
      </c>
      <c r="H15" s="193">
        <f t="shared" si="4"/>
        <v>-75.857717792222957</v>
      </c>
      <c r="M15" s="221">
        <f t="shared" si="5"/>
        <v>34.840000000000003</v>
      </c>
      <c r="N15" s="222">
        <f t="shared" si="6"/>
        <v>-80.506737532092416</v>
      </c>
      <c r="O15" s="227">
        <f t="shared" si="7"/>
        <v>28.599999999999994</v>
      </c>
      <c r="P15" s="227">
        <f t="shared" si="8"/>
        <v>-104.45771779222295</v>
      </c>
    </row>
    <row r="16" spans="1:16" ht="15.75" x14ac:dyDescent="0.25">
      <c r="A16" s="144">
        <v>-3104.8</v>
      </c>
      <c r="B16" s="176">
        <v>-3322.3</v>
      </c>
      <c r="C16" s="202">
        <v>-3455.9</v>
      </c>
      <c r="F16" s="167">
        <f t="shared" si="2"/>
        <v>-46.175135822306004</v>
      </c>
      <c r="G16" s="169">
        <f t="shared" si="3"/>
        <v>-53.719871775403853</v>
      </c>
      <c r="H16" s="193">
        <f t="shared" si="4"/>
        <v>-84.234663853897402</v>
      </c>
      <c r="M16" s="221">
        <f t="shared" si="5"/>
        <v>37.520000000000003</v>
      </c>
      <c r="N16" s="222">
        <f t="shared" si="6"/>
        <v>-91.239871775403856</v>
      </c>
      <c r="O16" s="227">
        <f t="shared" si="7"/>
        <v>30.799999999999994</v>
      </c>
      <c r="P16" s="227">
        <f t="shared" si="8"/>
        <v>-115.0346638538974</v>
      </c>
    </row>
    <row r="17" spans="1:16" ht="15.75" x14ac:dyDescent="0.25">
      <c r="A17" s="144">
        <v>-5305.3</v>
      </c>
      <c r="B17" s="176">
        <v>-6985.8</v>
      </c>
      <c r="C17" s="202">
        <v>-7247.8</v>
      </c>
      <c r="F17" s="167">
        <f t="shared" si="2"/>
        <v>-59.034127991071728</v>
      </c>
      <c r="G17" s="169">
        <f t="shared" si="3"/>
        <v>-70.6506916625695</v>
      </c>
      <c r="H17" s="193">
        <f t="shared" si="4"/>
        <v>-101.80021162017766</v>
      </c>
      <c r="M17" s="221">
        <f t="shared" si="5"/>
        <v>40.200000000000003</v>
      </c>
      <c r="N17" s="222">
        <f t="shared" si="6"/>
        <v>-110.8506916625695</v>
      </c>
      <c r="O17" s="227">
        <f t="shared" si="7"/>
        <v>32.999999999999993</v>
      </c>
      <c r="P17" s="227">
        <f t="shared" si="8"/>
        <v>-134.80021162017766</v>
      </c>
    </row>
    <row r="18" spans="1:16" ht="15.75" x14ac:dyDescent="0.25">
      <c r="A18" s="144">
        <v>-5866.2</v>
      </c>
      <c r="B18" s="176">
        <v>-6801.8</v>
      </c>
      <c r="C18" s="202">
        <v>-7471.4</v>
      </c>
      <c r="F18" s="167">
        <f t="shared" si="2"/>
        <v>-73.252281185246119</v>
      </c>
      <c r="G18" s="169">
        <f t="shared" si="3"/>
        <v>-87.135732069656797</v>
      </c>
      <c r="H18" s="193">
        <f t="shared" si="4"/>
        <v>-119.90743607157319</v>
      </c>
      <c r="M18" s="221">
        <f t="shared" si="5"/>
        <v>42.88</v>
      </c>
      <c r="N18" s="222">
        <f t="shared" si="6"/>
        <v>-130.01573206965679</v>
      </c>
      <c r="O18" s="227">
        <f t="shared" si="7"/>
        <v>35.199999999999996</v>
      </c>
      <c r="P18" s="227">
        <f t="shared" si="8"/>
        <v>-155.10743607157318</v>
      </c>
    </row>
    <row r="19" spans="1:16" ht="15.75" x14ac:dyDescent="0.25">
      <c r="A19" s="144">
        <v>-6083.2</v>
      </c>
      <c r="B19" s="176">
        <v>-5503.4</v>
      </c>
      <c r="C19" s="202" t="s">
        <v>276</v>
      </c>
      <c r="F19" s="167">
        <f t="shared" si="2"/>
        <v>-87.996236537870274</v>
      </c>
      <c r="G19" s="169">
        <f t="shared" si="3"/>
        <v>-100.47476735063205</v>
      </c>
      <c r="H19" s="193">
        <f t="shared" si="4"/>
        <v>-134.02091154754538</v>
      </c>
      <c r="M19" s="221">
        <f t="shared" si="5"/>
        <v>45.56</v>
      </c>
      <c r="N19" s="222">
        <f t="shared" si="6"/>
        <v>-146.03476735063205</v>
      </c>
      <c r="O19" s="227">
        <f t="shared" si="7"/>
        <v>37.4</v>
      </c>
      <c r="P19" s="227">
        <f t="shared" si="8"/>
        <v>-171.42091154754539</v>
      </c>
    </row>
    <row r="20" spans="1:16" ht="15.75" x14ac:dyDescent="0.25">
      <c r="A20" s="144">
        <v>-5954.5</v>
      </c>
      <c r="B20" s="176">
        <v>-4277.3</v>
      </c>
      <c r="C20" s="202">
        <v>-4674.8</v>
      </c>
      <c r="F20" s="167">
        <f t="shared" si="2"/>
        <v>-102.42834710438999</v>
      </c>
      <c r="G20" s="169">
        <f t="shared" si="3"/>
        <v>-110.84249204871256</v>
      </c>
      <c r="H20" s="193">
        <f t="shared" si="4"/>
        <v>-145.35197641907331</v>
      </c>
      <c r="M20" s="221">
        <f t="shared" si="5"/>
        <v>48.24</v>
      </c>
      <c r="N20" s="222">
        <f t="shared" si="6"/>
        <v>-159.08249204871257</v>
      </c>
      <c r="O20" s="227">
        <f t="shared" si="7"/>
        <v>39.6</v>
      </c>
      <c r="P20" s="227">
        <f t="shared" si="8"/>
        <v>-184.9519764190733</v>
      </c>
    </row>
    <row r="21" spans="1:16" ht="15.75" x14ac:dyDescent="0.25">
      <c r="A21" s="144">
        <v>-2397.1999999999998</v>
      </c>
      <c r="B21" s="176">
        <v>-3591.6</v>
      </c>
      <c r="C21" s="202">
        <v>-3950.2</v>
      </c>
      <c r="F21" s="167">
        <f t="shared" si="2"/>
        <v>-108.23919307246922</v>
      </c>
      <c r="G21" s="169">
        <f t="shared" si="3"/>
        <v>-119.54833618677507</v>
      </c>
      <c r="H21" s="193">
        <f t="shared" si="4"/>
        <v>-154.92694611563775</v>
      </c>
      <c r="M21" s="221">
        <f t="shared" si="5"/>
        <v>50.92</v>
      </c>
      <c r="N21" s="222">
        <f t="shared" si="6"/>
        <v>-170.46833618677508</v>
      </c>
      <c r="O21" s="227">
        <f t="shared" si="7"/>
        <v>41.800000000000004</v>
      </c>
      <c r="P21" s="227">
        <f t="shared" si="8"/>
        <v>-196.72694611563776</v>
      </c>
    </row>
    <row r="22" spans="1:16" ht="15.75" x14ac:dyDescent="0.25">
      <c r="A22" s="144">
        <v>-1799.8</v>
      </c>
      <c r="B22" s="176">
        <v>-2147.1</v>
      </c>
      <c r="C22" s="202">
        <v>-3737.3</v>
      </c>
      <c r="F22" s="167">
        <f t="shared" si="2"/>
        <v>-112.60197602643325</v>
      </c>
      <c r="G22" s="169">
        <f t="shared" si="3"/>
        <v>-124.75295946682742</v>
      </c>
      <c r="H22" s="193">
        <f t="shared" si="4"/>
        <v>-163.98592127774748</v>
      </c>
      <c r="M22" s="221">
        <f t="shared" si="5"/>
        <v>53.6</v>
      </c>
      <c r="N22" s="222">
        <f t="shared" si="6"/>
        <v>-178.35295946682743</v>
      </c>
      <c r="O22" s="227">
        <f t="shared" si="7"/>
        <v>44.000000000000007</v>
      </c>
      <c r="P22" s="227">
        <f t="shared" si="8"/>
        <v>-207.98592127774748</v>
      </c>
    </row>
    <row r="23" spans="1:16" ht="15.75" x14ac:dyDescent="0.25">
      <c r="A23" s="144">
        <v>-1152.9000000000001</v>
      </c>
      <c r="B23" s="176">
        <v>-620.6</v>
      </c>
      <c r="C23" s="202">
        <v>-423.8</v>
      </c>
      <c r="F23" s="167">
        <f t="shared" si="2"/>
        <v>-115.39666993935981</v>
      </c>
      <c r="G23" s="169">
        <f t="shared" si="3"/>
        <v>-126.25733404955797</v>
      </c>
      <c r="H23" s="193">
        <f t="shared" si="4"/>
        <v>-165.01324074520531</v>
      </c>
      <c r="M23" s="221">
        <f t="shared" si="5"/>
        <v>56.28</v>
      </c>
      <c r="N23" s="222">
        <f t="shared" si="6"/>
        <v>-182.53733404955796</v>
      </c>
      <c r="O23" s="227">
        <f t="shared" si="7"/>
        <v>46.20000000000001</v>
      </c>
      <c r="P23" s="227">
        <f t="shared" si="8"/>
        <v>-211.21324074520533</v>
      </c>
    </row>
    <row r="24" spans="1:16" ht="15.75" x14ac:dyDescent="0.25">
      <c r="A24" s="144">
        <v>-540.20000000000005</v>
      </c>
      <c r="B24" s="176">
        <v>-1267.7</v>
      </c>
      <c r="C24" s="202">
        <v>-1256.5</v>
      </c>
      <c r="F24" s="167">
        <f t="shared" si="2"/>
        <v>-116.70615019508787</v>
      </c>
      <c r="G24" s="169">
        <f t="shared" si="3"/>
        <v>-129.33030622123417</v>
      </c>
      <c r="H24" s="193">
        <f t="shared" si="4"/>
        <v>-168.05906385898265</v>
      </c>
      <c r="M24" s="221">
        <f t="shared" si="5"/>
        <v>58.96</v>
      </c>
      <c r="N24" s="222">
        <f t="shared" si="6"/>
        <v>-188.29030622123418</v>
      </c>
      <c r="O24" s="227">
        <f t="shared" si="7"/>
        <v>48.400000000000013</v>
      </c>
      <c r="P24" s="227">
        <f t="shared" si="8"/>
        <v>-216.45906385898266</v>
      </c>
    </row>
    <row r="25" spans="1:16" ht="15.75" x14ac:dyDescent="0.25">
      <c r="A25" s="144" t="s">
        <v>259</v>
      </c>
      <c r="B25" s="176">
        <v>2540.9</v>
      </c>
      <c r="C25" s="202">
        <v>1483.6</v>
      </c>
      <c r="F25" s="167">
        <f t="shared" si="2"/>
        <v>-117.8769741649653</v>
      </c>
      <c r="G25" s="169">
        <f t="shared" si="3"/>
        <v>-123.17114658637833</v>
      </c>
      <c r="H25" s="193">
        <f t="shared" si="4"/>
        <v>-164.46274698186511</v>
      </c>
      <c r="M25" s="221">
        <f t="shared" si="5"/>
        <v>61.64</v>
      </c>
      <c r="N25" s="222">
        <f t="shared" si="6"/>
        <v>-184.81114658637833</v>
      </c>
      <c r="O25" s="227">
        <f t="shared" si="7"/>
        <v>50.600000000000016</v>
      </c>
      <c r="P25" s="227">
        <f t="shared" si="8"/>
        <v>-215.06274698186513</v>
      </c>
    </row>
    <row r="26" spans="1:16" ht="15.75" x14ac:dyDescent="0.25">
      <c r="A26" s="144">
        <v>-1433.9</v>
      </c>
      <c r="B26" s="176" t="s">
        <v>264</v>
      </c>
      <c r="C26" s="202">
        <v>2985.7</v>
      </c>
      <c r="F26" s="167">
        <f t="shared" si="2"/>
        <v>-121.35281785549225</v>
      </c>
      <c r="G26" s="169">
        <f t="shared" si="3"/>
        <v>-116.39850657962704</v>
      </c>
      <c r="H26" s="193">
        <f t="shared" si="4"/>
        <v>-157.22545868535803</v>
      </c>
      <c r="M26" s="221">
        <f t="shared" si="5"/>
        <v>64.320000000000007</v>
      </c>
      <c r="N26" s="222">
        <f t="shared" si="6"/>
        <v>-180.71850657962705</v>
      </c>
      <c r="O26" s="227">
        <f t="shared" si="7"/>
        <v>52.800000000000018</v>
      </c>
      <c r="P26" s="227">
        <f t="shared" si="8"/>
        <v>-210.02545868535805</v>
      </c>
    </row>
    <row r="27" spans="1:16" ht="15.75" x14ac:dyDescent="0.25">
      <c r="A27" s="144">
        <v>-2781.6</v>
      </c>
      <c r="B27" s="176">
        <v>-3751.9</v>
      </c>
      <c r="C27" s="202">
        <v>-3956.5</v>
      </c>
      <c r="F27" s="167">
        <f t="shared" si="2"/>
        <v>-128.09540215940208</v>
      </c>
      <c r="G27" s="169">
        <f t="shared" si="3"/>
        <v>-125.49286730846532</v>
      </c>
      <c r="H27" s="193">
        <f t="shared" si="4"/>
        <v>-166.81569720794445</v>
      </c>
      <c r="M27" s="221">
        <f t="shared" si="5"/>
        <v>67.000000000000014</v>
      </c>
      <c r="N27" s="222">
        <f t="shared" si="6"/>
        <v>-192.49286730846535</v>
      </c>
      <c r="O27" s="227">
        <f t="shared" si="7"/>
        <v>55.000000000000021</v>
      </c>
      <c r="P27" s="227">
        <f t="shared" si="8"/>
        <v>-221.81569720794448</v>
      </c>
    </row>
    <row r="28" spans="1:16" ht="15.75" x14ac:dyDescent="0.25">
      <c r="A28" s="144">
        <v>-3098.2</v>
      </c>
      <c r="B28" s="176">
        <v>-2670.7</v>
      </c>
      <c r="C28" s="202">
        <v>-2331.1</v>
      </c>
      <c r="F28" s="167">
        <f t="shared" si="2"/>
        <v>-135.60536849209677</v>
      </c>
      <c r="G28" s="169">
        <f t="shared" si="3"/>
        <v>-131.9666459089639</v>
      </c>
      <c r="H28" s="193">
        <f t="shared" si="4"/>
        <v>-172.46632277984244</v>
      </c>
      <c r="M28" s="221">
        <f t="shared" si="5"/>
        <v>69.680000000000021</v>
      </c>
      <c r="N28" s="222">
        <f t="shared" si="6"/>
        <v>-201.64664590896393</v>
      </c>
      <c r="O28" s="227">
        <f t="shared" si="7"/>
        <v>57.200000000000024</v>
      </c>
      <c r="P28" s="227">
        <f t="shared" si="8"/>
        <v>-229.66632277984246</v>
      </c>
    </row>
    <row r="29" spans="1:16" ht="15.75" x14ac:dyDescent="0.25">
      <c r="A29" s="144">
        <v>-2481.3000000000002</v>
      </c>
      <c r="B29" s="176" t="s">
        <v>265</v>
      </c>
      <c r="C29" s="202" t="s">
        <v>277</v>
      </c>
      <c r="F29" s="167">
        <f t="shared" si="2"/>
        <v>-141.6200643566394</v>
      </c>
      <c r="G29" s="169">
        <f t="shared" si="3"/>
        <v>-136.11902735519297</v>
      </c>
      <c r="H29" s="193">
        <f t="shared" si="4"/>
        <v>-177.52041933392087</v>
      </c>
      <c r="M29" s="221">
        <f t="shared" si="5"/>
        <v>72.360000000000028</v>
      </c>
      <c r="N29" s="222">
        <f t="shared" si="6"/>
        <v>-208.47902735519301</v>
      </c>
      <c r="O29" s="227">
        <f t="shared" si="7"/>
        <v>59.400000000000027</v>
      </c>
      <c r="P29" s="227">
        <f t="shared" si="8"/>
        <v>-236.9204193339209</v>
      </c>
    </row>
    <row r="30" spans="1:16" ht="15.75" x14ac:dyDescent="0.25">
      <c r="A30" s="144">
        <v>-2282.1</v>
      </c>
      <c r="B30" s="176">
        <v>-981.3</v>
      </c>
      <c r="C30" s="202">
        <v>-1819.5</v>
      </c>
      <c r="F30" s="167">
        <f t="shared" si="2"/>
        <v>-147.1519180037279</v>
      </c>
      <c r="G30" s="169">
        <f t="shared" si="3"/>
        <v>-138.49775670833807</v>
      </c>
      <c r="H30" s="193">
        <f t="shared" si="4"/>
        <v>-181.93095459757572</v>
      </c>
      <c r="M30" s="221">
        <f t="shared" si="5"/>
        <v>75.040000000000035</v>
      </c>
      <c r="N30" s="222">
        <f t="shared" si="6"/>
        <v>-213.53775670833812</v>
      </c>
      <c r="O30" s="227">
        <f t="shared" si="7"/>
        <v>61.60000000000003</v>
      </c>
      <c r="P30" s="227">
        <f t="shared" si="8"/>
        <v>-243.53095459757574</v>
      </c>
    </row>
    <row r="31" spans="1:16" ht="15.75" x14ac:dyDescent="0.25">
      <c r="A31" s="144">
        <v>-2068.4</v>
      </c>
      <c r="B31" s="176">
        <v>-3036.1</v>
      </c>
      <c r="C31" s="202">
        <v>-2797.3</v>
      </c>
      <c r="F31" s="167">
        <f t="shared" si="2"/>
        <v>-152.1657770617515</v>
      </c>
      <c r="G31" s="169">
        <f t="shared" si="3"/>
        <v>-145.8572050361042</v>
      </c>
      <c r="H31" s="193">
        <f t="shared" si="4"/>
        <v>-188.71159329531878</v>
      </c>
      <c r="M31" s="221">
        <f t="shared" si="5"/>
        <v>77.720000000000041</v>
      </c>
      <c r="N31" s="222">
        <f t="shared" si="6"/>
        <v>-223.57720503610426</v>
      </c>
      <c r="O31" s="227">
        <f t="shared" si="7"/>
        <v>63.800000000000033</v>
      </c>
      <c r="P31" s="227">
        <f t="shared" si="8"/>
        <v>-252.51159329531882</v>
      </c>
    </row>
    <row r="32" spans="1:16" ht="15.75" x14ac:dyDescent="0.25">
      <c r="A32" s="144" t="s">
        <v>113</v>
      </c>
      <c r="B32" s="176">
        <v>-225.2</v>
      </c>
      <c r="C32" s="202">
        <v>-300.2</v>
      </c>
      <c r="F32" s="167">
        <f t="shared" si="2"/>
        <v>-153.27599947918813</v>
      </c>
      <c r="G32" s="169">
        <f t="shared" si="3"/>
        <v>-146.40310513257882</v>
      </c>
      <c r="H32" s="193">
        <f t="shared" si="4"/>
        <v>-189.43929837375754</v>
      </c>
      <c r="M32" s="221">
        <f t="shared" si="5"/>
        <v>80.400000000000048</v>
      </c>
      <c r="N32" s="222">
        <f t="shared" si="6"/>
        <v>-226.80310513257888</v>
      </c>
      <c r="O32" s="227">
        <f t="shared" si="7"/>
        <v>66.000000000000028</v>
      </c>
      <c r="P32" s="227">
        <f t="shared" si="8"/>
        <v>-255.43929837375757</v>
      </c>
    </row>
    <row r="33" spans="1:16" ht="15.75" x14ac:dyDescent="0.25">
      <c r="A33" s="144">
        <v>6024.8</v>
      </c>
      <c r="B33" s="176">
        <v>4942.7</v>
      </c>
      <c r="C33" s="202">
        <v>4877.1000000000004</v>
      </c>
      <c r="F33" s="167">
        <f t="shared" si="2"/>
        <v>-138.6735487488811</v>
      </c>
      <c r="G33" s="169">
        <f t="shared" si="3"/>
        <v>-134.42280885537494</v>
      </c>
      <c r="H33" s="193">
        <f t="shared" si="4"/>
        <v>-177.6179759334494</v>
      </c>
      <c r="M33" s="221">
        <f t="shared" si="5"/>
        <v>83.080000000000055</v>
      </c>
      <c r="N33" s="222">
        <f t="shared" si="6"/>
        <v>-217.50280885537501</v>
      </c>
      <c r="O33" s="227">
        <f t="shared" si="7"/>
        <v>68.200000000000031</v>
      </c>
      <c r="P33" s="227">
        <f t="shared" si="8"/>
        <v>-245.81797593344942</v>
      </c>
    </row>
    <row r="34" spans="1:16" ht="15.75" x14ac:dyDescent="0.25">
      <c r="A34" s="144">
        <v>7595.9</v>
      </c>
      <c r="B34" s="176">
        <v>4884.8</v>
      </c>
      <c r="C34" s="202">
        <v>4631.7</v>
      </c>
      <c r="F34" s="167">
        <f t="shared" si="2"/>
        <v>-120.26472906368977</v>
      </c>
      <c r="G34" s="169">
        <f t="shared" si="3"/>
        <v>-122.58282631403689</v>
      </c>
      <c r="H34" s="193">
        <f t="shared" si="4"/>
        <v>-166.391361825037</v>
      </c>
      <c r="M34" s="221">
        <f t="shared" si="5"/>
        <v>85.760000000000062</v>
      </c>
      <c r="N34" s="222">
        <f t="shared" si="6"/>
        <v>-208.34282631403696</v>
      </c>
      <c r="O34" s="227">
        <f t="shared" si="7"/>
        <v>70.400000000000034</v>
      </c>
      <c r="P34" s="227">
        <f t="shared" si="8"/>
        <v>-236.79136182503703</v>
      </c>
    </row>
    <row r="35" spans="1:16" ht="15.75" x14ac:dyDescent="0.25">
      <c r="A35" s="144">
        <v>9265.5</v>
      </c>
      <c r="B35" s="176">
        <v>5594.8</v>
      </c>
      <c r="C35" s="202" t="s">
        <v>278</v>
      </c>
      <c r="F35" s="167">
        <f t="shared" si="2"/>
        <v>-97.812076019635583</v>
      </c>
      <c r="G35" s="169">
        <f t="shared" si="3"/>
        <v>-109.02231135589804</v>
      </c>
      <c r="H35" s="193">
        <f t="shared" si="4"/>
        <v>-153.23746036449913</v>
      </c>
      <c r="M35" s="221">
        <f t="shared" si="5"/>
        <v>88.440000000000069</v>
      </c>
      <c r="N35" s="222">
        <f t="shared" si="6"/>
        <v>-197.46231135589812</v>
      </c>
      <c r="O35" s="227">
        <f t="shared" si="7"/>
        <v>72.600000000000037</v>
      </c>
      <c r="P35" s="227">
        <f t="shared" si="8"/>
        <v>-225.83746036449918</v>
      </c>
    </row>
    <row r="36" spans="1:16" ht="15.75" x14ac:dyDescent="0.25">
      <c r="A36" s="144">
        <v>10578.8</v>
      </c>
      <c r="B36" s="176">
        <v>7613.4</v>
      </c>
      <c r="C36" s="202">
        <v>7456.4</v>
      </c>
      <c r="F36" s="167">
        <f t="shared" si="2"/>
        <v>-72.179581925334702</v>
      </c>
      <c r="G36" s="169">
        <f t="shared" si="3"/>
        <v>-90.571099301450488</v>
      </c>
      <c r="H36" s="193">
        <f t="shared" si="4"/>
        <v>-135.1665731357181</v>
      </c>
      <c r="M36" s="221">
        <f t="shared" si="5"/>
        <v>91.120000000000076</v>
      </c>
      <c r="N36" s="222">
        <f t="shared" si="6"/>
        <v>-181.69109930145055</v>
      </c>
      <c r="O36" s="227">
        <f t="shared" si="7"/>
        <v>74.80000000000004</v>
      </c>
      <c r="P36" s="227">
        <f t="shared" si="8"/>
        <v>-209.96657313571814</v>
      </c>
    </row>
    <row r="37" spans="1:16" ht="15.75" x14ac:dyDescent="0.25">
      <c r="A37" s="144">
        <v>10709.5</v>
      </c>
      <c r="B37" s="176">
        <v>10263.299999999999</v>
      </c>
      <c r="C37" s="202">
        <v>10573.6</v>
      </c>
      <c r="F37" s="167">
        <f t="shared" si="2"/>
        <v>-46.230683856111455</v>
      </c>
      <c r="G37" s="169">
        <f t="shared" si="3"/>
        <v>-65.702422838834508</v>
      </c>
      <c r="H37" s="193">
        <f t="shared" si="4"/>
        <v>-109.54666763057443</v>
      </c>
      <c r="M37" s="221">
        <f t="shared" si="5"/>
        <v>93.800000000000082</v>
      </c>
      <c r="N37" s="222">
        <f t="shared" si="6"/>
        <v>-159.5024228388346</v>
      </c>
      <c r="O37" s="227">
        <f t="shared" si="7"/>
        <v>77.000000000000043</v>
      </c>
      <c r="P37" s="227">
        <f t="shared" si="8"/>
        <v>-186.54666763057446</v>
      </c>
    </row>
    <row r="38" spans="1:16" ht="15.75" x14ac:dyDescent="0.25">
      <c r="A38" s="144">
        <v>9297.9</v>
      </c>
      <c r="B38" s="176">
        <v>9377.2999999999993</v>
      </c>
      <c r="C38" s="202">
        <v>8382.2000000000007</v>
      </c>
      <c r="F38" s="167">
        <f t="shared" si="2"/>
        <v>-23.699570500239258</v>
      </c>
      <c r="G38" s="169">
        <f t="shared" si="3"/>
        <v>-42.979035641198806</v>
      </c>
      <c r="H38" s="193">
        <f t="shared" si="4"/>
        <v>-89.233233626851003</v>
      </c>
      <c r="M38" s="221">
        <f t="shared" si="5"/>
        <v>96.480000000000089</v>
      </c>
      <c r="N38" s="222">
        <f t="shared" si="6"/>
        <v>-139.45903564119891</v>
      </c>
      <c r="O38" s="227">
        <f t="shared" si="7"/>
        <v>79.200000000000045</v>
      </c>
      <c r="P38" s="227">
        <f t="shared" si="8"/>
        <v>-168.43323362685106</v>
      </c>
    </row>
    <row r="39" spans="1:16" ht="15.75" x14ac:dyDescent="0.25">
      <c r="A39" s="144">
        <v>6108.8</v>
      </c>
      <c r="B39" s="176">
        <v>6167.1</v>
      </c>
      <c r="C39" s="202">
        <v>6946.6</v>
      </c>
      <c r="F39" s="167">
        <f t="shared" si="2"/>
        <v>-8.8935860960728341</v>
      </c>
      <c r="G39" s="169">
        <f t="shared" si="3"/>
        <v>-28.031790616815982</v>
      </c>
      <c r="H39" s="193">
        <f t="shared" si="4"/>
        <v>-72.397383033270614</v>
      </c>
      <c r="M39" s="221">
        <f t="shared" si="5"/>
        <v>99.160000000000096</v>
      </c>
      <c r="N39" s="222">
        <f t="shared" si="6"/>
        <v>-127.19179061681608</v>
      </c>
      <c r="O39" s="227">
        <f t="shared" si="7"/>
        <v>81.400000000000048</v>
      </c>
      <c r="P39" s="227">
        <f t="shared" si="8"/>
        <v>-153.79738303327065</v>
      </c>
    </row>
    <row r="40" spans="1:16" ht="15.75" x14ac:dyDescent="0.25">
      <c r="A40" s="144">
        <v>3664.7</v>
      </c>
      <c r="B40" s="176">
        <v>3639.4</v>
      </c>
      <c r="C40" s="202">
        <v>4814.5</v>
      </c>
      <c r="F40" s="167">
        <f t="shared" si="2"/>
        <v>-1.0569970525629913E-2</v>
      </c>
      <c r="G40" s="169">
        <f t="shared" si="3"/>
        <v>-19.210093809150287</v>
      </c>
      <c r="H40" s="193">
        <f t="shared" si="4"/>
        <v>-60.727765400038209</v>
      </c>
      <c r="M40" s="221">
        <f t="shared" si="5"/>
        <v>101.8400000000001</v>
      </c>
      <c r="N40" s="222">
        <f t="shared" si="6"/>
        <v>-121.05009380915038</v>
      </c>
      <c r="O40" s="227">
        <f t="shared" si="7"/>
        <v>83.600000000000051</v>
      </c>
      <c r="P40" s="227">
        <f t="shared" si="8"/>
        <v>-144.32776540003826</v>
      </c>
    </row>
    <row r="41" spans="1:16" ht="15.75" x14ac:dyDescent="0.25">
      <c r="A41" s="144" t="s">
        <v>260</v>
      </c>
      <c r="B41" s="176">
        <v>17.3</v>
      </c>
      <c r="C41" s="202">
        <v>-103.8</v>
      </c>
      <c r="F41" s="167">
        <f t="shared" si="2"/>
        <v>3.5600524414196921</v>
      </c>
      <c r="G41" s="169">
        <f t="shared" si="3"/>
        <v>-19.16815742578348</v>
      </c>
      <c r="H41" s="193">
        <f t="shared" si="4"/>
        <v>-60.979383689913789</v>
      </c>
      <c r="M41" s="221">
        <f t="shared" si="5"/>
        <v>104.52000000000011</v>
      </c>
      <c r="N41" s="222">
        <f t="shared" si="6"/>
        <v>-123.68815742578359</v>
      </c>
      <c r="O41" s="227">
        <f t="shared" si="7"/>
        <v>85.800000000000054</v>
      </c>
      <c r="P41" s="227">
        <f t="shared" si="8"/>
        <v>-146.77938368991386</v>
      </c>
    </row>
    <row r="42" spans="1:16" ht="15.75" x14ac:dyDescent="0.25">
      <c r="A42" s="144">
        <v>-287.60000000000002</v>
      </c>
      <c r="B42" s="176">
        <v>-364.5</v>
      </c>
      <c r="C42" s="202">
        <v>-599.1</v>
      </c>
      <c r="F42" s="167">
        <f t="shared" si="2"/>
        <v>2.8628905938809162</v>
      </c>
      <c r="G42" s="169">
        <f t="shared" si="3"/>
        <v>-20.051729899734756</v>
      </c>
      <c r="H42" s="193">
        <f t="shared" si="4"/>
        <v>-62.431641029746089</v>
      </c>
      <c r="M42" s="221">
        <f t="shared" si="5"/>
        <v>107.20000000000012</v>
      </c>
      <c r="N42" s="222">
        <f t="shared" si="6"/>
        <v>-127.25172989973487</v>
      </c>
      <c r="O42" s="227">
        <f t="shared" si="7"/>
        <v>88.000000000000057</v>
      </c>
      <c r="P42" s="227">
        <f t="shared" si="8"/>
        <v>-150.43164102974615</v>
      </c>
    </row>
    <row r="43" spans="1:16" ht="15.75" x14ac:dyDescent="0.25">
      <c r="A43" s="144">
        <v>-930.2</v>
      </c>
      <c r="B43" s="176" t="s">
        <v>44</v>
      </c>
      <c r="C43" s="202">
        <v>-1159.9000000000001</v>
      </c>
      <c r="F43" s="167">
        <f t="shared" si="2"/>
        <v>0.60802980618228863</v>
      </c>
      <c r="G43" s="169">
        <f t="shared" si="3"/>
        <v>-21.95219495362921</v>
      </c>
      <c r="H43" s="193">
        <f t="shared" si="4"/>
        <v>-65.2433031548385</v>
      </c>
      <c r="M43" s="221">
        <f t="shared" si="5"/>
        <v>109.88000000000012</v>
      </c>
      <c r="N43" s="222">
        <f t="shared" si="6"/>
        <v>-131.83219495362934</v>
      </c>
      <c r="O43" s="227">
        <f t="shared" si="7"/>
        <v>90.20000000000006</v>
      </c>
      <c r="P43" s="227">
        <f t="shared" si="8"/>
        <v>-155.44330315483856</v>
      </c>
    </row>
    <row r="44" spans="1:16" ht="15.75" x14ac:dyDescent="0.25">
      <c r="A44" s="144">
        <v>-1376.2</v>
      </c>
      <c r="B44" s="176">
        <v>-548.70000000000005</v>
      </c>
      <c r="C44" s="202">
        <v>-128.69999999999999</v>
      </c>
      <c r="F44" s="167">
        <f t="shared" si="2"/>
        <v>-2.7279483828573827</v>
      </c>
      <c r="G44" s="169">
        <f t="shared" si="3"/>
        <v>-23.282279719023659</v>
      </c>
      <c r="H44" s="193">
        <f t="shared" si="4"/>
        <v>-65.5552807383893</v>
      </c>
      <c r="M44" s="221">
        <f t="shared" si="5"/>
        <v>112.56000000000013</v>
      </c>
      <c r="N44" s="222">
        <f t="shared" si="6"/>
        <v>-135.84227971902379</v>
      </c>
      <c r="O44" s="227">
        <f t="shared" si="7"/>
        <v>92.400000000000063</v>
      </c>
      <c r="P44" s="227">
        <f t="shared" si="8"/>
        <v>-157.95528073838938</v>
      </c>
    </row>
    <row r="45" spans="1:16" ht="15.75" x14ac:dyDescent="0.25">
      <c r="A45" s="144">
        <v>1128.8</v>
      </c>
      <c r="B45" s="176">
        <v>28.4</v>
      </c>
      <c r="C45" s="202">
        <v>428.9</v>
      </c>
      <c r="F45" s="167">
        <f t="shared" si="2"/>
        <v>8.3263751173401346E-3</v>
      </c>
      <c r="G45" s="169">
        <f t="shared" si="3"/>
        <v>-23.213436176523626</v>
      </c>
      <c r="H45" s="193">
        <f t="shared" si="4"/>
        <v>-64.51559854847342</v>
      </c>
      <c r="M45" s="221">
        <f t="shared" si="5"/>
        <v>115.24000000000014</v>
      </c>
      <c r="N45" s="222">
        <f t="shared" si="6"/>
        <v>-138.45343617652375</v>
      </c>
      <c r="O45" s="227">
        <f t="shared" si="7"/>
        <v>94.600000000000065</v>
      </c>
      <c r="P45" s="227">
        <f t="shared" si="8"/>
        <v>-159.11559854847349</v>
      </c>
    </row>
    <row r="46" spans="1:16" ht="15.75" x14ac:dyDescent="0.25">
      <c r="A46" s="144">
        <v>1833.5</v>
      </c>
      <c r="B46" s="176">
        <v>2055.1999999999998</v>
      </c>
      <c r="C46" s="202">
        <v>1813.8</v>
      </c>
      <c r="F46" s="167">
        <f t="shared" si="2"/>
        <v>4.4527972658996022</v>
      </c>
      <c r="G46" s="169">
        <f t="shared" si="3"/>
        <v>-18.231573222891292</v>
      </c>
      <c r="H46" s="193">
        <f t="shared" si="4"/>
        <v>-60.118879938835384</v>
      </c>
      <c r="M46" s="221">
        <f t="shared" si="5"/>
        <v>117.92000000000014</v>
      </c>
      <c r="N46" s="222">
        <f t="shared" si="6"/>
        <v>-136.15157322289144</v>
      </c>
      <c r="O46" s="227">
        <f t="shared" si="7"/>
        <v>96.800000000000068</v>
      </c>
      <c r="P46" s="227">
        <f t="shared" si="8"/>
        <v>-156.91887993883546</v>
      </c>
    </row>
    <row r="47" spans="1:16" ht="15.75" x14ac:dyDescent="0.25">
      <c r="A47" s="144">
        <v>2569.5</v>
      </c>
      <c r="B47" s="176">
        <v>2620.5</v>
      </c>
      <c r="C47" s="202">
        <v>2536.4</v>
      </c>
      <c r="F47" s="167">
        <f t="shared" si="2"/>
        <v>10.681279937548689</v>
      </c>
      <c r="G47" s="169">
        <f t="shared" si="3"/>
        <v>-11.879472846588895</v>
      </c>
      <c r="H47" s="193">
        <f t="shared" si="4"/>
        <v>-53.9706277856193</v>
      </c>
      <c r="M47" s="221">
        <f t="shared" si="5"/>
        <v>120.60000000000015</v>
      </c>
      <c r="N47" s="222">
        <f t="shared" si="6"/>
        <v>-132.47947284658903</v>
      </c>
      <c r="O47" s="227">
        <f t="shared" si="7"/>
        <v>99.000000000000071</v>
      </c>
      <c r="P47" s="227">
        <f t="shared" si="8"/>
        <v>-152.97062778561937</v>
      </c>
    </row>
    <row r="48" spans="1:16" ht="15.75" x14ac:dyDescent="0.25">
      <c r="A48" s="144">
        <v>3628.6</v>
      </c>
      <c r="B48" s="176">
        <v>2775.7</v>
      </c>
      <c r="C48" s="202">
        <v>2555.1999999999998</v>
      </c>
      <c r="F48" s="167">
        <f t="shared" si="2"/>
        <v>19.476800869438904</v>
      </c>
      <c r="G48" s="169">
        <f t="shared" si="3"/>
        <v>-5.1511892485610238</v>
      </c>
      <c r="H48" s="193">
        <f t="shared" si="4"/>
        <v>-47.776806617481782</v>
      </c>
      <c r="M48" s="221">
        <f t="shared" si="5"/>
        <v>123.28000000000016</v>
      </c>
      <c r="N48" s="222">
        <f t="shared" si="6"/>
        <v>-128.43118924856117</v>
      </c>
      <c r="O48" s="227">
        <f t="shared" si="7"/>
        <v>101.20000000000007</v>
      </c>
      <c r="P48" s="227">
        <f t="shared" si="8"/>
        <v>-148.97680661748186</v>
      </c>
    </row>
    <row r="49" spans="1:16" ht="15.75" x14ac:dyDescent="0.25">
      <c r="A49" s="144">
        <v>4398.3</v>
      </c>
      <c r="B49" s="176" t="s">
        <v>266</v>
      </c>
      <c r="C49" s="202">
        <v>4520.6000000000004</v>
      </c>
      <c r="F49" s="167">
        <f t="shared" si="2"/>
        <v>30.137772980971697</v>
      </c>
      <c r="G49" s="169">
        <f t="shared" si="3"/>
        <v>5.518749875345569</v>
      </c>
      <c r="H49" s="193">
        <f t="shared" si="4"/>
        <v>-36.81944022889752</v>
      </c>
      <c r="M49" s="221">
        <f t="shared" si="5"/>
        <v>125.96000000000016</v>
      </c>
      <c r="N49" s="222">
        <f t="shared" si="6"/>
        <v>-120.4412501246546</v>
      </c>
      <c r="O49" s="227">
        <f t="shared" si="7"/>
        <v>103.40000000000008</v>
      </c>
      <c r="P49" s="227">
        <f t="shared" si="8"/>
        <v>-140.21944022889761</v>
      </c>
    </row>
    <row r="50" spans="1:16" ht="15.75" x14ac:dyDescent="0.25">
      <c r="A50" s="144">
        <v>4682.8</v>
      </c>
      <c r="B50" s="176">
        <v>5063.2</v>
      </c>
      <c r="C50" s="202">
        <v>5172.8999999999996</v>
      </c>
      <c r="F50" s="167">
        <f t="shared" si="2"/>
        <v>41.488225410841224</v>
      </c>
      <c r="G50" s="169">
        <f t="shared" si="3"/>
        <v>17.791060473556076</v>
      </c>
      <c r="H50" s="193">
        <f t="shared" si="4"/>
        <v>-24.28129118714218</v>
      </c>
      <c r="M50" s="221">
        <f t="shared" si="5"/>
        <v>128.64000000000016</v>
      </c>
      <c r="N50" s="222">
        <f t="shared" si="6"/>
        <v>-110.84893952644408</v>
      </c>
      <c r="O50" s="227">
        <f t="shared" si="7"/>
        <v>105.60000000000008</v>
      </c>
      <c r="P50" s="227">
        <f t="shared" si="8"/>
        <v>-129.88129118714227</v>
      </c>
    </row>
    <row r="51" spans="1:16" ht="15.75" x14ac:dyDescent="0.25">
      <c r="A51" s="144">
        <v>3919.5</v>
      </c>
      <c r="B51" s="176">
        <v>3443.9</v>
      </c>
      <c r="C51" s="202">
        <v>4223.3999999999996</v>
      </c>
      <c r="F51" s="167">
        <f t="shared" si="2"/>
        <v>50.988789748281803</v>
      </c>
      <c r="G51" s="169">
        <f t="shared" si="3"/>
        <v>26.13892178300317</v>
      </c>
      <c r="H51" s="193">
        <f t="shared" si="4"/>
        <v>-14.044196036966548</v>
      </c>
      <c r="M51" s="221">
        <f t="shared" si="5"/>
        <v>131.32000000000016</v>
      </c>
      <c r="N51" s="222">
        <f t="shared" si="6"/>
        <v>-105.18107821699699</v>
      </c>
      <c r="O51" s="227">
        <f t="shared" si="7"/>
        <v>107.80000000000008</v>
      </c>
      <c r="P51" s="227">
        <f t="shared" si="8"/>
        <v>-121.84419603696664</v>
      </c>
    </row>
    <row r="52" spans="1:16" ht="15.75" x14ac:dyDescent="0.25">
      <c r="A52" s="144">
        <v>3305.4</v>
      </c>
      <c r="B52" s="176">
        <v>3275.6</v>
      </c>
      <c r="C52" s="202" t="s">
        <v>279</v>
      </c>
      <c r="F52" s="167">
        <f t="shared" si="2"/>
        <v>59.000962522530912</v>
      </c>
      <c r="G52" s="169">
        <f t="shared" si="3"/>
        <v>34.078866510521557</v>
      </c>
      <c r="H52" s="193">
        <f t="shared" si="4"/>
        <v>-6.0160264695668175</v>
      </c>
      <c r="M52" s="221">
        <f t="shared" si="5"/>
        <v>134.00000000000017</v>
      </c>
      <c r="N52" s="222">
        <f t="shared" si="6"/>
        <v>-99.921133489478621</v>
      </c>
      <c r="O52" s="227">
        <f t="shared" si="7"/>
        <v>110.00000000000009</v>
      </c>
      <c r="P52" s="227">
        <f t="shared" si="8"/>
        <v>-116.0160264695669</v>
      </c>
    </row>
    <row r="53" spans="1:16" ht="15.75" x14ac:dyDescent="0.25">
      <c r="A53" s="144">
        <v>2428.4</v>
      </c>
      <c r="B53" s="176">
        <v>2590.1</v>
      </c>
      <c r="C53" s="202" t="s">
        <v>280</v>
      </c>
      <c r="F53" s="167">
        <f t="shared" si="2"/>
        <v>64.887434250428072</v>
      </c>
      <c r="G53" s="169">
        <f t="shared" si="3"/>
        <v>40.357281085609898</v>
      </c>
      <c r="H53" s="193">
        <f t="shared" si="4"/>
        <v>1.7576476974822794</v>
      </c>
      <c r="M53" s="221">
        <f t="shared" si="5"/>
        <v>136.68000000000018</v>
      </c>
      <c r="N53" s="222">
        <f t="shared" si="6"/>
        <v>-96.322718914390279</v>
      </c>
      <c r="O53" s="227">
        <f t="shared" si="7"/>
        <v>112.20000000000009</v>
      </c>
      <c r="P53" s="227">
        <f t="shared" si="8"/>
        <v>-110.4423523025178</v>
      </c>
    </row>
    <row r="54" spans="1:16" ht="15.75" x14ac:dyDescent="0.25">
      <c r="A54" s="144">
        <v>1574.1</v>
      </c>
      <c r="B54" s="176">
        <v>1566.1</v>
      </c>
      <c r="C54" s="202">
        <v>2098.4</v>
      </c>
      <c r="F54" s="167">
        <f t="shared" si="2"/>
        <v>68.703123290323944</v>
      </c>
      <c r="G54" s="169">
        <f t="shared" si="3"/>
        <v>44.153578140095448</v>
      </c>
      <c r="H54" s="193">
        <f t="shared" si="4"/>
        <v>6.8442250980047161</v>
      </c>
      <c r="M54" s="221">
        <f t="shared" si="5"/>
        <v>139.36000000000018</v>
      </c>
      <c r="N54" s="222">
        <f t="shared" si="6"/>
        <v>-95.206421859904736</v>
      </c>
      <c r="O54" s="227">
        <f t="shared" si="7"/>
        <v>114.40000000000009</v>
      </c>
      <c r="P54" s="227">
        <f t="shared" si="8"/>
        <v>-107.55577490199538</v>
      </c>
    </row>
    <row r="55" spans="1:16" ht="15.75" x14ac:dyDescent="0.25">
      <c r="A55" s="144">
        <v>474.6</v>
      </c>
      <c r="B55" s="176">
        <v>466.4</v>
      </c>
      <c r="C55" s="202">
        <v>1014.1</v>
      </c>
      <c r="F55" s="167">
        <f t="shared" si="2"/>
        <v>69.853585140455706</v>
      </c>
      <c r="G55" s="169">
        <f t="shared" si="3"/>
        <v>45.284162681015765</v>
      </c>
      <c r="H55" s="193">
        <f t="shared" si="4"/>
        <v>9.3024629646510739</v>
      </c>
      <c r="M55" s="221">
        <f t="shared" si="5"/>
        <v>142.04000000000019</v>
      </c>
      <c r="N55" s="222">
        <f t="shared" si="6"/>
        <v>-96.755837318984419</v>
      </c>
      <c r="O55" s="227">
        <f t="shared" si="7"/>
        <v>116.60000000000009</v>
      </c>
      <c r="P55" s="227">
        <f t="shared" si="8"/>
        <v>-107.29753703534902</v>
      </c>
    </row>
    <row r="56" spans="1:16" ht="15.75" x14ac:dyDescent="0.25">
      <c r="A56" s="144">
        <v>-1197.7</v>
      </c>
      <c r="B56" s="176">
        <v>-1239.5999999999999</v>
      </c>
      <c r="C56" s="202">
        <v>-1155.9000000000001</v>
      </c>
      <c r="F56" s="167">
        <f t="shared" si="2"/>
        <v>66.950294726119708</v>
      </c>
      <c r="G56" s="169">
        <f t="shared" si="3"/>
        <v>42.2793055733624</v>
      </c>
      <c r="H56" s="193">
        <f t="shared" si="4"/>
        <v>6.5004969604010281</v>
      </c>
      <c r="M56" s="221">
        <f t="shared" si="5"/>
        <v>144.7200000000002</v>
      </c>
      <c r="N56" s="222">
        <f t="shared" si="6"/>
        <v>-102.4406944266378</v>
      </c>
      <c r="O56" s="227">
        <f t="shared" si="7"/>
        <v>118.8000000000001</v>
      </c>
      <c r="P56" s="227">
        <f t="shared" si="8"/>
        <v>-112.29950303959907</v>
      </c>
    </row>
    <row r="57" spans="1:16" ht="15.75" x14ac:dyDescent="0.25">
      <c r="A57" s="144">
        <v>-2413.4</v>
      </c>
      <c r="B57" s="176" t="s">
        <v>267</v>
      </c>
      <c r="C57" s="202" t="s">
        <v>281</v>
      </c>
      <c r="F57" s="167">
        <f t="shared" si="2"/>
        <v>61.100181519892629</v>
      </c>
      <c r="G57" s="169">
        <f t="shared" si="3"/>
        <v>33.926354430233118</v>
      </c>
      <c r="H57" s="193">
        <f t="shared" si="4"/>
        <v>-1.6149276972443296</v>
      </c>
      <c r="M57" s="221">
        <f t="shared" si="5"/>
        <v>147.4000000000002</v>
      </c>
      <c r="N57" s="222">
        <f t="shared" si="6"/>
        <v>-113.47364556976709</v>
      </c>
      <c r="O57" s="227">
        <f t="shared" si="7"/>
        <v>121.0000000000001</v>
      </c>
      <c r="P57" s="227">
        <f t="shared" si="8"/>
        <v>-122.61492769724443</v>
      </c>
    </row>
    <row r="58" spans="1:16" ht="15.75" x14ac:dyDescent="0.25">
      <c r="A58" s="144">
        <v>-2667.7</v>
      </c>
      <c r="B58" s="176" t="s">
        <v>268</v>
      </c>
      <c r="C58" s="202">
        <v>-4824.6000000000004</v>
      </c>
      <c r="F58" s="167">
        <f t="shared" si="2"/>
        <v>54.633674515716166</v>
      </c>
      <c r="G58" s="169">
        <f t="shared" si="3"/>
        <v>23.719311445968881</v>
      </c>
      <c r="H58" s="193">
        <f t="shared" si="4"/>
        <v>-13.30902173825117</v>
      </c>
      <c r="M58" s="221">
        <f t="shared" si="5"/>
        <v>150.08000000000021</v>
      </c>
      <c r="N58" s="222">
        <f t="shared" si="6"/>
        <v>-126.36068855403133</v>
      </c>
      <c r="O58" s="227">
        <f t="shared" si="7"/>
        <v>123.2000000000001</v>
      </c>
      <c r="P58" s="227">
        <f t="shared" si="8"/>
        <v>-136.50902173825128</v>
      </c>
    </row>
    <row r="59" spans="1:16" ht="15.75" x14ac:dyDescent="0.25">
      <c r="A59" s="144">
        <v>-2003.9</v>
      </c>
      <c r="B59" s="176">
        <v>-2395.8000000000002</v>
      </c>
      <c r="C59" s="202">
        <v>-1827.7</v>
      </c>
      <c r="F59" s="167">
        <f t="shared" si="2"/>
        <v>49.776160251224518</v>
      </c>
      <c r="G59" s="169">
        <f t="shared" si="3"/>
        <v>17.911858944600894</v>
      </c>
      <c r="H59" s="193">
        <f t="shared" si="4"/>
        <v>-17.739433585984454</v>
      </c>
      <c r="M59" s="221">
        <f t="shared" si="5"/>
        <v>152.76000000000022</v>
      </c>
      <c r="N59" s="222">
        <f t="shared" si="6"/>
        <v>-134.84814105539931</v>
      </c>
      <c r="O59" s="227">
        <f t="shared" si="7"/>
        <v>125.40000000000011</v>
      </c>
      <c r="P59" s="227">
        <f t="shared" si="8"/>
        <v>-143.13943358598456</v>
      </c>
    </row>
    <row r="60" spans="1:16" ht="15.75" x14ac:dyDescent="0.25">
      <c r="A60" s="144" t="s">
        <v>261</v>
      </c>
      <c r="B60" s="176" t="s">
        <v>269</v>
      </c>
      <c r="C60" s="202" t="s">
        <v>282</v>
      </c>
      <c r="F60" s="167">
        <f t="shared" si="2"/>
        <v>47.223627307536503</v>
      </c>
      <c r="G60" s="169">
        <f t="shared" si="3"/>
        <v>17.237968131880969</v>
      </c>
      <c r="H60" s="193">
        <f t="shared" si="4"/>
        <v>-16.91040257114544</v>
      </c>
      <c r="M60" s="221">
        <f t="shared" si="5"/>
        <v>155.44000000000023</v>
      </c>
      <c r="N60" s="222">
        <f t="shared" si="6"/>
        <v>-138.20203186811926</v>
      </c>
      <c r="O60" s="227">
        <f t="shared" si="7"/>
        <v>127.60000000000011</v>
      </c>
      <c r="P60" s="227">
        <f t="shared" si="8"/>
        <v>-144.51040257114556</v>
      </c>
    </row>
    <row r="61" spans="1:16" ht="15.75" x14ac:dyDescent="0.25">
      <c r="A61" s="144">
        <v>-122.6</v>
      </c>
      <c r="B61" s="176">
        <v>324.39999999999998</v>
      </c>
      <c r="C61" s="202">
        <v>890.2</v>
      </c>
      <c r="F61" s="167">
        <f t="shared" si="2"/>
        <v>46.926436538515418</v>
      </c>
      <c r="G61" s="169">
        <f t="shared" si="3"/>
        <v>18.024335598460919</v>
      </c>
      <c r="H61" s="193">
        <f t="shared" si="4"/>
        <v>-14.752503575461215</v>
      </c>
      <c r="M61" s="221">
        <f t="shared" si="5"/>
        <v>158.12000000000023</v>
      </c>
      <c r="N61" s="222">
        <f t="shared" si="6"/>
        <v>-140.09566440153932</v>
      </c>
      <c r="O61" s="227">
        <f t="shared" si="7"/>
        <v>129.8000000000001</v>
      </c>
      <c r="P61" s="227">
        <f t="shared" si="8"/>
        <v>-144.55250357546132</v>
      </c>
    </row>
    <row r="62" spans="1:16" ht="15.75" x14ac:dyDescent="0.25">
      <c r="A62" s="144">
        <v>786.3</v>
      </c>
      <c r="B62" s="176">
        <v>1447.5</v>
      </c>
      <c r="C62" s="202" t="s">
        <v>283</v>
      </c>
      <c r="F62" s="167">
        <f t="shared" si="2"/>
        <v>48.832476909350433</v>
      </c>
      <c r="G62" s="169">
        <f t="shared" si="3"/>
        <v>21.533145815125494</v>
      </c>
      <c r="H62" s="193">
        <f t="shared" si="4"/>
        <v>-10.389235826274248</v>
      </c>
      <c r="M62" s="221">
        <f t="shared" si="5"/>
        <v>160.80000000000024</v>
      </c>
      <c r="N62" s="222">
        <f t="shared" si="6"/>
        <v>-139.26685418487475</v>
      </c>
      <c r="O62" s="227">
        <f t="shared" si="7"/>
        <v>132.00000000000009</v>
      </c>
      <c r="P62" s="227">
        <f t="shared" si="8"/>
        <v>-142.38923582627433</v>
      </c>
    </row>
    <row r="63" spans="1:16" ht="15.75" x14ac:dyDescent="0.25">
      <c r="A63" s="144">
        <v>1538.2</v>
      </c>
      <c r="B63" s="176">
        <v>717.2</v>
      </c>
      <c r="C63" s="202">
        <v>521.20000000000005</v>
      </c>
      <c r="F63" s="167">
        <f t="shared" si="2"/>
        <v>52.561144370220035</v>
      </c>
      <c r="G63" s="169">
        <f t="shared" si="3"/>
        <v>23.271684172392337</v>
      </c>
      <c r="H63" s="193">
        <f t="shared" si="4"/>
        <v>-9.1258127177892696</v>
      </c>
      <c r="M63" s="221">
        <f t="shared" si="5"/>
        <v>163.48000000000025</v>
      </c>
      <c r="N63" s="222">
        <f t="shared" si="6"/>
        <v>-140.20831582760792</v>
      </c>
      <c r="O63" s="227">
        <f t="shared" si="7"/>
        <v>134.20000000000007</v>
      </c>
      <c r="P63" s="227">
        <f t="shared" si="8"/>
        <v>-143.32581271778935</v>
      </c>
    </row>
    <row r="64" spans="1:16" ht="15.75" x14ac:dyDescent="0.25">
      <c r="A64" s="144" t="s">
        <v>262</v>
      </c>
      <c r="B64" s="176" t="s">
        <v>270</v>
      </c>
      <c r="C64" s="202">
        <v>2749.9</v>
      </c>
      <c r="F64" s="167">
        <f t="shared" si="2"/>
        <v>58.131538329490049</v>
      </c>
      <c r="G64" s="169">
        <f t="shared" si="3"/>
        <v>29.290500654848074</v>
      </c>
      <c r="H64" s="193">
        <f t="shared" si="4"/>
        <v>-2.4600644744047813</v>
      </c>
      <c r="M64" s="221">
        <f t="shared" si="5"/>
        <v>166.16000000000025</v>
      </c>
      <c r="N64" s="222">
        <f t="shared" si="6"/>
        <v>-136.86949934515218</v>
      </c>
      <c r="O64" s="227">
        <f t="shared" si="7"/>
        <v>136.40000000000006</v>
      </c>
      <c r="P64" s="227">
        <f t="shared" si="8"/>
        <v>-138.86006447440485</v>
      </c>
    </row>
    <row r="65" spans="1:16" ht="15.75" x14ac:dyDescent="0.25">
      <c r="A65" s="144">
        <v>2892.2</v>
      </c>
      <c r="B65" s="176">
        <v>2824.5</v>
      </c>
      <c r="C65" s="202">
        <v>3561.3</v>
      </c>
      <c r="F65" s="167">
        <f t="shared" si="2"/>
        <v>65.142199238662471</v>
      </c>
      <c r="G65" s="169">
        <f t="shared" si="3"/>
        <v>36.137067890832299</v>
      </c>
      <c r="H65" s="193">
        <f t="shared" si="4"/>
        <v>6.1723414318389693</v>
      </c>
      <c r="M65" s="221">
        <f t="shared" si="5"/>
        <v>168.84000000000026</v>
      </c>
      <c r="N65" s="222">
        <f t="shared" si="6"/>
        <v>-132.70293210916796</v>
      </c>
      <c r="O65" s="227">
        <f t="shared" si="7"/>
        <v>138.60000000000005</v>
      </c>
      <c r="P65" s="227">
        <f t="shared" si="8"/>
        <v>-132.42765856816109</v>
      </c>
    </row>
    <row r="66" spans="1:16" ht="15.75" x14ac:dyDescent="0.25">
      <c r="A66" s="144">
        <v>2597.8000000000002</v>
      </c>
      <c r="B66" s="176">
        <v>2652.9</v>
      </c>
      <c r="C66" s="202" t="s">
        <v>284</v>
      </c>
      <c r="F66" s="167">
        <f t="shared" si="2"/>
        <v>71.439277664518485</v>
      </c>
      <c r="G66" s="169">
        <f t="shared" si="3"/>
        <v>42.567701666495587</v>
      </c>
      <c r="H66" s="193">
        <f t="shared" si="4"/>
        <v>13.570328250065502</v>
      </c>
      <c r="M66" s="221">
        <f t="shared" si="5"/>
        <v>171.52000000000027</v>
      </c>
      <c r="N66" s="222">
        <f t="shared" si="6"/>
        <v>-128.95229833350467</v>
      </c>
      <c r="O66" s="227">
        <f t="shared" si="7"/>
        <v>140.80000000000004</v>
      </c>
      <c r="P66" s="227">
        <f t="shared" si="8"/>
        <v>-127.22967174993454</v>
      </c>
    </row>
    <row r="67" spans="1:16" ht="15.75" x14ac:dyDescent="0.25">
      <c r="A67" s="144">
        <v>2391.8000000000002</v>
      </c>
      <c r="B67" s="176">
        <v>2816.7</v>
      </c>
      <c r="C67" s="202" t="s">
        <v>285</v>
      </c>
      <c r="F67" s="167">
        <f t="shared" si="2"/>
        <v>77.237034545237776</v>
      </c>
      <c r="G67" s="169">
        <f t="shared" si="3"/>
        <v>49.395362936727096</v>
      </c>
      <c r="H67" s="193">
        <f t="shared" si="4"/>
        <v>20.243590436942924</v>
      </c>
      <c r="M67" s="221">
        <f t="shared" si="5"/>
        <v>174.20000000000027</v>
      </c>
      <c r="N67" s="222">
        <f t="shared" si="6"/>
        <v>-124.80463706327318</v>
      </c>
      <c r="O67" s="227">
        <f t="shared" si="7"/>
        <v>143.00000000000003</v>
      </c>
      <c r="P67" s="227">
        <f t="shared" si="8"/>
        <v>-122.7564095630571</v>
      </c>
    </row>
    <row r="68" spans="1:16" ht="15.75" x14ac:dyDescent="0.25">
      <c r="A68" s="144">
        <v>1417.5</v>
      </c>
      <c r="B68" s="176">
        <v>1605.9</v>
      </c>
      <c r="C68" s="202">
        <v>1980.2</v>
      </c>
      <c r="F68" s="167">
        <f t="shared" si="2"/>
        <v>80.673124463573018</v>
      </c>
      <c r="G68" s="169">
        <f t="shared" si="3"/>
        <v>53.288135061588108</v>
      </c>
      <c r="H68" s="193">
        <f t="shared" si="4"/>
        <v>25.043656959485013</v>
      </c>
      <c r="M68" s="221">
        <f t="shared" si="5"/>
        <v>176.88000000000028</v>
      </c>
      <c r="N68" s="222">
        <f t="shared" si="6"/>
        <v>-123.59186493841217</v>
      </c>
      <c r="O68" s="227">
        <f t="shared" si="7"/>
        <v>145.20000000000002</v>
      </c>
      <c r="P68" s="227">
        <f t="shared" si="8"/>
        <v>-120.156343040515</v>
      </c>
    </row>
    <row r="69" spans="1:16" ht="15.75" x14ac:dyDescent="0.25">
      <c r="A69" s="144">
        <v>-2337.6999999999998</v>
      </c>
      <c r="B69" s="176">
        <v>-2811.8</v>
      </c>
      <c r="C69" s="202">
        <v>-2498.1999999999998</v>
      </c>
      <c r="F69" s="167">
        <f t="shared" ref="F69:F81" si="9">500*SIN(A69*PI()/(180*3600))+F68</f>
        <v>75.006501064799352</v>
      </c>
      <c r="G69" s="169">
        <f t="shared" ref="G69:G81" si="10">500*SIN(B69*PI()/(180*3600))+G68</f>
        <v>46.472350620991179</v>
      </c>
      <c r="H69" s="193">
        <f t="shared" ref="H69:H81" si="11">500*SIN(C69*PI()/(180*3600))+H68</f>
        <v>18.987997323303468</v>
      </c>
      <c r="M69" s="221">
        <f t="shared" ref="M69:M81" si="12">2.68+M68</f>
        <v>179.56000000000029</v>
      </c>
      <c r="N69" s="222">
        <f t="shared" ref="N69:N81" si="13">M69*(-1)+G69</f>
        <v>-133.08764937900912</v>
      </c>
      <c r="O69" s="227">
        <f t="shared" ref="O69:O81" si="14">2.2+O68</f>
        <v>147.4</v>
      </c>
      <c r="P69" s="227">
        <f t="shared" ref="P69:P81" si="15">O69*(-1)+H69</f>
        <v>-128.41200267669655</v>
      </c>
    </row>
    <row r="70" spans="1:16" ht="15.75" x14ac:dyDescent="0.25">
      <c r="A70" s="144">
        <v>-2247.6999999999998</v>
      </c>
      <c r="B70" s="176">
        <v>-2672.1</v>
      </c>
      <c r="C70" s="202" t="s">
        <v>286</v>
      </c>
      <c r="F70" s="167">
        <f t="shared" si="9"/>
        <v>69.558030343674005</v>
      </c>
      <c r="G70" s="169">
        <f t="shared" si="10"/>
        <v>39.995178609344201</v>
      </c>
      <c r="H70" s="193">
        <f t="shared" si="11"/>
        <v>15.596751625268414</v>
      </c>
      <c r="M70" s="221">
        <f t="shared" si="12"/>
        <v>182.24000000000029</v>
      </c>
      <c r="N70" s="222">
        <f t="shared" si="13"/>
        <v>-142.24482139065609</v>
      </c>
      <c r="O70" s="227">
        <f t="shared" si="14"/>
        <v>149.6</v>
      </c>
      <c r="P70" s="227">
        <f t="shared" si="15"/>
        <v>-134.00324837473158</v>
      </c>
    </row>
    <row r="71" spans="1:16" ht="15.75" x14ac:dyDescent="0.25">
      <c r="A71" s="144">
        <v>-969.8</v>
      </c>
      <c r="B71" s="176">
        <v>-4771.6000000000004</v>
      </c>
      <c r="C71" s="202">
        <v>-5195.6000000000004</v>
      </c>
      <c r="F71" s="167">
        <f t="shared" si="9"/>
        <v>67.20717746540015</v>
      </c>
      <c r="G71" s="169">
        <f t="shared" si="10"/>
        <v>28.429525435101375</v>
      </c>
      <c r="H71" s="193">
        <f t="shared" si="11"/>
        <v>3.0035936103228824</v>
      </c>
      <c r="M71" s="221">
        <f t="shared" si="12"/>
        <v>184.9200000000003</v>
      </c>
      <c r="N71" s="222">
        <f t="shared" si="13"/>
        <v>-156.49047456489893</v>
      </c>
      <c r="O71" s="227">
        <f t="shared" si="14"/>
        <v>151.79999999999998</v>
      </c>
      <c r="P71" s="227">
        <f t="shared" si="15"/>
        <v>-148.79640638967709</v>
      </c>
    </row>
    <row r="72" spans="1:16" ht="15.75" x14ac:dyDescent="0.25">
      <c r="A72" s="201">
        <v>293</v>
      </c>
      <c r="B72" s="176">
        <v>-4305.5</v>
      </c>
      <c r="C72" s="202">
        <v>-4181.2</v>
      </c>
      <c r="F72" s="167">
        <f t="shared" si="9"/>
        <v>67.917429269364106</v>
      </c>
      <c r="G72" s="169">
        <f t="shared" si="10"/>
        <v>17.993456802392977</v>
      </c>
      <c r="H72" s="193">
        <f t="shared" si="11"/>
        <v>-7.1312270826400006</v>
      </c>
      <c r="M72" s="221">
        <f t="shared" si="12"/>
        <v>187.60000000000031</v>
      </c>
      <c r="N72" s="222">
        <f t="shared" si="13"/>
        <v>-169.60654319760732</v>
      </c>
      <c r="O72" s="227">
        <f t="shared" si="14"/>
        <v>153.99999999999997</v>
      </c>
      <c r="P72" s="227">
        <f t="shared" si="15"/>
        <v>-161.13122708263998</v>
      </c>
    </row>
    <row r="73" spans="1:16" ht="15.75" x14ac:dyDescent="0.25">
      <c r="A73" s="144">
        <v>1768.1</v>
      </c>
      <c r="B73" s="176">
        <v>-1846.9</v>
      </c>
      <c r="C73" s="202">
        <v>-2494.5</v>
      </c>
      <c r="F73" s="167">
        <f t="shared" si="9"/>
        <v>72.203372128946285</v>
      </c>
      <c r="G73" s="169">
        <f t="shared" si="10"/>
        <v>13.516504687678609</v>
      </c>
      <c r="H73" s="193">
        <f t="shared" si="11"/>
        <v>-13.177918322579879</v>
      </c>
      <c r="M73" s="221">
        <f t="shared" si="12"/>
        <v>190.28000000000031</v>
      </c>
      <c r="N73" s="222">
        <f t="shared" si="13"/>
        <v>-176.76349531232171</v>
      </c>
      <c r="O73" s="227">
        <f t="shared" si="14"/>
        <v>156.19999999999996</v>
      </c>
      <c r="P73" s="227">
        <f t="shared" si="15"/>
        <v>-169.37791832257983</v>
      </c>
    </row>
    <row r="74" spans="1:16" ht="15.75" x14ac:dyDescent="0.25">
      <c r="A74" s="144">
        <v>3079.9</v>
      </c>
      <c r="B74" s="176" t="s">
        <v>271</v>
      </c>
      <c r="C74" s="202">
        <v>1336.4</v>
      </c>
      <c r="F74" s="167">
        <f t="shared" si="9"/>
        <v>79.668982984425895</v>
      </c>
      <c r="G74" s="169">
        <f t="shared" si="10"/>
        <v>18.953582962333105</v>
      </c>
      <c r="H74" s="193">
        <f t="shared" si="11"/>
        <v>-9.93841597020349</v>
      </c>
      <c r="M74" s="221">
        <f t="shared" si="12"/>
        <v>192.96000000000032</v>
      </c>
      <c r="N74" s="222">
        <f t="shared" si="13"/>
        <v>-174.00641703766721</v>
      </c>
      <c r="O74" s="227">
        <f t="shared" si="14"/>
        <v>158.39999999999995</v>
      </c>
      <c r="P74" s="227">
        <f t="shared" si="15"/>
        <v>-168.33841597020344</v>
      </c>
    </row>
    <row r="75" spans="1:16" ht="15.75" x14ac:dyDescent="0.25">
      <c r="A75" s="144">
        <v>7194.1</v>
      </c>
      <c r="B75" s="176">
        <v>9987.7000000000007</v>
      </c>
      <c r="C75" s="202">
        <v>11834.5</v>
      </c>
      <c r="F75" s="167">
        <f t="shared" si="9"/>
        <v>97.104438037341168</v>
      </c>
      <c r="G75" s="169">
        <f t="shared" si="10"/>
        <v>43.154991024971963</v>
      </c>
      <c r="H75" s="193">
        <f t="shared" si="11"/>
        <v>18.733484587276692</v>
      </c>
      <c r="M75" s="221">
        <f t="shared" si="12"/>
        <v>195.64000000000033</v>
      </c>
      <c r="N75" s="222">
        <f t="shared" si="13"/>
        <v>-152.48500897502836</v>
      </c>
      <c r="O75" s="227">
        <f t="shared" si="14"/>
        <v>160.59999999999994</v>
      </c>
      <c r="P75" s="227">
        <f t="shared" si="15"/>
        <v>-141.86651541272323</v>
      </c>
    </row>
    <row r="76" spans="1:16" ht="15.75" x14ac:dyDescent="0.25">
      <c r="A76" s="144">
        <v>7380.7</v>
      </c>
      <c r="B76" s="176" t="s">
        <v>272</v>
      </c>
      <c r="C76" s="202" t="s">
        <v>287</v>
      </c>
      <c r="F76" s="167">
        <f t="shared" si="9"/>
        <v>114.9919419617988</v>
      </c>
      <c r="G76" s="169">
        <f t="shared" si="10"/>
        <v>73.587317487802949</v>
      </c>
      <c r="H76" s="193">
        <f t="shared" si="11"/>
        <v>52.704853005922537</v>
      </c>
      <c r="M76" s="221">
        <f t="shared" si="12"/>
        <v>198.32000000000033</v>
      </c>
      <c r="N76" s="222">
        <f t="shared" si="13"/>
        <v>-124.73268251219739</v>
      </c>
      <c r="O76" s="227">
        <f t="shared" si="14"/>
        <v>162.79999999999993</v>
      </c>
      <c r="P76" s="227">
        <f t="shared" si="15"/>
        <v>-110.0951469940774</v>
      </c>
    </row>
    <row r="77" spans="1:16" ht="15.75" x14ac:dyDescent="0.25">
      <c r="A77" s="144">
        <v>6557.1</v>
      </c>
      <c r="B77" s="176">
        <v>13368.8</v>
      </c>
      <c r="C77" s="202" t="s">
        <v>288</v>
      </c>
      <c r="F77" s="167">
        <f t="shared" si="9"/>
        <v>130.88412385167001</v>
      </c>
      <c r="G77" s="169">
        <f t="shared" si="10"/>
        <v>105.97151867735832</v>
      </c>
      <c r="H77" s="193">
        <f t="shared" si="11"/>
        <v>91.637152627644497</v>
      </c>
      <c r="M77" s="221">
        <f t="shared" si="12"/>
        <v>201.00000000000034</v>
      </c>
      <c r="N77" s="222">
        <f t="shared" si="13"/>
        <v>-95.028481322642023</v>
      </c>
      <c r="O77" s="227">
        <f t="shared" si="14"/>
        <v>164.99999999999991</v>
      </c>
      <c r="P77" s="227">
        <f t="shared" si="15"/>
        <v>-73.362847372355418</v>
      </c>
    </row>
    <row r="78" spans="1:16" ht="15.75" x14ac:dyDescent="0.25">
      <c r="A78" s="144">
        <v>-3245.6</v>
      </c>
      <c r="B78" s="176" t="s">
        <v>273</v>
      </c>
      <c r="C78" s="202">
        <v>15498.5</v>
      </c>
      <c r="F78" s="167">
        <f t="shared" si="9"/>
        <v>123.01689209027204</v>
      </c>
      <c r="G78" s="169">
        <f t="shared" si="10"/>
        <v>137.74659706521246</v>
      </c>
      <c r="H78" s="193">
        <f t="shared" si="11"/>
        <v>129.17123492202705</v>
      </c>
      <c r="M78" s="221">
        <f t="shared" si="12"/>
        <v>203.68000000000035</v>
      </c>
      <c r="N78" s="222">
        <f t="shared" si="13"/>
        <v>-65.933402934787892</v>
      </c>
      <c r="O78" s="227">
        <f t="shared" si="14"/>
        <v>167.1999999999999</v>
      </c>
      <c r="P78" s="227">
        <f t="shared" si="15"/>
        <v>-38.028765077972849</v>
      </c>
    </row>
    <row r="79" spans="1:16" ht="15.75" x14ac:dyDescent="0.25">
      <c r="A79" s="201">
        <v>4398</v>
      </c>
      <c r="B79" s="176">
        <v>14520.5</v>
      </c>
      <c r="C79" s="202" t="s">
        <v>289</v>
      </c>
      <c r="F79" s="167">
        <f t="shared" si="9"/>
        <v>133.67713714659712</v>
      </c>
      <c r="G79" s="169">
        <f t="shared" si="10"/>
        <v>172.916216670258</v>
      </c>
      <c r="H79" s="193">
        <f t="shared" si="11"/>
        <v>167.48724420607331</v>
      </c>
      <c r="M79" s="221">
        <f t="shared" si="12"/>
        <v>206.36000000000035</v>
      </c>
      <c r="N79" s="222">
        <f t="shared" si="13"/>
        <v>-33.443783329742359</v>
      </c>
      <c r="O79" s="227">
        <f t="shared" si="14"/>
        <v>169.39999999999989</v>
      </c>
      <c r="P79" s="227">
        <f t="shared" si="15"/>
        <v>-1.9127557939265785</v>
      </c>
    </row>
    <row r="80" spans="1:16" ht="15.75" x14ac:dyDescent="0.25">
      <c r="A80" s="144">
        <v>2331.8000000000002</v>
      </c>
      <c r="B80" s="176">
        <v>14792.3</v>
      </c>
      <c r="C80" s="202">
        <v>15893.9</v>
      </c>
      <c r="F80" s="167">
        <f t="shared" si="9"/>
        <v>139.32945945798375</v>
      </c>
      <c r="G80" s="169">
        <f t="shared" si="10"/>
        <v>208.74303542740014</v>
      </c>
      <c r="H80" s="193">
        <f t="shared" si="11"/>
        <v>205.97702916596512</v>
      </c>
      <c r="M80" s="221">
        <f t="shared" si="12"/>
        <v>209.04000000000036</v>
      </c>
      <c r="N80" s="222">
        <f t="shared" si="13"/>
        <v>-0.29696457260021702</v>
      </c>
      <c r="O80" s="227">
        <f t="shared" si="14"/>
        <v>171.59999999999988</v>
      </c>
      <c r="P80" s="227">
        <f t="shared" si="15"/>
        <v>34.37702916596524</v>
      </c>
    </row>
    <row r="81" spans="1:16" ht="15.75" x14ac:dyDescent="0.25">
      <c r="A81" s="144">
        <v>735.2</v>
      </c>
      <c r="B81" s="176">
        <v>14792.3</v>
      </c>
      <c r="C81" s="100"/>
      <c r="F81" s="167">
        <f t="shared" si="9"/>
        <v>141.11163077611016</v>
      </c>
      <c r="G81" s="169">
        <f t="shared" si="10"/>
        <v>244.56985418454229</v>
      </c>
      <c r="H81" s="193">
        <f t="shared" si="11"/>
        <v>205.97702916596512</v>
      </c>
      <c r="M81" s="221">
        <f t="shared" si="12"/>
        <v>211.72000000000037</v>
      </c>
      <c r="N81" s="222">
        <f t="shared" si="13"/>
        <v>32.849854184541925</v>
      </c>
      <c r="O81" s="227">
        <f t="shared" si="14"/>
        <v>173.79999999999987</v>
      </c>
      <c r="P81" s="227">
        <f t="shared" si="15"/>
        <v>32.177029165965251</v>
      </c>
    </row>
  </sheetData>
  <mergeCells count="3">
    <mergeCell ref="K1:L1"/>
    <mergeCell ref="M1:N1"/>
    <mergeCell ref="O1:P1"/>
  </mergeCells>
  <phoneticPr fontId="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880+50</vt:lpstr>
      <vt:lpstr>920</vt:lpstr>
      <vt:lpstr>932</vt:lpstr>
      <vt:lpstr>черновик</vt:lpstr>
      <vt:lpstr>938+87</vt:lpstr>
      <vt:lpstr>941</vt:lpstr>
      <vt:lpstr>1074</vt:lpstr>
      <vt:lpstr>1091</vt:lpstr>
      <vt:lpstr>1164+50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Буфеев Игнатий Константинович</dc:creator>
  <cp:lastModifiedBy>Пользователь Windows</cp:lastModifiedBy>
  <dcterms:created xsi:type="dcterms:W3CDTF">2015-06-05T18:19:34Z</dcterms:created>
  <dcterms:modified xsi:type="dcterms:W3CDTF">2023-07-10T10:58:30Z</dcterms:modified>
</cp:coreProperties>
</file>