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3"/>
  </bookViews>
  <sheets>
    <sheet name="实验分组及处理" sheetId="7" r:id="rId1"/>
    <sheet name="原始数据" sheetId="2" r:id="rId2"/>
    <sheet name="标准曲线" sheetId="3" r:id="rId3"/>
    <sheet name="数据处理 " sheetId="6" r:id="rId4"/>
  </sheets>
  <calcPr calcId="144525" concurrentCalc="0"/>
</workbook>
</file>

<file path=xl/sharedStrings.xml><?xml version="1.0" encoding="utf-8"?>
<sst xmlns="http://schemas.openxmlformats.org/spreadsheetml/2006/main" count="364" uniqueCount="190">
  <si>
    <t>实验分组</t>
  </si>
  <si>
    <t>样本编号</t>
  </si>
  <si>
    <t>实验编号</t>
  </si>
  <si>
    <t>患者</t>
  </si>
  <si>
    <t>ANX01</t>
  </si>
  <si>
    <t>S1</t>
  </si>
  <si>
    <t>ANX03</t>
  </si>
  <si>
    <t>S2</t>
  </si>
  <si>
    <t>ANX04</t>
  </si>
  <si>
    <t>S3</t>
  </si>
  <si>
    <t>ANX08</t>
  </si>
  <si>
    <t>S4</t>
  </si>
  <si>
    <t>ANX09</t>
  </si>
  <si>
    <t>S5</t>
  </si>
  <si>
    <t>ANX11</t>
  </si>
  <si>
    <t>S6</t>
  </si>
  <si>
    <t>ANX12</t>
  </si>
  <si>
    <t>S7</t>
  </si>
  <si>
    <t>ANX13</t>
  </si>
  <si>
    <t>S8</t>
  </si>
  <si>
    <t>ANX15</t>
  </si>
  <si>
    <t>S9</t>
  </si>
  <si>
    <t>ANX20</t>
  </si>
  <si>
    <t>S10</t>
  </si>
  <si>
    <t>ANX22</t>
  </si>
  <si>
    <t>S11</t>
  </si>
  <si>
    <t>ANX23</t>
  </si>
  <si>
    <t>S12</t>
  </si>
  <si>
    <t>ANX28</t>
  </si>
  <si>
    <t>S13</t>
  </si>
  <si>
    <t>ANX29</t>
  </si>
  <si>
    <t>S14</t>
  </si>
  <si>
    <t>ANX31</t>
  </si>
  <si>
    <t>S15</t>
  </si>
  <si>
    <t>ANX32</t>
  </si>
  <si>
    <t>S16</t>
  </si>
  <si>
    <t>ANX33</t>
  </si>
  <si>
    <t>S17</t>
  </si>
  <si>
    <t>ANX34</t>
  </si>
  <si>
    <t>S18</t>
  </si>
  <si>
    <t>ANX35</t>
  </si>
  <si>
    <t>S19</t>
  </si>
  <si>
    <t>ANX36</t>
  </si>
  <si>
    <t>S20</t>
  </si>
  <si>
    <t>ANX37</t>
  </si>
  <si>
    <t>S21</t>
  </si>
  <si>
    <t>ANX39</t>
  </si>
  <si>
    <t>S22</t>
  </si>
  <si>
    <t>ANX40</t>
  </si>
  <si>
    <t>S23</t>
  </si>
  <si>
    <t>ANX41</t>
  </si>
  <si>
    <t>S24</t>
  </si>
  <si>
    <t>ANX42</t>
  </si>
  <si>
    <t>S25</t>
  </si>
  <si>
    <t>ANX43</t>
  </si>
  <si>
    <t>S26</t>
  </si>
  <si>
    <t>ANX44</t>
  </si>
  <si>
    <t>S27</t>
  </si>
  <si>
    <t>ANX45</t>
  </si>
  <si>
    <t>S28</t>
  </si>
  <si>
    <t>ANX46</t>
  </si>
  <si>
    <t>S29</t>
  </si>
  <si>
    <t>ANX47</t>
  </si>
  <si>
    <t>S30</t>
  </si>
  <si>
    <t>ANX48</t>
  </si>
  <si>
    <t>S31</t>
  </si>
  <si>
    <t>ANX49</t>
  </si>
  <si>
    <t>S32</t>
  </si>
  <si>
    <t>ANX51</t>
  </si>
  <si>
    <t>S33</t>
  </si>
  <si>
    <t>ANX52</t>
  </si>
  <si>
    <t>S34</t>
  </si>
  <si>
    <t>ANX53</t>
  </si>
  <si>
    <t>S35</t>
  </si>
  <si>
    <t>ANX54</t>
  </si>
  <si>
    <t>S36</t>
  </si>
  <si>
    <t>ANX56</t>
  </si>
  <si>
    <t>S37</t>
  </si>
  <si>
    <t>ANX57</t>
  </si>
  <si>
    <t>S38</t>
  </si>
  <si>
    <t>ANX59</t>
  </si>
  <si>
    <t>S39</t>
  </si>
  <si>
    <t>ANX60</t>
  </si>
  <si>
    <t>S40</t>
  </si>
  <si>
    <t>ANX62</t>
  </si>
  <si>
    <t>S41</t>
  </si>
  <si>
    <t>ANX63</t>
  </si>
  <si>
    <t>S42</t>
  </si>
  <si>
    <t>ANX64</t>
  </si>
  <si>
    <t>S43</t>
  </si>
  <si>
    <t>健康人</t>
  </si>
  <si>
    <t>ANX101</t>
  </si>
  <si>
    <t>S44</t>
  </si>
  <si>
    <t>ANX102</t>
  </si>
  <si>
    <t>S45</t>
  </si>
  <si>
    <t>ANX103</t>
  </si>
  <si>
    <t>S46</t>
  </si>
  <si>
    <t>ANX104</t>
  </si>
  <si>
    <t>S47</t>
  </si>
  <si>
    <t>ANX105</t>
  </si>
  <si>
    <t>S48</t>
  </si>
  <si>
    <t>ANX106</t>
  </si>
  <si>
    <t>S49</t>
  </si>
  <si>
    <t>ANX108</t>
  </si>
  <si>
    <t>S50</t>
  </si>
  <si>
    <t>ANX109</t>
  </si>
  <si>
    <t>S51</t>
  </si>
  <si>
    <t>ANX110</t>
  </si>
  <si>
    <t>S52</t>
  </si>
  <si>
    <t>ANX111</t>
  </si>
  <si>
    <t>S53</t>
  </si>
  <si>
    <t>ANX114</t>
  </si>
  <si>
    <t>S54</t>
  </si>
  <si>
    <t>ANX119</t>
  </si>
  <si>
    <t>S55</t>
  </si>
  <si>
    <t>ANX126</t>
  </si>
  <si>
    <t>S56</t>
  </si>
  <si>
    <t>ANX128</t>
  </si>
  <si>
    <t>S57</t>
  </si>
  <si>
    <t>ANX129</t>
  </si>
  <si>
    <t>S58</t>
  </si>
  <si>
    <t>ANX130</t>
  </si>
  <si>
    <t>S59</t>
  </si>
  <si>
    <t>ANX131</t>
  </si>
  <si>
    <t>S60</t>
  </si>
  <si>
    <t>ANX132</t>
  </si>
  <si>
    <t>S61</t>
  </si>
  <si>
    <t>ANX133</t>
  </si>
  <si>
    <t>S62</t>
  </si>
  <si>
    <t>ANX134</t>
  </si>
  <si>
    <t>S63</t>
  </si>
  <si>
    <t>ANX135</t>
  </si>
  <si>
    <t>S64</t>
  </si>
  <si>
    <t>ANX136</t>
  </si>
  <si>
    <t>S65</t>
  </si>
  <si>
    <t>ANX137</t>
  </si>
  <si>
    <t>S66</t>
  </si>
  <si>
    <t>ANX138</t>
  </si>
  <si>
    <t>S67</t>
  </si>
  <si>
    <t>ANX139</t>
  </si>
  <si>
    <t>S68</t>
  </si>
  <si>
    <t>ANX140</t>
  </si>
  <si>
    <t>S69</t>
  </si>
  <si>
    <t>ANX141</t>
  </si>
  <si>
    <t>S70</t>
  </si>
  <si>
    <t>ANX142</t>
  </si>
  <si>
    <t>S71</t>
  </si>
  <si>
    <t>ANX143</t>
  </si>
  <si>
    <t>S72</t>
  </si>
  <si>
    <t>ANX144</t>
  </si>
  <si>
    <t>S73</t>
  </si>
  <si>
    <t>ANX145</t>
  </si>
  <si>
    <t>S74</t>
  </si>
  <si>
    <t>ANX146</t>
  </si>
  <si>
    <t>S75</t>
  </si>
  <si>
    <t>ANX147</t>
  </si>
  <si>
    <t>S76</t>
  </si>
  <si>
    <t>ANX148</t>
  </si>
  <si>
    <t>S77</t>
  </si>
  <si>
    <t>ANX149</t>
  </si>
  <si>
    <t>S78</t>
  </si>
  <si>
    <t>ANX150</t>
  </si>
  <si>
    <t>S79</t>
  </si>
  <si>
    <t>ANX151</t>
  </si>
  <si>
    <t>S80</t>
  </si>
  <si>
    <t>原始数据</t>
  </si>
  <si>
    <t>A</t>
  </si>
  <si>
    <t>B</t>
  </si>
  <si>
    <t>C</t>
  </si>
  <si>
    <t>D</t>
  </si>
  <si>
    <t>E</t>
  </si>
  <si>
    <t>F</t>
  </si>
  <si>
    <t>G</t>
  </si>
  <si>
    <t>H</t>
  </si>
  <si>
    <t>样本布局</t>
  </si>
  <si>
    <t>400ng/l</t>
  </si>
  <si>
    <t>200ng/l</t>
  </si>
  <si>
    <t>100ng/l</t>
  </si>
  <si>
    <t>50ng/l</t>
  </si>
  <si>
    <t>25ng/l</t>
  </si>
  <si>
    <t>Blank</t>
  </si>
  <si>
    <r>
      <rPr>
        <sz val="12"/>
        <color theme="1"/>
        <rFont val="宋体"/>
        <charset val="134"/>
      </rPr>
      <t>调零孔均值</t>
    </r>
  </si>
  <si>
    <r>
      <rPr>
        <sz val="12"/>
        <color rgb="FF27413E"/>
        <rFont val="Times New Roman"/>
        <charset val="134"/>
      </rPr>
      <t>OD</t>
    </r>
    <r>
      <rPr>
        <vertAlign val="subscript"/>
        <sz val="12"/>
        <color rgb="FF27413E"/>
        <rFont val="Times New Roman"/>
        <charset val="134"/>
      </rPr>
      <t>450</t>
    </r>
  </si>
  <si>
    <r>
      <rPr>
        <sz val="12"/>
        <color theme="1"/>
        <rFont val="宋体"/>
        <charset val="134"/>
      </rPr>
      <t>标准品浓度</t>
    </r>
    <r>
      <rPr>
        <sz val="12"/>
        <color rgb="FF27413E"/>
        <rFont val="Times New Roman"/>
        <charset val="134"/>
      </rPr>
      <t xml:space="preserve">
(ng/L)</t>
    </r>
  </si>
  <si>
    <r>
      <rPr>
        <b/>
        <sz val="11"/>
        <color theme="1"/>
        <rFont val="宋体"/>
        <charset val="134"/>
      </rPr>
      <t>实验分组</t>
    </r>
  </si>
  <si>
    <t>OD</t>
  </si>
  <si>
    <t>Con.(ng/L)</t>
  </si>
  <si>
    <t>患者组</t>
  </si>
  <si>
    <t>健康租</t>
  </si>
  <si>
    <r>
      <rPr>
        <b/>
        <sz val="14"/>
        <color theme="1"/>
        <rFont val="宋体"/>
        <charset val="134"/>
      </rPr>
      <t>备注：稀释</t>
    </r>
    <r>
      <rPr>
        <b/>
        <sz val="14"/>
        <color theme="1"/>
        <rFont val="Times New Roman"/>
        <charset val="134"/>
      </rPr>
      <t>5</t>
    </r>
    <r>
      <rPr>
        <b/>
        <sz val="14"/>
        <color theme="1"/>
        <rFont val="宋体"/>
        <charset val="134"/>
      </rPr>
      <t>倍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</si>
</sst>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7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4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7413E"/>
      <name val="Times New Roman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7"/>
      <color rgb="FF000000"/>
      <name val="Arial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4"/>
      <color theme="1"/>
      <name val="Times New Roman"/>
      <charset val="134"/>
    </font>
    <font>
      <vertAlign val="subscript"/>
      <sz val="12"/>
      <color rgb="FF27413E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0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33" applyNumberFormat="0" applyAlignment="0" applyProtection="0">
      <alignment vertical="center"/>
    </xf>
    <xf numFmtId="0" fontId="28" fillId="11" borderId="29" applyNumberFormat="0" applyAlignment="0" applyProtection="0">
      <alignment vertical="center"/>
    </xf>
    <xf numFmtId="0" fontId="29" fillId="12" borderId="3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176" fontId="11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176" fontId="11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76" fontId="11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391436885132"/>
          <c:y val="0.134722222222222"/>
          <c:w val="0.907521817426236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标准曲线!$C$3:$G$3</c:f>
              <c:numCache>
                <c:formatCode>General</c:formatCode>
                <c:ptCount val="5"/>
                <c:pt idx="0">
                  <c:v>1.8525</c:v>
                </c:pt>
                <c:pt idx="1">
                  <c:v>1.0895</c:v>
                </c:pt>
                <c:pt idx="2">
                  <c:v>0.5195</c:v>
                </c:pt>
                <c:pt idx="3">
                  <c:v>0.3025</c:v>
                </c:pt>
                <c:pt idx="4">
                  <c:v>0.165</c:v>
                </c:pt>
              </c:numCache>
            </c:numRef>
          </c:xVal>
          <c:yVal>
            <c:numRef>
              <c:f>标准曲线!$C$4:$G$4</c:f>
              <c:numCache>
                <c:formatCode>General</c:formatCode>
                <c:ptCount val="5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59416"/>
        <c:axId val="833243158"/>
      </c:scatterChart>
      <c:valAx>
        <c:axId val="91985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43158"/>
        <c:crosses val="autoZero"/>
        <c:crossBetween val="midCat"/>
      </c:valAx>
      <c:valAx>
        <c:axId val="83324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85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241935</xdr:colOff>
      <xdr:row>9</xdr:row>
      <xdr:rowOff>25400</xdr:rowOff>
    </xdr:from>
    <xdr:to>
      <xdr:col>8</xdr:col>
      <xdr:colOff>103505</xdr:colOff>
      <xdr:row>25</xdr:row>
      <xdr:rowOff>25400</xdr:rowOff>
    </xdr:to>
    <xdr:graphicFrame>
      <xdr:nvGraphicFramePr>
        <xdr:cNvPr id="3" name="图表 2"/>
        <xdr:cNvGraphicFramePr/>
      </xdr:nvGraphicFramePr>
      <xdr:xfrm>
        <a:off x="919480" y="22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45085</xdr:colOff>
          <xdr:row>30</xdr:row>
          <xdr:rowOff>22225</xdr:rowOff>
        </xdr:from>
        <xdr:to>
          <xdr:col>8</xdr:col>
          <xdr:colOff>788670</xdr:colOff>
          <xdr:row>42</xdr:row>
          <xdr:rowOff>154305</xdr:rowOff>
        </xdr:to>
        <xdr:sp>
          <xdr:nvSpPr>
            <xdr:cNvPr id="2049" name="对象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021455" y="5727700"/>
              <a:ext cx="3587750" cy="24180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82"/>
  <sheetViews>
    <sheetView zoomScale="55" zoomScaleNormal="55" workbookViewId="0">
      <selection activeCell="B3" sqref="B3:B45"/>
    </sheetView>
  </sheetViews>
  <sheetFormatPr defaultColWidth="9" defaultRowHeight="13.5" outlineLevelCol="3"/>
  <cols>
    <col min="2" max="2" width="24.5" customWidth="1"/>
    <col min="3" max="3" width="15.5333333333333" customWidth="1"/>
    <col min="4" max="4" width="16.7833333333333" customWidth="1"/>
    <col min="5" max="5" width="8" customWidth="1"/>
    <col min="6" max="12" width="7.63333333333333" customWidth="1"/>
  </cols>
  <sheetData>
    <row r="2" ht="23.25" spans="2:4">
      <c r="B2" s="69" t="s">
        <v>0</v>
      </c>
      <c r="C2" s="69" t="s">
        <v>1</v>
      </c>
      <c r="D2" s="69" t="s">
        <v>2</v>
      </c>
    </row>
    <row r="3" ht="15" spans="2:4">
      <c r="B3" s="70" t="s">
        <v>3</v>
      </c>
      <c r="C3" s="71" t="s">
        <v>4</v>
      </c>
      <c r="D3" s="72" t="s">
        <v>5</v>
      </c>
    </row>
    <row r="4" ht="15" spans="2:4">
      <c r="B4" s="73"/>
      <c r="C4" s="74" t="s">
        <v>6</v>
      </c>
      <c r="D4" s="75" t="s">
        <v>7</v>
      </c>
    </row>
    <row r="5" ht="15" spans="2:4">
      <c r="B5" s="73"/>
      <c r="C5" s="74" t="s">
        <v>8</v>
      </c>
      <c r="D5" s="75" t="s">
        <v>9</v>
      </c>
    </row>
    <row r="6" ht="15" spans="2:4">
      <c r="B6" s="73"/>
      <c r="C6" s="74" t="s">
        <v>10</v>
      </c>
      <c r="D6" s="75" t="s">
        <v>11</v>
      </c>
    </row>
    <row r="7" ht="15" spans="2:4">
      <c r="B7" s="73"/>
      <c r="C7" s="74" t="s">
        <v>12</v>
      </c>
      <c r="D7" s="75" t="s">
        <v>13</v>
      </c>
    </row>
    <row r="8" ht="15" spans="2:4">
      <c r="B8" s="73"/>
      <c r="C8" s="74" t="s">
        <v>14</v>
      </c>
      <c r="D8" s="75" t="s">
        <v>15</v>
      </c>
    </row>
    <row r="9" ht="15" spans="2:4">
      <c r="B9" s="73"/>
      <c r="C9" s="74" t="s">
        <v>16</v>
      </c>
      <c r="D9" s="75" t="s">
        <v>17</v>
      </c>
    </row>
    <row r="10" ht="15" spans="2:4">
      <c r="B10" s="73"/>
      <c r="C10" s="74" t="s">
        <v>18</v>
      </c>
      <c r="D10" s="75" t="s">
        <v>19</v>
      </c>
    </row>
    <row r="11" ht="15" spans="2:4">
      <c r="B11" s="73"/>
      <c r="C11" s="74" t="s">
        <v>20</v>
      </c>
      <c r="D11" s="75" t="s">
        <v>21</v>
      </c>
    </row>
    <row r="12" ht="15" spans="2:4">
      <c r="B12" s="73"/>
      <c r="C12" s="74" t="s">
        <v>22</v>
      </c>
      <c r="D12" s="75" t="s">
        <v>23</v>
      </c>
    </row>
    <row r="13" ht="15" spans="2:4">
      <c r="B13" s="73"/>
      <c r="C13" s="74" t="s">
        <v>24</v>
      </c>
      <c r="D13" s="75" t="s">
        <v>25</v>
      </c>
    </row>
    <row r="14" ht="15" spans="2:4">
      <c r="B14" s="73"/>
      <c r="C14" s="74" t="s">
        <v>26</v>
      </c>
      <c r="D14" s="75" t="s">
        <v>27</v>
      </c>
    </row>
    <row r="15" ht="15" spans="2:4">
      <c r="B15" s="73"/>
      <c r="C15" s="74" t="s">
        <v>28</v>
      </c>
      <c r="D15" s="75" t="s">
        <v>29</v>
      </c>
    </row>
    <row r="16" ht="15" spans="2:4">
      <c r="B16" s="73"/>
      <c r="C16" s="74" t="s">
        <v>30</v>
      </c>
      <c r="D16" s="75" t="s">
        <v>31</v>
      </c>
    </row>
    <row r="17" ht="15" spans="2:4">
      <c r="B17" s="73"/>
      <c r="C17" s="74" t="s">
        <v>32</v>
      </c>
      <c r="D17" s="75" t="s">
        <v>33</v>
      </c>
    </row>
    <row r="18" ht="15" spans="2:4">
      <c r="B18" s="73"/>
      <c r="C18" s="74" t="s">
        <v>34</v>
      </c>
      <c r="D18" s="75" t="s">
        <v>35</v>
      </c>
    </row>
    <row r="19" ht="15" spans="2:4">
      <c r="B19" s="73"/>
      <c r="C19" s="74" t="s">
        <v>36</v>
      </c>
      <c r="D19" s="75" t="s">
        <v>37</v>
      </c>
    </row>
    <row r="20" ht="15" spans="2:4">
      <c r="B20" s="73"/>
      <c r="C20" s="74" t="s">
        <v>38</v>
      </c>
      <c r="D20" s="75" t="s">
        <v>39</v>
      </c>
    </row>
    <row r="21" ht="15" spans="2:4">
      <c r="B21" s="73"/>
      <c r="C21" s="74" t="s">
        <v>40</v>
      </c>
      <c r="D21" s="75" t="s">
        <v>41</v>
      </c>
    </row>
    <row r="22" ht="15" spans="2:4">
      <c r="B22" s="73"/>
      <c r="C22" s="74" t="s">
        <v>42</v>
      </c>
      <c r="D22" s="75" t="s">
        <v>43</v>
      </c>
    </row>
    <row r="23" ht="15" spans="2:4">
      <c r="B23" s="73"/>
      <c r="C23" s="74" t="s">
        <v>44</v>
      </c>
      <c r="D23" s="75" t="s">
        <v>45</v>
      </c>
    </row>
    <row r="24" ht="15" spans="2:4">
      <c r="B24" s="73"/>
      <c r="C24" s="74" t="s">
        <v>46</v>
      </c>
      <c r="D24" s="75" t="s">
        <v>47</v>
      </c>
    </row>
    <row r="25" ht="15" spans="2:4">
      <c r="B25" s="73"/>
      <c r="C25" s="74" t="s">
        <v>48</v>
      </c>
      <c r="D25" s="75" t="s">
        <v>49</v>
      </c>
    </row>
    <row r="26" ht="15" spans="2:4">
      <c r="B26" s="73"/>
      <c r="C26" s="74" t="s">
        <v>50</v>
      </c>
      <c r="D26" s="75" t="s">
        <v>51</v>
      </c>
    </row>
    <row r="27" ht="15" spans="2:4">
      <c r="B27" s="73"/>
      <c r="C27" s="74" t="s">
        <v>52</v>
      </c>
      <c r="D27" s="75" t="s">
        <v>53</v>
      </c>
    </row>
    <row r="28" ht="15" spans="2:4">
      <c r="B28" s="73"/>
      <c r="C28" s="74" t="s">
        <v>54</v>
      </c>
      <c r="D28" s="75" t="s">
        <v>55</v>
      </c>
    </row>
    <row r="29" ht="15" spans="2:4">
      <c r="B29" s="73"/>
      <c r="C29" s="74" t="s">
        <v>56</v>
      </c>
      <c r="D29" s="75" t="s">
        <v>57</v>
      </c>
    </row>
    <row r="30" ht="15" spans="2:4">
      <c r="B30" s="73"/>
      <c r="C30" s="74" t="s">
        <v>58</v>
      </c>
      <c r="D30" s="75" t="s">
        <v>59</v>
      </c>
    </row>
    <row r="31" ht="15" spans="2:4">
      <c r="B31" s="73"/>
      <c r="C31" s="74" t="s">
        <v>60</v>
      </c>
      <c r="D31" s="75" t="s">
        <v>61</v>
      </c>
    </row>
    <row r="32" ht="15" spans="2:4">
      <c r="B32" s="73"/>
      <c r="C32" s="74" t="s">
        <v>62</v>
      </c>
      <c r="D32" s="75" t="s">
        <v>63</v>
      </c>
    </row>
    <row r="33" ht="15" spans="2:4">
      <c r="B33" s="73"/>
      <c r="C33" s="74" t="s">
        <v>64</v>
      </c>
      <c r="D33" s="75" t="s">
        <v>65</v>
      </c>
    </row>
    <row r="34" ht="15" spans="2:4">
      <c r="B34" s="73"/>
      <c r="C34" s="74" t="s">
        <v>66</v>
      </c>
      <c r="D34" s="75" t="s">
        <v>67</v>
      </c>
    </row>
    <row r="35" ht="15" spans="2:4">
      <c r="B35" s="73"/>
      <c r="C35" s="74" t="s">
        <v>68</v>
      </c>
      <c r="D35" s="75" t="s">
        <v>69</v>
      </c>
    </row>
    <row r="36" ht="15" spans="2:4">
      <c r="B36" s="73"/>
      <c r="C36" s="74" t="s">
        <v>70</v>
      </c>
      <c r="D36" s="75" t="s">
        <v>71</v>
      </c>
    </row>
    <row r="37" ht="15" spans="2:4">
      <c r="B37" s="73"/>
      <c r="C37" s="74" t="s">
        <v>72</v>
      </c>
      <c r="D37" s="75" t="s">
        <v>73</v>
      </c>
    </row>
    <row r="38" ht="15" spans="2:4">
      <c r="B38" s="73"/>
      <c r="C38" s="74" t="s">
        <v>74</v>
      </c>
      <c r="D38" s="75" t="s">
        <v>75</v>
      </c>
    </row>
    <row r="39" ht="15" spans="2:4">
      <c r="B39" s="73"/>
      <c r="C39" s="74" t="s">
        <v>76</v>
      </c>
      <c r="D39" s="75" t="s">
        <v>77</v>
      </c>
    </row>
    <row r="40" ht="15" spans="2:4">
      <c r="B40" s="73"/>
      <c r="C40" s="74" t="s">
        <v>78</v>
      </c>
      <c r="D40" s="75" t="s">
        <v>79</v>
      </c>
    </row>
    <row r="41" ht="15" spans="2:4">
      <c r="B41" s="73"/>
      <c r="C41" s="74" t="s">
        <v>80</v>
      </c>
      <c r="D41" s="75" t="s">
        <v>81</v>
      </c>
    </row>
    <row r="42" ht="15" spans="2:4">
      <c r="B42" s="73"/>
      <c r="C42" s="74" t="s">
        <v>82</v>
      </c>
      <c r="D42" s="75" t="s">
        <v>83</v>
      </c>
    </row>
    <row r="43" ht="15" spans="2:4">
      <c r="B43" s="73"/>
      <c r="C43" s="74" t="s">
        <v>84</v>
      </c>
      <c r="D43" s="75" t="s">
        <v>85</v>
      </c>
    </row>
    <row r="44" ht="15" spans="2:4">
      <c r="B44" s="73"/>
      <c r="C44" s="74" t="s">
        <v>86</v>
      </c>
      <c r="D44" s="75" t="s">
        <v>87</v>
      </c>
    </row>
    <row r="45" ht="15.75" spans="2:4">
      <c r="B45" s="76"/>
      <c r="C45" s="77" t="s">
        <v>88</v>
      </c>
      <c r="D45" s="78" t="s">
        <v>89</v>
      </c>
    </row>
    <row r="46" ht="15" spans="2:4">
      <c r="B46" s="79" t="s">
        <v>90</v>
      </c>
      <c r="C46" s="80" t="s">
        <v>91</v>
      </c>
      <c r="D46" s="81" t="s">
        <v>92</v>
      </c>
    </row>
    <row r="47" ht="15" spans="2:4">
      <c r="B47" s="73"/>
      <c r="C47" s="74" t="s">
        <v>93</v>
      </c>
      <c r="D47" s="75" t="s">
        <v>94</v>
      </c>
    </row>
    <row r="48" ht="15" spans="2:4">
      <c r="B48" s="73"/>
      <c r="C48" s="74" t="s">
        <v>95</v>
      </c>
      <c r="D48" s="75" t="s">
        <v>96</v>
      </c>
    </row>
    <row r="49" ht="15" spans="2:4">
      <c r="B49" s="73"/>
      <c r="C49" s="74" t="s">
        <v>97</v>
      </c>
      <c r="D49" s="75" t="s">
        <v>98</v>
      </c>
    </row>
    <row r="50" ht="15" spans="2:4">
      <c r="B50" s="73"/>
      <c r="C50" s="74" t="s">
        <v>99</v>
      </c>
      <c r="D50" s="75" t="s">
        <v>100</v>
      </c>
    </row>
    <row r="51" ht="15" spans="2:4">
      <c r="B51" s="73"/>
      <c r="C51" s="74" t="s">
        <v>101</v>
      </c>
      <c r="D51" s="75" t="s">
        <v>102</v>
      </c>
    </row>
    <row r="52" ht="15" spans="2:4">
      <c r="B52" s="73"/>
      <c r="C52" s="74" t="s">
        <v>103</v>
      </c>
      <c r="D52" s="75" t="s">
        <v>104</v>
      </c>
    </row>
    <row r="53" ht="15" spans="2:4">
      <c r="B53" s="73"/>
      <c r="C53" s="74" t="s">
        <v>105</v>
      </c>
      <c r="D53" s="75" t="s">
        <v>106</v>
      </c>
    </row>
    <row r="54" ht="15" spans="2:4">
      <c r="B54" s="73"/>
      <c r="C54" s="74" t="s">
        <v>107</v>
      </c>
      <c r="D54" s="75" t="s">
        <v>108</v>
      </c>
    </row>
    <row r="55" ht="15" spans="2:4">
      <c r="B55" s="73"/>
      <c r="C55" s="74" t="s">
        <v>109</v>
      </c>
      <c r="D55" s="75" t="s">
        <v>110</v>
      </c>
    </row>
    <row r="56" ht="15" spans="2:4">
      <c r="B56" s="73"/>
      <c r="C56" s="74" t="s">
        <v>111</v>
      </c>
      <c r="D56" s="75" t="s">
        <v>112</v>
      </c>
    </row>
    <row r="57" ht="15" spans="2:4">
      <c r="B57" s="73"/>
      <c r="C57" s="74" t="s">
        <v>113</v>
      </c>
      <c r="D57" s="75" t="s">
        <v>114</v>
      </c>
    </row>
    <row r="58" ht="15" spans="2:4">
      <c r="B58" s="73"/>
      <c r="C58" s="74" t="s">
        <v>115</v>
      </c>
      <c r="D58" s="75" t="s">
        <v>116</v>
      </c>
    </row>
    <row r="59" ht="15" spans="2:4">
      <c r="B59" s="73"/>
      <c r="C59" s="74" t="s">
        <v>117</v>
      </c>
      <c r="D59" s="75" t="s">
        <v>118</v>
      </c>
    </row>
    <row r="60" ht="15" spans="2:4">
      <c r="B60" s="73"/>
      <c r="C60" s="74" t="s">
        <v>119</v>
      </c>
      <c r="D60" s="75" t="s">
        <v>120</v>
      </c>
    </row>
    <row r="61" ht="15" spans="2:4">
      <c r="B61" s="73"/>
      <c r="C61" s="74" t="s">
        <v>121</v>
      </c>
      <c r="D61" s="75" t="s">
        <v>122</v>
      </c>
    </row>
    <row r="62" ht="15" spans="2:4">
      <c r="B62" s="73"/>
      <c r="C62" s="74" t="s">
        <v>123</v>
      </c>
      <c r="D62" s="75" t="s">
        <v>124</v>
      </c>
    </row>
    <row r="63" ht="15" spans="2:4">
      <c r="B63" s="73"/>
      <c r="C63" s="74" t="s">
        <v>125</v>
      </c>
      <c r="D63" s="75" t="s">
        <v>126</v>
      </c>
    </row>
    <row r="64" ht="15" spans="2:4">
      <c r="B64" s="73"/>
      <c r="C64" s="74" t="s">
        <v>127</v>
      </c>
      <c r="D64" s="75" t="s">
        <v>128</v>
      </c>
    </row>
    <row r="65" ht="15" spans="2:4">
      <c r="B65" s="73"/>
      <c r="C65" s="74" t="s">
        <v>129</v>
      </c>
      <c r="D65" s="75" t="s">
        <v>130</v>
      </c>
    </row>
    <row r="66" ht="15" spans="2:4">
      <c r="B66" s="73"/>
      <c r="C66" s="74" t="s">
        <v>131</v>
      </c>
      <c r="D66" s="75" t="s">
        <v>132</v>
      </c>
    </row>
    <row r="67" ht="15" spans="2:4">
      <c r="B67" s="73"/>
      <c r="C67" s="74" t="s">
        <v>133</v>
      </c>
      <c r="D67" s="75" t="s">
        <v>134</v>
      </c>
    </row>
    <row r="68" ht="15" spans="2:4">
      <c r="B68" s="73"/>
      <c r="C68" s="74" t="s">
        <v>135</v>
      </c>
      <c r="D68" s="75" t="s">
        <v>136</v>
      </c>
    </row>
    <row r="69" ht="15" spans="2:4">
      <c r="B69" s="73"/>
      <c r="C69" s="74" t="s">
        <v>137</v>
      </c>
      <c r="D69" s="75" t="s">
        <v>138</v>
      </c>
    </row>
    <row r="70" ht="15" spans="2:4">
      <c r="B70" s="73"/>
      <c r="C70" s="74" t="s">
        <v>139</v>
      </c>
      <c r="D70" s="75" t="s">
        <v>140</v>
      </c>
    </row>
    <row r="71" ht="15" spans="2:4">
      <c r="B71" s="73"/>
      <c r="C71" s="74" t="s">
        <v>141</v>
      </c>
      <c r="D71" s="75" t="s">
        <v>142</v>
      </c>
    </row>
    <row r="72" ht="15" spans="2:4">
      <c r="B72" s="73"/>
      <c r="C72" s="74" t="s">
        <v>143</v>
      </c>
      <c r="D72" s="75" t="s">
        <v>144</v>
      </c>
    </row>
    <row r="73" ht="15" spans="2:4">
      <c r="B73" s="73"/>
      <c r="C73" s="74" t="s">
        <v>145</v>
      </c>
      <c r="D73" s="75" t="s">
        <v>146</v>
      </c>
    </row>
    <row r="74" ht="15" spans="2:4">
      <c r="B74" s="73"/>
      <c r="C74" s="74" t="s">
        <v>147</v>
      </c>
      <c r="D74" s="75" t="s">
        <v>148</v>
      </c>
    </row>
    <row r="75" ht="15" spans="2:4">
      <c r="B75" s="73"/>
      <c r="C75" s="74" t="s">
        <v>149</v>
      </c>
      <c r="D75" s="75" t="s">
        <v>150</v>
      </c>
    </row>
    <row r="76" ht="15" spans="2:4">
      <c r="B76" s="73"/>
      <c r="C76" s="74" t="s">
        <v>151</v>
      </c>
      <c r="D76" s="75" t="s">
        <v>152</v>
      </c>
    </row>
    <row r="77" ht="15" spans="2:4">
      <c r="B77" s="73"/>
      <c r="C77" s="74" t="s">
        <v>153</v>
      </c>
      <c r="D77" s="75" t="s">
        <v>154</v>
      </c>
    </row>
    <row r="78" ht="15" spans="2:4">
      <c r="B78" s="73"/>
      <c r="C78" s="74" t="s">
        <v>155</v>
      </c>
      <c r="D78" s="75" t="s">
        <v>156</v>
      </c>
    </row>
    <row r="79" ht="15" spans="2:4">
      <c r="B79" s="73"/>
      <c r="C79" s="74" t="s">
        <v>157</v>
      </c>
      <c r="D79" s="75" t="s">
        <v>158</v>
      </c>
    </row>
    <row r="80" ht="15" spans="2:4">
      <c r="B80" s="73"/>
      <c r="C80" s="74" t="s">
        <v>159</v>
      </c>
      <c r="D80" s="75" t="s">
        <v>160</v>
      </c>
    </row>
    <row r="81" ht="15" spans="2:4">
      <c r="B81" s="73"/>
      <c r="C81" s="74" t="s">
        <v>161</v>
      </c>
      <c r="D81" s="75" t="s">
        <v>162</v>
      </c>
    </row>
    <row r="82" ht="15.75" spans="2:4">
      <c r="B82" s="76"/>
      <c r="C82" s="77" t="s">
        <v>163</v>
      </c>
      <c r="D82" s="78" t="s">
        <v>164</v>
      </c>
    </row>
  </sheetData>
  <mergeCells count="2">
    <mergeCell ref="B3:B45"/>
    <mergeCell ref="B46:B8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3"/>
  <sheetViews>
    <sheetView zoomScale="130" zoomScaleNormal="130" workbookViewId="0">
      <selection activeCell="H1" sqref="H$1:H$1048576"/>
    </sheetView>
  </sheetViews>
  <sheetFormatPr defaultColWidth="12.775" defaultRowHeight="13.5"/>
  <cols>
    <col min="1" max="1" width="10.4333333333333" style="34"/>
    <col min="2" max="2" width="10.4333333333333" style="34" customWidth="1"/>
    <col min="3" max="8" width="10" style="34" customWidth="1"/>
    <col min="9" max="9" width="10.7333333333333" style="34" customWidth="1"/>
    <col min="10" max="10" width="10.1416666666667" style="34" customWidth="1"/>
    <col min="11" max="11" width="12.775" style="34" customWidth="1"/>
    <col min="12" max="12" width="13.3833333333333" style="34" customWidth="1"/>
    <col min="13" max="16363" width="12.775" style="34" customWidth="1"/>
    <col min="16364" max="16384" width="12.775" style="34"/>
  </cols>
  <sheetData>
    <row r="2" ht="19.5" spans="2:2">
      <c r="B2" s="35" t="s">
        <v>165</v>
      </c>
    </row>
    <row r="3" ht="16.5" spans="2:14">
      <c r="B3" s="36"/>
      <c r="C3" s="37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8">
        <v>9</v>
      </c>
      <c r="L3" s="38">
        <v>10</v>
      </c>
      <c r="M3" s="38">
        <v>11</v>
      </c>
      <c r="N3" s="38">
        <v>12</v>
      </c>
    </row>
    <row r="4" ht="15.75" spans="2:15">
      <c r="B4" s="39" t="s">
        <v>166</v>
      </c>
      <c r="C4" s="40">
        <v>2.025</v>
      </c>
      <c r="D4" s="41">
        <v>2.088</v>
      </c>
      <c r="E4" s="42">
        <v>1.245</v>
      </c>
      <c r="F4" s="43">
        <v>0.403</v>
      </c>
      <c r="G4" s="44">
        <v>1.433</v>
      </c>
      <c r="H4" s="44">
        <v>0.373</v>
      </c>
      <c r="I4" s="44">
        <v>0.391</v>
      </c>
      <c r="J4" s="44">
        <v>0.781</v>
      </c>
      <c r="K4" s="44">
        <v>0.58</v>
      </c>
      <c r="L4" s="44">
        <v>0.626</v>
      </c>
      <c r="M4" s="44">
        <v>0.881</v>
      </c>
      <c r="N4" s="64">
        <v>0.532</v>
      </c>
      <c r="O4" s="65">
        <v>450</v>
      </c>
    </row>
    <row r="5" ht="15.75" spans="2:15">
      <c r="B5" s="45" t="s">
        <v>167</v>
      </c>
      <c r="C5" s="46">
        <v>1.316</v>
      </c>
      <c r="D5" s="47">
        <v>1.271</v>
      </c>
      <c r="E5" s="48">
        <v>1.72</v>
      </c>
      <c r="F5" s="49">
        <v>0.394</v>
      </c>
      <c r="G5" s="50">
        <v>0.349</v>
      </c>
      <c r="H5" s="50">
        <v>0.294</v>
      </c>
      <c r="I5" s="50">
        <v>0.704</v>
      </c>
      <c r="J5" s="50">
        <v>0.406</v>
      </c>
      <c r="K5" s="50">
        <v>0.32</v>
      </c>
      <c r="L5" s="50">
        <v>0.436</v>
      </c>
      <c r="M5" s="50">
        <v>0.451</v>
      </c>
      <c r="N5" s="66">
        <v>0.58</v>
      </c>
      <c r="O5" s="65">
        <v>450</v>
      </c>
    </row>
    <row r="6" ht="15.75" spans="2:15">
      <c r="B6" s="45" t="s">
        <v>168</v>
      </c>
      <c r="C6" s="46">
        <v>0.711</v>
      </c>
      <c r="D6" s="47">
        <v>0.736</v>
      </c>
      <c r="E6" s="48">
        <v>2.217</v>
      </c>
      <c r="F6" s="50">
        <v>0.318</v>
      </c>
      <c r="G6" s="50">
        <v>0.365</v>
      </c>
      <c r="H6" s="50">
        <v>0.419</v>
      </c>
      <c r="I6" s="50">
        <v>0.545</v>
      </c>
      <c r="J6" s="50">
        <v>0.353</v>
      </c>
      <c r="K6" s="50">
        <v>0.413</v>
      </c>
      <c r="L6" s="50">
        <v>0.444</v>
      </c>
      <c r="M6" s="50">
        <v>0.609</v>
      </c>
      <c r="N6" s="66">
        <v>0.553</v>
      </c>
      <c r="O6" s="65">
        <v>450</v>
      </c>
    </row>
    <row r="7" ht="15.75" spans="2:15">
      <c r="B7" s="45" t="s">
        <v>169</v>
      </c>
      <c r="C7" s="46">
        <v>0.505</v>
      </c>
      <c r="D7" s="47">
        <v>0.508</v>
      </c>
      <c r="E7" s="48">
        <v>0.516</v>
      </c>
      <c r="F7" s="50">
        <v>0.36</v>
      </c>
      <c r="G7" s="50">
        <v>0.502</v>
      </c>
      <c r="H7" s="50">
        <v>0.435</v>
      </c>
      <c r="I7" s="50">
        <v>0.404</v>
      </c>
      <c r="J7" s="48">
        <v>0.963</v>
      </c>
      <c r="K7" s="50">
        <v>0.397</v>
      </c>
      <c r="L7" s="50">
        <v>0.419</v>
      </c>
      <c r="M7" s="50">
        <v>0.38</v>
      </c>
      <c r="N7" s="66">
        <v>0.528</v>
      </c>
      <c r="O7" s="65">
        <v>450</v>
      </c>
    </row>
    <row r="8" ht="15.75" spans="2:15">
      <c r="B8" s="45" t="s">
        <v>170</v>
      </c>
      <c r="C8" s="46">
        <v>0.362</v>
      </c>
      <c r="D8" s="47">
        <v>0.376</v>
      </c>
      <c r="E8" s="50">
        <v>0.486</v>
      </c>
      <c r="F8" s="50">
        <v>0.363</v>
      </c>
      <c r="G8" s="50">
        <v>0.392</v>
      </c>
      <c r="H8" s="50">
        <v>0.406</v>
      </c>
      <c r="I8" s="50">
        <v>0.435</v>
      </c>
      <c r="J8" s="48">
        <v>0.707</v>
      </c>
      <c r="K8" s="50">
        <v>0.351</v>
      </c>
      <c r="L8" s="50">
        <v>0.422</v>
      </c>
      <c r="M8" s="50">
        <v>0.723</v>
      </c>
      <c r="N8" s="66">
        <v>0.814</v>
      </c>
      <c r="O8" s="65">
        <v>450</v>
      </c>
    </row>
    <row r="9" ht="15.75" spans="2:15">
      <c r="B9" s="45" t="s">
        <v>171</v>
      </c>
      <c r="C9" s="46">
        <v>0.211</v>
      </c>
      <c r="D9" s="47">
        <v>0.197</v>
      </c>
      <c r="E9" s="49">
        <v>0.287</v>
      </c>
      <c r="F9" s="50">
        <v>0.441</v>
      </c>
      <c r="G9" s="50">
        <v>0.388</v>
      </c>
      <c r="H9" s="50">
        <v>0.441</v>
      </c>
      <c r="I9" s="50">
        <v>0.414</v>
      </c>
      <c r="J9" s="48">
        <v>0.554</v>
      </c>
      <c r="K9" s="50">
        <v>0.339</v>
      </c>
      <c r="L9" s="50">
        <v>0.472</v>
      </c>
      <c r="M9" s="50">
        <v>0.444</v>
      </c>
      <c r="N9" s="66">
        <v>0.617</v>
      </c>
      <c r="O9" s="65">
        <v>450</v>
      </c>
    </row>
    <row r="10" ht="15.75" spans="2:15">
      <c r="B10" s="45" t="s">
        <v>172</v>
      </c>
      <c r="C10" s="46"/>
      <c r="D10" s="47"/>
      <c r="E10" s="49">
        <v>2.41</v>
      </c>
      <c r="F10" s="50">
        <v>1.452</v>
      </c>
      <c r="G10" s="50">
        <v>0.318</v>
      </c>
      <c r="H10" s="50">
        <v>0.297</v>
      </c>
      <c r="I10" s="50">
        <v>0.397</v>
      </c>
      <c r="J10" s="48">
        <v>0.59</v>
      </c>
      <c r="K10" s="50">
        <v>0.356</v>
      </c>
      <c r="L10" s="50">
        <v>0.451</v>
      </c>
      <c r="M10" s="50">
        <v>0.637</v>
      </c>
      <c r="N10" s="66">
        <v>0.501</v>
      </c>
      <c r="O10" s="65">
        <v>450</v>
      </c>
    </row>
    <row r="11" ht="16.5" spans="2:15">
      <c r="B11" s="51" t="s">
        <v>173</v>
      </c>
      <c r="C11" s="52"/>
      <c r="D11" s="53"/>
      <c r="E11" s="54">
        <v>0.378</v>
      </c>
      <c r="F11" s="55">
        <v>0.409</v>
      </c>
      <c r="G11" s="55">
        <v>0.4</v>
      </c>
      <c r="H11" s="55">
        <v>0.532</v>
      </c>
      <c r="I11" s="55">
        <v>0.481</v>
      </c>
      <c r="J11" s="55">
        <v>0.344</v>
      </c>
      <c r="K11" s="55">
        <v>0.375</v>
      </c>
      <c r="L11" s="55">
        <v>0.518</v>
      </c>
      <c r="M11" s="55">
        <v>0.554</v>
      </c>
      <c r="N11" s="67">
        <v>0.518</v>
      </c>
      <c r="O11" s="65">
        <v>450</v>
      </c>
    </row>
    <row r="12" ht="15.75" spans="2:11">
      <c r="B12" s="56"/>
      <c r="C12" s="57"/>
      <c r="D12" s="57"/>
      <c r="E12" s="57"/>
      <c r="F12" s="57"/>
      <c r="G12" s="57"/>
      <c r="J12" s="17"/>
      <c r="K12" s="17"/>
    </row>
    <row r="13" ht="15.75" spans="2:7">
      <c r="B13" s="56"/>
      <c r="C13" s="57"/>
      <c r="D13" s="57"/>
      <c r="E13" s="57"/>
      <c r="F13" s="57"/>
      <c r="G13" s="57"/>
    </row>
    <row r="14" ht="19.5" spans="2:7">
      <c r="B14" s="58" t="s">
        <v>174</v>
      </c>
      <c r="C14" s="58"/>
      <c r="D14" s="58"/>
      <c r="E14" s="58"/>
      <c r="F14" s="58"/>
      <c r="G14" s="58"/>
    </row>
    <row r="15" ht="16.5" spans="2:14">
      <c r="B15" s="59"/>
      <c r="C15" s="37">
        <v>1</v>
      </c>
      <c r="D15" s="38">
        <v>2</v>
      </c>
      <c r="E15" s="38">
        <v>3</v>
      </c>
      <c r="F15" s="38">
        <v>4</v>
      </c>
      <c r="G15" s="38">
        <v>5</v>
      </c>
      <c r="H15" s="38">
        <v>6</v>
      </c>
      <c r="I15" s="38">
        <v>7</v>
      </c>
      <c r="J15" s="38">
        <v>8</v>
      </c>
      <c r="K15" s="38">
        <v>9</v>
      </c>
      <c r="L15" s="38">
        <v>10</v>
      </c>
      <c r="M15" s="38">
        <v>11</v>
      </c>
      <c r="N15" s="68">
        <v>12</v>
      </c>
    </row>
    <row r="16" ht="15.75" spans="2:14">
      <c r="B16" s="60" t="s">
        <v>166</v>
      </c>
      <c r="C16" s="40" t="s">
        <v>175</v>
      </c>
      <c r="D16" s="41" t="s">
        <v>175</v>
      </c>
      <c r="E16" s="61" t="s">
        <v>5</v>
      </c>
      <c r="F16" s="61" t="s">
        <v>21</v>
      </c>
      <c r="G16" s="61" t="s">
        <v>37</v>
      </c>
      <c r="H16" s="61" t="s">
        <v>53</v>
      </c>
      <c r="I16" s="61" t="s">
        <v>69</v>
      </c>
      <c r="J16" s="61" t="s">
        <v>85</v>
      </c>
      <c r="K16" s="61" t="s">
        <v>102</v>
      </c>
      <c r="L16" s="61" t="s">
        <v>118</v>
      </c>
      <c r="M16" s="61" t="s">
        <v>134</v>
      </c>
      <c r="N16" s="64" t="s">
        <v>150</v>
      </c>
    </row>
    <row r="17" ht="15.75" spans="2:14">
      <c r="B17" s="45" t="s">
        <v>167</v>
      </c>
      <c r="C17" s="46" t="s">
        <v>176</v>
      </c>
      <c r="D17" s="47" t="s">
        <v>176</v>
      </c>
      <c r="E17" s="62" t="s">
        <v>7</v>
      </c>
      <c r="F17" s="62" t="s">
        <v>23</v>
      </c>
      <c r="G17" s="62" t="s">
        <v>39</v>
      </c>
      <c r="H17" s="62" t="s">
        <v>55</v>
      </c>
      <c r="I17" s="62" t="s">
        <v>71</v>
      </c>
      <c r="J17" s="62" t="s">
        <v>87</v>
      </c>
      <c r="K17" s="62" t="s">
        <v>104</v>
      </c>
      <c r="L17" s="62" t="s">
        <v>120</v>
      </c>
      <c r="M17" s="62" t="s">
        <v>136</v>
      </c>
      <c r="N17" s="66" t="s">
        <v>152</v>
      </c>
    </row>
    <row r="18" ht="15.75" spans="2:14">
      <c r="B18" s="45" t="s">
        <v>168</v>
      </c>
      <c r="C18" s="46" t="s">
        <v>177</v>
      </c>
      <c r="D18" s="47" t="s">
        <v>177</v>
      </c>
      <c r="E18" s="62" t="s">
        <v>9</v>
      </c>
      <c r="F18" s="62" t="s">
        <v>25</v>
      </c>
      <c r="G18" s="62" t="s">
        <v>41</v>
      </c>
      <c r="H18" s="62" t="s">
        <v>57</v>
      </c>
      <c r="I18" s="62" t="s">
        <v>73</v>
      </c>
      <c r="J18" s="62" t="s">
        <v>89</v>
      </c>
      <c r="K18" s="62" t="s">
        <v>106</v>
      </c>
      <c r="L18" s="62" t="s">
        <v>122</v>
      </c>
      <c r="M18" s="62" t="s">
        <v>138</v>
      </c>
      <c r="N18" s="66" t="s">
        <v>154</v>
      </c>
    </row>
    <row r="19" ht="15.75" spans="2:14">
      <c r="B19" s="45" t="s">
        <v>169</v>
      </c>
      <c r="C19" s="46" t="s">
        <v>178</v>
      </c>
      <c r="D19" s="47" t="s">
        <v>178</v>
      </c>
      <c r="E19" s="62" t="s">
        <v>11</v>
      </c>
      <c r="F19" s="62" t="s">
        <v>27</v>
      </c>
      <c r="G19" s="62" t="s">
        <v>43</v>
      </c>
      <c r="H19" s="62" t="s">
        <v>59</v>
      </c>
      <c r="I19" s="62" t="s">
        <v>75</v>
      </c>
      <c r="J19" s="62" t="s">
        <v>92</v>
      </c>
      <c r="K19" s="62" t="s">
        <v>108</v>
      </c>
      <c r="L19" s="62" t="s">
        <v>124</v>
      </c>
      <c r="M19" s="62" t="s">
        <v>140</v>
      </c>
      <c r="N19" s="66" t="s">
        <v>156</v>
      </c>
    </row>
    <row r="20" ht="15.75" spans="2:14">
      <c r="B20" s="45" t="s">
        <v>170</v>
      </c>
      <c r="C20" s="46" t="s">
        <v>179</v>
      </c>
      <c r="D20" s="47" t="s">
        <v>179</v>
      </c>
      <c r="E20" s="62" t="s">
        <v>13</v>
      </c>
      <c r="F20" s="62" t="s">
        <v>29</v>
      </c>
      <c r="G20" s="62" t="s">
        <v>45</v>
      </c>
      <c r="H20" s="62" t="s">
        <v>61</v>
      </c>
      <c r="I20" s="62" t="s">
        <v>77</v>
      </c>
      <c r="J20" s="62" t="s">
        <v>94</v>
      </c>
      <c r="K20" s="62" t="s">
        <v>110</v>
      </c>
      <c r="L20" s="62" t="s">
        <v>126</v>
      </c>
      <c r="M20" s="62" t="s">
        <v>142</v>
      </c>
      <c r="N20" s="66" t="s">
        <v>158</v>
      </c>
    </row>
    <row r="21" ht="15.75" spans="2:14">
      <c r="B21" s="45" t="s">
        <v>171</v>
      </c>
      <c r="C21" s="46" t="s">
        <v>180</v>
      </c>
      <c r="D21" s="47" t="s">
        <v>180</v>
      </c>
      <c r="E21" s="62" t="s">
        <v>15</v>
      </c>
      <c r="F21" s="62" t="s">
        <v>31</v>
      </c>
      <c r="G21" s="62" t="s">
        <v>47</v>
      </c>
      <c r="H21" s="62" t="s">
        <v>63</v>
      </c>
      <c r="I21" s="62" t="s">
        <v>79</v>
      </c>
      <c r="J21" s="62" t="s">
        <v>96</v>
      </c>
      <c r="K21" s="62" t="s">
        <v>112</v>
      </c>
      <c r="L21" s="62" t="s">
        <v>128</v>
      </c>
      <c r="M21" s="62" t="s">
        <v>144</v>
      </c>
      <c r="N21" s="66" t="s">
        <v>160</v>
      </c>
    </row>
    <row r="22" ht="15.75" spans="2:14">
      <c r="B22" s="45" t="s">
        <v>172</v>
      </c>
      <c r="C22" s="46"/>
      <c r="D22" s="47"/>
      <c r="E22" s="62" t="s">
        <v>17</v>
      </c>
      <c r="F22" s="62" t="s">
        <v>33</v>
      </c>
      <c r="G22" s="62" t="s">
        <v>49</v>
      </c>
      <c r="H22" s="62" t="s">
        <v>65</v>
      </c>
      <c r="I22" s="62" t="s">
        <v>81</v>
      </c>
      <c r="J22" s="62" t="s">
        <v>98</v>
      </c>
      <c r="K22" s="62" t="s">
        <v>114</v>
      </c>
      <c r="L22" s="62" t="s">
        <v>130</v>
      </c>
      <c r="M22" s="62" t="s">
        <v>146</v>
      </c>
      <c r="N22" s="66" t="s">
        <v>162</v>
      </c>
    </row>
    <row r="23" ht="16.5" spans="2:14">
      <c r="B23" s="51" t="s">
        <v>173</v>
      </c>
      <c r="C23" s="52"/>
      <c r="D23" s="53"/>
      <c r="E23" s="63" t="s">
        <v>19</v>
      </c>
      <c r="F23" s="63" t="s">
        <v>35</v>
      </c>
      <c r="G23" s="63" t="s">
        <v>51</v>
      </c>
      <c r="H23" s="63" t="s">
        <v>67</v>
      </c>
      <c r="I23" s="63" t="s">
        <v>83</v>
      </c>
      <c r="J23" s="63" t="s">
        <v>100</v>
      </c>
      <c r="K23" s="63" t="s">
        <v>116</v>
      </c>
      <c r="L23" s="63" t="s">
        <v>132</v>
      </c>
      <c r="M23" s="63" t="s">
        <v>148</v>
      </c>
      <c r="N23" s="67" t="s"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6"/>
  <sheetViews>
    <sheetView zoomScale="85" zoomScaleNormal="85" workbookViewId="0">
      <selection activeCell="C3" sqref="C3"/>
    </sheetView>
  </sheetViews>
  <sheetFormatPr defaultColWidth="8.89166666666667" defaultRowHeight="13.5"/>
  <cols>
    <col min="1" max="1" width="8.89166666666667" style="19"/>
    <col min="2" max="2" width="16.2166666666667" style="19" customWidth="1"/>
    <col min="3" max="8" width="7.6" style="17" customWidth="1"/>
    <col min="9" max="9" width="8" style="17" customWidth="1"/>
    <col min="10" max="13" width="9.38333333333333" style="19"/>
    <col min="14" max="16384" width="8.89166666666667" style="19"/>
  </cols>
  <sheetData>
    <row r="1" ht="14.25"/>
    <row r="2" s="17" customFormat="1" ht="31" customHeight="1" spans="2:15">
      <c r="B2" s="20" t="s">
        <v>181</v>
      </c>
      <c r="C2" s="21">
        <f>AVERAGE(原始数据!C9:D9)</f>
        <v>0.204</v>
      </c>
      <c r="D2" s="22"/>
      <c r="E2" s="22"/>
      <c r="F2" s="22"/>
      <c r="G2" s="23"/>
      <c r="H2" s="19"/>
      <c r="I2"/>
      <c r="J2"/>
      <c r="K2"/>
      <c r="L2"/>
      <c r="M2"/>
      <c r="N2"/>
      <c r="O2"/>
    </row>
    <row r="3" s="17" customFormat="1" ht="31" customHeight="1" spans="2:15">
      <c r="B3" s="24" t="s">
        <v>182</v>
      </c>
      <c r="C3" s="25">
        <f>AVERAGE(原始数据!C4:D4)-$C$2</f>
        <v>1.8525</v>
      </c>
      <c r="D3" s="26">
        <f>AVERAGE(原始数据!C5:D5)-$C$2</f>
        <v>1.0895</v>
      </c>
      <c r="E3" s="26">
        <f>AVERAGE(原始数据!C6:D6)-$C$2</f>
        <v>0.5195</v>
      </c>
      <c r="F3" s="26">
        <f>AVERAGE(原始数据!C7:D7)-$C$2</f>
        <v>0.3025</v>
      </c>
      <c r="G3" s="27">
        <f>AVERAGE(原始数据!C8:D8)-$C$2</f>
        <v>0.165</v>
      </c>
      <c r="H3" s="19"/>
      <c r="I3"/>
      <c r="K3"/>
      <c r="L3"/>
      <c r="M3"/>
      <c r="N3"/>
      <c r="O3"/>
    </row>
    <row r="4" s="18" customFormat="1" ht="31" customHeight="1" spans="2:15">
      <c r="B4" s="28" t="s">
        <v>183</v>
      </c>
      <c r="C4" s="29">
        <v>400</v>
      </c>
      <c r="D4" s="30">
        <v>200</v>
      </c>
      <c r="E4" s="30">
        <v>100</v>
      </c>
      <c r="F4" s="30">
        <v>50</v>
      </c>
      <c r="G4" s="31">
        <v>25</v>
      </c>
      <c r="H4" s="19"/>
      <c r="I4"/>
      <c r="K4"/>
      <c r="L4"/>
      <c r="M4"/>
      <c r="N4"/>
      <c r="O4"/>
    </row>
    <row r="5" spans="11:17">
      <c r="K5"/>
      <c r="M5"/>
      <c r="N5"/>
      <c r="O5"/>
      <c r="P5"/>
      <c r="Q5"/>
    </row>
    <row r="6" spans="11:17">
      <c r="K6"/>
      <c r="M6"/>
      <c r="N6"/>
      <c r="O6"/>
      <c r="P6"/>
      <c r="Q6"/>
    </row>
    <row r="7" spans="11:17">
      <c r="K7"/>
      <c r="M7"/>
      <c r="N7"/>
      <c r="O7"/>
      <c r="P7"/>
      <c r="Q7"/>
    </row>
    <row r="8" spans="10:17">
      <c r="J8"/>
      <c r="K8"/>
      <c r="M8"/>
      <c r="N8"/>
      <c r="O8"/>
      <c r="P8"/>
      <c r="Q8"/>
    </row>
    <row r="9" spans="10:10">
      <c r="J9" s="18"/>
    </row>
    <row r="10" spans="9:13">
      <c r="I10" s="19"/>
      <c r="K10" s="17"/>
      <c r="L10" s="17"/>
      <c r="M10" s="17"/>
    </row>
    <row r="11" spans="9:11">
      <c r="I11" s="19"/>
      <c r="K11" s="17"/>
    </row>
    <row r="12" spans="9:9">
      <c r="I12" s="19"/>
    </row>
    <row r="13" spans="9:9">
      <c r="I13" s="19"/>
    </row>
    <row r="14" spans="9:9">
      <c r="I14" s="19"/>
    </row>
    <row r="15" spans="9:9">
      <c r="I15" s="19"/>
    </row>
    <row r="25" spans="2:5">
      <c r="B25" s="32"/>
      <c r="C25" s="32"/>
      <c r="D25" s="33"/>
      <c r="E25" s="33"/>
    </row>
    <row r="26" spans="2:5">
      <c r="B26" s="32"/>
      <c r="C26" s="32"/>
      <c r="D26" s="33"/>
      <c r="E26" s="33"/>
    </row>
  </sheetData>
  <mergeCells count="1">
    <mergeCell ref="C2:G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tabSelected="1" zoomScale="70" zoomScaleNormal="70" topLeftCell="A8" workbookViewId="0">
      <selection activeCell="A3" sqref="A3:A45"/>
    </sheetView>
  </sheetViews>
  <sheetFormatPr defaultColWidth="12.4416666666667" defaultRowHeight="13.5" outlineLevelCol="3"/>
  <cols>
    <col min="1" max="1" width="7.49166666666667" style="1" customWidth="1"/>
    <col min="2" max="4" width="10.75" style="1" customWidth="1"/>
    <col min="5" max="16350" width="12.4416666666667" style="1" customWidth="1"/>
    <col min="16351" max="16353" width="12.4416666666667" style="1"/>
  </cols>
  <sheetData>
    <row r="1" ht="14.25"/>
    <row r="2" ht="15" spans="2:4">
      <c r="B2" s="2" t="s">
        <v>184</v>
      </c>
      <c r="C2" s="2" t="s">
        <v>185</v>
      </c>
      <c r="D2" s="3" t="s">
        <v>186</v>
      </c>
    </row>
    <row r="3" ht="15" spans="1:4">
      <c r="A3" s="1" t="s">
        <v>187</v>
      </c>
      <c r="B3" s="4" t="s">
        <v>5</v>
      </c>
      <c r="C3" s="5">
        <f>原始数据!E4-标准曲线!$C$2</f>
        <v>1.041</v>
      </c>
      <c r="D3" s="6">
        <f>(C3*219.33-17.349)*5</f>
        <v>1054.86765</v>
      </c>
    </row>
    <row r="4" ht="15" spans="2:4">
      <c r="B4" s="7" t="s">
        <v>7</v>
      </c>
      <c r="C4" s="8">
        <f>原始数据!E5-标准曲线!$C$2</f>
        <v>1.516</v>
      </c>
      <c r="D4" s="9">
        <f t="shared" ref="D4:D35" si="0">(C4*219.33-17.349)*5</f>
        <v>1575.7764</v>
      </c>
    </row>
    <row r="5" ht="15" spans="2:4">
      <c r="B5" s="7" t="s">
        <v>9</v>
      </c>
      <c r="C5" s="8">
        <f>原始数据!E6-标准曲线!$C$2</f>
        <v>2.013</v>
      </c>
      <c r="D5" s="9">
        <f t="shared" si="0"/>
        <v>2120.81145</v>
      </c>
    </row>
    <row r="6" ht="15" spans="2:4">
      <c r="B6" s="7" t="s">
        <v>11</v>
      </c>
      <c r="C6" s="8">
        <f>原始数据!E7-标准曲线!$C$2</f>
        <v>0.312</v>
      </c>
      <c r="D6" s="9">
        <f t="shared" si="0"/>
        <v>255.4098</v>
      </c>
    </row>
    <row r="7" ht="15" spans="2:4">
      <c r="B7" s="7" t="s">
        <v>13</v>
      </c>
      <c r="C7" s="8">
        <f>原始数据!E8-标准曲线!$C$2</f>
        <v>0.282</v>
      </c>
      <c r="D7" s="9">
        <f t="shared" si="0"/>
        <v>222.5103</v>
      </c>
    </row>
    <row r="8" ht="15" spans="2:4">
      <c r="B8" s="7" t="s">
        <v>15</v>
      </c>
      <c r="C8" s="8">
        <f>原始数据!E9-标准曲线!$C$2</f>
        <v>0.083</v>
      </c>
      <c r="D8" s="9">
        <f t="shared" si="0"/>
        <v>4.27695</v>
      </c>
    </row>
    <row r="9" ht="15" spans="2:4">
      <c r="B9" s="7" t="s">
        <v>17</v>
      </c>
      <c r="C9" s="8">
        <f>原始数据!E10-标准曲线!$C$2</f>
        <v>2.206</v>
      </c>
      <c r="D9" s="9">
        <f t="shared" si="0"/>
        <v>2332.4649</v>
      </c>
    </row>
    <row r="10" ht="15" spans="2:4">
      <c r="B10" s="7" t="s">
        <v>19</v>
      </c>
      <c r="C10" s="8">
        <f>原始数据!E11-标准曲线!$C$2</f>
        <v>0.174</v>
      </c>
      <c r="D10" s="9">
        <f t="shared" si="0"/>
        <v>104.0721</v>
      </c>
    </row>
    <row r="11" ht="15" spans="2:4">
      <c r="B11" s="7" t="s">
        <v>21</v>
      </c>
      <c r="C11" s="8">
        <f>原始数据!F4-标准曲线!$C$2</f>
        <v>0.199</v>
      </c>
      <c r="D11" s="9">
        <f t="shared" si="0"/>
        <v>131.48835</v>
      </c>
    </row>
    <row r="12" ht="15" spans="2:4">
      <c r="B12" s="7" t="s">
        <v>23</v>
      </c>
      <c r="C12" s="8">
        <f>原始数据!F5-标准曲线!$C$2</f>
        <v>0.19</v>
      </c>
      <c r="D12" s="9">
        <f t="shared" si="0"/>
        <v>121.6185</v>
      </c>
    </row>
    <row r="13" ht="15" spans="2:4">
      <c r="B13" s="7" t="s">
        <v>25</v>
      </c>
      <c r="C13" s="8">
        <f>原始数据!F6-标准曲线!$C$2</f>
        <v>0.114</v>
      </c>
      <c r="D13" s="9">
        <f t="shared" si="0"/>
        <v>38.2731</v>
      </c>
    </row>
    <row r="14" ht="15" spans="2:4">
      <c r="B14" s="7" t="s">
        <v>27</v>
      </c>
      <c r="C14" s="8">
        <f>原始数据!F7-标准曲线!$C$2</f>
        <v>0.156</v>
      </c>
      <c r="D14" s="9">
        <f t="shared" si="0"/>
        <v>84.3324</v>
      </c>
    </row>
    <row r="15" ht="15" spans="2:4">
      <c r="B15" s="7" t="s">
        <v>29</v>
      </c>
      <c r="C15" s="8">
        <f>原始数据!F8-标准曲线!$C$2</f>
        <v>0.159</v>
      </c>
      <c r="D15" s="9">
        <f t="shared" si="0"/>
        <v>87.62235</v>
      </c>
    </row>
    <row r="16" ht="15" spans="2:4">
      <c r="B16" s="7" t="s">
        <v>31</v>
      </c>
      <c r="C16" s="8">
        <f>原始数据!F9-标准曲线!$C$2</f>
        <v>0.237</v>
      </c>
      <c r="D16" s="9">
        <f t="shared" si="0"/>
        <v>173.16105</v>
      </c>
    </row>
    <row r="17" ht="15" spans="2:4">
      <c r="B17" s="7" t="s">
        <v>33</v>
      </c>
      <c r="C17" s="8">
        <f>原始数据!F10-标准曲线!$C$2</f>
        <v>1.248</v>
      </c>
      <c r="D17" s="9">
        <f t="shared" si="0"/>
        <v>1281.8742</v>
      </c>
    </row>
    <row r="18" ht="15" spans="2:4">
      <c r="B18" s="7" t="s">
        <v>35</v>
      </c>
      <c r="C18" s="8">
        <f>原始数据!F11-标准曲线!$C$2</f>
        <v>0.205</v>
      </c>
      <c r="D18" s="9">
        <f t="shared" si="0"/>
        <v>138.06825</v>
      </c>
    </row>
    <row r="19" ht="15" spans="2:4">
      <c r="B19" s="7" t="s">
        <v>37</v>
      </c>
      <c r="C19" s="8">
        <f>原始数据!G4-标准曲线!$C$2</f>
        <v>1.229</v>
      </c>
      <c r="D19" s="9">
        <f t="shared" si="0"/>
        <v>1261.03785</v>
      </c>
    </row>
    <row r="20" ht="15" spans="2:4">
      <c r="B20" s="7" t="s">
        <v>39</v>
      </c>
      <c r="C20" s="8">
        <f>原始数据!G5-标准曲线!$C$2</f>
        <v>0.145</v>
      </c>
      <c r="D20" s="9">
        <f t="shared" si="0"/>
        <v>72.26925</v>
      </c>
    </row>
    <row r="21" ht="15" spans="2:4">
      <c r="B21" s="7" t="s">
        <v>41</v>
      </c>
      <c r="C21" s="8">
        <f>原始数据!G6-标准曲线!$C$2</f>
        <v>0.161</v>
      </c>
      <c r="D21" s="9">
        <f t="shared" si="0"/>
        <v>89.81565</v>
      </c>
    </row>
    <row r="22" ht="15" spans="2:4">
      <c r="B22" s="7" t="s">
        <v>43</v>
      </c>
      <c r="C22" s="8">
        <f>原始数据!G7-标准曲线!$C$2</f>
        <v>0.298</v>
      </c>
      <c r="D22" s="9">
        <f t="shared" si="0"/>
        <v>240.0567</v>
      </c>
    </row>
    <row r="23" ht="15" spans="2:4">
      <c r="B23" s="7" t="s">
        <v>45</v>
      </c>
      <c r="C23" s="8">
        <f>原始数据!G8-标准曲线!$C$2</f>
        <v>0.188</v>
      </c>
      <c r="D23" s="9">
        <f t="shared" si="0"/>
        <v>119.4252</v>
      </c>
    </row>
    <row r="24" ht="15" spans="2:4">
      <c r="B24" s="7" t="s">
        <v>47</v>
      </c>
      <c r="C24" s="8">
        <f>原始数据!G9-标准曲线!$C$2</f>
        <v>0.184</v>
      </c>
      <c r="D24" s="9">
        <f t="shared" si="0"/>
        <v>115.0386</v>
      </c>
    </row>
    <row r="25" ht="15" spans="2:4">
      <c r="B25" s="7" t="s">
        <v>49</v>
      </c>
      <c r="C25" s="8">
        <f>原始数据!G10-标准曲线!$C$2</f>
        <v>0.114</v>
      </c>
      <c r="D25" s="9">
        <f t="shared" si="0"/>
        <v>38.2731</v>
      </c>
    </row>
    <row r="26" ht="15" spans="2:4">
      <c r="B26" s="7" t="s">
        <v>51</v>
      </c>
      <c r="C26" s="8">
        <f>原始数据!G11-标准曲线!$C$2</f>
        <v>0.196</v>
      </c>
      <c r="D26" s="9">
        <f t="shared" si="0"/>
        <v>128.1984</v>
      </c>
    </row>
    <row r="27" ht="15" spans="2:4">
      <c r="B27" s="7" t="s">
        <v>53</v>
      </c>
      <c r="C27" s="8">
        <f>原始数据!H4-标准曲线!$C$2</f>
        <v>0.169</v>
      </c>
      <c r="D27" s="9">
        <f t="shared" si="0"/>
        <v>98.58885</v>
      </c>
    </row>
    <row r="28" ht="15" spans="2:4">
      <c r="B28" s="7" t="s">
        <v>55</v>
      </c>
      <c r="C28" s="8">
        <f>原始数据!H5-标准曲线!$C$2</f>
        <v>0.09</v>
      </c>
      <c r="D28" s="9">
        <f t="shared" si="0"/>
        <v>11.9535</v>
      </c>
    </row>
    <row r="29" ht="15" spans="2:4">
      <c r="B29" s="7" t="s">
        <v>57</v>
      </c>
      <c r="C29" s="8">
        <f>原始数据!H6-标准曲线!$C$2</f>
        <v>0.215</v>
      </c>
      <c r="D29" s="9">
        <f t="shared" si="0"/>
        <v>149.03475</v>
      </c>
    </row>
    <row r="30" ht="15" spans="2:4">
      <c r="B30" s="7" t="s">
        <v>59</v>
      </c>
      <c r="C30" s="8">
        <f>原始数据!H7-标准曲线!$C$2</f>
        <v>0.231</v>
      </c>
      <c r="D30" s="9">
        <f t="shared" si="0"/>
        <v>166.58115</v>
      </c>
    </row>
    <row r="31" ht="15" spans="2:4">
      <c r="B31" s="7" t="s">
        <v>61</v>
      </c>
      <c r="C31" s="8">
        <f>原始数据!H8-标准曲线!$C$2</f>
        <v>0.202</v>
      </c>
      <c r="D31" s="9">
        <f t="shared" si="0"/>
        <v>134.7783</v>
      </c>
    </row>
    <row r="32" ht="15" spans="2:4">
      <c r="B32" s="7" t="s">
        <v>63</v>
      </c>
      <c r="C32" s="8">
        <f>原始数据!H9-标准曲线!$C$2</f>
        <v>0.237</v>
      </c>
      <c r="D32" s="9">
        <f t="shared" si="0"/>
        <v>173.16105</v>
      </c>
    </row>
    <row r="33" ht="15" spans="2:4">
      <c r="B33" s="7" t="s">
        <v>65</v>
      </c>
      <c r="C33" s="8">
        <f>原始数据!H10-标准曲线!$C$2</f>
        <v>0.093</v>
      </c>
      <c r="D33" s="9">
        <f t="shared" si="0"/>
        <v>15.24345</v>
      </c>
    </row>
    <row r="34" ht="15" spans="2:4">
      <c r="B34" s="7" t="s">
        <v>67</v>
      </c>
      <c r="C34" s="8">
        <f>原始数据!H11-标准曲线!$C$2</f>
        <v>0.328</v>
      </c>
      <c r="D34" s="9">
        <f t="shared" si="0"/>
        <v>272.9562</v>
      </c>
    </row>
    <row r="35" ht="15" spans="2:4">
      <c r="B35" s="7" t="s">
        <v>69</v>
      </c>
      <c r="C35" s="8">
        <f>原始数据!I4-标准曲线!$C$2</f>
        <v>0.187</v>
      </c>
      <c r="D35" s="9">
        <f t="shared" si="0"/>
        <v>118.32855</v>
      </c>
    </row>
    <row r="36" ht="15" spans="2:4">
      <c r="B36" s="7" t="s">
        <v>71</v>
      </c>
      <c r="C36" s="8">
        <f>原始数据!I5-标准曲线!$C$2</f>
        <v>0.5</v>
      </c>
      <c r="D36" s="9">
        <f t="shared" ref="D36:D82" si="1">(C36*219.33-17.349)*5</f>
        <v>461.58</v>
      </c>
    </row>
    <row r="37" ht="15" spans="2:4">
      <c r="B37" s="7" t="s">
        <v>73</v>
      </c>
      <c r="C37" s="8">
        <f>原始数据!I6-标准曲线!$C$2</f>
        <v>0.341</v>
      </c>
      <c r="D37" s="9">
        <f t="shared" si="1"/>
        <v>287.21265</v>
      </c>
    </row>
    <row r="38" ht="15" spans="2:4">
      <c r="B38" s="7" t="s">
        <v>75</v>
      </c>
      <c r="C38" s="8">
        <f>原始数据!I7-标准曲线!$C$2</f>
        <v>0.2</v>
      </c>
      <c r="D38" s="9">
        <f t="shared" si="1"/>
        <v>132.585</v>
      </c>
    </row>
    <row r="39" ht="15" spans="2:4">
      <c r="B39" s="7" t="s">
        <v>77</v>
      </c>
      <c r="C39" s="8">
        <f>原始数据!I8-标准曲线!$C$2</f>
        <v>0.231</v>
      </c>
      <c r="D39" s="9">
        <f t="shared" si="1"/>
        <v>166.58115</v>
      </c>
    </row>
    <row r="40" ht="15" spans="2:4">
      <c r="B40" s="7" t="s">
        <v>79</v>
      </c>
      <c r="C40" s="8">
        <f>原始数据!I9-标准曲线!$C$2</f>
        <v>0.21</v>
      </c>
      <c r="D40" s="9">
        <f t="shared" si="1"/>
        <v>143.5515</v>
      </c>
    </row>
    <row r="41" ht="15" spans="2:4">
      <c r="B41" s="7" t="s">
        <v>81</v>
      </c>
      <c r="C41" s="8">
        <f>原始数据!I10-标准曲线!$C$2</f>
        <v>0.193</v>
      </c>
      <c r="D41" s="9">
        <f t="shared" si="1"/>
        <v>124.90845</v>
      </c>
    </row>
    <row r="42" ht="15" spans="2:4">
      <c r="B42" s="7" t="s">
        <v>83</v>
      </c>
      <c r="C42" s="8">
        <f>原始数据!I11-标准曲线!$C$2</f>
        <v>0.277</v>
      </c>
      <c r="D42" s="9">
        <f t="shared" si="1"/>
        <v>217.02705</v>
      </c>
    </row>
    <row r="43" ht="15" spans="2:4">
      <c r="B43" s="7" t="s">
        <v>85</v>
      </c>
      <c r="C43" s="8">
        <f>原始数据!J4-标准曲线!$C$2</f>
        <v>0.577</v>
      </c>
      <c r="D43" s="9">
        <f t="shared" si="1"/>
        <v>546.02205</v>
      </c>
    </row>
    <row r="44" ht="15" spans="2:4">
      <c r="B44" s="7" t="s">
        <v>87</v>
      </c>
      <c r="C44" s="8">
        <f>原始数据!J5-标准曲线!$C$2</f>
        <v>0.202</v>
      </c>
      <c r="D44" s="9">
        <f t="shared" si="1"/>
        <v>134.7783</v>
      </c>
    </row>
    <row r="45" ht="15.75" spans="2:4">
      <c r="B45" s="10" t="s">
        <v>89</v>
      </c>
      <c r="C45" s="11">
        <f>原始数据!J6-标准曲线!$C$2</f>
        <v>0.149</v>
      </c>
      <c r="D45" s="12">
        <f t="shared" si="1"/>
        <v>76.65585</v>
      </c>
    </row>
    <row r="46" ht="15" spans="1:4">
      <c r="A46" s="1" t="s">
        <v>188</v>
      </c>
      <c r="B46" s="13" t="s">
        <v>92</v>
      </c>
      <c r="C46" s="14">
        <f>原始数据!J7-标准曲线!$C$2</f>
        <v>0.759</v>
      </c>
      <c r="D46" s="15">
        <f t="shared" si="1"/>
        <v>745.61235</v>
      </c>
    </row>
    <row r="47" ht="15" spans="2:4">
      <c r="B47" s="7" t="s">
        <v>94</v>
      </c>
      <c r="C47" s="8">
        <f>原始数据!J8-标准曲线!$C$2</f>
        <v>0.503</v>
      </c>
      <c r="D47" s="9">
        <f t="shared" si="1"/>
        <v>464.86995</v>
      </c>
    </row>
    <row r="48" ht="15" spans="2:4">
      <c r="B48" s="7" t="s">
        <v>96</v>
      </c>
      <c r="C48" s="8">
        <f>原始数据!J9-标准曲线!$C$2</f>
        <v>0.35</v>
      </c>
      <c r="D48" s="9">
        <f t="shared" si="1"/>
        <v>297.0825</v>
      </c>
    </row>
    <row r="49" ht="15" spans="2:4">
      <c r="B49" s="7" t="s">
        <v>98</v>
      </c>
      <c r="C49" s="8">
        <f>原始数据!J10-标准曲线!$C$2</f>
        <v>0.386</v>
      </c>
      <c r="D49" s="9">
        <f t="shared" si="1"/>
        <v>336.5619</v>
      </c>
    </row>
    <row r="50" ht="15" spans="2:4">
      <c r="B50" s="7" t="s">
        <v>100</v>
      </c>
      <c r="C50" s="8">
        <f>原始数据!J11-标准曲线!$C$2</f>
        <v>0.14</v>
      </c>
      <c r="D50" s="9">
        <f t="shared" si="1"/>
        <v>66.786</v>
      </c>
    </row>
    <row r="51" ht="15" spans="2:4">
      <c r="B51" s="7" t="s">
        <v>102</v>
      </c>
      <c r="C51" s="8">
        <f>原始数据!K4-标准曲线!$C$2</f>
        <v>0.376</v>
      </c>
      <c r="D51" s="9">
        <f t="shared" si="1"/>
        <v>325.5954</v>
      </c>
    </row>
    <row r="52" ht="15" spans="2:4">
      <c r="B52" s="7" t="s">
        <v>104</v>
      </c>
      <c r="C52" s="8">
        <f>原始数据!K5-标准曲线!$C$2</f>
        <v>0.116</v>
      </c>
      <c r="D52" s="9">
        <f t="shared" si="1"/>
        <v>40.4664</v>
      </c>
    </row>
    <row r="53" ht="15" spans="2:4">
      <c r="B53" s="7" t="s">
        <v>106</v>
      </c>
      <c r="C53" s="8">
        <f>原始数据!K6-标准曲线!$C$2</f>
        <v>0.209</v>
      </c>
      <c r="D53" s="9">
        <f t="shared" si="1"/>
        <v>142.45485</v>
      </c>
    </row>
    <row r="54" ht="15" spans="2:4">
      <c r="B54" s="7" t="s">
        <v>108</v>
      </c>
      <c r="C54" s="8">
        <f>原始数据!K7-标准曲线!$C$2</f>
        <v>0.193</v>
      </c>
      <c r="D54" s="9">
        <f t="shared" si="1"/>
        <v>124.90845</v>
      </c>
    </row>
    <row r="55" ht="15" spans="2:4">
      <c r="B55" s="7" t="s">
        <v>110</v>
      </c>
      <c r="C55" s="8">
        <f>原始数据!K8-标准曲线!$C$2</f>
        <v>0.147</v>
      </c>
      <c r="D55" s="9">
        <f t="shared" si="1"/>
        <v>74.46255</v>
      </c>
    </row>
    <row r="56" ht="15" spans="2:4">
      <c r="B56" s="7" t="s">
        <v>112</v>
      </c>
      <c r="C56" s="8">
        <f>原始数据!K9-标准曲线!$C$2</f>
        <v>0.135</v>
      </c>
      <c r="D56" s="9">
        <f t="shared" si="1"/>
        <v>61.30275</v>
      </c>
    </row>
    <row r="57" ht="15" spans="2:4">
      <c r="B57" s="7" t="s">
        <v>114</v>
      </c>
      <c r="C57" s="8">
        <f>原始数据!K10-标准曲线!$C$2</f>
        <v>0.152</v>
      </c>
      <c r="D57" s="9">
        <f t="shared" si="1"/>
        <v>79.9458</v>
      </c>
    </row>
    <row r="58" ht="15" spans="2:4">
      <c r="B58" s="7" t="s">
        <v>116</v>
      </c>
      <c r="C58" s="8">
        <f>原始数据!K11-标准曲线!$C$2</f>
        <v>0.171</v>
      </c>
      <c r="D58" s="9">
        <f t="shared" si="1"/>
        <v>100.78215</v>
      </c>
    </row>
    <row r="59" ht="15" spans="2:4">
      <c r="B59" s="7" t="s">
        <v>118</v>
      </c>
      <c r="C59" s="8">
        <f>原始数据!L4-标准曲线!$C$2</f>
        <v>0.422</v>
      </c>
      <c r="D59" s="9">
        <f t="shared" si="1"/>
        <v>376.0413</v>
      </c>
    </row>
    <row r="60" ht="15" spans="2:4">
      <c r="B60" s="7" t="s">
        <v>120</v>
      </c>
      <c r="C60" s="8">
        <f>原始数据!L5-标准曲线!$C$2</f>
        <v>0.232</v>
      </c>
      <c r="D60" s="9">
        <f t="shared" si="1"/>
        <v>167.6778</v>
      </c>
    </row>
    <row r="61" ht="15" spans="2:4">
      <c r="B61" s="7" t="s">
        <v>122</v>
      </c>
      <c r="C61" s="8">
        <f>原始数据!L6-标准曲线!$C$2</f>
        <v>0.24</v>
      </c>
      <c r="D61" s="9">
        <f t="shared" si="1"/>
        <v>176.451</v>
      </c>
    </row>
    <row r="62" ht="15" spans="2:4">
      <c r="B62" s="7" t="s">
        <v>124</v>
      </c>
      <c r="C62" s="8">
        <f>原始数据!L7-标准曲线!$C$2</f>
        <v>0.215</v>
      </c>
      <c r="D62" s="9">
        <f t="shared" si="1"/>
        <v>149.03475</v>
      </c>
    </row>
    <row r="63" ht="15" spans="2:4">
      <c r="B63" s="7" t="s">
        <v>126</v>
      </c>
      <c r="C63" s="8">
        <f>原始数据!L8-标准曲线!$C$2</f>
        <v>0.218</v>
      </c>
      <c r="D63" s="9">
        <f t="shared" si="1"/>
        <v>152.3247</v>
      </c>
    </row>
    <row r="64" ht="15" spans="2:4">
      <c r="B64" s="7" t="s">
        <v>128</v>
      </c>
      <c r="C64" s="8">
        <f>原始数据!L9-标准曲线!$C$2</f>
        <v>0.268</v>
      </c>
      <c r="D64" s="9">
        <f t="shared" si="1"/>
        <v>207.1572</v>
      </c>
    </row>
    <row r="65" ht="15" spans="2:4">
      <c r="B65" s="7" t="s">
        <v>130</v>
      </c>
      <c r="C65" s="8">
        <f>原始数据!L10-标准曲线!$C$2</f>
        <v>0.247</v>
      </c>
      <c r="D65" s="9">
        <f t="shared" si="1"/>
        <v>184.12755</v>
      </c>
    </row>
    <row r="66" ht="15" spans="2:4">
      <c r="B66" s="7" t="s">
        <v>132</v>
      </c>
      <c r="C66" s="8">
        <f>原始数据!L11-标准曲线!$C$2</f>
        <v>0.314</v>
      </c>
      <c r="D66" s="9">
        <f t="shared" si="1"/>
        <v>257.6031</v>
      </c>
    </row>
    <row r="67" ht="15" spans="2:4">
      <c r="B67" s="7" t="s">
        <v>134</v>
      </c>
      <c r="C67" s="8">
        <f>原始数据!M4-标准曲线!$C$2</f>
        <v>0.677</v>
      </c>
      <c r="D67" s="9">
        <f t="shared" si="1"/>
        <v>655.68705</v>
      </c>
    </row>
    <row r="68" ht="15" spans="2:4">
      <c r="B68" s="7" t="s">
        <v>136</v>
      </c>
      <c r="C68" s="8">
        <f>原始数据!M5-标准曲线!$C$2</f>
        <v>0.247</v>
      </c>
      <c r="D68" s="9">
        <f t="shared" si="1"/>
        <v>184.12755</v>
      </c>
    </row>
    <row r="69" ht="15" spans="2:4">
      <c r="B69" s="7" t="s">
        <v>138</v>
      </c>
      <c r="C69" s="8">
        <f>原始数据!M6-标准曲线!$C$2</f>
        <v>0.405</v>
      </c>
      <c r="D69" s="9">
        <f t="shared" si="1"/>
        <v>357.39825</v>
      </c>
    </row>
    <row r="70" ht="15" spans="2:4">
      <c r="B70" s="7" t="s">
        <v>140</v>
      </c>
      <c r="C70" s="8">
        <f>原始数据!M7-标准曲线!$C$2</f>
        <v>0.176</v>
      </c>
      <c r="D70" s="9">
        <f t="shared" si="1"/>
        <v>106.2654</v>
      </c>
    </row>
    <row r="71" ht="15" spans="2:4">
      <c r="B71" s="7" t="s">
        <v>142</v>
      </c>
      <c r="C71" s="8">
        <f>原始数据!M8-标准曲线!$C$2</f>
        <v>0.519</v>
      </c>
      <c r="D71" s="9">
        <f t="shared" si="1"/>
        <v>482.41635</v>
      </c>
    </row>
    <row r="72" ht="15" spans="2:4">
      <c r="B72" s="7" t="s">
        <v>144</v>
      </c>
      <c r="C72" s="8">
        <f>原始数据!M9-标准曲线!$C$2</f>
        <v>0.24</v>
      </c>
      <c r="D72" s="9">
        <f t="shared" si="1"/>
        <v>176.451</v>
      </c>
    </row>
    <row r="73" ht="15" spans="2:4">
      <c r="B73" s="7" t="s">
        <v>146</v>
      </c>
      <c r="C73" s="8">
        <f>原始数据!M10-标准曲线!$C$2</f>
        <v>0.433</v>
      </c>
      <c r="D73" s="9">
        <f t="shared" si="1"/>
        <v>388.10445</v>
      </c>
    </row>
    <row r="74" ht="15" spans="2:4">
      <c r="B74" s="7" t="s">
        <v>148</v>
      </c>
      <c r="C74" s="8">
        <f>原始数据!M11-标准曲线!$C$2</f>
        <v>0.35</v>
      </c>
      <c r="D74" s="9">
        <f t="shared" si="1"/>
        <v>297.0825</v>
      </c>
    </row>
    <row r="75" ht="15" spans="2:4">
      <c r="B75" s="7" t="s">
        <v>150</v>
      </c>
      <c r="C75" s="8">
        <f>原始数据!N4-标准曲线!$C$2</f>
        <v>0.328</v>
      </c>
      <c r="D75" s="9">
        <f t="shared" si="1"/>
        <v>272.9562</v>
      </c>
    </row>
    <row r="76" ht="15" spans="2:4">
      <c r="B76" s="7" t="s">
        <v>152</v>
      </c>
      <c r="C76" s="8">
        <f>原始数据!N5-标准曲线!$C$2</f>
        <v>0.376</v>
      </c>
      <c r="D76" s="9">
        <f t="shared" si="1"/>
        <v>325.5954</v>
      </c>
    </row>
    <row r="77" ht="15" spans="2:4">
      <c r="B77" s="7" t="s">
        <v>154</v>
      </c>
      <c r="C77" s="8">
        <f>原始数据!N6-标准曲线!$C$2</f>
        <v>0.349</v>
      </c>
      <c r="D77" s="9">
        <f t="shared" si="1"/>
        <v>295.98585</v>
      </c>
    </row>
    <row r="78" ht="15" spans="2:4">
      <c r="B78" s="7" t="s">
        <v>156</v>
      </c>
      <c r="C78" s="8">
        <f>原始数据!N7-标准曲线!$C$2</f>
        <v>0.324</v>
      </c>
      <c r="D78" s="9">
        <f t="shared" si="1"/>
        <v>268.5696</v>
      </c>
    </row>
    <row r="79" ht="15" spans="2:4">
      <c r="B79" s="7" t="s">
        <v>158</v>
      </c>
      <c r="C79" s="8">
        <f>原始数据!N8-标准曲线!$C$2</f>
        <v>0.61</v>
      </c>
      <c r="D79" s="9">
        <f t="shared" si="1"/>
        <v>582.2115</v>
      </c>
    </row>
    <row r="80" ht="15" spans="2:4">
      <c r="B80" s="7" t="s">
        <v>160</v>
      </c>
      <c r="C80" s="8">
        <f>原始数据!N9-标准曲线!$C$2</f>
        <v>0.413</v>
      </c>
      <c r="D80" s="9">
        <f t="shared" si="1"/>
        <v>366.17145</v>
      </c>
    </row>
    <row r="81" ht="15" spans="2:4">
      <c r="B81" s="7" t="s">
        <v>162</v>
      </c>
      <c r="C81" s="8">
        <f>原始数据!N10-标准曲线!$C$2</f>
        <v>0.297</v>
      </c>
      <c r="D81" s="9">
        <f t="shared" si="1"/>
        <v>238.96005</v>
      </c>
    </row>
    <row r="82" ht="15.75" spans="2:4">
      <c r="B82" s="10" t="s">
        <v>164</v>
      </c>
      <c r="C82" s="11">
        <f>原始数据!N11-标准曲线!$C$2</f>
        <v>0.314</v>
      </c>
      <c r="D82" s="12">
        <f t="shared" si="1"/>
        <v>257.6031</v>
      </c>
    </row>
    <row r="84" ht="18.75" spans="2:2">
      <c r="B84" s="16" t="s">
        <v>189</v>
      </c>
    </row>
  </sheetData>
  <mergeCells count="2">
    <mergeCell ref="A3:A45"/>
    <mergeCell ref="A46:A88"/>
  </mergeCell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rism5.Document" r:id="rId3">
          <objectPr defaultSize="0" r:id="rId4">
            <anchor moveWithCells="1">
              <from>
                <xdr:col>5</xdr:col>
                <xdr:colOff>45085</xdr:colOff>
                <xdr:row>30</xdr:row>
                <xdr:rowOff>22225</xdr:rowOff>
              </from>
              <to>
                <xdr:col>8</xdr:col>
                <xdr:colOff>788670</xdr:colOff>
                <xdr:row>42</xdr:row>
                <xdr:rowOff>154305</xdr:rowOff>
              </to>
            </anchor>
          </objectPr>
        </oleObject>
      </mc:Choice>
      <mc:Fallback>
        <oleObject shapeId="2049" progId="Prism5.Document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实验分组及处理</vt:lpstr>
      <vt:lpstr>原始数据</vt:lpstr>
      <vt:lpstr>标准曲线</vt:lpstr>
      <vt:lpstr>数据处理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WPS_1631515763</cp:lastModifiedBy>
  <dcterms:created xsi:type="dcterms:W3CDTF">2018-12-05T03:45:00Z</dcterms:created>
  <dcterms:modified xsi:type="dcterms:W3CDTF">2023-04-07T10:16:11Z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0A90AFB37DC845928CA41F8754A16D35</vt:lpwstr>
  </property>
</Properties>
</file>