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pril\Downloads\"/>
    </mc:Choice>
  </mc:AlternateContent>
  <xr:revisionPtr revIDLastSave="0" documentId="13_ncr:1_{37FDB40E-9F95-42FC-B020-7628F2CD4152}" xr6:coauthVersionLast="47" xr6:coauthVersionMax="47" xr10:uidLastSave="{00000000-0000-0000-0000-000000000000}"/>
  <bookViews>
    <workbookView xWindow="-110" yWindow="-110" windowWidth="19420" windowHeight="10300" activeTab="2" xr2:uid="{B4D61D01-D8DA-4342-A54F-268FE6ACD4C4}"/>
  </bookViews>
  <sheets>
    <sheet name="Sheet1" sheetId="1" r:id="rId1"/>
    <sheet name="RM algo &amp; CV conf matrix" sheetId="2" r:id="rId2"/>
    <sheet name="RF confusion matrix" sheetId="3" r:id="rId3"/>
    <sheet name="Initial data 6Nov23" sheetId="4" r:id="rId4"/>
  </sheets>
  <definedNames>
    <definedName name="_xlnm.Print_Area" localSheetId="2">'RF confusion matrix'!$B$1:$H$12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D8" i="4"/>
  <c r="D6" i="4"/>
  <c r="D5" i="4"/>
  <c r="D3" i="4"/>
  <c r="D2" i="4"/>
  <c r="E2" i="4" s="1"/>
  <c r="G3" i="3"/>
  <c r="G2" i="3"/>
  <c r="H5" i="3"/>
  <c r="G6" i="3"/>
  <c r="G5" i="3"/>
  <c r="G9" i="3"/>
  <c r="G8" i="3"/>
  <c r="E9" i="3"/>
  <c r="E8" i="3"/>
  <c r="E2" i="3"/>
  <c r="E3" i="3"/>
  <c r="E6" i="3"/>
  <c r="E5" i="3"/>
  <c r="I26" i="3"/>
  <c r="I25" i="3"/>
  <c r="I20" i="3"/>
  <c r="I19" i="3"/>
  <c r="E5" i="4" l="1"/>
  <c r="E8" i="4"/>
  <c r="E11" i="4" s="1"/>
  <c r="F5" i="3"/>
  <c r="H8" i="3"/>
  <c r="H2" i="3"/>
  <c r="F8" i="3"/>
  <c r="F2" i="3"/>
  <c r="G4" i="2"/>
  <c r="G3" i="2"/>
  <c r="G10" i="2"/>
  <c r="G9" i="2"/>
  <c r="A1" i="1"/>
  <c r="B1" i="1"/>
  <c r="B40" i="1"/>
  <c r="A41" i="1"/>
  <c r="B41" i="1"/>
  <c r="A40" i="1"/>
  <c r="H14" i="3" l="1"/>
  <c r="H11" i="3"/>
  <c r="F14" i="3"/>
  <c r="F11" i="3"/>
</calcChain>
</file>

<file path=xl/sharedStrings.xml><?xml version="1.0" encoding="utf-8"?>
<sst xmlns="http://schemas.openxmlformats.org/spreadsheetml/2006/main" count="105" uniqueCount="62">
  <si>
    <t>Coefficients:</t>
  </si>
  <si>
    <t>Std. Error: Standard errors indicate the variability of the estimate.</t>
  </si>
  <si>
    <t>t value: The t-value measures the number of standard deviations a coefficient estimate is from zero. Larger t-values suggest more evidence against the null hypothesis (that the coefficient is zero). A larger t-value (in absolute terms) suggests a more significant result.</t>
  </si>
  <si>
    <t>Pr(&gt;|t|): The p-value associated with each coefficient. Lower p-values indicate stronger evidence against the null hypothesis. If the p-value is less than 0.05, it is generally considered statistically significant to reject the null hypothesis</t>
  </si>
  <si>
    <t>Adjusted R-squared value of 0.05475 is an adjusted version of R-squared that penalizes for the number of predictors in the model.</t>
  </si>
  <si>
    <t>Estimate: indicates the direction and strength of the relationship between each predictor variable and the response variable ('Fire_Nofire').</t>
  </si>
  <si>
    <t xml:space="preserve">Residual Standard Error: The residual standard error 0.395 is an estimate of the standard deviation of the residuals. </t>
  </si>
  <si>
    <t xml:space="preserve">Multiple R-squared: The value of 0.07369 represents the proportion of variance in the dependent variable explained by the model. </t>
  </si>
  <si>
    <t>F-statistic: This tests the overall significance of the model. A higher F-statistic suggests that at least one predictor variable is significantly related to the dependent variable.</t>
  </si>
  <si>
    <t>In summary, this output suggests that some predictors are statistically significant (indicated by '*' or '**' codes), but the overall model does not explain a large proportion of the variance in the response variable (low R-squared values). The model needs to examine the individual coefficients and their significance levels to understand the relationships between predictor variables and the response. Adjustments are likely needed to improve model performance.</t>
  </si>
  <si>
    <t>Coefficient Significance:</t>
  </si>
  <si>
    <r>
      <rPr>
        <b/>
        <sz val="11"/>
        <color theme="1"/>
        <rFont val="Calibri"/>
        <family val="2"/>
        <scheme val="minor"/>
      </rPr>
      <t xml:space="preserve">lm_model_2   </t>
    </r>
    <r>
      <rPr>
        <sz val="11"/>
        <color theme="1"/>
        <rFont val="Calibri"/>
        <family val="2"/>
        <scheme val="minor"/>
      </rPr>
      <t xml:space="preserve">                                                                       </t>
    </r>
    <r>
      <rPr>
        <b/>
        <sz val="11"/>
        <color theme="1"/>
        <rFont val="Calibri"/>
        <family val="2"/>
        <scheme val="minor"/>
      </rPr>
      <t xml:space="preserve">Residuals </t>
    </r>
    <r>
      <rPr>
        <sz val="11"/>
        <color theme="1"/>
        <rFont val="Calibri"/>
        <family val="2"/>
        <scheme val="minor"/>
      </rPr>
      <t xml:space="preserve">                                                                           </t>
    </r>
    <r>
      <rPr>
        <b/>
        <sz val="11"/>
        <color theme="1"/>
        <rFont val="Calibri"/>
        <family val="2"/>
        <scheme val="minor"/>
      </rPr>
      <t>lm_model</t>
    </r>
  </si>
  <si>
    <t>Lm_model_2 has 3 significant predictors</t>
  </si>
  <si>
    <t>The residuals have a range from -1.005 to 0.59986.</t>
  </si>
  <si>
    <t>Model Fit</t>
  </si>
  <si>
    <t>Lm_model_2: Multiple R-squared is 0.007318, and Adjusted R-squared is 0.004328.</t>
  </si>
  <si>
    <t>Lm_model: Multiple R-squared is 0.05327, and Adjusted R-squared is 0.04369.</t>
  </si>
  <si>
    <t>Overall Model Significance:</t>
  </si>
  <si>
    <t>F-statistic is 2.447 with a p-value of 0.06239.</t>
  </si>
  <si>
    <t>F-statistic is 5.565 with a p-value of 4.168e-08.</t>
  </si>
  <si>
    <t>MSE (mean squared error)</t>
  </si>
  <si>
    <t>In order to validate the stability of our model, the estimate of the error rate after training in this case comes at 0.15 as MSE; this operation is called evaluation of residuals. However, this only gives an idea about how well our model learns from the data used for training. Low performance in Machine Learning may have different reasons (e.g., over-fitting and under-fitting. To overcome these problems, operations and techniques were used to increase the performance of 
the classifiers such as classification metrics, cross-validation, and regularization.</t>
  </si>
  <si>
    <t>Lm_model has more significant predictors, potentially capturing more complexity.</t>
  </si>
  <si>
    <t>The residuals have a slightly wider range from -0.8441 to 0.3619.</t>
  </si>
  <si>
    <t>random forest algorithm displays</t>
  </si>
  <si>
    <t>predictions   0   1</t>
  </si>
  <si>
    <t xml:space="preserve">          0  40  10</t>
  </si>
  <si>
    <t xml:space="preserve">          1  17 233</t>
  </si>
  <si>
    <t>vs random forest cross validation showing</t>
  </si>
  <si>
    <t>Confusion matrix:</t>
  </si>
  <si>
    <t xml:space="preserve">   0   1 class.error</t>
  </si>
  <si>
    <t>0 63  27  0.30000000</t>
  </si>
  <si>
    <t>1 15 395  0.03658537</t>
  </si>
  <si>
    <t>predictions</t>
  </si>
  <si>
    <t>class errors</t>
  </si>
  <si>
    <t>precision</t>
  </si>
  <si>
    <t>accuracy: true positives predic over all positives predics</t>
  </si>
  <si>
    <t>total retrieved (tp + fp)</t>
  </si>
  <si>
    <t>recall</t>
  </si>
  <si>
    <t>(TP + FN). It quantifies the ability of the model to identify positive instances correctly.</t>
  </si>
  <si>
    <t>f-score</t>
  </si>
  <si>
    <t>1/precision + 1/recall</t>
  </si>
  <si>
    <t>TP</t>
  </si>
  <si>
    <t>FP</t>
  </si>
  <si>
    <t>2 *</t>
  </si>
  <si>
    <t>(prec * recall)/(prec * recall)</t>
  </si>
  <si>
    <t>FN</t>
  </si>
  <si>
    <t>TN</t>
  </si>
  <si>
    <t>accuracy</t>
  </si>
  <si>
    <t>true positives TP + TN</t>
  </si>
  <si>
    <t>overall positives TP+TN+FP+FN</t>
  </si>
  <si>
    <t>hits TP</t>
  </si>
  <si>
    <t>total relevant (TP+FN)</t>
  </si>
  <si>
    <t>RF Algorithm</t>
  </si>
  <si>
    <t>RF CV validation</t>
  </si>
  <si>
    <t>Decision Tree conf matrix</t>
  </si>
  <si>
    <t>##       predict_unseen</t>
  </si>
  <si>
    <t>##        High Low</t>
  </si>
  <si>
    <t>##   High    5  14</t>
  </si>
  <si>
    <t>##   Low     6  75</t>
  </si>
  <si>
    <t>from 6Nov23 data file per initial coding</t>
  </si>
  <si>
    <t>Decision Tree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</si>
</sst>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_ ;[Red]\-#,##0.00\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rgb="FF333333"/>
      <name val="Courier New"/>
      <family val="3"/>
    </font>
  </fonts>
  <fills count="4">
    <fill>
      <patternFill patternType="none"/>
    </fill>
    <fill>
      <patternFill patternType="gray125"/>
    </fill>
    <fill>
      <patternFill patternType="solid">
        <fgColor theme="5" tint="0.39997558519241921"/>
        <bgColor indexed="64"/>
      </patternFill>
    </fill>
    <fill>
      <patternFill patternType="solid">
        <fgColor rgb="FFFFFFFF"/>
        <bgColor indexed="64"/>
      </patternFill>
    </fill>
  </fills>
  <borders count="8">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applyAlignment="1">
      <alignment wrapText="1"/>
    </xf>
    <xf numFmtId="0" fontId="0" fillId="0" borderId="0" xfId="0" applyBorder="1"/>
    <xf numFmtId="0" fontId="0" fillId="0" borderId="0" xfId="0" applyAlignment="1">
      <alignment horizontal="center"/>
    </xf>
    <xf numFmtId="0" fontId="0" fillId="0" borderId="0" xfId="0" applyAlignment="1"/>
    <xf numFmtId="0" fontId="2" fillId="0" borderId="0" xfId="0" applyFont="1" applyAlignment="1">
      <alignment horizontal="center"/>
    </xf>
    <xf numFmtId="0" fontId="2" fillId="0" borderId="0" xfId="0" applyFont="1" applyAlignment="1"/>
    <xf numFmtId="0" fontId="0" fillId="0" borderId="0" xfId="0" applyAlignment="1">
      <alignment horizontal="center" vertical="center"/>
    </xf>
    <xf numFmtId="0" fontId="2" fillId="0" borderId="0" xfId="0" applyFont="1" applyAlignment="1">
      <alignment horizontal="center" vertical="center"/>
    </xf>
    <xf numFmtId="164" fontId="0" fillId="0" borderId="0" xfId="1" applyNumberFormat="1" applyFont="1"/>
    <xf numFmtId="10" fontId="0" fillId="0" borderId="0" xfId="2" applyNumberFormat="1" applyFont="1"/>
    <xf numFmtId="0" fontId="0" fillId="0" borderId="2" xfId="0" applyBorder="1"/>
    <xf numFmtId="10" fontId="0" fillId="0" borderId="2" xfId="3" applyNumberFormat="1" applyFont="1" applyBorder="1"/>
    <xf numFmtId="0" fontId="0" fillId="2" borderId="3" xfId="0" applyFill="1" applyBorder="1"/>
    <xf numFmtId="0" fontId="0" fillId="2" borderId="0" xfId="0" applyFill="1"/>
    <xf numFmtId="0" fontId="0" fillId="2" borderId="2" xfId="0" applyFill="1" applyBorder="1"/>
    <xf numFmtId="0" fontId="0" fillId="2" borderId="1" xfId="0" applyFill="1" applyBorder="1"/>
    <xf numFmtId="10" fontId="0" fillId="2" borderId="2" xfId="3" applyNumberFormat="1" applyFont="1" applyFill="1" applyBorder="1"/>
    <xf numFmtId="10" fontId="0" fillId="2" borderId="2" xfId="2" applyNumberFormat="1" applyFont="1" applyFill="1" applyBorder="1"/>
    <xf numFmtId="0" fontId="0" fillId="2" borderId="4" xfId="0" applyFill="1" applyBorder="1"/>
    <xf numFmtId="0" fontId="0" fillId="2" borderId="5" xfId="0" applyFill="1" applyBorder="1" applyAlignment="1">
      <alignment horizontal="center" vertical="center"/>
    </xf>
    <xf numFmtId="0" fontId="0" fillId="2" borderId="6" xfId="0" applyFill="1" applyBorder="1"/>
    <xf numFmtId="0" fontId="3" fillId="0" borderId="7" xfId="0" applyFont="1" applyBorder="1" applyAlignment="1">
      <alignment vertical="center"/>
    </xf>
    <xf numFmtId="0" fontId="3" fillId="3" borderId="7" xfId="0" applyFont="1" applyFill="1" applyBorder="1" applyAlignment="1">
      <alignment vertical="center"/>
    </xf>
  </cellXfs>
  <cellStyles count="4">
    <cellStyle name="Comma" xfId="1" builtinId="3"/>
    <cellStyle name="Normal" xfId="0" builtinId="0"/>
    <cellStyle name="Percent" xfId="2" builtinId="5"/>
    <cellStyle name="Percent 2" xfId="3" xr:uid="{CBEADE64-ACAB-4630-BE4E-905302614C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19050</xdr:rowOff>
    </xdr:from>
    <xdr:to>
      <xdr:col>1</xdr:col>
      <xdr:colOff>4985003</xdr:colOff>
      <xdr:row>24</xdr:row>
      <xdr:rowOff>207</xdr:rowOff>
    </xdr:to>
    <xdr:pic>
      <xdr:nvPicPr>
        <xdr:cNvPr id="3" name="Picture 2">
          <a:extLst>
            <a:ext uri="{FF2B5EF4-FFF2-40B4-BE49-F238E27FC236}">
              <a16:creationId xmlns:a16="http://schemas.microsoft.com/office/drawing/2014/main" id="{45CF1485-E7F9-ED34-08A5-317B206089BA}"/>
            </a:ext>
          </a:extLst>
        </xdr:cNvPr>
        <xdr:cNvPicPr>
          <a:picLocks noChangeAspect="1"/>
        </xdr:cNvPicPr>
      </xdr:nvPicPr>
      <xdr:blipFill>
        <a:blip xmlns:r="http://schemas.openxmlformats.org/officeDocument/2006/relationships" r:embed="rId1"/>
        <a:stretch>
          <a:fillRect/>
        </a:stretch>
      </xdr:blipFill>
      <xdr:spPr>
        <a:xfrm>
          <a:off x="5099050" y="387350"/>
          <a:ext cx="4927853" cy="4032457"/>
        </a:xfrm>
        <a:prstGeom prst="rect">
          <a:avLst/>
        </a:prstGeom>
      </xdr:spPr>
    </xdr:pic>
    <xdr:clientData/>
  </xdr:twoCellAnchor>
  <xdr:twoCellAnchor editAs="oneCell">
    <xdr:from>
      <xdr:col>0</xdr:col>
      <xdr:colOff>101600</xdr:colOff>
      <xdr:row>2</xdr:row>
      <xdr:rowOff>0</xdr:rowOff>
    </xdr:from>
    <xdr:to>
      <xdr:col>0</xdr:col>
      <xdr:colOff>4997707</xdr:colOff>
      <xdr:row>23</xdr:row>
      <xdr:rowOff>171450</xdr:rowOff>
    </xdr:to>
    <xdr:pic>
      <xdr:nvPicPr>
        <xdr:cNvPr id="4" name="Picture 3">
          <a:extLst>
            <a:ext uri="{FF2B5EF4-FFF2-40B4-BE49-F238E27FC236}">
              <a16:creationId xmlns:a16="http://schemas.microsoft.com/office/drawing/2014/main" id="{7BAEA1A9-9DC9-B17A-2DE1-0D6D1164DC51}"/>
            </a:ext>
          </a:extLst>
        </xdr:cNvPr>
        <xdr:cNvPicPr>
          <a:picLocks noChangeAspect="1"/>
        </xdr:cNvPicPr>
      </xdr:nvPicPr>
      <xdr:blipFill rotWithShape="1">
        <a:blip xmlns:r="http://schemas.openxmlformats.org/officeDocument/2006/relationships" r:embed="rId2"/>
        <a:srcRect l="2033" r="-1"/>
        <a:stretch/>
      </xdr:blipFill>
      <xdr:spPr>
        <a:xfrm>
          <a:off x="101600" y="368300"/>
          <a:ext cx="4896107" cy="403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120650</xdr:colOff>
      <xdr:row>0</xdr:row>
      <xdr:rowOff>127000</xdr:rowOff>
    </xdr:from>
    <xdr:to>
      <xdr:col>19</xdr:col>
      <xdr:colOff>287019</xdr:colOff>
      <xdr:row>10</xdr:row>
      <xdr:rowOff>146050</xdr:rowOff>
    </xdr:to>
    <xdr:pic>
      <xdr:nvPicPr>
        <xdr:cNvPr id="2" name="Picture 1">
          <a:extLst>
            <a:ext uri="{FF2B5EF4-FFF2-40B4-BE49-F238E27FC236}">
              <a16:creationId xmlns:a16="http://schemas.microsoft.com/office/drawing/2014/main" id="{221C1659-A5CC-4925-9BE4-3832E6AA8FBF}"/>
            </a:ext>
          </a:extLst>
        </xdr:cNvPr>
        <xdr:cNvPicPr>
          <a:picLocks noChangeAspect="1"/>
        </xdr:cNvPicPr>
      </xdr:nvPicPr>
      <xdr:blipFill>
        <a:blip xmlns:r="http://schemas.openxmlformats.org/officeDocument/2006/relationships" r:embed="rId1"/>
        <a:stretch>
          <a:fillRect/>
        </a:stretch>
      </xdr:blipFill>
      <xdr:spPr>
        <a:xfrm>
          <a:off x="8451850" y="127000"/>
          <a:ext cx="2604769" cy="186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120650</xdr:colOff>
      <xdr:row>0</xdr:row>
      <xdr:rowOff>127000</xdr:rowOff>
    </xdr:from>
    <xdr:to>
      <xdr:col>16</xdr:col>
      <xdr:colOff>287020</xdr:colOff>
      <xdr:row>10</xdr:row>
      <xdr:rowOff>146050</xdr:rowOff>
    </xdr:to>
    <xdr:pic>
      <xdr:nvPicPr>
        <xdr:cNvPr id="2" name="Picture 1">
          <a:extLst>
            <a:ext uri="{FF2B5EF4-FFF2-40B4-BE49-F238E27FC236}">
              <a16:creationId xmlns:a16="http://schemas.microsoft.com/office/drawing/2014/main" id="{019E5F13-4E0A-4406-ACFB-87A82F220C39}"/>
            </a:ext>
          </a:extLst>
        </xdr:cNvPr>
        <xdr:cNvPicPr>
          <a:picLocks noChangeAspect="1"/>
        </xdr:cNvPicPr>
      </xdr:nvPicPr>
      <xdr:blipFill>
        <a:blip xmlns:r="http://schemas.openxmlformats.org/officeDocument/2006/relationships" r:embed="rId1"/>
        <a:stretch>
          <a:fillRect/>
        </a:stretch>
      </xdr:blipFill>
      <xdr:spPr>
        <a:xfrm>
          <a:off x="11049000" y="127000"/>
          <a:ext cx="2604769" cy="1860550"/>
        </a:xfrm>
        <a:prstGeom prst="rect">
          <a:avLst/>
        </a:prstGeom>
      </xdr:spPr>
    </xdr:pic>
    <xdr:clientData/>
  </xdr:twoCellAnchor>
</xdr:wsDr>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7A90F-8FF2-4EB0-AF55-86C151B51597}">
  <sheetPr>
    <pageSetUpPr fitToPage="1"/>
  </sheetPr>
  <dimension ref="A1:C41"/>
  <sheetViews>
    <sheetView zoomScale="81" zoomScaleNormal="81" workbookViewId="0">
      <selection activeCell="B24" sqref="B24"/>
    </sheetView>
  </sheetViews>
  <sheetFormatPr defaultRowHeight="14.5" x14ac:dyDescent="0.35"/>
  <cols>
    <col min="1" max="1" width="72.1796875" customWidth="1"/>
    <col min="2" max="2" width="75.90625" customWidth="1"/>
    <col min="3" max="3" width="69.1796875" customWidth="1"/>
  </cols>
  <sheetData>
    <row r="1" spans="1:2" x14ac:dyDescent="0.35">
      <c r="A1" s="10">
        <f>-0.8441+0.3619</f>
        <v>-0.48219999999999996</v>
      </c>
      <c r="B1" s="10">
        <f>-1.00472+0.59986</f>
        <v>-0.40486000000000011</v>
      </c>
    </row>
    <row r="3" spans="1:2" x14ac:dyDescent="0.35">
      <c r="B3" s="3"/>
    </row>
    <row r="25" spans="1:3" x14ac:dyDescent="0.35">
      <c r="A25" s="4" t="s">
        <v>11</v>
      </c>
      <c r="B25" s="4"/>
      <c r="C25" t="s">
        <v>0</v>
      </c>
    </row>
    <row r="26" spans="1:3" ht="29" x14ac:dyDescent="0.35">
      <c r="A26" s="7" t="s">
        <v>23</v>
      </c>
      <c r="B26" s="5" t="s">
        <v>13</v>
      </c>
      <c r="C26" s="2" t="s">
        <v>5</v>
      </c>
    </row>
    <row r="27" spans="1:3" x14ac:dyDescent="0.35">
      <c r="A27" s="6" t="s">
        <v>10</v>
      </c>
      <c r="B27" s="6"/>
      <c r="C27" t="s">
        <v>1</v>
      </c>
    </row>
    <row r="28" spans="1:3" ht="31" customHeight="1" x14ac:dyDescent="0.35">
      <c r="A28" s="5" t="s">
        <v>12</v>
      </c>
      <c r="B28" s="7" t="s">
        <v>22</v>
      </c>
      <c r="C28" s="1" t="s">
        <v>2</v>
      </c>
    </row>
    <row r="29" spans="1:3" ht="43.5" x14ac:dyDescent="0.35">
      <c r="A29" s="6" t="s">
        <v>14</v>
      </c>
      <c r="B29" s="6"/>
      <c r="C29" s="1" t="s">
        <v>3</v>
      </c>
    </row>
    <row r="30" spans="1:3" ht="29" x14ac:dyDescent="0.35">
      <c r="A30" s="5" t="s">
        <v>15</v>
      </c>
      <c r="B30" s="7" t="s">
        <v>16</v>
      </c>
      <c r="C30" s="2" t="s">
        <v>6</v>
      </c>
    </row>
    <row r="31" spans="1:3" ht="29" x14ac:dyDescent="0.35">
      <c r="A31" s="6" t="s">
        <v>17</v>
      </c>
      <c r="B31" s="6"/>
      <c r="C31" s="2" t="s">
        <v>7</v>
      </c>
    </row>
    <row r="32" spans="1:3" ht="29" x14ac:dyDescent="0.35">
      <c r="A32" s="5" t="s">
        <v>18</v>
      </c>
      <c r="B32" s="7" t="s">
        <v>19</v>
      </c>
      <c r="C32" s="2" t="s">
        <v>4</v>
      </c>
    </row>
    <row r="33" spans="1:3" ht="32.5" customHeight="1" x14ac:dyDescent="0.35">
      <c r="A33" s="6" t="s">
        <v>20</v>
      </c>
      <c r="B33" s="6"/>
      <c r="C33" s="2" t="s">
        <v>8</v>
      </c>
    </row>
    <row r="34" spans="1:3" x14ac:dyDescent="0.35">
      <c r="A34" s="8">
        <v>0.16350000000000001</v>
      </c>
      <c r="B34" s="9">
        <v>0.15590000000000001</v>
      </c>
    </row>
    <row r="35" spans="1:3" ht="101.5" x14ac:dyDescent="0.35">
      <c r="A35" s="2" t="s">
        <v>21</v>
      </c>
      <c r="C35" s="2" t="s">
        <v>9</v>
      </c>
    </row>
    <row r="40" spans="1:3" x14ac:dyDescent="0.35">
      <c r="A40">
        <f>-0.8441+0.3619</f>
        <v>-0.48219999999999996</v>
      </c>
      <c r="B40">
        <f>-1.00472+0.59986</f>
        <v>-0.40486000000000011</v>
      </c>
    </row>
    <row r="41" spans="1:3" x14ac:dyDescent="0.35">
      <c r="A41">
        <f>-0.934+0.397</f>
        <v>-0.53700000000000003</v>
      </c>
      <c r="B41">
        <f>-0.912+0.567</f>
        <v>-0.34500000000000008</v>
      </c>
    </row>
  </sheetData>
  <mergeCells count="5">
    <mergeCell ref="A25:B25"/>
    <mergeCell ref="A27:B27"/>
    <mergeCell ref="A29:B29"/>
    <mergeCell ref="A31:B31"/>
    <mergeCell ref="A33:B33"/>
  </mergeCells>
  <printOptions gridLines="1"/>
  <pageMargins left="0.70866141732283472" right="0.70866141732283472" top="0.74803149606299213" bottom="0.74803149606299213" header="0.31496062992125984" footer="0.31496062992125984"/>
  <pageSetup scale="56"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731E-ED07-4677-BAE4-22298837B65F}">
  <dimension ref="A1:G10"/>
  <sheetViews>
    <sheetView workbookViewId="0">
      <selection sqref="A1:G10"/>
    </sheetView>
  </sheetViews>
  <sheetFormatPr defaultRowHeight="14.5" x14ac:dyDescent="0.35"/>
  <cols>
    <col min="4" max="4" width="10.6328125" customWidth="1"/>
    <col min="7" max="7" width="11.453125" customWidth="1"/>
  </cols>
  <sheetData>
    <row r="1" spans="1:7" x14ac:dyDescent="0.35">
      <c r="A1" t="s">
        <v>24</v>
      </c>
    </row>
    <row r="2" spans="1:7" x14ac:dyDescent="0.35">
      <c r="A2" t="s">
        <v>25</v>
      </c>
      <c r="D2" t="s">
        <v>33</v>
      </c>
      <c r="E2">
        <v>0</v>
      </c>
      <c r="F2">
        <v>1</v>
      </c>
      <c r="G2" t="s">
        <v>34</v>
      </c>
    </row>
    <row r="3" spans="1:7" x14ac:dyDescent="0.35">
      <c r="A3" t="s">
        <v>26</v>
      </c>
      <c r="D3">
        <v>0</v>
      </c>
      <c r="E3">
        <v>40</v>
      </c>
      <c r="F3">
        <v>10</v>
      </c>
      <c r="G3" s="11">
        <f>F3/SUM(E3:F3)</f>
        <v>0.2</v>
      </c>
    </row>
    <row r="4" spans="1:7" x14ac:dyDescent="0.35">
      <c r="A4" t="s">
        <v>27</v>
      </c>
      <c r="D4">
        <v>1</v>
      </c>
      <c r="E4">
        <v>17</v>
      </c>
      <c r="F4">
        <v>233</v>
      </c>
      <c r="G4" s="11">
        <f>E4/SUM(E4:F4)</f>
        <v>6.8000000000000005E-2</v>
      </c>
    </row>
    <row r="6" spans="1:7" x14ac:dyDescent="0.35">
      <c r="A6" t="s">
        <v>28</v>
      </c>
    </row>
    <row r="7" spans="1:7" x14ac:dyDescent="0.35">
      <c r="A7" t="s">
        <v>29</v>
      </c>
    </row>
    <row r="8" spans="1:7" x14ac:dyDescent="0.35">
      <c r="A8" t="s">
        <v>30</v>
      </c>
      <c r="D8" t="s">
        <v>33</v>
      </c>
      <c r="E8">
        <v>0</v>
      </c>
      <c r="F8">
        <v>1</v>
      </c>
      <c r="G8" t="s">
        <v>34</v>
      </c>
    </row>
    <row r="9" spans="1:7" x14ac:dyDescent="0.35">
      <c r="A9" t="s">
        <v>31</v>
      </c>
      <c r="D9">
        <v>0</v>
      </c>
      <c r="E9">
        <v>63</v>
      </c>
      <c r="F9">
        <v>27</v>
      </c>
      <c r="G9" s="11">
        <f>F9/SUM(E9:F9)</f>
        <v>0.3</v>
      </c>
    </row>
    <row r="10" spans="1:7" x14ac:dyDescent="0.35">
      <c r="A10" t="s">
        <v>32</v>
      </c>
      <c r="D10">
        <v>1</v>
      </c>
      <c r="E10">
        <v>15</v>
      </c>
      <c r="F10">
        <v>395</v>
      </c>
      <c r="G10" s="11">
        <f>E10/SUM(E10:F10)</f>
        <v>3.6585365853658534E-2</v>
      </c>
    </row>
  </sheetData>
  <pageMargins left="0.7" right="0.7" top="0.75" bottom="0.75" header="0.3" footer="0.3"/>
  <ignoredErrors>
    <ignoredError sqref="G9:G10 G3:G4"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F190C-4933-4C2D-907A-4A75B43D66B4}">
  <sheetPr>
    <pageSetUpPr fitToPage="1"/>
  </sheetPr>
  <dimension ref="B1:T26"/>
  <sheetViews>
    <sheetView tabSelected="1" topLeftCell="B1" zoomScale="90" zoomScaleNormal="90" workbookViewId="0">
      <selection activeCell="F1" sqref="F1"/>
    </sheetView>
  </sheetViews>
  <sheetFormatPr defaultRowHeight="14.5" x14ac:dyDescent="0.35"/>
  <cols>
    <col min="1" max="1" width="3.1796875" customWidth="1"/>
    <col min="4" max="4" width="17.36328125" customWidth="1"/>
    <col min="5" max="5" width="14.1796875" customWidth="1"/>
    <col min="6" max="6" width="12.54296875" customWidth="1"/>
    <col min="7" max="7" width="14.54296875" customWidth="1"/>
    <col min="8" max="8" width="16.08984375" customWidth="1"/>
  </cols>
  <sheetData>
    <row r="1" spans="2:20" x14ac:dyDescent="0.35">
      <c r="B1" s="14"/>
      <c r="C1" s="15"/>
      <c r="D1" s="15"/>
      <c r="E1" s="15" t="s">
        <v>53</v>
      </c>
      <c r="F1" s="16" t="s">
        <v>53</v>
      </c>
      <c r="G1" s="15" t="s">
        <v>54</v>
      </c>
      <c r="H1" s="16" t="s">
        <v>54</v>
      </c>
    </row>
    <row r="2" spans="2:20" x14ac:dyDescent="0.35">
      <c r="B2" s="14" t="s">
        <v>35</v>
      </c>
      <c r="C2" s="17" t="s">
        <v>51</v>
      </c>
      <c r="D2" s="15"/>
      <c r="E2" s="17">
        <f>S14</f>
        <v>233</v>
      </c>
      <c r="F2" s="18">
        <f>E2/E3</f>
        <v>0.95884773662551437</v>
      </c>
      <c r="G2" s="17">
        <f>S17</f>
        <v>395</v>
      </c>
      <c r="H2" s="18">
        <f>G2/G3</f>
        <v>0.93601895734597151</v>
      </c>
    </row>
    <row r="3" spans="2:20" x14ac:dyDescent="0.35">
      <c r="B3" s="14"/>
      <c r="C3" s="15" t="s">
        <v>37</v>
      </c>
      <c r="D3" s="15"/>
      <c r="E3" s="15">
        <f>S14+S13</f>
        <v>243</v>
      </c>
      <c r="F3" s="16"/>
      <c r="G3" s="15">
        <f>S17+S16</f>
        <v>422</v>
      </c>
      <c r="H3" s="16"/>
    </row>
    <row r="4" spans="2:20" x14ac:dyDescent="0.35">
      <c r="B4" s="14"/>
      <c r="C4" s="15"/>
      <c r="D4" s="15"/>
      <c r="E4" s="15"/>
      <c r="F4" s="16"/>
      <c r="G4" s="15"/>
      <c r="H4" s="16"/>
    </row>
    <row r="5" spans="2:20" x14ac:dyDescent="0.35">
      <c r="B5" s="14" t="s">
        <v>48</v>
      </c>
      <c r="C5" s="17" t="s">
        <v>49</v>
      </c>
      <c r="D5" s="15"/>
      <c r="E5" s="17">
        <f>R13+S14</f>
        <v>273</v>
      </c>
      <c r="F5" s="18">
        <f>E5/E6</f>
        <v>0.91</v>
      </c>
      <c r="G5" s="17">
        <f>S17+R16</f>
        <v>458</v>
      </c>
      <c r="H5" s="18">
        <f>G5/G6</f>
        <v>0.91600000000000004</v>
      </c>
      <c r="I5" t="s">
        <v>36</v>
      </c>
    </row>
    <row r="6" spans="2:20" x14ac:dyDescent="0.35">
      <c r="B6" s="14"/>
      <c r="C6" s="15" t="s">
        <v>50</v>
      </c>
      <c r="D6" s="15"/>
      <c r="E6" s="15">
        <f>SUM(R13:S14)</f>
        <v>300</v>
      </c>
      <c r="F6" s="16"/>
      <c r="G6" s="15">
        <f>SUM(R16:S17)</f>
        <v>500</v>
      </c>
      <c r="H6" s="16"/>
    </row>
    <row r="7" spans="2:20" x14ac:dyDescent="0.35">
      <c r="B7" s="14"/>
      <c r="C7" s="15"/>
      <c r="D7" s="15"/>
      <c r="E7" s="15"/>
      <c r="F7" s="16"/>
      <c r="G7" s="15"/>
      <c r="H7" s="16"/>
    </row>
    <row r="8" spans="2:20" x14ac:dyDescent="0.35">
      <c r="B8" s="14" t="s">
        <v>38</v>
      </c>
      <c r="C8" s="17" t="s">
        <v>51</v>
      </c>
      <c r="D8" s="15"/>
      <c r="E8" s="17">
        <f>S14</f>
        <v>233</v>
      </c>
      <c r="F8" s="18">
        <f>E8/E9</f>
        <v>0.93200000000000005</v>
      </c>
      <c r="G8" s="17">
        <f>S17</f>
        <v>395</v>
      </c>
      <c r="H8" s="18">
        <f>G8/G9</f>
        <v>0.96341463414634143</v>
      </c>
      <c r="I8" t="s">
        <v>39</v>
      </c>
    </row>
    <row r="9" spans="2:20" x14ac:dyDescent="0.35">
      <c r="B9" s="14"/>
      <c r="C9" s="15" t="s">
        <v>52</v>
      </c>
      <c r="D9" s="15"/>
      <c r="E9" s="15">
        <f>S14+R14</f>
        <v>250</v>
      </c>
      <c r="F9" s="16"/>
      <c r="G9" s="15">
        <f>S17+R17</f>
        <v>410</v>
      </c>
      <c r="H9" s="16"/>
    </row>
    <row r="10" spans="2:20" x14ac:dyDescent="0.35">
      <c r="B10" s="14"/>
      <c r="C10" s="15"/>
      <c r="D10" s="15"/>
      <c r="E10" s="15"/>
      <c r="F10" s="16"/>
      <c r="G10" s="15"/>
      <c r="H10" s="16"/>
    </row>
    <row r="11" spans="2:20" x14ac:dyDescent="0.35">
      <c r="B11" s="14" t="s">
        <v>40</v>
      </c>
      <c r="C11" s="17"/>
      <c r="D11" s="17">
        <v>2</v>
      </c>
      <c r="E11" s="17"/>
      <c r="F11" s="18">
        <f>D11/((1/F2)+(1/F8))</f>
        <v>0.94523326572008115</v>
      </c>
      <c r="G11" s="15"/>
      <c r="H11" s="19">
        <f>D11/((1/H2)+(1/H8))</f>
        <v>0.94951923076923073</v>
      </c>
    </row>
    <row r="12" spans="2:20" x14ac:dyDescent="0.35">
      <c r="B12" s="20"/>
      <c r="C12" s="21" t="s">
        <v>41</v>
      </c>
      <c r="D12" s="21"/>
      <c r="E12" s="21"/>
      <c r="F12" s="22"/>
      <c r="G12" s="17"/>
      <c r="H12" s="22"/>
    </row>
    <row r="13" spans="2:20" x14ac:dyDescent="0.35">
      <c r="F13" s="12"/>
      <c r="H13" s="12"/>
      <c r="M13" t="s">
        <v>24</v>
      </c>
      <c r="Q13" t="s">
        <v>47</v>
      </c>
      <c r="R13">
        <v>40</v>
      </c>
      <c r="S13">
        <v>10</v>
      </c>
      <c r="T13" t="s">
        <v>43</v>
      </c>
    </row>
    <row r="14" spans="2:20" x14ac:dyDescent="0.35">
      <c r="B14" t="s">
        <v>40</v>
      </c>
      <c r="C14" t="s">
        <v>44</v>
      </c>
      <c r="D14" t="s">
        <v>45</v>
      </c>
      <c r="F14" s="13">
        <f>2*(F2*F8)/(F2+F8)</f>
        <v>0.94523326572008126</v>
      </c>
      <c r="H14" s="11">
        <f>2*(H2*H8)/(H2+H8)</f>
        <v>0.94951923076923073</v>
      </c>
      <c r="Q14" t="s">
        <v>46</v>
      </c>
      <c r="R14">
        <v>17</v>
      </c>
      <c r="S14">
        <v>233</v>
      </c>
      <c r="T14" t="s">
        <v>42</v>
      </c>
    </row>
    <row r="16" spans="2:20" x14ac:dyDescent="0.35">
      <c r="M16" t="s">
        <v>28</v>
      </c>
      <c r="Q16" t="s">
        <v>47</v>
      </c>
      <c r="R16">
        <v>63</v>
      </c>
      <c r="S16">
        <v>27</v>
      </c>
      <c r="T16" t="s">
        <v>43</v>
      </c>
    </row>
    <row r="17" spans="2:20" x14ac:dyDescent="0.35">
      <c r="B17" t="s">
        <v>24</v>
      </c>
      <c r="Q17" t="s">
        <v>46</v>
      </c>
      <c r="R17">
        <v>15</v>
      </c>
      <c r="S17">
        <v>395</v>
      </c>
      <c r="T17" t="s">
        <v>42</v>
      </c>
    </row>
    <row r="18" spans="2:20" x14ac:dyDescent="0.35">
      <c r="B18" t="s">
        <v>25</v>
      </c>
      <c r="E18" t="s">
        <v>33</v>
      </c>
      <c r="F18">
        <v>0</v>
      </c>
      <c r="G18">
        <v>1</v>
      </c>
      <c r="I18" t="s">
        <v>34</v>
      </c>
    </row>
    <row r="19" spans="2:20" x14ac:dyDescent="0.35">
      <c r="B19" t="s">
        <v>26</v>
      </c>
      <c r="E19">
        <v>0</v>
      </c>
      <c r="F19">
        <v>40</v>
      </c>
      <c r="G19">
        <v>10</v>
      </c>
      <c r="I19" s="11">
        <f>G19/SUM(F19:G19)</f>
        <v>0.2</v>
      </c>
    </row>
    <row r="20" spans="2:20" x14ac:dyDescent="0.35">
      <c r="B20" t="s">
        <v>27</v>
      </c>
      <c r="E20">
        <v>1</v>
      </c>
      <c r="F20">
        <v>17</v>
      </c>
      <c r="G20">
        <v>233</v>
      </c>
      <c r="I20" s="11">
        <f>F20/SUM(F20:G20)</f>
        <v>6.8000000000000005E-2</v>
      </c>
    </row>
    <row r="22" spans="2:20" x14ac:dyDescent="0.35">
      <c r="B22" t="s">
        <v>28</v>
      </c>
    </row>
    <row r="23" spans="2:20" x14ac:dyDescent="0.35">
      <c r="B23" t="s">
        <v>29</v>
      </c>
    </row>
    <row r="24" spans="2:20" x14ac:dyDescent="0.35">
      <c r="B24" t="s">
        <v>30</v>
      </c>
      <c r="E24" t="s">
        <v>33</v>
      </c>
      <c r="F24">
        <v>0</v>
      </c>
      <c r="G24">
        <v>1</v>
      </c>
      <c r="I24" t="s">
        <v>34</v>
      </c>
    </row>
    <row r="25" spans="2:20" x14ac:dyDescent="0.35">
      <c r="B25" t="s">
        <v>31</v>
      </c>
      <c r="E25">
        <v>0</v>
      </c>
      <c r="F25">
        <v>63</v>
      </c>
      <c r="G25">
        <v>27</v>
      </c>
      <c r="I25" s="11">
        <f>G25/SUM(F25:G25)</f>
        <v>0.3</v>
      </c>
    </row>
    <row r="26" spans="2:20" x14ac:dyDescent="0.35">
      <c r="B26" t="s">
        <v>32</v>
      </c>
      <c r="E26">
        <v>1</v>
      </c>
      <c r="F26">
        <v>15</v>
      </c>
      <c r="G26">
        <v>395</v>
      </c>
      <c r="I26" s="11">
        <f>F26/SUM(F26:G26)</f>
        <v>3.6585365853658534E-2</v>
      </c>
    </row>
  </sheetData>
  <mergeCells count="1">
    <mergeCell ref="C12:E12"/>
  </mergeCells>
  <printOptions horizontalCentered="1" gridLines="1"/>
  <pageMargins left="0.70866141732283472" right="0.70866141732283472" top="0.74803149606299213" bottom="0.74803149606299213" header="0.31496062992125984" footer="0.31496062992125984"/>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1954-A5D3-46E9-B04B-B70E87CDA04D}">
  <dimension ref="A1:Q20"/>
  <sheetViews>
    <sheetView zoomScale="90" zoomScaleNormal="90" workbookViewId="0">
      <selection activeCell="E18" sqref="E18"/>
    </sheetView>
  </sheetViews>
  <sheetFormatPr defaultRowHeight="14.5" x14ac:dyDescent="0.35"/>
  <cols>
    <col min="3" max="3" width="19.6328125" customWidth="1"/>
    <col min="4" max="4" width="22.6328125" customWidth="1"/>
    <col min="5" max="5" width="20.90625" customWidth="1"/>
  </cols>
  <sheetData>
    <row r="1" spans="1:17" x14ac:dyDescent="0.35">
      <c r="A1" s="14"/>
      <c r="B1" s="15"/>
      <c r="C1" s="15"/>
      <c r="D1" s="15" t="s">
        <v>61</v>
      </c>
      <c r="E1" s="15" t="s">
        <v>61</v>
      </c>
    </row>
    <row r="2" spans="1:17" x14ac:dyDescent="0.35">
      <c r="A2" s="14" t="s">
        <v>35</v>
      </c>
      <c r="B2" s="17" t="s">
        <v>51</v>
      </c>
      <c r="C2" s="15"/>
      <c r="D2" s="17">
        <f>P14</f>
        <v>75</v>
      </c>
      <c r="E2" s="18">
        <f>D2/D3</f>
        <v>0.84269662921348309</v>
      </c>
    </row>
    <row r="3" spans="1:17" x14ac:dyDescent="0.35">
      <c r="A3" s="14"/>
      <c r="B3" s="15" t="s">
        <v>37</v>
      </c>
      <c r="C3" s="15"/>
      <c r="D3" s="15">
        <f>P14+P13</f>
        <v>89</v>
      </c>
      <c r="E3" s="16"/>
    </row>
    <row r="4" spans="1:17" x14ac:dyDescent="0.35">
      <c r="A4" s="14"/>
      <c r="B4" s="15"/>
      <c r="C4" s="15"/>
      <c r="D4" s="15"/>
      <c r="E4" s="16"/>
    </row>
    <row r="5" spans="1:17" x14ac:dyDescent="0.35">
      <c r="A5" s="14" t="s">
        <v>48</v>
      </c>
      <c r="B5" s="17" t="s">
        <v>49</v>
      </c>
      <c r="C5" s="15"/>
      <c r="D5" s="17">
        <f>O13+P14</f>
        <v>80</v>
      </c>
      <c r="E5" s="18">
        <f>D5/D6</f>
        <v>0.8</v>
      </c>
      <c r="F5" t="s">
        <v>36</v>
      </c>
    </row>
    <row r="6" spans="1:17" x14ac:dyDescent="0.35">
      <c r="A6" s="14"/>
      <c r="B6" s="15" t="s">
        <v>50</v>
      </c>
      <c r="C6" s="15"/>
      <c r="D6" s="15">
        <f>SUM(O13:P14)</f>
        <v>100</v>
      </c>
      <c r="E6" s="16"/>
    </row>
    <row r="7" spans="1:17" x14ac:dyDescent="0.35">
      <c r="A7" s="14"/>
      <c r="B7" s="15"/>
      <c r="C7" s="15"/>
      <c r="D7" s="15"/>
      <c r="E7" s="16"/>
    </row>
    <row r="8" spans="1:17" x14ac:dyDescent="0.35">
      <c r="A8" s="14" t="s">
        <v>38</v>
      </c>
      <c r="B8" s="17" t="s">
        <v>51</v>
      </c>
      <c r="C8" s="15"/>
      <c r="D8" s="17">
        <f>P14</f>
        <v>75</v>
      </c>
      <c r="E8" s="18">
        <f>D8/D9</f>
        <v>0.92592592592592593</v>
      </c>
      <c r="F8" t="s">
        <v>39</v>
      </c>
    </row>
    <row r="9" spans="1:17" x14ac:dyDescent="0.35">
      <c r="A9" s="14"/>
      <c r="B9" s="15" t="s">
        <v>52</v>
      </c>
      <c r="C9" s="15"/>
      <c r="D9" s="15">
        <f>P14+O14</f>
        <v>81</v>
      </c>
      <c r="E9" s="16"/>
    </row>
    <row r="10" spans="1:17" x14ac:dyDescent="0.35">
      <c r="A10" s="14"/>
      <c r="B10" s="15"/>
      <c r="C10" s="15"/>
      <c r="D10" s="15"/>
      <c r="E10" s="16"/>
    </row>
    <row r="11" spans="1:17" x14ac:dyDescent="0.35">
      <c r="A11" s="14" t="s">
        <v>40</v>
      </c>
      <c r="B11" s="17"/>
      <c r="C11" s="17">
        <v>2</v>
      </c>
      <c r="D11" s="17"/>
      <c r="E11" s="18">
        <f>C11/((1/E2)+(1/E8))</f>
        <v>0.88235294117647056</v>
      </c>
    </row>
    <row r="12" spans="1:17" x14ac:dyDescent="0.35">
      <c r="A12" s="20"/>
      <c r="B12" s="21" t="s">
        <v>41</v>
      </c>
      <c r="C12" s="21"/>
      <c r="D12" s="21"/>
      <c r="E12" s="22"/>
    </row>
    <row r="13" spans="1:17" x14ac:dyDescent="0.35">
      <c r="E13" s="12"/>
      <c r="J13" t="s">
        <v>55</v>
      </c>
      <c r="N13" t="s">
        <v>47</v>
      </c>
      <c r="O13">
        <v>5</v>
      </c>
      <c r="P13">
        <v>14</v>
      </c>
      <c r="Q13" t="s">
        <v>43</v>
      </c>
    </row>
    <row r="14" spans="1:17" ht="15" thickBot="1" x14ac:dyDescent="0.4">
      <c r="B14" t="s">
        <v>60</v>
      </c>
      <c r="E14" s="13"/>
      <c r="N14" t="s">
        <v>46</v>
      </c>
      <c r="O14">
        <v>6</v>
      </c>
      <c r="P14">
        <v>75</v>
      </c>
      <c r="Q14" t="s">
        <v>42</v>
      </c>
    </row>
    <row r="15" spans="1:17" ht="15" thickBot="1" x14ac:dyDescent="0.4">
      <c r="B15" s="23" t="s">
        <v>56</v>
      </c>
    </row>
    <row r="16" spans="1:17" ht="15" thickBot="1" x14ac:dyDescent="0.4">
      <c r="B16" s="23" t="s">
        <v>57</v>
      </c>
    </row>
    <row r="17" spans="2:6" ht="15" thickBot="1" x14ac:dyDescent="0.4">
      <c r="B17" s="23" t="s">
        <v>58</v>
      </c>
    </row>
    <row r="18" spans="2:6" ht="15" thickBot="1" x14ac:dyDescent="0.4">
      <c r="B18" s="24" t="s">
        <v>59</v>
      </c>
    </row>
    <row r="19" spans="2:6" x14ac:dyDescent="0.35">
      <c r="F19" s="11"/>
    </row>
    <row r="20" spans="2:6" x14ac:dyDescent="0.35">
      <c r="F20" s="11"/>
    </row>
  </sheetData>
  <mergeCells count="1">
    <mergeCell ref="B12: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RM algo &amp; CV conf matrix</vt:lpstr>
      <vt:lpstr>RF confusion matrix</vt:lpstr>
      <vt:lpstr>Initial data 6Nov23</vt:lpstr>
      <vt:lpstr>'RF confusion matrix'!Print_Area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A</dc:creator>
  <cp:lastModifiedBy>N A</cp:lastModifiedBy>
  <cp:lastPrinted>2023-11-27T22:55:28Z</cp:lastPrinted>
  <dcterms:created xsi:type="dcterms:W3CDTF">2023-11-27T01:57:56Z</dcterms:created>
  <dcterms:modified xsi:type="dcterms:W3CDTF">2023-11-28T02:39:50Z</dcterms:modified>
</cp:coreProperties>
</file>