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13_ncr:1_{F77B625F-5F53-435E-869D-5486AF543BD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ediume" sheetId="1" r:id="rId1"/>
    <sheet name="Low" sheetId="5" r:id="rId2"/>
    <sheet name="High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9" i="1" s="1"/>
  <c r="I9" i="1" s="1"/>
  <c r="E9" i="6"/>
  <c r="G9" i="6" s="1"/>
  <c r="I9" i="6" s="1"/>
  <c r="D9" i="6"/>
  <c r="F9" i="6" s="1"/>
  <c r="E9" i="5"/>
  <c r="G9" i="5" s="1"/>
  <c r="I9" i="5" s="1"/>
  <c r="D9" i="1"/>
  <c r="F9" i="1" s="1"/>
  <c r="H9" i="1" s="1"/>
  <c r="D9" i="5"/>
  <c r="F9" i="5" s="1"/>
  <c r="D8" i="5"/>
  <c r="D5" i="5"/>
  <c r="M3" i="1"/>
  <c r="M2" i="1"/>
  <c r="F8" i="6"/>
  <c r="F8" i="1"/>
  <c r="E7" i="1"/>
  <c r="F7" i="1"/>
  <c r="O2" i="6"/>
  <c r="G2" i="6"/>
  <c r="G8" i="1"/>
  <c r="D10" i="6"/>
  <c r="F10" i="6" s="1"/>
  <c r="H10" i="6" s="1"/>
  <c r="E10" i="6"/>
  <c r="G10" i="6" s="1"/>
  <c r="I10" i="6" s="1"/>
  <c r="E8" i="5"/>
  <c r="G8" i="5" s="1"/>
  <c r="I8" i="5" s="1"/>
  <c r="C19" i="5"/>
  <c r="D19" i="5"/>
  <c r="C19" i="6"/>
  <c r="D19" i="6"/>
  <c r="E10" i="1"/>
  <c r="G10" i="1" s="1"/>
  <c r="I10" i="1" s="1"/>
  <c r="D10" i="1"/>
  <c r="F10" i="1" s="1"/>
  <c r="H10" i="1" s="1"/>
  <c r="D19" i="1"/>
  <c r="C19" i="1"/>
  <c r="H9" i="6" l="1"/>
  <c r="M2" i="6"/>
  <c r="H9" i="5"/>
  <c r="M2" i="5"/>
  <c r="F8" i="5"/>
  <c r="H8" i="5" s="1"/>
  <c r="N7" i="6"/>
  <c r="AG7" i="6" s="1"/>
  <c r="M7" i="6"/>
  <c r="N6" i="6"/>
  <c r="M6" i="6"/>
  <c r="N5" i="6"/>
  <c r="M5" i="6"/>
  <c r="N4" i="6"/>
  <c r="M4" i="6"/>
  <c r="M3" i="6"/>
  <c r="P55" i="6"/>
  <c r="N55" i="6"/>
  <c r="N56" i="6" s="1"/>
  <c r="H55" i="6"/>
  <c r="F56" i="6" s="1"/>
  <c r="F55" i="6"/>
  <c r="F40" i="6"/>
  <c r="E30" i="6"/>
  <c r="P7" i="6"/>
  <c r="O7" i="6"/>
  <c r="P6" i="6"/>
  <c r="O6" i="6"/>
  <c r="P5" i="6"/>
  <c r="O5" i="6"/>
  <c r="P4" i="6"/>
  <c r="O4" i="6"/>
  <c r="P3" i="6"/>
  <c r="O3" i="6"/>
  <c r="P2" i="6"/>
  <c r="P55" i="5"/>
  <c r="N55" i="5"/>
  <c r="H55" i="5"/>
  <c r="F55" i="5"/>
  <c r="F40" i="5"/>
  <c r="E30" i="5"/>
  <c r="P7" i="5"/>
  <c r="O7" i="5"/>
  <c r="P6" i="5"/>
  <c r="O6" i="5"/>
  <c r="P5" i="5"/>
  <c r="O5" i="5"/>
  <c r="P4" i="5"/>
  <c r="O4" i="5"/>
  <c r="P3" i="5"/>
  <c r="O3" i="5"/>
  <c r="P2" i="5"/>
  <c r="O2" i="5"/>
  <c r="P7" i="1"/>
  <c r="P6" i="1"/>
  <c r="P5" i="1"/>
  <c r="P4" i="1"/>
  <c r="P3" i="1"/>
  <c r="P2" i="1"/>
  <c r="O7" i="1"/>
  <c r="O6" i="1"/>
  <c r="O5" i="1"/>
  <c r="O4" i="1"/>
  <c r="O3" i="1"/>
  <c r="O2" i="1"/>
  <c r="AF19" i="6" l="1"/>
  <c r="T5" i="6"/>
  <c r="Y28" i="6"/>
  <c r="T11" i="6"/>
  <c r="U30" i="6"/>
  <c r="AG30" i="6"/>
  <c r="AF11" i="6"/>
  <c r="V29" i="6"/>
  <c r="U3" i="6"/>
  <c r="T15" i="6"/>
  <c r="AD27" i="6"/>
  <c r="V3" i="6"/>
  <c r="AF15" i="6"/>
  <c r="W29" i="6"/>
  <c r="AF3" i="6"/>
  <c r="T19" i="6"/>
  <c r="AE27" i="6"/>
  <c r="AG4" i="6"/>
  <c r="AF30" i="6"/>
  <c r="X28" i="6"/>
  <c r="V7" i="6"/>
  <c r="AF23" i="6"/>
  <c r="T23" i="6"/>
  <c r="T27" i="6"/>
  <c r="X5" i="6"/>
  <c r="AF7" i="6"/>
  <c r="U11" i="6"/>
  <c r="U15" i="6"/>
  <c r="U19" i="6"/>
  <c r="U23" i="6"/>
  <c r="U27" i="6"/>
  <c r="AF27" i="6"/>
  <c r="AG11" i="6"/>
  <c r="AG27" i="6"/>
  <c r="Y5" i="6"/>
  <c r="AG3" i="6"/>
  <c r="AD5" i="6"/>
  <c r="AD8" i="6"/>
  <c r="AG15" i="6"/>
  <c r="AG19" i="6"/>
  <c r="AG23" i="6"/>
  <c r="V2" i="6"/>
  <c r="T4" i="6"/>
  <c r="V6" i="6"/>
  <c r="X9" i="6"/>
  <c r="AD12" i="6"/>
  <c r="AD16" i="6"/>
  <c r="AD20" i="6"/>
  <c r="AD24" i="6"/>
  <c r="AD28" i="6"/>
  <c r="U4" i="6"/>
  <c r="Y9" i="6"/>
  <c r="X25" i="6"/>
  <c r="AD2" i="6"/>
  <c r="V4" i="6"/>
  <c r="T7" i="6"/>
  <c r="AD9" i="6"/>
  <c r="Y13" i="6"/>
  <c r="Y17" i="6"/>
  <c r="Y21" i="6"/>
  <c r="Y25" i="6"/>
  <c r="Y29" i="6"/>
  <c r="Y2" i="6"/>
  <c r="AD6" i="6"/>
  <c r="X13" i="6"/>
  <c r="X17" i="6"/>
  <c r="X21" i="6"/>
  <c r="X29" i="6"/>
  <c r="T3" i="6"/>
  <c r="AD4" i="6"/>
  <c r="U7" i="6"/>
  <c r="V10" i="6"/>
  <c r="V14" i="6"/>
  <c r="V18" i="6"/>
  <c r="V22" i="6"/>
  <c r="V26" i="6"/>
  <c r="V30" i="6"/>
  <c r="AE4" i="6"/>
  <c r="AE12" i="6"/>
  <c r="AE20" i="6"/>
  <c r="AE28" i="6"/>
  <c r="AF4" i="6"/>
  <c r="X6" i="6"/>
  <c r="T8" i="6"/>
  <c r="AF8" i="6"/>
  <c r="X10" i="6"/>
  <c r="V11" i="6"/>
  <c r="T12" i="6"/>
  <c r="AF12" i="6"/>
  <c r="AD13" i="6"/>
  <c r="X14" i="6"/>
  <c r="V15" i="6"/>
  <c r="T16" i="6"/>
  <c r="AF16" i="6"/>
  <c r="AD17" i="6"/>
  <c r="X18" i="6"/>
  <c r="V19" i="6"/>
  <c r="T20" i="6"/>
  <c r="AF20" i="6"/>
  <c r="AD21" i="6"/>
  <c r="X22" i="6"/>
  <c r="V23" i="6"/>
  <c r="T24" i="6"/>
  <c r="AF24" i="6"/>
  <c r="AD25" i="6"/>
  <c r="X26" i="6"/>
  <c r="V27" i="6"/>
  <c r="T28" i="6"/>
  <c r="AF28" i="6"/>
  <c r="AD29" i="6"/>
  <c r="X30" i="6"/>
  <c r="W14" i="6"/>
  <c r="AE16" i="6"/>
  <c r="W22" i="6"/>
  <c r="AE24" i="6"/>
  <c r="W30" i="6"/>
  <c r="W3" i="6"/>
  <c r="AE5" i="6"/>
  <c r="Y6" i="6"/>
  <c r="W7" i="6"/>
  <c r="U8" i="6"/>
  <c r="AG8" i="6"/>
  <c r="AE9" i="6"/>
  <c r="Y10" i="6"/>
  <c r="W11" i="6"/>
  <c r="U12" i="6"/>
  <c r="AG12" i="6"/>
  <c r="AE13" i="6"/>
  <c r="Y14" i="6"/>
  <c r="W15" i="6"/>
  <c r="U16" i="6"/>
  <c r="AG16" i="6"/>
  <c r="AE17" i="6"/>
  <c r="Y18" i="6"/>
  <c r="W19" i="6"/>
  <c r="U20" i="6"/>
  <c r="AG20" i="6"/>
  <c r="AE21" i="6"/>
  <c r="Y22" i="6"/>
  <c r="W23" i="6"/>
  <c r="U24" i="6"/>
  <c r="AG24" i="6"/>
  <c r="AE25" i="6"/>
  <c r="Y26" i="6"/>
  <c r="W27" i="6"/>
  <c r="U28" i="6"/>
  <c r="AG28" i="6"/>
  <c r="AE29" i="6"/>
  <c r="Y30" i="6"/>
  <c r="W26" i="6"/>
  <c r="X3" i="6"/>
  <c r="AF5" i="6"/>
  <c r="X7" i="6"/>
  <c r="V8" i="6"/>
  <c r="T9" i="6"/>
  <c r="AF9" i="6"/>
  <c r="AD10" i="6"/>
  <c r="X11" i="6"/>
  <c r="V12" i="6"/>
  <c r="T13" i="6"/>
  <c r="AF13" i="6"/>
  <c r="AD14" i="6"/>
  <c r="X15" i="6"/>
  <c r="V16" i="6"/>
  <c r="T17" i="6"/>
  <c r="AF17" i="6"/>
  <c r="AD18" i="6"/>
  <c r="X19" i="6"/>
  <c r="V20" i="6"/>
  <c r="T21" i="6"/>
  <c r="AF21" i="6"/>
  <c r="AD22" i="6"/>
  <c r="X23" i="6"/>
  <c r="V24" i="6"/>
  <c r="T25" i="6"/>
  <c r="AF25" i="6"/>
  <c r="AD26" i="6"/>
  <c r="X27" i="6"/>
  <c r="V28" i="6"/>
  <c r="T29" i="6"/>
  <c r="AF29" i="6"/>
  <c r="AD30" i="6"/>
  <c r="AE8" i="6"/>
  <c r="AE2" i="6"/>
  <c r="Y3" i="6"/>
  <c r="W4" i="6"/>
  <c r="U5" i="6"/>
  <c r="AG5" i="6"/>
  <c r="AE6" i="6"/>
  <c r="Y7" i="6"/>
  <c r="W8" i="6"/>
  <c r="U9" i="6"/>
  <c r="AG9" i="6"/>
  <c r="AE10" i="6"/>
  <c r="Y11" i="6"/>
  <c r="W12" i="6"/>
  <c r="U13" i="6"/>
  <c r="AG13" i="6"/>
  <c r="AE14" i="6"/>
  <c r="Y15" i="6"/>
  <c r="W16" i="6"/>
  <c r="U17" i="6"/>
  <c r="AG17" i="6"/>
  <c r="AE18" i="6"/>
  <c r="Y19" i="6"/>
  <c r="W20" i="6"/>
  <c r="U21" i="6"/>
  <c r="AG21" i="6"/>
  <c r="AE22" i="6"/>
  <c r="Y23" i="6"/>
  <c r="W24" i="6"/>
  <c r="U25" i="6"/>
  <c r="AG25" i="6"/>
  <c r="AE26" i="6"/>
  <c r="Y27" i="6"/>
  <c r="W28" i="6"/>
  <c r="U29" i="6"/>
  <c r="AG29" i="6"/>
  <c r="AE30" i="6"/>
  <c r="W2" i="6"/>
  <c r="W6" i="6"/>
  <c r="X2" i="6"/>
  <c r="T2" i="6"/>
  <c r="AF2" i="6"/>
  <c r="AD3" i="6"/>
  <c r="X4" i="6"/>
  <c r="V5" i="6"/>
  <c r="T6" i="6"/>
  <c r="AF6" i="6"/>
  <c r="AD7" i="6"/>
  <c r="X8" i="6"/>
  <c r="V9" i="6"/>
  <c r="T10" i="6"/>
  <c r="AF10" i="6"/>
  <c r="AD11" i="6"/>
  <c r="X12" i="6"/>
  <c r="V13" i="6"/>
  <c r="T14" i="6"/>
  <c r="AF14" i="6"/>
  <c r="AD15" i="6"/>
  <c r="X16" i="6"/>
  <c r="V17" i="6"/>
  <c r="T18" i="6"/>
  <c r="AF18" i="6"/>
  <c r="AD19" i="6"/>
  <c r="X20" i="6"/>
  <c r="V21" i="6"/>
  <c r="T22" i="6"/>
  <c r="AF22" i="6"/>
  <c r="AD23" i="6"/>
  <c r="X24" i="6"/>
  <c r="V25" i="6"/>
  <c r="T26" i="6"/>
  <c r="AF26" i="6"/>
  <c r="T30" i="6"/>
  <c r="W10" i="6"/>
  <c r="W18" i="6"/>
  <c r="U2" i="6"/>
  <c r="AG2" i="6"/>
  <c r="AE3" i="6"/>
  <c r="Y4" i="6"/>
  <c r="W5" i="6"/>
  <c r="U6" i="6"/>
  <c r="AG6" i="6"/>
  <c r="AE7" i="6"/>
  <c r="Y8" i="6"/>
  <c r="W9" i="6"/>
  <c r="U10" i="6"/>
  <c r="AG10" i="6"/>
  <c r="AE11" i="6"/>
  <c r="Y12" i="6"/>
  <c r="W13" i="6"/>
  <c r="U14" i="6"/>
  <c r="AG14" i="6"/>
  <c r="AE15" i="6"/>
  <c r="Y16" i="6"/>
  <c r="W17" i="6"/>
  <c r="U18" i="6"/>
  <c r="AG18" i="6"/>
  <c r="AE19" i="6"/>
  <c r="Y20" i="6"/>
  <c r="W21" i="6"/>
  <c r="U22" i="6"/>
  <c r="AG22" i="6"/>
  <c r="AE23" i="6"/>
  <c r="Y24" i="6"/>
  <c r="W25" i="6"/>
  <c r="U26" i="6"/>
  <c r="AG26" i="6"/>
  <c r="N56" i="5"/>
  <c r="F56" i="5"/>
  <c r="D7" i="6"/>
  <c r="F7" i="6" s="1"/>
  <c r="H7" i="6" s="1"/>
  <c r="D5" i="6"/>
  <c r="F5" i="6" s="1"/>
  <c r="H5" i="6" s="1"/>
  <c r="D8" i="6"/>
  <c r="H8" i="6" s="1"/>
  <c r="D4" i="6"/>
  <c r="F4" i="6" s="1"/>
  <c r="H4" i="6" s="1"/>
  <c r="D3" i="6"/>
  <c r="F3" i="6" s="1"/>
  <c r="H3" i="6" s="1"/>
  <c r="D6" i="6"/>
  <c r="F6" i="6" s="1"/>
  <c r="H6" i="6" s="1"/>
  <c r="D2" i="6"/>
  <c r="F2" i="6" s="1"/>
  <c r="H2" i="6" s="1"/>
  <c r="N2" i="6"/>
  <c r="E7" i="6"/>
  <c r="G7" i="6" s="1"/>
  <c r="I7" i="6" s="1"/>
  <c r="E6" i="6"/>
  <c r="G6" i="6" s="1"/>
  <c r="I6" i="6" s="1"/>
  <c r="E2" i="6"/>
  <c r="I2" i="6" s="1"/>
  <c r="E8" i="6"/>
  <c r="G8" i="6" s="1"/>
  <c r="I8" i="6" s="1"/>
  <c r="E4" i="6"/>
  <c r="G4" i="6" s="1"/>
  <c r="I4" i="6" s="1"/>
  <c r="E3" i="6"/>
  <c r="G3" i="6" s="1"/>
  <c r="I3" i="6" s="1"/>
  <c r="E5" i="6"/>
  <c r="G5" i="6" s="1"/>
  <c r="I5" i="6" s="1"/>
  <c r="E2" i="5"/>
  <c r="G2" i="5" s="1"/>
  <c r="I2" i="5" s="1"/>
  <c r="E4" i="5"/>
  <c r="G4" i="5" s="1"/>
  <c r="I4" i="5" s="1"/>
  <c r="E5" i="5"/>
  <c r="G5" i="5" s="1"/>
  <c r="I5" i="5" s="1"/>
  <c r="P55" i="1"/>
  <c r="N55" i="1"/>
  <c r="H55" i="1"/>
  <c r="F55" i="1"/>
  <c r="F56" i="1" s="1"/>
  <c r="D2" i="1" s="1"/>
  <c r="F2" i="1" s="1"/>
  <c r="H2" i="1" s="1"/>
  <c r="AB8" i="6" l="1"/>
  <c r="AB4" i="6"/>
  <c r="AB29" i="6"/>
  <c r="AB27" i="6"/>
  <c r="AB25" i="6"/>
  <c r="AB23" i="6"/>
  <c r="AB21" i="6"/>
  <c r="AB19" i="6"/>
  <c r="AB17" i="6"/>
  <c r="AB15" i="6"/>
  <c r="AB13" i="6"/>
  <c r="AB11" i="6"/>
  <c r="AB9" i="6"/>
  <c r="AB7" i="6"/>
  <c r="AB5" i="6"/>
  <c r="AB3" i="6"/>
  <c r="AB26" i="6"/>
  <c r="AB18" i="6"/>
  <c r="AB14" i="6"/>
  <c r="AB6" i="6"/>
  <c r="AB2" i="6"/>
  <c r="AB20" i="6"/>
  <c r="AB30" i="6"/>
  <c r="AB24" i="6"/>
  <c r="AB16" i="6"/>
  <c r="AB12" i="6"/>
  <c r="AB28" i="6"/>
  <c r="AB22" i="6"/>
  <c r="AB10" i="6"/>
  <c r="E6" i="5"/>
  <c r="G6" i="5" s="1"/>
  <c r="I6" i="5" s="1"/>
  <c r="E3" i="5"/>
  <c r="G3" i="5" s="1"/>
  <c r="I3" i="5" s="1"/>
  <c r="E7" i="5"/>
  <c r="G7" i="5" s="1"/>
  <c r="I7" i="5" s="1"/>
  <c r="D4" i="5"/>
  <c r="F4" i="5" s="1"/>
  <c r="H4" i="5" s="1"/>
  <c r="M4" i="5"/>
  <c r="M7" i="5"/>
  <c r="M6" i="5"/>
  <c r="M5" i="5"/>
  <c r="F5" i="5"/>
  <c r="H5" i="5" s="1"/>
  <c r="D2" i="5"/>
  <c r="F2" i="5" s="1"/>
  <c r="H2" i="5" s="1"/>
  <c r="D6" i="5"/>
  <c r="F6" i="5" s="1"/>
  <c r="H6" i="5" s="1"/>
  <c r="D3" i="5"/>
  <c r="F3" i="5" s="1"/>
  <c r="H3" i="5" s="1"/>
  <c r="D7" i="5"/>
  <c r="F7" i="5" s="1"/>
  <c r="H7" i="5" s="1"/>
  <c r="N5" i="5"/>
  <c r="N3" i="6"/>
  <c r="N3" i="5"/>
  <c r="M3" i="5"/>
  <c r="N56" i="1"/>
  <c r="F40" i="1"/>
  <c r="E30" i="1"/>
  <c r="V10" i="5" l="1"/>
  <c r="V18" i="5"/>
  <c r="V26" i="5"/>
  <c r="O15" i="5"/>
  <c r="O23" i="5"/>
  <c r="O31" i="5"/>
  <c r="O39" i="5"/>
  <c r="O36" i="5"/>
  <c r="O30" i="5"/>
  <c r="V3" i="5"/>
  <c r="V11" i="5"/>
  <c r="V19" i="5"/>
  <c r="V27" i="5"/>
  <c r="O16" i="5"/>
  <c r="O24" i="5"/>
  <c r="O32" i="5"/>
  <c r="O40" i="5"/>
  <c r="O28" i="5"/>
  <c r="V17" i="5"/>
  <c r="V4" i="5"/>
  <c r="V12" i="5"/>
  <c r="V20" i="5"/>
  <c r="V28" i="5"/>
  <c r="O17" i="5"/>
  <c r="O25" i="5"/>
  <c r="O33" i="5"/>
  <c r="O41" i="5"/>
  <c r="O20" i="5"/>
  <c r="V25" i="5"/>
  <c r="O38" i="5"/>
  <c r="V5" i="5"/>
  <c r="V13" i="5"/>
  <c r="V21" i="5"/>
  <c r="V29" i="5"/>
  <c r="O18" i="5"/>
  <c r="O26" i="5"/>
  <c r="O34" i="5"/>
  <c r="O13" i="5"/>
  <c r="V6" i="5"/>
  <c r="V14" i="5"/>
  <c r="V22" i="5"/>
  <c r="V30" i="5"/>
  <c r="O19" i="5"/>
  <c r="O27" i="5"/>
  <c r="O35" i="5"/>
  <c r="O22" i="5"/>
  <c r="V7" i="5"/>
  <c r="V15" i="5"/>
  <c r="V23" i="5"/>
  <c r="V2" i="5"/>
  <c r="V9" i="5"/>
  <c r="V8" i="5"/>
  <c r="V16" i="5"/>
  <c r="V24" i="5"/>
  <c r="O21" i="5"/>
  <c r="O29" i="5"/>
  <c r="O37" i="5"/>
  <c r="O14" i="5"/>
  <c r="T30" i="5"/>
  <c r="T9" i="5"/>
  <c r="T17" i="5"/>
  <c r="T25" i="5"/>
  <c r="T10" i="5"/>
  <c r="T18" i="5"/>
  <c r="T26" i="5"/>
  <c r="T3" i="5"/>
  <c r="T11" i="5"/>
  <c r="T19" i="5"/>
  <c r="T27" i="5"/>
  <c r="T4" i="5"/>
  <c r="T12" i="5"/>
  <c r="T20" i="5"/>
  <c r="T28" i="5"/>
  <c r="T16" i="5"/>
  <c r="T5" i="5"/>
  <c r="T13" i="5"/>
  <c r="T21" i="5"/>
  <c r="T29" i="5"/>
  <c r="T6" i="5"/>
  <c r="T14" i="5"/>
  <c r="T22" i="5"/>
  <c r="T2" i="5"/>
  <c r="T7" i="5"/>
  <c r="T15" i="5"/>
  <c r="T23" i="5"/>
  <c r="T8" i="5"/>
  <c r="T24" i="5"/>
  <c r="X7" i="5"/>
  <c r="X15" i="5"/>
  <c r="X23" i="5"/>
  <c r="X2" i="5"/>
  <c r="X14" i="5"/>
  <c r="X8" i="5"/>
  <c r="X16" i="5"/>
  <c r="X24" i="5"/>
  <c r="X9" i="5"/>
  <c r="X17" i="5"/>
  <c r="X25" i="5"/>
  <c r="X10" i="5"/>
  <c r="X18" i="5"/>
  <c r="X26" i="5"/>
  <c r="X22" i="5"/>
  <c r="X3" i="5"/>
  <c r="X11" i="5"/>
  <c r="X19" i="5"/>
  <c r="X27" i="5"/>
  <c r="X6" i="5"/>
  <c r="X4" i="5"/>
  <c r="X12" i="5"/>
  <c r="X20" i="5"/>
  <c r="X28" i="5"/>
  <c r="X5" i="5"/>
  <c r="X13" i="5"/>
  <c r="X21" i="5"/>
  <c r="X29" i="5"/>
  <c r="X30" i="5"/>
  <c r="Y4" i="5"/>
  <c r="Y12" i="5"/>
  <c r="Y20" i="5"/>
  <c r="Y28" i="5"/>
  <c r="Y5" i="5"/>
  <c r="Y13" i="5"/>
  <c r="Y21" i="5"/>
  <c r="Y29" i="5"/>
  <c r="Y3" i="5"/>
  <c r="Y6" i="5"/>
  <c r="Y14" i="5"/>
  <c r="Y22" i="5"/>
  <c r="Y30" i="5"/>
  <c r="Y27" i="5"/>
  <c r="Y7" i="5"/>
  <c r="Y15" i="5"/>
  <c r="Y23" i="5"/>
  <c r="Y2" i="5"/>
  <c r="Y11" i="5"/>
  <c r="Y8" i="5"/>
  <c r="Y16" i="5"/>
  <c r="Y24" i="5"/>
  <c r="Y9" i="5"/>
  <c r="Y17" i="5"/>
  <c r="Y25" i="5"/>
  <c r="Y10" i="5"/>
  <c r="Y18" i="5"/>
  <c r="Y26" i="5"/>
  <c r="Y19" i="5"/>
  <c r="W9" i="5"/>
  <c r="W17" i="5"/>
  <c r="W25" i="5"/>
  <c r="W10" i="5"/>
  <c r="W18" i="5"/>
  <c r="W26" i="5"/>
  <c r="W16" i="5"/>
  <c r="W3" i="5"/>
  <c r="W11" i="5"/>
  <c r="W19" i="5"/>
  <c r="W27" i="5"/>
  <c r="W8" i="5"/>
  <c r="W4" i="5"/>
  <c r="W12" i="5"/>
  <c r="W20" i="5"/>
  <c r="W28" i="5"/>
  <c r="W22" i="5"/>
  <c r="W24" i="5"/>
  <c r="W5" i="5"/>
  <c r="W13" i="5"/>
  <c r="W21" i="5"/>
  <c r="W29" i="5"/>
  <c r="W14" i="5"/>
  <c r="W6" i="5"/>
  <c r="W30" i="5"/>
  <c r="W7" i="5"/>
  <c r="W15" i="5"/>
  <c r="W23" i="5"/>
  <c r="W2" i="5"/>
  <c r="U5" i="5"/>
  <c r="U13" i="5"/>
  <c r="U21" i="5"/>
  <c r="U29" i="5"/>
  <c r="U6" i="5"/>
  <c r="U14" i="5"/>
  <c r="U22" i="5"/>
  <c r="U30" i="5"/>
  <c r="U7" i="5"/>
  <c r="U15" i="5"/>
  <c r="U23" i="5"/>
  <c r="U8" i="5"/>
  <c r="U16" i="5"/>
  <c r="U24" i="5"/>
  <c r="U4" i="5"/>
  <c r="U20" i="5"/>
  <c r="U9" i="5"/>
  <c r="U17" i="5"/>
  <c r="U25" i="5"/>
  <c r="U10" i="5"/>
  <c r="U18" i="5"/>
  <c r="U26" i="5"/>
  <c r="U2" i="5"/>
  <c r="U3" i="5"/>
  <c r="U11" i="5"/>
  <c r="U19" i="5"/>
  <c r="U27" i="5"/>
  <c r="U12" i="5"/>
  <c r="U28" i="5"/>
  <c r="E2" i="1"/>
  <c r="G2" i="1" s="1"/>
  <c r="I2" i="1" s="1"/>
  <c r="M7" i="1"/>
  <c r="AC29" i="6"/>
  <c r="AC27" i="6"/>
  <c r="AC25" i="6"/>
  <c r="AC23" i="6"/>
  <c r="AC21" i="6"/>
  <c r="AC19" i="6"/>
  <c r="AC17" i="6"/>
  <c r="AC15" i="6"/>
  <c r="AC13" i="6"/>
  <c r="AC11" i="6"/>
  <c r="AC9" i="6"/>
  <c r="AC7" i="6"/>
  <c r="AC5" i="6"/>
  <c r="AC3" i="6"/>
  <c r="AC30" i="6"/>
  <c r="AC28" i="6"/>
  <c r="AC26" i="6"/>
  <c r="AC24" i="6"/>
  <c r="AC22" i="6"/>
  <c r="AC20" i="6"/>
  <c r="AC18" i="6"/>
  <c r="AC16" i="6"/>
  <c r="AC14" i="6"/>
  <c r="AC12" i="6"/>
  <c r="AC10" i="6"/>
  <c r="AC8" i="6"/>
  <c r="AC6" i="6"/>
  <c r="AC4" i="6"/>
  <c r="AC2" i="6"/>
  <c r="AE3" i="5"/>
  <c r="AE11" i="5"/>
  <c r="AE19" i="5"/>
  <c r="AE27" i="5"/>
  <c r="AE4" i="5"/>
  <c r="AE12" i="5"/>
  <c r="AE20" i="5"/>
  <c r="AE28" i="5"/>
  <c r="AE10" i="5"/>
  <c r="AE5" i="5"/>
  <c r="AE13" i="5"/>
  <c r="AE21" i="5"/>
  <c r="AE29" i="5"/>
  <c r="AE6" i="5"/>
  <c r="AE14" i="5"/>
  <c r="AE22" i="5"/>
  <c r="AE30" i="5"/>
  <c r="AE18" i="5"/>
  <c r="AE7" i="5"/>
  <c r="AE15" i="5"/>
  <c r="AE23" i="5"/>
  <c r="AE2" i="5"/>
  <c r="AE8" i="5"/>
  <c r="AE16" i="5"/>
  <c r="AE24" i="5"/>
  <c r="AE9" i="5"/>
  <c r="AE17" i="5"/>
  <c r="AE25" i="5"/>
  <c r="AE26" i="5"/>
  <c r="AC9" i="5"/>
  <c r="AC17" i="5"/>
  <c r="AC25" i="5"/>
  <c r="AC10" i="5"/>
  <c r="AC18" i="5"/>
  <c r="AC26" i="5"/>
  <c r="AC3" i="5"/>
  <c r="AC11" i="5"/>
  <c r="AC19" i="5"/>
  <c r="AC27" i="5"/>
  <c r="AC8" i="5"/>
  <c r="AC4" i="5"/>
  <c r="AC12" i="5"/>
  <c r="AC20" i="5"/>
  <c r="AC28" i="5"/>
  <c r="AC5" i="5"/>
  <c r="AC13" i="5"/>
  <c r="AC21" i="5"/>
  <c r="AC29" i="5"/>
  <c r="AC24" i="5"/>
  <c r="AC6" i="5"/>
  <c r="AC14" i="5"/>
  <c r="AC22" i="5"/>
  <c r="AC30" i="5"/>
  <c r="AC7" i="5"/>
  <c r="AC15" i="5"/>
  <c r="AC23" i="5"/>
  <c r="AC2" i="5"/>
  <c r="AC16" i="5"/>
  <c r="N4" i="5"/>
  <c r="N7" i="5"/>
  <c r="N6" i="5"/>
  <c r="N2" i="5"/>
  <c r="AB4" i="5" l="1"/>
  <c r="AB12" i="5"/>
  <c r="AB20" i="5"/>
  <c r="AB28" i="5"/>
  <c r="AB19" i="5"/>
  <c r="AB5" i="5"/>
  <c r="AB13" i="5"/>
  <c r="AB21" i="5"/>
  <c r="AB29" i="5"/>
  <c r="AB6" i="5"/>
  <c r="AB14" i="5"/>
  <c r="AB22" i="5"/>
  <c r="AB30" i="5"/>
  <c r="AB27" i="5"/>
  <c r="AB7" i="5"/>
  <c r="AB15" i="5"/>
  <c r="AB23" i="5"/>
  <c r="AB2" i="5"/>
  <c r="AB3" i="5"/>
  <c r="AB8" i="5"/>
  <c r="AB16" i="5"/>
  <c r="AB24" i="5"/>
  <c r="AB9" i="5"/>
  <c r="AB17" i="5"/>
  <c r="AB25" i="5"/>
  <c r="AB10" i="5"/>
  <c r="AB18" i="5"/>
  <c r="AB26" i="5"/>
  <c r="AB11" i="5"/>
  <c r="AG4" i="5"/>
  <c r="AG12" i="5"/>
  <c r="AG20" i="5"/>
  <c r="AG28" i="5"/>
  <c r="AG5" i="5"/>
  <c r="AG13" i="5"/>
  <c r="AG21" i="5"/>
  <c r="AG29" i="5"/>
  <c r="AG6" i="5"/>
  <c r="AG14" i="5"/>
  <c r="AG22" i="5"/>
  <c r="AG30" i="5"/>
  <c r="AG7" i="5"/>
  <c r="AG15" i="5"/>
  <c r="AG23" i="5"/>
  <c r="AG2" i="5"/>
  <c r="AG3" i="5"/>
  <c r="AG27" i="5"/>
  <c r="AG8" i="5"/>
  <c r="AG16" i="5"/>
  <c r="AG24" i="5"/>
  <c r="AG9" i="5"/>
  <c r="AG17" i="5"/>
  <c r="AG25" i="5"/>
  <c r="AG19" i="5"/>
  <c r="AG10" i="5"/>
  <c r="AG18" i="5"/>
  <c r="AG26" i="5"/>
  <c r="AG11" i="5"/>
  <c r="AF6" i="5"/>
  <c r="AF5" i="5"/>
  <c r="AF19" i="5"/>
  <c r="AF4" i="5"/>
  <c r="AF9" i="5"/>
  <c r="AF20" i="5"/>
  <c r="AF10" i="5"/>
  <c r="AF21" i="5"/>
  <c r="AF29" i="5"/>
  <c r="AF11" i="5"/>
  <c r="AF25" i="5"/>
  <c r="AF12" i="5"/>
  <c r="AF26" i="5"/>
  <c r="AF13" i="5"/>
  <c r="AF27" i="5"/>
  <c r="AF3" i="5"/>
  <c r="AF17" i="5"/>
  <c r="AF28" i="5"/>
  <c r="AF18" i="5"/>
  <c r="AF16" i="5"/>
  <c r="AF14" i="5"/>
  <c r="AF24" i="5"/>
  <c r="AF22" i="5"/>
  <c r="AF8" i="5"/>
  <c r="AF23" i="5"/>
  <c r="AF15" i="5"/>
  <c r="AF2" i="5"/>
  <c r="AF7" i="5"/>
  <c r="AF30" i="5"/>
  <c r="AD6" i="5"/>
  <c r="AD14" i="5"/>
  <c r="AD22" i="5"/>
  <c r="AD30" i="5"/>
  <c r="AD21" i="5"/>
  <c r="AD7" i="5"/>
  <c r="AD15" i="5"/>
  <c r="AD23" i="5"/>
  <c r="AD2" i="5"/>
  <c r="AD8" i="5"/>
  <c r="AD16" i="5"/>
  <c r="AD24" i="5"/>
  <c r="AD9" i="5"/>
  <c r="AD17" i="5"/>
  <c r="AD25" i="5"/>
  <c r="AD5" i="5"/>
  <c r="AD29" i="5"/>
  <c r="AD10" i="5"/>
  <c r="AD18" i="5"/>
  <c r="AD26" i="5"/>
  <c r="AD3" i="5"/>
  <c r="AD11" i="5"/>
  <c r="AD19" i="5"/>
  <c r="AD27" i="5"/>
  <c r="AD4" i="5"/>
  <c r="AD12" i="5"/>
  <c r="AD20" i="5"/>
  <c r="AD28" i="5"/>
  <c r="AD13" i="5"/>
  <c r="E8" i="1"/>
  <c r="G7" i="1"/>
  <c r="I7" i="1" s="1"/>
  <c r="E6" i="1"/>
  <c r="G6" i="1" s="1"/>
  <c r="I6" i="1" s="1"/>
  <c r="E5" i="1"/>
  <c r="G5" i="1" s="1"/>
  <c r="I5" i="1" s="1"/>
  <c r="E4" i="1"/>
  <c r="G4" i="1" s="1"/>
  <c r="I4" i="1" s="1"/>
  <c r="E3" i="1"/>
  <c r="G3" i="1" s="1"/>
  <c r="I3" i="1" s="1"/>
  <c r="D8" i="1"/>
  <c r="D7" i="1"/>
  <c r="D6" i="1"/>
  <c r="F6" i="1" s="1"/>
  <c r="H6" i="1" s="1"/>
  <c r="D5" i="1"/>
  <c r="F5" i="1" s="1"/>
  <c r="H5" i="1" s="1"/>
  <c r="D4" i="1"/>
  <c r="F4" i="1" s="1"/>
  <c r="H4" i="1" s="1"/>
  <c r="D3" i="1"/>
  <c r="F3" i="1" s="1"/>
  <c r="H3" i="1" s="1"/>
  <c r="H7" i="1" l="1"/>
  <c r="M6" i="1"/>
  <c r="M5" i="1"/>
  <c r="M4" i="1"/>
  <c r="N6" i="1"/>
  <c r="N2" i="1"/>
  <c r="N5" i="1"/>
  <c r="N7" i="1"/>
  <c r="N4" i="1"/>
  <c r="N3" i="1"/>
  <c r="H8" i="1" l="1"/>
  <c r="I8" i="1"/>
  <c r="Y29" i="1"/>
  <c r="Y25" i="1"/>
  <c r="Y21" i="1"/>
  <c r="Y17" i="1"/>
  <c r="Y13" i="1"/>
  <c r="Y9" i="1"/>
  <c r="Y5" i="1"/>
  <c r="Y26" i="1"/>
  <c r="Y14" i="1"/>
  <c r="Y10" i="1"/>
  <c r="Y6" i="1"/>
  <c r="Y2" i="1"/>
  <c r="Y30" i="1"/>
  <c r="Y27" i="1"/>
  <c r="Y23" i="1"/>
  <c r="Y19" i="1"/>
  <c r="Y15" i="1"/>
  <c r="Y11" i="1"/>
  <c r="Y7" i="1"/>
  <c r="Y3" i="1"/>
  <c r="Y28" i="1"/>
  <c r="Y24" i="1"/>
  <c r="Y20" i="1"/>
  <c r="Y16" i="1"/>
  <c r="Y12" i="1"/>
  <c r="Y8" i="1"/>
  <c r="Y4" i="1"/>
  <c r="Y22" i="1"/>
  <c r="Y18" i="1"/>
  <c r="V16" i="1"/>
  <c r="V12" i="1"/>
  <c r="V8" i="1"/>
  <c r="V9" i="1"/>
  <c r="V29" i="1"/>
  <c r="V25" i="1"/>
  <c r="V21" i="1"/>
  <c r="V17" i="1"/>
  <c r="V13" i="1"/>
  <c r="V30" i="1"/>
  <c r="V26" i="1"/>
  <c r="V22" i="1"/>
  <c r="V18" i="1"/>
  <c r="V14" i="1"/>
  <c r="V10" i="1"/>
  <c r="V6" i="1"/>
  <c r="V2" i="1"/>
  <c r="V28" i="1"/>
  <c r="V24" i="1"/>
  <c r="V20" i="1"/>
  <c r="V5" i="1"/>
  <c r="V27" i="1"/>
  <c r="V23" i="1"/>
  <c r="V19" i="1"/>
  <c r="V15" i="1"/>
  <c r="V11" i="1"/>
  <c r="V7" i="1"/>
  <c r="V3" i="1"/>
  <c r="V4" i="1"/>
  <c r="U27" i="1"/>
  <c r="U23" i="1"/>
  <c r="U19" i="1"/>
  <c r="U15" i="1"/>
  <c r="U11" i="1"/>
  <c r="U7" i="1"/>
  <c r="U3" i="1"/>
  <c r="U24" i="1"/>
  <c r="U20" i="1"/>
  <c r="U12" i="1"/>
  <c r="U4" i="1"/>
  <c r="U29" i="1"/>
  <c r="U25" i="1"/>
  <c r="U21" i="1"/>
  <c r="U17" i="1"/>
  <c r="U13" i="1"/>
  <c r="U9" i="1"/>
  <c r="U5" i="1"/>
  <c r="U30" i="1"/>
  <c r="U26" i="1"/>
  <c r="U22" i="1"/>
  <c r="U18" i="1"/>
  <c r="U14" i="1"/>
  <c r="U10" i="1"/>
  <c r="U6" i="1"/>
  <c r="U2" i="1"/>
  <c r="U28" i="1"/>
  <c r="U16" i="1"/>
  <c r="U8" i="1"/>
  <c r="W28" i="1"/>
  <c r="W24" i="1"/>
  <c r="W20" i="1"/>
  <c r="W16" i="1"/>
  <c r="W12" i="1"/>
  <c r="W8" i="1"/>
  <c r="W4" i="1"/>
  <c r="W21" i="1"/>
  <c r="W17" i="1"/>
  <c r="W25" i="1"/>
  <c r="W30" i="1"/>
  <c r="W26" i="1"/>
  <c r="W22" i="1"/>
  <c r="W18" i="1"/>
  <c r="W14" i="1"/>
  <c r="W10" i="1"/>
  <c r="W6" i="1"/>
  <c r="W2" i="1"/>
  <c r="W27" i="1"/>
  <c r="W23" i="1"/>
  <c r="W19" i="1"/>
  <c r="W15" i="1"/>
  <c r="W11" i="1"/>
  <c r="W7" i="1"/>
  <c r="W3" i="1"/>
  <c r="W29" i="1"/>
  <c r="W13" i="1"/>
  <c r="W9" i="1"/>
  <c r="W5" i="1"/>
  <c r="X21" i="1"/>
  <c r="X5" i="1"/>
  <c r="X29" i="1"/>
  <c r="X30" i="1"/>
  <c r="X26" i="1"/>
  <c r="X22" i="1"/>
  <c r="X18" i="1"/>
  <c r="X14" i="1"/>
  <c r="X10" i="1"/>
  <c r="X6" i="1"/>
  <c r="X27" i="1"/>
  <c r="X23" i="1"/>
  <c r="X19" i="1"/>
  <c r="X15" i="1"/>
  <c r="X11" i="1"/>
  <c r="X7" i="1"/>
  <c r="X3" i="1"/>
  <c r="X17" i="1"/>
  <c r="X28" i="1"/>
  <c r="X24" i="1"/>
  <c r="X20" i="1"/>
  <c r="X16" i="1"/>
  <c r="X12" i="1"/>
  <c r="X8" i="1"/>
  <c r="X4" i="1"/>
  <c r="X25" i="1"/>
  <c r="X13" i="1"/>
  <c r="X9" i="1"/>
  <c r="X2" i="1"/>
  <c r="T27" i="1"/>
  <c r="T3" i="1"/>
  <c r="T28" i="1"/>
  <c r="T24" i="1"/>
  <c r="T20" i="1"/>
  <c r="T16" i="1"/>
  <c r="T12" i="1"/>
  <c r="T4" i="1"/>
  <c r="T29" i="1"/>
  <c r="T25" i="1"/>
  <c r="T21" i="1"/>
  <c r="T17" i="1"/>
  <c r="T13" i="1"/>
  <c r="T9" i="1"/>
  <c r="T5" i="1"/>
  <c r="T15" i="1"/>
  <c r="T11" i="1"/>
  <c r="T7" i="1"/>
  <c r="T30" i="1"/>
  <c r="T26" i="1"/>
  <c r="T22" i="1"/>
  <c r="T18" i="1"/>
  <c r="T14" i="1"/>
  <c r="T10" i="1"/>
  <c r="T6" i="1"/>
  <c r="T2" i="1"/>
  <c r="T23" i="1"/>
  <c r="T19" i="1"/>
  <c r="T8" i="1"/>
  <c r="AD29" i="1"/>
  <c r="AD27" i="1"/>
  <c r="AD25" i="1"/>
  <c r="AD23" i="1"/>
  <c r="AD21" i="1"/>
  <c r="AD19" i="1"/>
  <c r="AD17" i="1"/>
  <c r="AD15" i="1"/>
  <c r="AD13" i="1"/>
  <c r="AD11" i="1"/>
  <c r="AD9" i="1"/>
  <c r="AD7" i="1"/>
  <c r="AD5" i="1"/>
  <c r="AD3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AD4" i="1"/>
  <c r="AD2" i="1"/>
  <c r="AE27" i="1"/>
  <c r="AE23" i="1"/>
  <c r="AE11" i="1"/>
  <c r="AE25" i="1"/>
  <c r="AE17" i="1"/>
  <c r="AE15" i="1"/>
  <c r="AE5" i="1"/>
  <c r="AE29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E9" i="1"/>
  <c r="AE21" i="1"/>
  <c r="AE19" i="1"/>
  <c r="AE13" i="1"/>
  <c r="AE7" i="1"/>
  <c r="AE3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AB4" i="1"/>
  <c r="AB2" i="1"/>
  <c r="AB25" i="1"/>
  <c r="AB29" i="1"/>
  <c r="AB27" i="1"/>
  <c r="AB23" i="1"/>
  <c r="AB19" i="1"/>
  <c r="AB17" i="1"/>
  <c r="AB15" i="1"/>
  <c r="AB11" i="1"/>
  <c r="AB9" i="1"/>
  <c r="AB7" i="1"/>
  <c r="AB5" i="1"/>
  <c r="AB13" i="1"/>
  <c r="AB21" i="1"/>
  <c r="AB3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5" i="1"/>
  <c r="AC3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G3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2" i="1"/>
  <c r="AF29" i="1"/>
  <c r="AF27" i="1"/>
  <c r="AF25" i="1"/>
  <c r="AF23" i="1"/>
  <c r="AF21" i="1"/>
  <c r="AF19" i="1"/>
  <c r="AF17" i="1"/>
  <c r="AF15" i="1"/>
  <c r="AF13" i="1"/>
  <c r="AF11" i="1"/>
  <c r="AF9" i="1"/>
  <c r="AF7" i="1"/>
  <c r="AF5" i="1"/>
  <c r="AF3" i="1"/>
  <c r="AF6" i="1"/>
  <c r="AF30" i="1"/>
  <c r="AF24" i="1"/>
  <c r="AF20" i="1"/>
  <c r="AF18" i="1"/>
  <c r="AF16" i="1"/>
  <c r="AF12" i="1"/>
  <c r="AF4" i="1"/>
  <c r="AF28" i="1"/>
  <c r="AF22" i="1"/>
  <c r="AF14" i="1"/>
  <c r="AF8" i="1"/>
  <c r="AF2" i="1"/>
  <c r="AF26" i="1"/>
  <c r="AF10" i="1"/>
</calcChain>
</file>

<file path=xl/sharedStrings.xml><?xml version="1.0" encoding="utf-8"?>
<sst xmlns="http://schemas.openxmlformats.org/spreadsheetml/2006/main" count="294" uniqueCount="69">
  <si>
    <t>Cf</t>
  </si>
  <si>
    <t>a</t>
  </si>
  <si>
    <t>b</t>
  </si>
  <si>
    <t>S_WET:</t>
  </si>
  <si>
    <t>S_REF:</t>
  </si>
  <si>
    <t>76 Seat</t>
  </si>
  <si>
    <t>f_76 Seat</t>
  </si>
  <si>
    <t>Cd0_76 Seat</t>
  </si>
  <si>
    <t>AR:</t>
  </si>
  <si>
    <t>e_TakeOff:</t>
  </si>
  <si>
    <t>e_Landing:</t>
  </si>
  <si>
    <t>e_Claen:</t>
  </si>
  <si>
    <t>48 seat</t>
  </si>
  <si>
    <t>w take offf</t>
  </si>
  <si>
    <t>w/s</t>
  </si>
  <si>
    <t>S refrence</t>
  </si>
  <si>
    <t>76 seat</t>
  </si>
  <si>
    <t>48 Seat</t>
  </si>
  <si>
    <t>f_48 Seat</t>
  </si>
  <si>
    <t>Cd0_48 Seat</t>
  </si>
  <si>
    <t>business jet</t>
  </si>
  <si>
    <t>transport jet</t>
  </si>
  <si>
    <t>c</t>
  </si>
  <si>
    <t>d</t>
  </si>
  <si>
    <t>S wet</t>
  </si>
  <si>
    <t>final S wet</t>
  </si>
  <si>
    <t>mediume technology</t>
  </si>
  <si>
    <t>76seat</t>
  </si>
  <si>
    <t>high technology</t>
  </si>
  <si>
    <t>delta Cd0</t>
  </si>
  <si>
    <t>Claen:</t>
  </si>
  <si>
    <t>TakeOff flaps:</t>
  </si>
  <si>
    <t>Landing flaps:</t>
  </si>
  <si>
    <t>landing gear:</t>
  </si>
  <si>
    <t>delta prime Cd0(for M=0.8)</t>
  </si>
  <si>
    <t>low technology</t>
  </si>
  <si>
    <t>(L/D)_max 76 seat</t>
  </si>
  <si>
    <t>Condition</t>
  </si>
  <si>
    <t>Cruise:</t>
  </si>
  <si>
    <t>TakeOff (Landing Gear Retracted):</t>
  </si>
  <si>
    <t>Landing  (Landing Gear Retracted):</t>
  </si>
  <si>
    <t>TakeOff With Open Landing Gear:</t>
  </si>
  <si>
    <t>Landing With Open Landing Gear:</t>
  </si>
  <si>
    <t>Landing gear:</t>
  </si>
  <si>
    <t>48seat</t>
  </si>
  <si>
    <t>(L/D)_max 48 seat</t>
  </si>
  <si>
    <t>Cd0 Total 48 Seat</t>
  </si>
  <si>
    <t>Cd0 Total 76 Seat</t>
  </si>
  <si>
    <t>K 48 Seat</t>
  </si>
  <si>
    <t>K 76 Seat</t>
  </si>
  <si>
    <t>k 48 Seat</t>
  </si>
  <si>
    <t>CL</t>
  </si>
  <si>
    <t>Drag Polar Cruise 48 Seat</t>
  </si>
  <si>
    <t xml:space="preserve"> Drag Polar TakeOff With Open Landing Gear 48 Seat</t>
  </si>
  <si>
    <t xml:space="preserve"> Drag Polar TakeOff (Landing Gear Retracted 48 Seat</t>
  </si>
  <si>
    <t xml:space="preserve"> Drag Polar Landing With Open Landing Gear 48 Seat</t>
  </si>
  <si>
    <t xml:space="preserve"> Drag Polar Landing  (Landing Gear Retracted) 48 Seat</t>
  </si>
  <si>
    <t>Drag Polar Cruise 76 Seat</t>
  </si>
  <si>
    <t xml:space="preserve"> Drag Polar TakeOff With Open Landing Gear 76 Seat</t>
  </si>
  <si>
    <t xml:space="preserve"> Drag Polar TakeOff (Landing Gear Retracted) 76 Seat</t>
  </si>
  <si>
    <t xml:space="preserve"> Drag Polar Landing With Open Landing Gear 76 Seat</t>
  </si>
  <si>
    <t xml:space="preserve"> Drag Polar Landing  (Landing Gear Retracted) 76 Seat</t>
  </si>
  <si>
    <t>CD0 Total 48 Seat</t>
  </si>
  <si>
    <t>CD0 Total 76 Seat</t>
  </si>
  <si>
    <t xml:space="preserve"> Drag Polar TakeOff (Landing Gear Retracted) 48 Seat</t>
  </si>
  <si>
    <t>Drag Polar Low Speed Clean 48 Seat</t>
  </si>
  <si>
    <t>Drag Polar Low Speed Clean 76 Seat</t>
  </si>
  <si>
    <t>Low Speed Clean:</t>
  </si>
  <si>
    <t>Wingspan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</si>
</sst>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13">
    <xf numFmtId="0" fontId="0" fillId="0" borderId="0" xfId="0"/>
    <xf numFmtId="0" fontId="2" fillId="2" borderId="1" xfId="1"/>
    <xf numFmtId="0" fontId="1" fillId="4" borderId="0" xfId="3"/>
    <xf numFmtId="0" fontId="1" fillId="5" borderId="0" xfId="4"/>
    <xf numFmtId="0" fontId="1" fillId="3" borderId="0" xfId="2"/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8" borderId="0" xfId="6"/>
    <xf numFmtId="0" fontId="6" fillId="7" borderId="0" xfId="5"/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7">
    <cellStyle name="40% - Accent2" xfId="2" builtinId="35"/>
    <cellStyle name="40% - Accent5" xfId="3" builtinId="47"/>
    <cellStyle name="40% - Accent6" xfId="4" builtinId="51"/>
    <cellStyle name="Accent5" xfId="5" builtinId="45"/>
    <cellStyle name="Accent6" xfId="6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Mediume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Mediume!$T$2:$T$92</c:f>
              <c:numCache>
                <c:formatCode>General</c:formatCode>
                <c:ptCount val="91"/>
                <c:pt idx="0">
                  <c:v>7.6501730403160523E-2</c:v>
                </c:pt>
                <c:pt idx="1">
                  <c:v>6.5133520182310861E-2</c:v>
                </c:pt>
                <c:pt idx="2">
                  <c:v>5.4961963668919048E-2</c:v>
                </c:pt>
                <c:pt idx="3">
                  <c:v>4.5987060862985096E-2</c:v>
                </c:pt>
                <c:pt idx="4">
                  <c:v>3.8208811764509007E-2</c:v>
                </c:pt>
                <c:pt idx="5">
                  <c:v>3.162721637349078E-2</c:v>
                </c:pt>
                <c:pt idx="6">
                  <c:v>2.6242274689930414E-2</c:v>
                </c:pt>
                <c:pt idx="7">
                  <c:v>2.2053986713827904E-2</c:v>
                </c:pt>
                <c:pt idx="8">
                  <c:v>1.9062352445183256E-2</c:v>
                </c:pt>
                <c:pt idx="9">
                  <c:v>1.7267371883996466E-2</c:v>
                </c:pt>
                <c:pt idx="10">
                  <c:v>1.6669045030267535E-2</c:v>
                </c:pt>
                <c:pt idx="11">
                  <c:v>1.7267371883996466E-2</c:v>
                </c:pt>
                <c:pt idx="12">
                  <c:v>1.9062352445183256E-2</c:v>
                </c:pt>
                <c:pt idx="13">
                  <c:v>2.2053986713827904E-2</c:v>
                </c:pt>
                <c:pt idx="14">
                  <c:v>2.6242274689930414E-2</c:v>
                </c:pt>
                <c:pt idx="15">
                  <c:v>3.162721637349078E-2</c:v>
                </c:pt>
                <c:pt idx="16">
                  <c:v>3.8208811764509007E-2</c:v>
                </c:pt>
                <c:pt idx="17">
                  <c:v>4.5987060862985096E-2</c:v>
                </c:pt>
                <c:pt idx="18">
                  <c:v>5.4961963668919048E-2</c:v>
                </c:pt>
                <c:pt idx="19">
                  <c:v>6.5133520182310861E-2</c:v>
                </c:pt>
                <c:pt idx="20">
                  <c:v>7.6501730403160523E-2</c:v>
                </c:pt>
                <c:pt idx="21">
                  <c:v>8.906659433146806E-2</c:v>
                </c:pt>
                <c:pt idx="22">
                  <c:v>0.10282811196723343</c:v>
                </c:pt>
                <c:pt idx="23">
                  <c:v>0.11778628331045668</c:v>
                </c:pt>
                <c:pt idx="24">
                  <c:v>0.13394110836113776</c:v>
                </c:pt>
                <c:pt idx="25">
                  <c:v>0.15129258711927673</c:v>
                </c:pt>
                <c:pt idx="26">
                  <c:v>0.1698407195848736</c:v>
                </c:pt>
                <c:pt idx="27">
                  <c:v>0.18958550575792824</c:v>
                </c:pt>
                <c:pt idx="28">
                  <c:v>0.21052694563844082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B8-A7AE-C89B5268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7408"/>
        <c:axId val="380810720"/>
      </c:scatterChart>
      <c:valAx>
        <c:axId val="4179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0720"/>
        <c:crosses val="autoZero"/>
        <c:crossBetween val="midCat"/>
      </c:valAx>
      <c:valAx>
        <c:axId val="380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Mediume!$AE$2:$AE$92</c:f>
              <c:numCache>
                <c:formatCode>General</c:formatCode>
                <c:ptCount val="91"/>
                <c:pt idx="0">
                  <c:v>9.6001329488258402E-2</c:v>
                </c:pt>
                <c:pt idx="1">
                  <c:v>8.3989635670002172E-2</c:v>
                </c:pt>
                <c:pt idx="2">
                  <c:v>7.324233067472026E-2</c:v>
                </c:pt>
                <c:pt idx="3">
                  <c:v>6.3759414502412681E-2</c:v>
                </c:pt>
                <c:pt idx="4">
                  <c:v>5.5540887153079463E-2</c:v>
                </c:pt>
                <c:pt idx="5">
                  <c:v>4.8586748626720577E-2</c:v>
                </c:pt>
                <c:pt idx="6">
                  <c:v>4.2896998923336038E-2</c:v>
                </c:pt>
                <c:pt idx="7">
                  <c:v>3.8471638042925839E-2</c:v>
                </c:pt>
                <c:pt idx="8">
                  <c:v>3.5310665985489986E-2</c:v>
                </c:pt>
                <c:pt idx="9">
                  <c:v>3.3414082751028473E-2</c:v>
                </c:pt>
                <c:pt idx="10">
                  <c:v>3.27818883395413E-2</c:v>
                </c:pt>
                <c:pt idx="11">
                  <c:v>3.3414082751028473E-2</c:v>
                </c:pt>
                <c:pt idx="12">
                  <c:v>3.5310665985489986E-2</c:v>
                </c:pt>
                <c:pt idx="13">
                  <c:v>3.8471638042925839E-2</c:v>
                </c:pt>
                <c:pt idx="14">
                  <c:v>4.2896998923336038E-2</c:v>
                </c:pt>
                <c:pt idx="15">
                  <c:v>4.8586748626720577E-2</c:v>
                </c:pt>
                <c:pt idx="16">
                  <c:v>5.5540887153079463E-2</c:v>
                </c:pt>
                <c:pt idx="17">
                  <c:v>6.3759414502412681E-2</c:v>
                </c:pt>
                <c:pt idx="18">
                  <c:v>7.324233067472026E-2</c:v>
                </c:pt>
                <c:pt idx="19">
                  <c:v>8.3989635670002172E-2</c:v>
                </c:pt>
                <c:pt idx="20">
                  <c:v>9.6001329488258402E-2</c:v>
                </c:pt>
                <c:pt idx="21">
                  <c:v>0.10927741212948902</c:v>
                </c:pt>
                <c:pt idx="22">
                  <c:v>0.12381788359369394</c:v>
                </c:pt>
                <c:pt idx="23">
                  <c:v>0.13962274388087323</c:v>
                </c:pt>
                <c:pt idx="24">
                  <c:v>0.15669199299102682</c:v>
                </c:pt>
                <c:pt idx="25">
                  <c:v>0.1750256309241548</c:v>
                </c:pt>
                <c:pt idx="26">
                  <c:v>0.19462365768025713</c:v>
                </c:pt>
                <c:pt idx="27">
                  <c:v>0.21548607325933372</c:v>
                </c:pt>
                <c:pt idx="28">
                  <c:v>0.23761287766138475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4-4B05-BF33-311BF10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66944"/>
        <c:axId val="393966944"/>
      </c:scatterChart>
      <c:valAx>
        <c:axId val="4241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6944"/>
        <c:crosses val="autoZero"/>
        <c:crossBetween val="midCat"/>
      </c:valAx>
      <c:valAx>
        <c:axId val="393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Mediume!$AF$2:$AF$92</c:f>
              <c:numCache>
                <c:formatCode>General</c:formatCode>
                <c:ptCount val="91"/>
                <c:pt idx="0">
                  <c:v>0.16848052325879637</c:v>
                </c:pt>
                <c:pt idx="1">
                  <c:v>0.15599778262413788</c:v>
                </c:pt>
                <c:pt idx="2">
                  <c:v>0.14482901468786455</c:v>
                </c:pt>
                <c:pt idx="3">
                  <c:v>0.13497421944997628</c:v>
                </c:pt>
                <c:pt idx="4">
                  <c:v>0.12643339691047312</c:v>
                </c:pt>
                <c:pt idx="5">
                  <c:v>0.11920654706935507</c:v>
                </c:pt>
                <c:pt idx="6">
                  <c:v>0.11329366992662213</c:v>
                </c:pt>
                <c:pt idx="7">
                  <c:v>0.10869476548227426</c:v>
                </c:pt>
                <c:pt idx="8">
                  <c:v>0.10540983373631152</c:v>
                </c:pt>
                <c:pt idx="9">
                  <c:v>0.10343887468873386</c:v>
                </c:pt>
                <c:pt idx="10">
                  <c:v>0.10278188833954131</c:v>
                </c:pt>
                <c:pt idx="11">
                  <c:v>0.10343887468873386</c:v>
                </c:pt>
                <c:pt idx="12">
                  <c:v>0.10540983373631152</c:v>
                </c:pt>
                <c:pt idx="13">
                  <c:v>0.10869476548227426</c:v>
                </c:pt>
                <c:pt idx="14">
                  <c:v>0.11329366992662213</c:v>
                </c:pt>
                <c:pt idx="15">
                  <c:v>0.11920654706935507</c:v>
                </c:pt>
                <c:pt idx="16">
                  <c:v>0.12643339691047312</c:v>
                </c:pt>
                <c:pt idx="17">
                  <c:v>0.13497421944997628</c:v>
                </c:pt>
                <c:pt idx="18">
                  <c:v>0.14482901468786455</c:v>
                </c:pt>
                <c:pt idx="19">
                  <c:v>0.15599778262413788</c:v>
                </c:pt>
                <c:pt idx="20">
                  <c:v>0.16848052325879637</c:v>
                </c:pt>
                <c:pt idx="21">
                  <c:v>0.18227723659183992</c:v>
                </c:pt>
                <c:pt idx="22">
                  <c:v>0.19738792262326857</c:v>
                </c:pt>
                <c:pt idx="23">
                  <c:v>0.21381258135308234</c:v>
                </c:pt>
                <c:pt idx="24">
                  <c:v>0.23155121278128116</c:v>
                </c:pt>
                <c:pt idx="25">
                  <c:v>0.25060381690786515</c:v>
                </c:pt>
                <c:pt idx="26">
                  <c:v>0.27097039373283427</c:v>
                </c:pt>
                <c:pt idx="27">
                  <c:v>0.29265094325618835</c:v>
                </c:pt>
                <c:pt idx="28">
                  <c:v>0.31564546547792766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4-4D0F-8A66-CF15A63D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8192"/>
        <c:axId val="391822128"/>
      </c:scatterChart>
      <c:valAx>
        <c:axId val="4737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22128"/>
        <c:crosses val="autoZero"/>
        <c:crossBetween val="midCat"/>
      </c:valAx>
      <c:valAx>
        <c:axId val="391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Mediume!$AG$2:$AG$92</c:f>
              <c:numCache>
                <c:formatCode>General</c:formatCode>
                <c:ptCount val="91"/>
                <c:pt idx="0">
                  <c:v>0.14848052325879635</c:v>
                </c:pt>
                <c:pt idx="1">
                  <c:v>0.13599778262413789</c:v>
                </c:pt>
                <c:pt idx="2">
                  <c:v>0.12482901468786455</c:v>
                </c:pt>
                <c:pt idx="3">
                  <c:v>0.11497421944997627</c:v>
                </c:pt>
                <c:pt idx="4">
                  <c:v>0.10643339691047313</c:v>
                </c:pt>
                <c:pt idx="5">
                  <c:v>9.9206547069355069E-2</c:v>
                </c:pt>
                <c:pt idx="6">
                  <c:v>9.3293669926622122E-2</c:v>
                </c:pt>
                <c:pt idx="7">
                  <c:v>8.8694765482274257E-2</c:v>
                </c:pt>
                <c:pt idx="8">
                  <c:v>8.5409833736311516E-2</c:v>
                </c:pt>
                <c:pt idx="9">
                  <c:v>8.3438874688733858E-2</c:v>
                </c:pt>
                <c:pt idx="10">
                  <c:v>8.278188833954131E-2</c:v>
                </c:pt>
                <c:pt idx="11">
                  <c:v>8.3438874688733858E-2</c:v>
                </c:pt>
                <c:pt idx="12">
                  <c:v>8.5409833736311516E-2</c:v>
                </c:pt>
                <c:pt idx="13">
                  <c:v>8.8694765482274257E-2</c:v>
                </c:pt>
                <c:pt idx="14">
                  <c:v>9.3293669926622122E-2</c:v>
                </c:pt>
                <c:pt idx="15">
                  <c:v>9.9206547069355069E-2</c:v>
                </c:pt>
                <c:pt idx="16">
                  <c:v>0.10643339691047313</c:v>
                </c:pt>
                <c:pt idx="17">
                  <c:v>0.11497421944997627</c:v>
                </c:pt>
                <c:pt idx="18">
                  <c:v>0.12482901468786455</c:v>
                </c:pt>
                <c:pt idx="19">
                  <c:v>0.13599778262413789</c:v>
                </c:pt>
                <c:pt idx="20">
                  <c:v>0.14848052325879635</c:v>
                </c:pt>
                <c:pt idx="21">
                  <c:v>0.1622772365918399</c:v>
                </c:pt>
                <c:pt idx="22">
                  <c:v>0.17738792262326858</c:v>
                </c:pt>
                <c:pt idx="23">
                  <c:v>0.19381258135308232</c:v>
                </c:pt>
                <c:pt idx="24">
                  <c:v>0.21155121278128117</c:v>
                </c:pt>
                <c:pt idx="25">
                  <c:v>0.23060381690786513</c:v>
                </c:pt>
                <c:pt idx="26">
                  <c:v>0.25097039373283425</c:v>
                </c:pt>
                <c:pt idx="27">
                  <c:v>0.27265094325618833</c:v>
                </c:pt>
                <c:pt idx="28">
                  <c:v>0.29564546547792764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2-4735-8D40-CF9AFE43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0112"/>
        <c:axId val="426309920"/>
      </c:scatterChart>
      <c:valAx>
        <c:axId val="4643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9920"/>
        <c:crosses val="autoZero"/>
        <c:crossBetween val="midCat"/>
      </c:valAx>
      <c:valAx>
        <c:axId val="426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Low!$T$2:$T$92</c:f>
              <c:numCache>
                <c:formatCode>General</c:formatCode>
                <c:ptCount val="91"/>
                <c:pt idx="0">
                  <c:v>7.9888486178984641E-2</c:v>
                </c:pt>
                <c:pt idx="1">
                  <c:v>6.7876792360728397E-2</c:v>
                </c:pt>
                <c:pt idx="2">
                  <c:v>5.7129487365446499E-2</c:v>
                </c:pt>
                <c:pt idx="3">
                  <c:v>4.7646571193138913E-2</c:v>
                </c:pt>
                <c:pt idx="4">
                  <c:v>3.9428043843805695E-2</c:v>
                </c:pt>
                <c:pt idx="5">
                  <c:v>3.2473905317446816E-2</c:v>
                </c:pt>
                <c:pt idx="6">
                  <c:v>2.6784155614062277E-2</c:v>
                </c:pt>
                <c:pt idx="7">
                  <c:v>2.2358794733652074E-2</c:v>
                </c:pt>
                <c:pt idx="8">
                  <c:v>1.9197822676216222E-2</c:v>
                </c:pt>
                <c:pt idx="9">
                  <c:v>1.7301239441754705E-2</c:v>
                </c:pt>
                <c:pt idx="10">
                  <c:v>1.6669045030267535E-2</c:v>
                </c:pt>
                <c:pt idx="11">
                  <c:v>1.7301239441754705E-2</c:v>
                </c:pt>
                <c:pt idx="12">
                  <c:v>1.9197822676216222E-2</c:v>
                </c:pt>
                <c:pt idx="13">
                  <c:v>2.2358794733652074E-2</c:v>
                </c:pt>
                <c:pt idx="14">
                  <c:v>2.6784155614062277E-2</c:v>
                </c:pt>
                <c:pt idx="15">
                  <c:v>3.2473905317446816E-2</c:v>
                </c:pt>
                <c:pt idx="16">
                  <c:v>3.9428043843805695E-2</c:v>
                </c:pt>
                <c:pt idx="17">
                  <c:v>4.7646571193138913E-2</c:v>
                </c:pt>
                <c:pt idx="18">
                  <c:v>5.7129487365446499E-2</c:v>
                </c:pt>
                <c:pt idx="19">
                  <c:v>6.7876792360728397E-2</c:v>
                </c:pt>
                <c:pt idx="20">
                  <c:v>7.9888486178984641E-2</c:v>
                </c:pt>
                <c:pt idx="21">
                  <c:v>9.3164568820215246E-2</c:v>
                </c:pt>
                <c:pt idx="22">
                  <c:v>0.10770504028442017</c:v>
                </c:pt>
                <c:pt idx="23">
                  <c:v>0.12350990057159945</c:v>
                </c:pt>
                <c:pt idx="24">
                  <c:v>0.14057914968175306</c:v>
                </c:pt>
                <c:pt idx="25">
                  <c:v>0.15891278761488103</c:v>
                </c:pt>
                <c:pt idx="26">
                  <c:v>0.17851081437098337</c:v>
                </c:pt>
                <c:pt idx="27">
                  <c:v>0.19937322995005996</c:v>
                </c:pt>
                <c:pt idx="28">
                  <c:v>0.22150003435211099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41F4-8512-0DB6FDBA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51392"/>
        <c:axId val="424531488"/>
      </c:scatterChart>
      <c:valAx>
        <c:axId val="4737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1488"/>
        <c:crosses val="autoZero"/>
        <c:crossBetween val="midCat"/>
      </c:valAx>
      <c:valAx>
        <c:axId val="424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Low</a:t>
            </a:r>
          </a:p>
        </c:rich>
      </c:tx>
      <c:layout>
        <c:manualLayout>
          <c:xMode val="edge"/>
          <c:yMode val="edge"/>
          <c:x val="0.202388888888888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Low!$U$2:$U$92</c:f>
              <c:numCache>
                <c:formatCode>General</c:formatCode>
                <c:ptCount val="91"/>
                <c:pt idx="0">
                  <c:v>7.9488486178984644E-2</c:v>
                </c:pt>
                <c:pt idx="1">
                  <c:v>6.7476792360728399E-2</c:v>
                </c:pt>
                <c:pt idx="2">
                  <c:v>5.6729487365446495E-2</c:v>
                </c:pt>
                <c:pt idx="3">
                  <c:v>4.7246571193138909E-2</c:v>
                </c:pt>
                <c:pt idx="4">
                  <c:v>3.902804384380569E-2</c:v>
                </c:pt>
                <c:pt idx="5">
                  <c:v>3.2073905317446812E-2</c:v>
                </c:pt>
                <c:pt idx="6">
                  <c:v>2.6384155614062273E-2</c:v>
                </c:pt>
                <c:pt idx="7">
                  <c:v>2.1958794733652073E-2</c:v>
                </c:pt>
                <c:pt idx="8">
                  <c:v>1.8797822676216221E-2</c:v>
                </c:pt>
                <c:pt idx="9">
                  <c:v>1.6901239441754704E-2</c:v>
                </c:pt>
                <c:pt idx="10">
                  <c:v>1.6269045030267534E-2</c:v>
                </c:pt>
                <c:pt idx="11">
                  <c:v>1.6901239441754704E-2</c:v>
                </c:pt>
                <c:pt idx="12">
                  <c:v>1.8797822676216221E-2</c:v>
                </c:pt>
                <c:pt idx="13">
                  <c:v>2.1958794733652073E-2</c:v>
                </c:pt>
                <c:pt idx="14">
                  <c:v>2.6384155614062273E-2</c:v>
                </c:pt>
                <c:pt idx="15">
                  <c:v>3.2073905317446812E-2</c:v>
                </c:pt>
                <c:pt idx="16">
                  <c:v>3.902804384380569E-2</c:v>
                </c:pt>
                <c:pt idx="17">
                  <c:v>4.7246571193138909E-2</c:v>
                </c:pt>
                <c:pt idx="18">
                  <c:v>5.6729487365446495E-2</c:v>
                </c:pt>
                <c:pt idx="19">
                  <c:v>6.7476792360728399E-2</c:v>
                </c:pt>
                <c:pt idx="20">
                  <c:v>7.9488486178984644E-2</c:v>
                </c:pt>
                <c:pt idx="21">
                  <c:v>9.2764568820215249E-2</c:v>
                </c:pt>
                <c:pt idx="22">
                  <c:v>0.10730504028442017</c:v>
                </c:pt>
                <c:pt idx="23">
                  <c:v>0.12310990057159946</c:v>
                </c:pt>
                <c:pt idx="24">
                  <c:v>0.14017914968175305</c:v>
                </c:pt>
                <c:pt idx="25">
                  <c:v>0.15851278761488102</c:v>
                </c:pt>
                <c:pt idx="26">
                  <c:v>0.17811081437098336</c:v>
                </c:pt>
                <c:pt idx="27">
                  <c:v>0.19897322995005995</c:v>
                </c:pt>
                <c:pt idx="28">
                  <c:v>0.22110003435211101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F-4761-9D61-A567D660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3007"/>
        <c:axId val="788068639"/>
      </c:scatterChart>
      <c:valAx>
        <c:axId val="795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8639"/>
        <c:crosses val="autoZero"/>
        <c:crossBetween val="midCat"/>
      </c:valAx>
      <c:valAx>
        <c:axId val="7880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TakeOff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Low!$V$2:$V$92</c:f>
              <c:numCache>
                <c:formatCode>General</c:formatCode>
                <c:ptCount val="91"/>
                <c:pt idx="0">
                  <c:v>0.1282816526479077</c:v>
                </c:pt>
                <c:pt idx="1">
                  <c:v>0.11554925720055606</c:v>
                </c:pt>
                <c:pt idx="2">
                  <c:v>0.10415711390555724</c:v>
                </c:pt>
                <c:pt idx="3">
                  <c:v>9.4105222762911209E-2</c:v>
                </c:pt>
                <c:pt idx="4">
                  <c:v>8.5393583772617992E-2</c:v>
                </c:pt>
                <c:pt idx="5">
                  <c:v>7.8022196934677573E-2</c:v>
                </c:pt>
                <c:pt idx="6">
                  <c:v>7.1991062249089965E-2</c:v>
                </c:pt>
                <c:pt idx="7">
                  <c:v>6.7300179715855155E-2</c:v>
                </c:pt>
                <c:pt idx="8">
                  <c:v>6.3949549334973141E-2</c:v>
                </c:pt>
                <c:pt idx="9">
                  <c:v>6.1939171106443938E-2</c:v>
                </c:pt>
                <c:pt idx="10">
                  <c:v>6.126904503026754E-2</c:v>
                </c:pt>
                <c:pt idx="11">
                  <c:v>6.1939171106443938E-2</c:v>
                </c:pt>
                <c:pt idx="12">
                  <c:v>6.3949549334973141E-2</c:v>
                </c:pt>
                <c:pt idx="13">
                  <c:v>6.7300179715855155E-2</c:v>
                </c:pt>
                <c:pt idx="14">
                  <c:v>7.1991062249089965E-2</c:v>
                </c:pt>
                <c:pt idx="15">
                  <c:v>7.8022196934677573E-2</c:v>
                </c:pt>
                <c:pt idx="16">
                  <c:v>8.5393583772617992E-2</c:v>
                </c:pt>
                <c:pt idx="17">
                  <c:v>9.4105222762911209E-2</c:v>
                </c:pt>
                <c:pt idx="18">
                  <c:v>0.10415711390555724</c:v>
                </c:pt>
                <c:pt idx="19">
                  <c:v>0.11554925720055606</c:v>
                </c:pt>
                <c:pt idx="20">
                  <c:v>0.1282816526479077</c:v>
                </c:pt>
                <c:pt idx="21">
                  <c:v>0.14235430024761214</c:v>
                </c:pt>
                <c:pt idx="22">
                  <c:v>0.15776719999966934</c:v>
                </c:pt>
                <c:pt idx="23">
                  <c:v>0.17452035190407941</c:v>
                </c:pt>
                <c:pt idx="24">
                  <c:v>0.19261375596084221</c:v>
                </c:pt>
                <c:pt idx="25">
                  <c:v>0.21204741216995787</c:v>
                </c:pt>
                <c:pt idx="26">
                  <c:v>0.23282132053142635</c:v>
                </c:pt>
                <c:pt idx="27">
                  <c:v>0.25493548104524755</c:v>
                </c:pt>
                <c:pt idx="28">
                  <c:v>0.27838989371142164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B-4EDD-A0F9-DEF0FBD7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1311"/>
        <c:axId val="298961743"/>
      </c:scatterChart>
      <c:valAx>
        <c:axId val="3030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1743"/>
        <c:crosses val="autoZero"/>
        <c:crossBetween val="midCat"/>
      </c:valAx>
      <c:valAx>
        <c:axId val="2989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Low</a:t>
            </a:r>
          </a:p>
        </c:rich>
      </c:tx>
      <c:layout>
        <c:manualLayout>
          <c:xMode val="edge"/>
          <c:yMode val="edge"/>
          <c:x val="0.1276804461942257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Low!$W$2:$W$92</c:f>
              <c:numCache>
                <c:formatCode>General</c:formatCode>
                <c:ptCount val="91"/>
                <c:pt idx="0">
                  <c:v>0.10328165264790769</c:v>
                </c:pt>
                <c:pt idx="1">
                  <c:v>9.0549257200556066E-2</c:v>
                </c:pt>
                <c:pt idx="2">
                  <c:v>7.9157113905557241E-2</c:v>
                </c:pt>
                <c:pt idx="3">
                  <c:v>6.91052227629112E-2</c:v>
                </c:pt>
                <c:pt idx="4">
                  <c:v>6.0393583772617991E-2</c:v>
                </c:pt>
                <c:pt idx="5">
                  <c:v>5.3022196934677579E-2</c:v>
                </c:pt>
                <c:pt idx="6">
                  <c:v>4.6991062249089964E-2</c:v>
                </c:pt>
                <c:pt idx="7">
                  <c:v>4.2300179715855153E-2</c:v>
                </c:pt>
                <c:pt idx="8">
                  <c:v>3.8949549334973146E-2</c:v>
                </c:pt>
                <c:pt idx="9">
                  <c:v>3.6939171106443937E-2</c:v>
                </c:pt>
                <c:pt idx="10">
                  <c:v>3.6269045030267538E-2</c:v>
                </c:pt>
                <c:pt idx="11">
                  <c:v>3.6939171106443937E-2</c:v>
                </c:pt>
                <c:pt idx="12">
                  <c:v>3.8949549334973146E-2</c:v>
                </c:pt>
                <c:pt idx="13">
                  <c:v>4.2300179715855153E-2</c:v>
                </c:pt>
                <c:pt idx="14">
                  <c:v>4.6991062249089964E-2</c:v>
                </c:pt>
                <c:pt idx="15">
                  <c:v>5.3022196934677579E-2</c:v>
                </c:pt>
                <c:pt idx="16">
                  <c:v>6.0393583772617991E-2</c:v>
                </c:pt>
                <c:pt idx="17">
                  <c:v>6.91052227629112E-2</c:v>
                </c:pt>
                <c:pt idx="18">
                  <c:v>7.9157113905557241E-2</c:v>
                </c:pt>
                <c:pt idx="19">
                  <c:v>9.0549257200556066E-2</c:v>
                </c:pt>
                <c:pt idx="20">
                  <c:v>0.10328165264790769</c:v>
                </c:pt>
                <c:pt idx="21">
                  <c:v>0.11735430024761213</c:v>
                </c:pt>
                <c:pt idx="22">
                  <c:v>0.13276719999966935</c:v>
                </c:pt>
                <c:pt idx="23">
                  <c:v>0.14952035190407942</c:v>
                </c:pt>
                <c:pt idx="24">
                  <c:v>0.16761375596084221</c:v>
                </c:pt>
                <c:pt idx="25">
                  <c:v>0.18704741216995788</c:v>
                </c:pt>
                <c:pt idx="26">
                  <c:v>0.20782132053142635</c:v>
                </c:pt>
                <c:pt idx="27">
                  <c:v>0.22993548104524755</c:v>
                </c:pt>
                <c:pt idx="28">
                  <c:v>0.25338989371142162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1-4116-9990-0C27665B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96127"/>
        <c:axId val="166883311"/>
      </c:scatterChart>
      <c:valAx>
        <c:axId val="9101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3311"/>
        <c:crosses val="autoZero"/>
        <c:crossBetween val="midCat"/>
      </c:valAx>
      <c:valAx>
        <c:axId val="1668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Low!$X$2:$X$92</c:f>
              <c:numCache>
                <c:formatCode>General</c:formatCode>
                <c:ptCount val="91"/>
                <c:pt idx="0">
                  <c:v>0.18607384463197602</c:v>
                </c:pt>
                <c:pt idx="1">
                  <c:v>0.17281093270765141</c:v>
                </c:pt>
                <c:pt idx="2">
                  <c:v>0.16094411677536097</c:v>
                </c:pt>
                <c:pt idx="3">
                  <c:v>0.15047339683510469</c:v>
                </c:pt>
                <c:pt idx="4">
                  <c:v>0.14139877288688257</c:v>
                </c:pt>
                <c:pt idx="5">
                  <c:v>0.13372024493069465</c:v>
                </c:pt>
                <c:pt idx="6">
                  <c:v>0.12743781296654089</c:v>
                </c:pt>
                <c:pt idx="7">
                  <c:v>0.12255147699442129</c:v>
                </c:pt>
                <c:pt idx="8">
                  <c:v>0.11906123701433587</c:v>
                </c:pt>
                <c:pt idx="9">
                  <c:v>0.11696709302628461</c:v>
                </c:pt>
                <c:pt idx="10">
                  <c:v>0.11626904503026753</c:v>
                </c:pt>
                <c:pt idx="11">
                  <c:v>0.11696709302628461</c:v>
                </c:pt>
                <c:pt idx="12">
                  <c:v>0.11906123701433587</c:v>
                </c:pt>
                <c:pt idx="13">
                  <c:v>0.12255147699442129</c:v>
                </c:pt>
                <c:pt idx="14">
                  <c:v>0.12743781296654089</c:v>
                </c:pt>
                <c:pt idx="15">
                  <c:v>0.13372024493069465</c:v>
                </c:pt>
                <c:pt idx="16">
                  <c:v>0.14139877288688257</c:v>
                </c:pt>
                <c:pt idx="17">
                  <c:v>0.15047339683510469</c:v>
                </c:pt>
                <c:pt idx="18">
                  <c:v>0.16094411677536097</c:v>
                </c:pt>
                <c:pt idx="19">
                  <c:v>0.17281093270765141</c:v>
                </c:pt>
                <c:pt idx="20">
                  <c:v>0.18607384463197602</c:v>
                </c:pt>
                <c:pt idx="21">
                  <c:v>0.20073285254833481</c:v>
                </c:pt>
                <c:pt idx="22">
                  <c:v>0.21678795645672774</c:v>
                </c:pt>
                <c:pt idx="23">
                  <c:v>0.23423915635715487</c:v>
                </c:pt>
                <c:pt idx="24">
                  <c:v>0.25308645224961612</c:v>
                </c:pt>
                <c:pt idx="25">
                  <c:v>0.27332984413411165</c:v>
                </c:pt>
                <c:pt idx="26">
                  <c:v>0.29496933201064129</c:v>
                </c:pt>
                <c:pt idx="27">
                  <c:v>0.31800491587920504</c:v>
                </c:pt>
                <c:pt idx="28">
                  <c:v>0.34243659573980301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84E-BBF3-DED56A4D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3999"/>
        <c:axId val="788087775"/>
      </c:scatterChart>
      <c:valAx>
        <c:axId val="90512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7775"/>
        <c:crosses val="autoZero"/>
        <c:crossBetween val="midCat"/>
      </c:valAx>
      <c:valAx>
        <c:axId val="7880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Low!$Y$2:$Y$92</c:f>
              <c:numCache>
                <c:formatCode>General</c:formatCode>
                <c:ptCount val="91"/>
                <c:pt idx="0">
                  <c:v>0.16107384463197602</c:v>
                </c:pt>
                <c:pt idx="1">
                  <c:v>0.14781093270765142</c:v>
                </c:pt>
                <c:pt idx="2">
                  <c:v>0.13594411677536097</c:v>
                </c:pt>
                <c:pt idx="3">
                  <c:v>0.12547339683510469</c:v>
                </c:pt>
                <c:pt idx="4">
                  <c:v>0.11639877288688258</c:v>
                </c:pt>
                <c:pt idx="5">
                  <c:v>0.10872024493069465</c:v>
                </c:pt>
                <c:pt idx="6">
                  <c:v>0.10243781296654089</c:v>
                </c:pt>
                <c:pt idx="7">
                  <c:v>9.7551476994421293E-2</c:v>
                </c:pt>
                <c:pt idx="8">
                  <c:v>9.4061237014335872E-2</c:v>
                </c:pt>
                <c:pt idx="9">
                  <c:v>9.1967093026284613E-2</c:v>
                </c:pt>
                <c:pt idx="10">
                  <c:v>9.1269045030267532E-2</c:v>
                </c:pt>
                <c:pt idx="11">
                  <c:v>9.1967093026284613E-2</c:v>
                </c:pt>
                <c:pt idx="12">
                  <c:v>9.4061237014335872E-2</c:v>
                </c:pt>
                <c:pt idx="13">
                  <c:v>9.7551476994421293E-2</c:v>
                </c:pt>
                <c:pt idx="14">
                  <c:v>0.10243781296654089</c:v>
                </c:pt>
                <c:pt idx="15">
                  <c:v>0.10872024493069465</c:v>
                </c:pt>
                <c:pt idx="16">
                  <c:v>0.11639877288688258</c:v>
                </c:pt>
                <c:pt idx="17">
                  <c:v>0.12547339683510469</c:v>
                </c:pt>
                <c:pt idx="18">
                  <c:v>0.13594411677536097</c:v>
                </c:pt>
                <c:pt idx="19">
                  <c:v>0.14781093270765142</c:v>
                </c:pt>
                <c:pt idx="20">
                  <c:v>0.16107384463197602</c:v>
                </c:pt>
                <c:pt idx="21">
                  <c:v>0.17573285254833482</c:v>
                </c:pt>
                <c:pt idx="22">
                  <c:v>0.19178795645672775</c:v>
                </c:pt>
                <c:pt idx="23">
                  <c:v>0.2092391563571549</c:v>
                </c:pt>
                <c:pt idx="24">
                  <c:v>0.22808645224961616</c:v>
                </c:pt>
                <c:pt idx="25">
                  <c:v>0.24832984413411163</c:v>
                </c:pt>
                <c:pt idx="26">
                  <c:v>0.26996933201064133</c:v>
                </c:pt>
                <c:pt idx="27">
                  <c:v>0.29300491587920507</c:v>
                </c:pt>
                <c:pt idx="28">
                  <c:v>0.31743659573980304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3-40F4-8062-86DD71E9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81679"/>
        <c:axId val="298970063"/>
      </c:scatterChart>
      <c:valAx>
        <c:axId val="9079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70063"/>
        <c:crosses val="autoZero"/>
        <c:crossBetween val="midCat"/>
      </c:valAx>
      <c:valAx>
        <c:axId val="2989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Low!$AB$2:$AB$92</c:f>
              <c:numCache>
                <c:formatCode>General</c:formatCode>
                <c:ptCount val="91"/>
                <c:pt idx="0">
                  <c:v>8.1401329488258414E-2</c:v>
                </c:pt>
                <c:pt idx="1">
                  <c:v>6.938963567000217E-2</c:v>
                </c:pt>
                <c:pt idx="2">
                  <c:v>5.8642330674720258E-2</c:v>
                </c:pt>
                <c:pt idx="3">
                  <c:v>4.9159414502412679E-2</c:v>
                </c:pt>
                <c:pt idx="4">
                  <c:v>4.0940887153079461E-2</c:v>
                </c:pt>
                <c:pt idx="5">
                  <c:v>3.3986748626720575E-2</c:v>
                </c:pt>
                <c:pt idx="6">
                  <c:v>2.8296998923336043E-2</c:v>
                </c:pt>
                <c:pt idx="7">
                  <c:v>2.3871638042925841E-2</c:v>
                </c:pt>
                <c:pt idx="8">
                  <c:v>2.0710665985489988E-2</c:v>
                </c:pt>
                <c:pt idx="9">
                  <c:v>1.8814082751028471E-2</c:v>
                </c:pt>
                <c:pt idx="10">
                  <c:v>1.8181888339541302E-2</c:v>
                </c:pt>
                <c:pt idx="11">
                  <c:v>1.8814082751028471E-2</c:v>
                </c:pt>
                <c:pt idx="12">
                  <c:v>2.0710665985489988E-2</c:v>
                </c:pt>
                <c:pt idx="13">
                  <c:v>2.3871638042925841E-2</c:v>
                </c:pt>
                <c:pt idx="14">
                  <c:v>2.8296998923336043E-2</c:v>
                </c:pt>
                <c:pt idx="15">
                  <c:v>3.3986748626720575E-2</c:v>
                </c:pt>
                <c:pt idx="16">
                  <c:v>4.0940887153079461E-2</c:v>
                </c:pt>
                <c:pt idx="17">
                  <c:v>4.9159414502412679E-2</c:v>
                </c:pt>
                <c:pt idx="18">
                  <c:v>5.8642330674720258E-2</c:v>
                </c:pt>
                <c:pt idx="19">
                  <c:v>6.938963567000217E-2</c:v>
                </c:pt>
                <c:pt idx="20">
                  <c:v>8.1401329488258414E-2</c:v>
                </c:pt>
                <c:pt idx="21">
                  <c:v>9.4677412129489019E-2</c:v>
                </c:pt>
                <c:pt idx="22">
                  <c:v>0.10921788359369394</c:v>
                </c:pt>
                <c:pt idx="23">
                  <c:v>0.12502274388087323</c:v>
                </c:pt>
                <c:pt idx="24">
                  <c:v>0.14209199299102682</c:v>
                </c:pt>
                <c:pt idx="25">
                  <c:v>0.16042563092415479</c:v>
                </c:pt>
                <c:pt idx="26">
                  <c:v>0.18002365768025713</c:v>
                </c:pt>
                <c:pt idx="27">
                  <c:v>0.20088607325933372</c:v>
                </c:pt>
                <c:pt idx="28">
                  <c:v>0.22301287766138475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7-4093-B732-CDC82465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98303"/>
        <c:axId val="303086991"/>
      </c:scatterChart>
      <c:valAx>
        <c:axId val="9601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6991"/>
        <c:crosses val="autoZero"/>
        <c:crossBetween val="midCat"/>
      </c:valAx>
      <c:valAx>
        <c:axId val="3030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Mediume!$U$2:$U$92</c:f>
              <c:numCache>
                <c:formatCode>General</c:formatCode>
                <c:ptCount val="91"/>
                <c:pt idx="0">
                  <c:v>7.6101730403160511E-2</c:v>
                </c:pt>
                <c:pt idx="1">
                  <c:v>6.473352018231085E-2</c:v>
                </c:pt>
                <c:pt idx="2">
                  <c:v>5.456196366891905E-2</c:v>
                </c:pt>
                <c:pt idx="3">
                  <c:v>4.5587060862985092E-2</c:v>
                </c:pt>
                <c:pt idx="4">
                  <c:v>3.7808811764509009E-2</c:v>
                </c:pt>
                <c:pt idx="5">
                  <c:v>3.1227216373490782E-2</c:v>
                </c:pt>
                <c:pt idx="6">
                  <c:v>2.5842274689930413E-2</c:v>
                </c:pt>
                <c:pt idx="7">
                  <c:v>2.1653986713827903E-2</c:v>
                </c:pt>
                <c:pt idx="8">
                  <c:v>1.8662352445183255E-2</c:v>
                </c:pt>
                <c:pt idx="9">
                  <c:v>1.6867371883996465E-2</c:v>
                </c:pt>
                <c:pt idx="10">
                  <c:v>1.6269045030267534E-2</c:v>
                </c:pt>
                <c:pt idx="11">
                  <c:v>1.6867371883996465E-2</c:v>
                </c:pt>
                <c:pt idx="12">
                  <c:v>1.8662352445183255E-2</c:v>
                </c:pt>
                <c:pt idx="13">
                  <c:v>2.1653986713827903E-2</c:v>
                </c:pt>
                <c:pt idx="14">
                  <c:v>2.5842274689930413E-2</c:v>
                </c:pt>
                <c:pt idx="15">
                  <c:v>3.1227216373490782E-2</c:v>
                </c:pt>
                <c:pt idx="16">
                  <c:v>3.7808811764509009E-2</c:v>
                </c:pt>
                <c:pt idx="17">
                  <c:v>4.5587060862985092E-2</c:v>
                </c:pt>
                <c:pt idx="18">
                  <c:v>5.456196366891905E-2</c:v>
                </c:pt>
                <c:pt idx="19">
                  <c:v>6.473352018231085E-2</c:v>
                </c:pt>
                <c:pt idx="20">
                  <c:v>7.6101730403160511E-2</c:v>
                </c:pt>
                <c:pt idx="21">
                  <c:v>8.8666594331468063E-2</c:v>
                </c:pt>
                <c:pt idx="22">
                  <c:v>0.10242811196723343</c:v>
                </c:pt>
                <c:pt idx="23">
                  <c:v>0.11738628331045668</c:v>
                </c:pt>
                <c:pt idx="24">
                  <c:v>0.13354110836113775</c:v>
                </c:pt>
                <c:pt idx="25">
                  <c:v>0.15089258711927672</c:v>
                </c:pt>
                <c:pt idx="26">
                  <c:v>0.16944071958487361</c:v>
                </c:pt>
                <c:pt idx="27">
                  <c:v>0.18918550575792825</c:v>
                </c:pt>
                <c:pt idx="28">
                  <c:v>0.21012694563844081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8-499D-B518-79031B35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03024"/>
        <c:axId val="413985024"/>
      </c:scatterChart>
      <c:valAx>
        <c:axId val="2831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5024"/>
        <c:crosses val="autoZero"/>
        <c:crossBetween val="midCat"/>
      </c:valAx>
      <c:valAx>
        <c:axId val="4139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Low!$AC$2:$AC$92</c:f>
              <c:numCache>
                <c:formatCode>General</c:formatCode>
                <c:ptCount val="91"/>
                <c:pt idx="0">
                  <c:v>8.1001329488258417E-2</c:v>
                </c:pt>
                <c:pt idx="1">
                  <c:v>6.8989635670002158E-2</c:v>
                </c:pt>
                <c:pt idx="2">
                  <c:v>5.8242330674720261E-2</c:v>
                </c:pt>
                <c:pt idx="3">
                  <c:v>4.8759414502412682E-2</c:v>
                </c:pt>
                <c:pt idx="4">
                  <c:v>4.0540887153079463E-2</c:v>
                </c:pt>
                <c:pt idx="5">
                  <c:v>3.3586748626720578E-2</c:v>
                </c:pt>
                <c:pt idx="6">
                  <c:v>2.7896998923336039E-2</c:v>
                </c:pt>
                <c:pt idx="7">
                  <c:v>2.3471638042925839E-2</c:v>
                </c:pt>
                <c:pt idx="8">
                  <c:v>2.0310665985489987E-2</c:v>
                </c:pt>
                <c:pt idx="9">
                  <c:v>1.841408275102847E-2</c:v>
                </c:pt>
                <c:pt idx="10">
                  <c:v>1.77818883395413E-2</c:v>
                </c:pt>
                <c:pt idx="11">
                  <c:v>1.841408275102847E-2</c:v>
                </c:pt>
                <c:pt idx="12">
                  <c:v>2.0310665985489987E-2</c:v>
                </c:pt>
                <c:pt idx="13">
                  <c:v>2.3471638042925839E-2</c:v>
                </c:pt>
                <c:pt idx="14">
                  <c:v>2.7896998923336039E-2</c:v>
                </c:pt>
                <c:pt idx="15">
                  <c:v>3.3586748626720578E-2</c:v>
                </c:pt>
                <c:pt idx="16">
                  <c:v>4.0540887153079463E-2</c:v>
                </c:pt>
                <c:pt idx="17">
                  <c:v>4.8759414502412682E-2</c:v>
                </c:pt>
                <c:pt idx="18">
                  <c:v>5.8242330674720261E-2</c:v>
                </c:pt>
                <c:pt idx="19">
                  <c:v>6.8989635670002158E-2</c:v>
                </c:pt>
                <c:pt idx="20">
                  <c:v>8.1001329488258417E-2</c:v>
                </c:pt>
                <c:pt idx="21">
                  <c:v>9.4277412129489008E-2</c:v>
                </c:pt>
                <c:pt idx="22">
                  <c:v>0.10881788359369393</c:v>
                </c:pt>
                <c:pt idx="23">
                  <c:v>0.12462274388087322</c:v>
                </c:pt>
                <c:pt idx="24">
                  <c:v>0.14169199299102681</c:v>
                </c:pt>
                <c:pt idx="25">
                  <c:v>0.16002563092415481</c:v>
                </c:pt>
                <c:pt idx="26">
                  <c:v>0.17962365768025715</c:v>
                </c:pt>
                <c:pt idx="27">
                  <c:v>0.20048607325933374</c:v>
                </c:pt>
                <c:pt idx="28">
                  <c:v>0.22261287766138477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9-41B8-AF87-344D8E09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303"/>
        <c:axId val="782466495"/>
      </c:scatterChart>
      <c:valAx>
        <c:axId val="9052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6495"/>
        <c:crosses val="autoZero"/>
        <c:crossBetween val="midCat"/>
      </c:valAx>
      <c:valAx>
        <c:axId val="7824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Low!$AD$2:$AD$92</c:f>
              <c:numCache>
                <c:formatCode>General</c:formatCode>
                <c:ptCount val="91"/>
                <c:pt idx="0">
                  <c:v>0.12979449595718145</c:v>
                </c:pt>
                <c:pt idx="1">
                  <c:v>0.11706210050982982</c:v>
                </c:pt>
                <c:pt idx="2">
                  <c:v>0.105669957214831</c:v>
                </c:pt>
                <c:pt idx="3">
                  <c:v>9.5618066072184954E-2</c:v>
                </c:pt>
                <c:pt idx="4">
                  <c:v>8.6906427081891752E-2</c:v>
                </c:pt>
                <c:pt idx="5">
                  <c:v>7.9535040243951333E-2</c:v>
                </c:pt>
                <c:pt idx="6">
                  <c:v>7.3503905558363725E-2</c:v>
                </c:pt>
                <c:pt idx="7">
                  <c:v>6.88130230251289E-2</c:v>
                </c:pt>
                <c:pt idx="8">
                  <c:v>6.54623926442469E-2</c:v>
                </c:pt>
                <c:pt idx="9">
                  <c:v>6.3452014415717697E-2</c:v>
                </c:pt>
                <c:pt idx="10">
                  <c:v>6.2781888339541292E-2</c:v>
                </c:pt>
                <c:pt idx="11">
                  <c:v>6.3452014415717697E-2</c:v>
                </c:pt>
                <c:pt idx="12">
                  <c:v>6.54623926442469E-2</c:v>
                </c:pt>
                <c:pt idx="13">
                  <c:v>6.88130230251289E-2</c:v>
                </c:pt>
                <c:pt idx="14">
                  <c:v>7.3503905558363725E-2</c:v>
                </c:pt>
                <c:pt idx="15">
                  <c:v>7.9535040243951333E-2</c:v>
                </c:pt>
                <c:pt idx="16">
                  <c:v>8.6906427081891752E-2</c:v>
                </c:pt>
                <c:pt idx="17">
                  <c:v>9.5618066072184954E-2</c:v>
                </c:pt>
                <c:pt idx="18">
                  <c:v>0.105669957214831</c:v>
                </c:pt>
                <c:pt idx="19">
                  <c:v>0.11706210050982982</c:v>
                </c:pt>
                <c:pt idx="20">
                  <c:v>0.12979449595718145</c:v>
                </c:pt>
                <c:pt idx="21">
                  <c:v>0.1438671435568859</c:v>
                </c:pt>
                <c:pt idx="22">
                  <c:v>0.1592800433089431</c:v>
                </c:pt>
                <c:pt idx="23">
                  <c:v>0.17603319521335314</c:v>
                </c:pt>
                <c:pt idx="24">
                  <c:v>0.19412659927011597</c:v>
                </c:pt>
                <c:pt idx="25">
                  <c:v>0.21356025547923163</c:v>
                </c:pt>
                <c:pt idx="26">
                  <c:v>0.2343341638407001</c:v>
                </c:pt>
                <c:pt idx="27">
                  <c:v>0.25644832435452131</c:v>
                </c:pt>
                <c:pt idx="28">
                  <c:v>0.2799027370206954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A-43DB-A72E-81A5FC3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4799"/>
        <c:axId val="166879983"/>
      </c:scatterChart>
      <c:valAx>
        <c:axId val="9050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983"/>
        <c:crosses val="autoZero"/>
        <c:crossBetween val="midCat"/>
      </c:valAx>
      <c:valAx>
        <c:axId val="166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Low!$AE$2:$AE$92</c:f>
              <c:numCache>
                <c:formatCode>General</c:formatCode>
                <c:ptCount val="91"/>
                <c:pt idx="0">
                  <c:v>0.10479449595718145</c:v>
                </c:pt>
                <c:pt idx="1">
                  <c:v>9.2062100509829825E-2</c:v>
                </c:pt>
                <c:pt idx="2">
                  <c:v>8.0669957214831001E-2</c:v>
                </c:pt>
                <c:pt idx="3">
                  <c:v>7.061806607218496E-2</c:v>
                </c:pt>
                <c:pt idx="4">
                  <c:v>6.190642708189175E-2</c:v>
                </c:pt>
                <c:pt idx="5">
                  <c:v>5.4535040243951338E-2</c:v>
                </c:pt>
                <c:pt idx="6">
                  <c:v>4.8503905558363723E-2</c:v>
                </c:pt>
                <c:pt idx="7">
                  <c:v>4.3813023025128912E-2</c:v>
                </c:pt>
                <c:pt idx="8">
                  <c:v>4.0462392644246906E-2</c:v>
                </c:pt>
                <c:pt idx="9">
                  <c:v>3.8452014415717696E-2</c:v>
                </c:pt>
                <c:pt idx="10">
                  <c:v>3.7781888339541297E-2</c:v>
                </c:pt>
                <c:pt idx="11">
                  <c:v>3.8452014415717696E-2</c:v>
                </c:pt>
                <c:pt idx="12">
                  <c:v>4.0462392644246906E-2</c:v>
                </c:pt>
                <c:pt idx="13">
                  <c:v>4.3813023025128912E-2</c:v>
                </c:pt>
                <c:pt idx="14">
                  <c:v>4.8503905558363723E-2</c:v>
                </c:pt>
                <c:pt idx="15">
                  <c:v>5.4535040243951338E-2</c:v>
                </c:pt>
                <c:pt idx="16">
                  <c:v>6.190642708189175E-2</c:v>
                </c:pt>
                <c:pt idx="17">
                  <c:v>7.061806607218496E-2</c:v>
                </c:pt>
                <c:pt idx="18">
                  <c:v>8.0669957214831001E-2</c:v>
                </c:pt>
                <c:pt idx="19">
                  <c:v>9.2062100509829825E-2</c:v>
                </c:pt>
                <c:pt idx="20">
                  <c:v>0.10479449595718145</c:v>
                </c:pt>
                <c:pt idx="21">
                  <c:v>0.11886714355688589</c:v>
                </c:pt>
                <c:pt idx="22">
                  <c:v>0.13428004330894311</c:v>
                </c:pt>
                <c:pt idx="23">
                  <c:v>0.15103319521335318</c:v>
                </c:pt>
                <c:pt idx="24">
                  <c:v>0.16912659927011597</c:v>
                </c:pt>
                <c:pt idx="25">
                  <c:v>0.18856025547923164</c:v>
                </c:pt>
                <c:pt idx="26">
                  <c:v>0.20933416384070011</c:v>
                </c:pt>
                <c:pt idx="27">
                  <c:v>0.23144832435452131</c:v>
                </c:pt>
                <c:pt idx="28">
                  <c:v>0.25490273702069544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0-4868-99AB-3C9386DF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6399"/>
        <c:axId val="166879151"/>
      </c:scatterChart>
      <c:valAx>
        <c:axId val="9050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151"/>
        <c:crosses val="autoZero"/>
        <c:crossBetween val="midCat"/>
      </c:valAx>
      <c:valAx>
        <c:axId val="1668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Low</a:t>
            </a:r>
          </a:p>
        </c:rich>
      </c:tx>
      <c:layout>
        <c:manualLayout>
          <c:xMode val="edge"/>
          <c:yMode val="edge"/>
          <c:x val="0.1024722222222222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Low!$AF$2:$AF$92</c:f>
              <c:numCache>
                <c:formatCode>General</c:formatCode>
                <c:ptCount val="91"/>
                <c:pt idx="0">
                  <c:v>0.18758668794124977</c:v>
                </c:pt>
                <c:pt idx="1">
                  <c:v>0.17432377601692517</c:v>
                </c:pt>
                <c:pt idx="2">
                  <c:v>0.16245696008463473</c:v>
                </c:pt>
                <c:pt idx="3">
                  <c:v>0.15198624014437845</c:v>
                </c:pt>
                <c:pt idx="4">
                  <c:v>0.14291161619615633</c:v>
                </c:pt>
                <c:pt idx="5">
                  <c:v>0.13523308823996841</c:v>
                </c:pt>
                <c:pt idx="6">
                  <c:v>0.12895065627581465</c:v>
                </c:pt>
                <c:pt idx="7">
                  <c:v>0.12406432030369505</c:v>
                </c:pt>
                <c:pt idx="8">
                  <c:v>0.12057408032360963</c:v>
                </c:pt>
                <c:pt idx="9">
                  <c:v>0.11847993633555837</c:v>
                </c:pt>
                <c:pt idx="10">
                  <c:v>0.11778188833954129</c:v>
                </c:pt>
                <c:pt idx="11">
                  <c:v>0.11847993633555837</c:v>
                </c:pt>
                <c:pt idx="12">
                  <c:v>0.12057408032360963</c:v>
                </c:pt>
                <c:pt idx="13">
                  <c:v>0.12406432030369505</c:v>
                </c:pt>
                <c:pt idx="14">
                  <c:v>0.12895065627581465</c:v>
                </c:pt>
                <c:pt idx="15">
                  <c:v>0.13523308823996841</c:v>
                </c:pt>
                <c:pt idx="16">
                  <c:v>0.14291161619615633</c:v>
                </c:pt>
                <c:pt idx="17">
                  <c:v>0.15198624014437845</c:v>
                </c:pt>
                <c:pt idx="18">
                  <c:v>0.16245696008463473</c:v>
                </c:pt>
                <c:pt idx="19">
                  <c:v>0.17432377601692517</c:v>
                </c:pt>
                <c:pt idx="20">
                  <c:v>0.18758668794124977</c:v>
                </c:pt>
                <c:pt idx="21">
                  <c:v>0.20224569585760857</c:v>
                </c:pt>
                <c:pt idx="22">
                  <c:v>0.2183007997660015</c:v>
                </c:pt>
                <c:pt idx="23">
                  <c:v>0.23575199966642862</c:v>
                </c:pt>
                <c:pt idx="24">
                  <c:v>0.25459929555888994</c:v>
                </c:pt>
                <c:pt idx="25">
                  <c:v>0.27484268744338536</c:v>
                </c:pt>
                <c:pt idx="26">
                  <c:v>0.29648217531991505</c:v>
                </c:pt>
                <c:pt idx="27">
                  <c:v>0.3195177591884788</c:v>
                </c:pt>
                <c:pt idx="28">
                  <c:v>0.34394943904907682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D-4D36-A167-134F9815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7007"/>
        <c:axId val="932416831"/>
      </c:scatterChart>
      <c:valAx>
        <c:axId val="7956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6831"/>
        <c:crosses val="autoZero"/>
        <c:crossBetween val="midCat"/>
      </c:valAx>
      <c:valAx>
        <c:axId val="9324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Low!$AG$2:$AG$92</c:f>
              <c:numCache>
                <c:formatCode>General</c:formatCode>
                <c:ptCount val="91"/>
                <c:pt idx="0">
                  <c:v>0.16258668794124978</c:v>
                </c:pt>
                <c:pt idx="1">
                  <c:v>0.14932377601692517</c:v>
                </c:pt>
                <c:pt idx="2">
                  <c:v>0.13745696008463473</c:v>
                </c:pt>
                <c:pt idx="3">
                  <c:v>0.12698624014437845</c:v>
                </c:pt>
                <c:pt idx="4">
                  <c:v>0.11791161619615634</c:v>
                </c:pt>
                <c:pt idx="5">
                  <c:v>0.11023308823996841</c:v>
                </c:pt>
                <c:pt idx="6">
                  <c:v>0.10395065627581465</c:v>
                </c:pt>
                <c:pt idx="7">
                  <c:v>9.9064320303695053E-2</c:v>
                </c:pt>
                <c:pt idx="8">
                  <c:v>9.5574080323609631E-2</c:v>
                </c:pt>
                <c:pt idx="9">
                  <c:v>9.3479936335558372E-2</c:v>
                </c:pt>
                <c:pt idx="10">
                  <c:v>9.2781888339541291E-2</c:v>
                </c:pt>
                <c:pt idx="11">
                  <c:v>9.3479936335558372E-2</c:v>
                </c:pt>
                <c:pt idx="12">
                  <c:v>9.5574080323609631E-2</c:v>
                </c:pt>
                <c:pt idx="13">
                  <c:v>9.9064320303695053E-2</c:v>
                </c:pt>
                <c:pt idx="14">
                  <c:v>0.10395065627581465</c:v>
                </c:pt>
                <c:pt idx="15">
                  <c:v>0.11023308823996841</c:v>
                </c:pt>
                <c:pt idx="16">
                  <c:v>0.11791161619615634</c:v>
                </c:pt>
                <c:pt idx="17">
                  <c:v>0.12698624014437845</c:v>
                </c:pt>
                <c:pt idx="18">
                  <c:v>0.13745696008463473</c:v>
                </c:pt>
                <c:pt idx="19">
                  <c:v>0.14932377601692517</c:v>
                </c:pt>
                <c:pt idx="20">
                  <c:v>0.16258668794124978</c:v>
                </c:pt>
                <c:pt idx="21">
                  <c:v>0.17724569585760858</c:v>
                </c:pt>
                <c:pt idx="22">
                  <c:v>0.19330079976600151</c:v>
                </c:pt>
                <c:pt idx="23">
                  <c:v>0.21075199966642866</c:v>
                </c:pt>
                <c:pt idx="24">
                  <c:v>0.22959929555888992</c:v>
                </c:pt>
                <c:pt idx="25">
                  <c:v>0.24984268744338539</c:v>
                </c:pt>
                <c:pt idx="26">
                  <c:v>0.27148217531991503</c:v>
                </c:pt>
                <c:pt idx="27">
                  <c:v>0.29451775918847878</c:v>
                </c:pt>
                <c:pt idx="28">
                  <c:v>0.3189494390490768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9-406F-A188-6A006370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703"/>
        <c:axId val="932389375"/>
      </c:scatterChart>
      <c:valAx>
        <c:axId val="9052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375"/>
        <c:crosses val="autoZero"/>
        <c:crossBetween val="midCat"/>
      </c:valAx>
      <c:valAx>
        <c:axId val="9323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High!$T$2:$T$92</c:f>
              <c:numCache>
                <c:formatCode>General</c:formatCode>
                <c:ptCount val="91"/>
                <c:pt idx="0">
                  <c:v>7.3459390468945632E-2</c:v>
                </c:pt>
                <c:pt idx="1">
                  <c:v>6.2669224835596796E-2</c:v>
                </c:pt>
                <c:pt idx="2">
                  <c:v>5.3014866111021533E-2</c:v>
                </c:pt>
                <c:pt idx="3">
                  <c:v>4.4496314295219802E-2</c:v>
                </c:pt>
                <c:pt idx="4">
                  <c:v>3.7113569388191651E-2</c:v>
                </c:pt>
                <c:pt idx="5">
                  <c:v>3.086663138993706E-2</c:v>
                </c:pt>
                <c:pt idx="6">
                  <c:v>2.5755500300456036E-2</c:v>
                </c:pt>
                <c:pt idx="7">
                  <c:v>2.1780176119748564E-2</c:v>
                </c:pt>
                <c:pt idx="8">
                  <c:v>1.8940658847814661E-2</c:v>
                </c:pt>
                <c:pt idx="9">
                  <c:v>1.7236948484654315E-2</c:v>
                </c:pt>
                <c:pt idx="10">
                  <c:v>1.6669045030267535E-2</c:v>
                </c:pt>
                <c:pt idx="11">
                  <c:v>1.7236948484654315E-2</c:v>
                </c:pt>
                <c:pt idx="12">
                  <c:v>1.8940658847814661E-2</c:v>
                </c:pt>
                <c:pt idx="13">
                  <c:v>2.1780176119748564E-2</c:v>
                </c:pt>
                <c:pt idx="14">
                  <c:v>2.5755500300456036E-2</c:v>
                </c:pt>
                <c:pt idx="15">
                  <c:v>3.086663138993706E-2</c:v>
                </c:pt>
                <c:pt idx="16">
                  <c:v>3.7113569388191651E-2</c:v>
                </c:pt>
                <c:pt idx="17">
                  <c:v>4.4496314295219802E-2</c:v>
                </c:pt>
                <c:pt idx="18">
                  <c:v>5.3014866111021533E-2</c:v>
                </c:pt>
                <c:pt idx="19">
                  <c:v>6.2669224835596796E-2</c:v>
                </c:pt>
                <c:pt idx="20">
                  <c:v>7.3459390468945632E-2</c:v>
                </c:pt>
                <c:pt idx="21">
                  <c:v>8.5385363011068041E-2</c:v>
                </c:pt>
                <c:pt idx="22">
                  <c:v>9.8447142461963996E-2</c:v>
                </c:pt>
                <c:pt idx="23">
                  <c:v>0.11264472882163352</c:v>
                </c:pt>
                <c:pt idx="24">
                  <c:v>0.12797812209007661</c:v>
                </c:pt>
                <c:pt idx="25">
                  <c:v>0.14444732226729326</c:v>
                </c:pt>
                <c:pt idx="26">
                  <c:v>0.16205232935328351</c:v>
                </c:pt>
                <c:pt idx="27">
                  <c:v>0.18079314334804722</c:v>
                </c:pt>
                <c:pt idx="28">
                  <c:v>0.20066976425158459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886-96E6-F7CCD4DA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95279"/>
        <c:axId val="932399775"/>
      </c:scatterChart>
      <c:valAx>
        <c:axId val="9079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9775"/>
        <c:crosses val="autoZero"/>
        <c:crossBetween val="midCat"/>
      </c:valAx>
      <c:valAx>
        <c:axId val="9323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High!$U$2:$U$92</c:f>
              <c:numCache>
                <c:formatCode>General</c:formatCode>
                <c:ptCount val="91"/>
                <c:pt idx="0">
                  <c:v>7.3059390468945634E-2</c:v>
                </c:pt>
                <c:pt idx="1">
                  <c:v>6.2269224835596798E-2</c:v>
                </c:pt>
                <c:pt idx="2">
                  <c:v>5.2614866111021528E-2</c:v>
                </c:pt>
                <c:pt idx="3">
                  <c:v>4.4096314295219805E-2</c:v>
                </c:pt>
                <c:pt idx="4">
                  <c:v>3.6713569388191647E-2</c:v>
                </c:pt>
                <c:pt idx="5">
                  <c:v>3.0466631389937059E-2</c:v>
                </c:pt>
                <c:pt idx="6">
                  <c:v>2.5355500300456031E-2</c:v>
                </c:pt>
                <c:pt idx="7">
                  <c:v>2.1380176119748562E-2</c:v>
                </c:pt>
                <c:pt idx="8">
                  <c:v>1.854065884781466E-2</c:v>
                </c:pt>
                <c:pt idx="9">
                  <c:v>1.6836948484654314E-2</c:v>
                </c:pt>
                <c:pt idx="10">
                  <c:v>1.6269045030267534E-2</c:v>
                </c:pt>
                <c:pt idx="11">
                  <c:v>1.6836948484654314E-2</c:v>
                </c:pt>
                <c:pt idx="12">
                  <c:v>1.854065884781466E-2</c:v>
                </c:pt>
                <c:pt idx="13">
                  <c:v>2.1380176119748562E-2</c:v>
                </c:pt>
                <c:pt idx="14">
                  <c:v>2.5355500300456031E-2</c:v>
                </c:pt>
                <c:pt idx="15">
                  <c:v>3.0466631389937059E-2</c:v>
                </c:pt>
                <c:pt idx="16">
                  <c:v>3.6713569388191647E-2</c:v>
                </c:pt>
                <c:pt idx="17">
                  <c:v>4.4096314295219805E-2</c:v>
                </c:pt>
                <c:pt idx="18">
                  <c:v>5.2614866111021528E-2</c:v>
                </c:pt>
                <c:pt idx="19">
                  <c:v>6.2269224835596798E-2</c:v>
                </c:pt>
                <c:pt idx="20">
                  <c:v>7.3059390468945634E-2</c:v>
                </c:pt>
                <c:pt idx="21">
                  <c:v>8.4985363011068044E-2</c:v>
                </c:pt>
                <c:pt idx="22">
                  <c:v>9.8047142461963999E-2</c:v>
                </c:pt>
                <c:pt idx="23">
                  <c:v>0.11224472882163353</c:v>
                </c:pt>
                <c:pt idx="24">
                  <c:v>0.1275781220900766</c:v>
                </c:pt>
                <c:pt idx="25">
                  <c:v>0.14404732226729328</c:v>
                </c:pt>
                <c:pt idx="26">
                  <c:v>0.1616523293532835</c:v>
                </c:pt>
                <c:pt idx="27">
                  <c:v>0.18039314334804724</c:v>
                </c:pt>
                <c:pt idx="28">
                  <c:v>0.2002697642515846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A-4CED-9DDE-AF3311FE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27087"/>
        <c:axId val="932411423"/>
      </c:scatterChart>
      <c:valAx>
        <c:axId val="9573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1423"/>
        <c:crosses val="autoZero"/>
        <c:crossBetween val="midCat"/>
      </c:valAx>
      <c:valAx>
        <c:axId val="9324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High!$V$2:$V$92</c:f>
              <c:numCache>
                <c:formatCode>General</c:formatCode>
                <c:ptCount val="91"/>
                <c:pt idx="0">
                  <c:v>0.10110173040316052</c:v>
                </c:pt>
                <c:pt idx="1">
                  <c:v>8.9733520182310858E-2</c:v>
                </c:pt>
                <c:pt idx="2">
                  <c:v>7.9561963668919045E-2</c:v>
                </c:pt>
                <c:pt idx="3">
                  <c:v>7.0587060862985093E-2</c:v>
                </c:pt>
                <c:pt idx="4">
                  <c:v>6.2808811764509004E-2</c:v>
                </c:pt>
                <c:pt idx="5">
                  <c:v>5.6227216373490783E-2</c:v>
                </c:pt>
                <c:pt idx="6">
                  <c:v>5.0842274689930411E-2</c:v>
                </c:pt>
                <c:pt idx="7">
                  <c:v>4.6653986713827908E-2</c:v>
                </c:pt>
                <c:pt idx="8">
                  <c:v>4.3662352445183253E-2</c:v>
                </c:pt>
                <c:pt idx="9">
                  <c:v>4.1867371883996467E-2</c:v>
                </c:pt>
                <c:pt idx="10">
                  <c:v>4.1269045030267536E-2</c:v>
                </c:pt>
                <c:pt idx="11">
                  <c:v>4.1867371883996467E-2</c:v>
                </c:pt>
                <c:pt idx="12">
                  <c:v>4.3662352445183253E-2</c:v>
                </c:pt>
                <c:pt idx="13">
                  <c:v>4.6653986713827908E-2</c:v>
                </c:pt>
                <c:pt idx="14">
                  <c:v>5.0842274689930411E-2</c:v>
                </c:pt>
                <c:pt idx="15">
                  <c:v>5.6227216373490783E-2</c:v>
                </c:pt>
                <c:pt idx="16">
                  <c:v>6.2808811764509004E-2</c:v>
                </c:pt>
                <c:pt idx="17">
                  <c:v>7.0587060862985093E-2</c:v>
                </c:pt>
                <c:pt idx="18">
                  <c:v>7.9561963668919045E-2</c:v>
                </c:pt>
                <c:pt idx="19">
                  <c:v>8.9733520182310858E-2</c:v>
                </c:pt>
                <c:pt idx="20">
                  <c:v>0.10110173040316052</c:v>
                </c:pt>
                <c:pt idx="21">
                  <c:v>0.11366659433146806</c:v>
                </c:pt>
                <c:pt idx="22">
                  <c:v>0.12742811196723344</c:v>
                </c:pt>
                <c:pt idx="23">
                  <c:v>0.14238628331045669</c:v>
                </c:pt>
                <c:pt idx="24">
                  <c:v>0.15854110836113777</c:v>
                </c:pt>
                <c:pt idx="25">
                  <c:v>0.17589258711927674</c:v>
                </c:pt>
                <c:pt idx="26">
                  <c:v>0.19444071958487361</c:v>
                </c:pt>
                <c:pt idx="27">
                  <c:v>0.21418550575792825</c:v>
                </c:pt>
                <c:pt idx="28">
                  <c:v>0.23512694563844083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760-9E3A-E8B986A1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83119"/>
        <c:axId val="932396863"/>
      </c:scatterChart>
      <c:valAx>
        <c:axId val="90308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863"/>
        <c:crosses val="autoZero"/>
        <c:crossBetween val="midCat"/>
      </c:valAx>
      <c:valAx>
        <c:axId val="932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8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High!$W$2:$W$92</c:f>
              <c:numCache>
                <c:formatCode>General</c:formatCode>
                <c:ptCount val="91"/>
                <c:pt idx="0">
                  <c:v>8.610173040316052E-2</c:v>
                </c:pt>
                <c:pt idx="1">
                  <c:v>7.4733520182310859E-2</c:v>
                </c:pt>
                <c:pt idx="2">
                  <c:v>6.4561963668919059E-2</c:v>
                </c:pt>
                <c:pt idx="3">
                  <c:v>5.5587060862985094E-2</c:v>
                </c:pt>
                <c:pt idx="4">
                  <c:v>4.7808811764509011E-2</c:v>
                </c:pt>
                <c:pt idx="5">
                  <c:v>4.1227216373490784E-2</c:v>
                </c:pt>
                <c:pt idx="6">
                  <c:v>3.5842274689930412E-2</c:v>
                </c:pt>
                <c:pt idx="7">
                  <c:v>3.1653986713827909E-2</c:v>
                </c:pt>
                <c:pt idx="8">
                  <c:v>2.8662352445183257E-2</c:v>
                </c:pt>
                <c:pt idx="9">
                  <c:v>2.6867371883996467E-2</c:v>
                </c:pt>
                <c:pt idx="10">
                  <c:v>2.6269045030267536E-2</c:v>
                </c:pt>
                <c:pt idx="11">
                  <c:v>2.6867371883996467E-2</c:v>
                </c:pt>
                <c:pt idx="12">
                  <c:v>2.8662352445183257E-2</c:v>
                </c:pt>
                <c:pt idx="13">
                  <c:v>3.1653986713827909E-2</c:v>
                </c:pt>
                <c:pt idx="14">
                  <c:v>3.5842274689930412E-2</c:v>
                </c:pt>
                <c:pt idx="15">
                  <c:v>4.1227216373490784E-2</c:v>
                </c:pt>
                <c:pt idx="16">
                  <c:v>4.7808811764509011E-2</c:v>
                </c:pt>
                <c:pt idx="17">
                  <c:v>5.5587060862985094E-2</c:v>
                </c:pt>
                <c:pt idx="18">
                  <c:v>6.4561963668919059E-2</c:v>
                </c:pt>
                <c:pt idx="19">
                  <c:v>7.4733520182310859E-2</c:v>
                </c:pt>
                <c:pt idx="20">
                  <c:v>8.610173040316052E-2</c:v>
                </c:pt>
                <c:pt idx="21">
                  <c:v>9.8666594331468072E-2</c:v>
                </c:pt>
                <c:pt idx="22">
                  <c:v>0.11242811196723343</c:v>
                </c:pt>
                <c:pt idx="23">
                  <c:v>0.12738628331045668</c:v>
                </c:pt>
                <c:pt idx="24">
                  <c:v>0.14354110836113776</c:v>
                </c:pt>
                <c:pt idx="25">
                  <c:v>0.16089258711927673</c:v>
                </c:pt>
                <c:pt idx="26">
                  <c:v>0.17944071958487359</c:v>
                </c:pt>
                <c:pt idx="27">
                  <c:v>0.19918550575792823</c:v>
                </c:pt>
                <c:pt idx="28">
                  <c:v>0.22012694563844082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C-496E-9285-CB690FA6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03455"/>
        <c:axId val="932408511"/>
      </c:scatterChart>
      <c:valAx>
        <c:axId val="950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8511"/>
        <c:crosses val="autoZero"/>
        <c:crossBetween val="midCat"/>
      </c:valAx>
      <c:valAx>
        <c:axId val="9324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High!$X$2:$X$92</c:f>
              <c:numCache>
                <c:formatCode>General</c:formatCode>
                <c:ptCount val="91"/>
                <c:pt idx="0">
                  <c:v>0.14831775578734174</c:v>
                </c:pt>
                <c:pt idx="1">
                  <c:v>0.13652850074349765</c:v>
                </c:pt>
                <c:pt idx="2">
                  <c:v>0.12598021991479505</c:v>
                </c:pt>
                <c:pt idx="3">
                  <c:v>0.1166729133012339</c:v>
                </c:pt>
                <c:pt idx="4">
                  <c:v>0.10860658090281425</c:v>
                </c:pt>
                <c:pt idx="5">
                  <c:v>0.10178122271953609</c:v>
                </c:pt>
                <c:pt idx="6">
                  <c:v>9.6196838751399422E-2</c:v>
                </c:pt>
                <c:pt idx="7">
                  <c:v>9.1853428998404221E-2</c:v>
                </c:pt>
                <c:pt idx="8">
                  <c:v>8.8750993460550515E-2</c:v>
                </c:pt>
                <c:pt idx="9">
                  <c:v>8.6889532137838288E-2</c:v>
                </c:pt>
                <c:pt idx="10">
                  <c:v>8.6269045030267541E-2</c:v>
                </c:pt>
                <c:pt idx="11">
                  <c:v>8.6889532137838288E-2</c:v>
                </c:pt>
                <c:pt idx="12">
                  <c:v>8.8750993460550515E-2</c:v>
                </c:pt>
                <c:pt idx="13">
                  <c:v>9.1853428998404221E-2</c:v>
                </c:pt>
                <c:pt idx="14">
                  <c:v>9.6196838751399422E-2</c:v>
                </c:pt>
                <c:pt idx="15">
                  <c:v>0.10178122271953609</c:v>
                </c:pt>
                <c:pt idx="16">
                  <c:v>0.10860658090281425</c:v>
                </c:pt>
                <c:pt idx="17">
                  <c:v>0.1166729133012339</c:v>
                </c:pt>
                <c:pt idx="18">
                  <c:v>0.12598021991479505</c:v>
                </c:pt>
                <c:pt idx="19">
                  <c:v>0.13652850074349765</c:v>
                </c:pt>
                <c:pt idx="20">
                  <c:v>0.14831775578734174</c:v>
                </c:pt>
                <c:pt idx="21">
                  <c:v>0.16134798504632736</c:v>
                </c:pt>
                <c:pt idx="22">
                  <c:v>0.17561918852045438</c:v>
                </c:pt>
                <c:pt idx="23">
                  <c:v>0.19113136620972296</c:v>
                </c:pt>
                <c:pt idx="24">
                  <c:v>0.20788451811413297</c:v>
                </c:pt>
                <c:pt idx="25">
                  <c:v>0.22587864423368453</c:v>
                </c:pt>
                <c:pt idx="26">
                  <c:v>0.24511374456837753</c:v>
                </c:pt>
                <c:pt idx="27">
                  <c:v>0.265589819118212</c:v>
                </c:pt>
                <c:pt idx="28">
                  <c:v>0.28730686788318799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2-4536-BDF6-BE7024F5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06815"/>
        <c:axId val="932406847"/>
      </c:scatterChart>
      <c:valAx>
        <c:axId val="9431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6847"/>
        <c:crosses val="autoZero"/>
        <c:crossBetween val="midCat"/>
      </c:valAx>
      <c:valAx>
        <c:axId val="9324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Mediume!$V$2:$V$92</c:f>
              <c:numCache>
                <c:formatCode>General</c:formatCode>
                <c:ptCount val="91"/>
                <c:pt idx="0">
                  <c:v>0.11448848617898465</c:v>
                </c:pt>
                <c:pt idx="1">
                  <c:v>0.1024767923607284</c:v>
                </c:pt>
                <c:pt idx="2">
                  <c:v>9.1729487365446505E-2</c:v>
                </c:pt>
                <c:pt idx="3">
                  <c:v>8.2246571193138912E-2</c:v>
                </c:pt>
                <c:pt idx="4">
                  <c:v>7.4028043843805694E-2</c:v>
                </c:pt>
                <c:pt idx="5">
                  <c:v>6.7073905317446808E-2</c:v>
                </c:pt>
                <c:pt idx="6">
                  <c:v>6.1384155614062276E-2</c:v>
                </c:pt>
                <c:pt idx="7">
                  <c:v>5.6958794733652077E-2</c:v>
                </c:pt>
                <c:pt idx="8">
                  <c:v>5.3797822676216224E-2</c:v>
                </c:pt>
                <c:pt idx="9">
                  <c:v>5.1901239441754711E-2</c:v>
                </c:pt>
                <c:pt idx="10">
                  <c:v>5.1269045030267538E-2</c:v>
                </c:pt>
                <c:pt idx="11">
                  <c:v>5.1901239441754711E-2</c:v>
                </c:pt>
                <c:pt idx="12">
                  <c:v>5.3797822676216224E-2</c:v>
                </c:pt>
                <c:pt idx="13">
                  <c:v>5.6958794733652077E-2</c:v>
                </c:pt>
                <c:pt idx="14">
                  <c:v>6.1384155614062276E-2</c:v>
                </c:pt>
                <c:pt idx="15">
                  <c:v>6.7073905317446808E-2</c:v>
                </c:pt>
                <c:pt idx="16">
                  <c:v>7.4028043843805694E-2</c:v>
                </c:pt>
                <c:pt idx="17">
                  <c:v>8.2246571193138912E-2</c:v>
                </c:pt>
                <c:pt idx="18">
                  <c:v>9.1729487365446505E-2</c:v>
                </c:pt>
                <c:pt idx="19">
                  <c:v>0.1024767923607284</c:v>
                </c:pt>
                <c:pt idx="20">
                  <c:v>0.11448848617898465</c:v>
                </c:pt>
                <c:pt idx="21">
                  <c:v>0.12776456882021525</c:v>
                </c:pt>
                <c:pt idx="22">
                  <c:v>0.14230504028442018</c:v>
                </c:pt>
                <c:pt idx="23">
                  <c:v>0.15810990057159946</c:v>
                </c:pt>
                <c:pt idx="24">
                  <c:v>0.17517914968175305</c:v>
                </c:pt>
                <c:pt idx="25">
                  <c:v>0.19351278761488105</c:v>
                </c:pt>
                <c:pt idx="26">
                  <c:v>0.21311081437098339</c:v>
                </c:pt>
                <c:pt idx="27">
                  <c:v>0.23397322995005998</c:v>
                </c:pt>
                <c:pt idx="28">
                  <c:v>0.25610003435211098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B5D-89FE-A6467FBD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42640"/>
        <c:axId val="290674176"/>
      </c:scatterChart>
      <c:valAx>
        <c:axId val="4191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4176"/>
        <c:crosses val="autoZero"/>
        <c:crossBetween val="midCat"/>
      </c:valAx>
      <c:valAx>
        <c:axId val="2906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High</a:t>
            </a:r>
          </a:p>
        </c:rich>
      </c:tx>
      <c:layout>
        <c:manualLayout>
          <c:xMode val="edge"/>
          <c:yMode val="edge"/>
          <c:x val="0.112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High!$Y$2:$Y$92</c:f>
              <c:numCache>
                <c:formatCode>General</c:formatCode>
                <c:ptCount val="91"/>
                <c:pt idx="0">
                  <c:v>0.13331775578734176</c:v>
                </c:pt>
                <c:pt idx="1">
                  <c:v>0.12152850074349766</c:v>
                </c:pt>
                <c:pt idx="2">
                  <c:v>0.11098021991479504</c:v>
                </c:pt>
                <c:pt idx="3">
                  <c:v>0.1016729133012339</c:v>
                </c:pt>
                <c:pt idx="4">
                  <c:v>9.3606580902814263E-2</c:v>
                </c:pt>
                <c:pt idx="5">
                  <c:v>8.6781222719536089E-2</c:v>
                </c:pt>
                <c:pt idx="6">
                  <c:v>8.1196838751399422E-2</c:v>
                </c:pt>
                <c:pt idx="7">
                  <c:v>7.6853428998404222E-2</c:v>
                </c:pt>
                <c:pt idx="8">
                  <c:v>7.3750993460550515E-2</c:v>
                </c:pt>
                <c:pt idx="9">
                  <c:v>7.1889532137838288E-2</c:v>
                </c:pt>
                <c:pt idx="10">
                  <c:v>7.1269045030267542E-2</c:v>
                </c:pt>
                <c:pt idx="11">
                  <c:v>7.1889532137838288E-2</c:v>
                </c:pt>
                <c:pt idx="12">
                  <c:v>7.3750993460550515E-2</c:v>
                </c:pt>
                <c:pt idx="13">
                  <c:v>7.6853428998404222E-2</c:v>
                </c:pt>
                <c:pt idx="14">
                  <c:v>8.1196838751399422E-2</c:v>
                </c:pt>
                <c:pt idx="15">
                  <c:v>8.6781222719536089E-2</c:v>
                </c:pt>
                <c:pt idx="16">
                  <c:v>9.3606580902814263E-2</c:v>
                </c:pt>
                <c:pt idx="17">
                  <c:v>0.1016729133012339</c:v>
                </c:pt>
                <c:pt idx="18">
                  <c:v>0.11098021991479504</c:v>
                </c:pt>
                <c:pt idx="19">
                  <c:v>0.12152850074349766</c:v>
                </c:pt>
                <c:pt idx="20">
                  <c:v>0.13331775578734176</c:v>
                </c:pt>
                <c:pt idx="21">
                  <c:v>0.14634798504632734</c:v>
                </c:pt>
                <c:pt idx="22">
                  <c:v>0.1606191885204544</c:v>
                </c:pt>
                <c:pt idx="23">
                  <c:v>0.17613136620972297</c:v>
                </c:pt>
                <c:pt idx="24">
                  <c:v>0.19288451811413299</c:v>
                </c:pt>
                <c:pt idx="25">
                  <c:v>0.21087864423368452</c:v>
                </c:pt>
                <c:pt idx="26">
                  <c:v>0.23011374456837755</c:v>
                </c:pt>
                <c:pt idx="27">
                  <c:v>0.25058981911821199</c:v>
                </c:pt>
                <c:pt idx="28">
                  <c:v>0.27230686788318803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E-4C44-94CF-2DEF8504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2831"/>
        <c:axId val="932398111"/>
      </c:scatterChart>
      <c:valAx>
        <c:axId val="9395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8111"/>
        <c:crosses val="autoZero"/>
        <c:crossBetween val="midCat"/>
      </c:valAx>
      <c:valAx>
        <c:axId val="932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High!$AB$2:$AB$92</c:f>
              <c:numCache>
                <c:formatCode>General</c:formatCode>
                <c:ptCount val="91"/>
                <c:pt idx="0">
                  <c:v>7.4972233778219405E-2</c:v>
                </c:pt>
                <c:pt idx="1">
                  <c:v>6.4182068144870569E-2</c:v>
                </c:pt>
                <c:pt idx="2">
                  <c:v>5.4527709420295292E-2</c:v>
                </c:pt>
                <c:pt idx="3">
                  <c:v>4.6009157604493568E-2</c:v>
                </c:pt>
                <c:pt idx="4">
                  <c:v>3.8626412697465418E-2</c:v>
                </c:pt>
                <c:pt idx="5">
                  <c:v>3.2379474699210826E-2</c:v>
                </c:pt>
                <c:pt idx="6">
                  <c:v>2.7268343609729802E-2</c:v>
                </c:pt>
                <c:pt idx="7">
                  <c:v>2.329301942902233E-2</c:v>
                </c:pt>
                <c:pt idx="8">
                  <c:v>2.0453502157088427E-2</c:v>
                </c:pt>
                <c:pt idx="9">
                  <c:v>1.8749791793928081E-2</c:v>
                </c:pt>
                <c:pt idx="10">
                  <c:v>1.8181888339541302E-2</c:v>
                </c:pt>
                <c:pt idx="11">
                  <c:v>1.8749791793928081E-2</c:v>
                </c:pt>
                <c:pt idx="12">
                  <c:v>2.0453502157088427E-2</c:v>
                </c:pt>
                <c:pt idx="13">
                  <c:v>2.329301942902233E-2</c:v>
                </c:pt>
                <c:pt idx="14">
                  <c:v>2.7268343609729802E-2</c:v>
                </c:pt>
                <c:pt idx="15">
                  <c:v>3.2379474699210826E-2</c:v>
                </c:pt>
                <c:pt idx="16">
                  <c:v>3.8626412697465418E-2</c:v>
                </c:pt>
                <c:pt idx="17">
                  <c:v>4.6009157604493568E-2</c:v>
                </c:pt>
                <c:pt idx="18">
                  <c:v>5.4527709420295292E-2</c:v>
                </c:pt>
                <c:pt idx="19">
                  <c:v>6.4182068144870569E-2</c:v>
                </c:pt>
                <c:pt idx="20">
                  <c:v>7.4972233778219405E-2</c:v>
                </c:pt>
                <c:pt idx="21">
                  <c:v>8.6898206320341814E-2</c:v>
                </c:pt>
                <c:pt idx="22">
                  <c:v>9.9959985771237769E-2</c:v>
                </c:pt>
                <c:pt idx="23">
                  <c:v>0.1141575721309073</c:v>
                </c:pt>
                <c:pt idx="24">
                  <c:v>0.12949096539935037</c:v>
                </c:pt>
                <c:pt idx="25">
                  <c:v>0.14596016557656702</c:v>
                </c:pt>
                <c:pt idx="26">
                  <c:v>0.16356517266255727</c:v>
                </c:pt>
                <c:pt idx="27">
                  <c:v>0.18230598665732098</c:v>
                </c:pt>
                <c:pt idx="28">
                  <c:v>0.20218260756085835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2-447B-BCF4-FC2F50A9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33343"/>
        <c:axId val="788088191"/>
      </c:scatterChart>
      <c:valAx>
        <c:axId val="945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191"/>
        <c:crosses val="autoZero"/>
        <c:crossBetween val="midCat"/>
      </c:valAx>
      <c:valAx>
        <c:axId val="788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High!$AC$2:$AC$92</c:f>
              <c:numCache>
                <c:formatCode>General</c:formatCode>
                <c:ptCount val="91"/>
                <c:pt idx="0">
                  <c:v>7.4572233778219393E-2</c:v>
                </c:pt>
                <c:pt idx="1">
                  <c:v>6.3782068144870557E-2</c:v>
                </c:pt>
                <c:pt idx="2">
                  <c:v>5.4127709420295295E-2</c:v>
                </c:pt>
                <c:pt idx="3">
                  <c:v>4.5609157604493564E-2</c:v>
                </c:pt>
                <c:pt idx="4">
                  <c:v>3.822641269746542E-2</c:v>
                </c:pt>
                <c:pt idx="5">
                  <c:v>3.1979474699210822E-2</c:v>
                </c:pt>
                <c:pt idx="6">
                  <c:v>2.6868343609729797E-2</c:v>
                </c:pt>
                <c:pt idx="7">
                  <c:v>2.2893019429022329E-2</c:v>
                </c:pt>
                <c:pt idx="8">
                  <c:v>2.0053502157088426E-2</c:v>
                </c:pt>
                <c:pt idx="9">
                  <c:v>1.834979179392808E-2</c:v>
                </c:pt>
                <c:pt idx="10">
                  <c:v>1.77818883395413E-2</c:v>
                </c:pt>
                <c:pt idx="11">
                  <c:v>1.834979179392808E-2</c:v>
                </c:pt>
                <c:pt idx="12">
                  <c:v>2.0053502157088426E-2</c:v>
                </c:pt>
                <c:pt idx="13">
                  <c:v>2.2893019429022329E-2</c:v>
                </c:pt>
                <c:pt idx="14">
                  <c:v>2.6868343609729797E-2</c:v>
                </c:pt>
                <c:pt idx="15">
                  <c:v>3.1979474699210822E-2</c:v>
                </c:pt>
                <c:pt idx="16">
                  <c:v>3.822641269746542E-2</c:v>
                </c:pt>
                <c:pt idx="17">
                  <c:v>4.5609157604493564E-2</c:v>
                </c:pt>
                <c:pt idx="18">
                  <c:v>5.4127709420295295E-2</c:v>
                </c:pt>
                <c:pt idx="19">
                  <c:v>6.3782068144870557E-2</c:v>
                </c:pt>
                <c:pt idx="20">
                  <c:v>7.4572233778219393E-2</c:v>
                </c:pt>
                <c:pt idx="21">
                  <c:v>8.6498206320341803E-2</c:v>
                </c:pt>
                <c:pt idx="22">
                  <c:v>9.9559985771237758E-2</c:v>
                </c:pt>
                <c:pt idx="23">
                  <c:v>0.11375757213090729</c:v>
                </c:pt>
                <c:pt idx="24">
                  <c:v>0.12909096539935036</c:v>
                </c:pt>
                <c:pt idx="25">
                  <c:v>0.14556016557656704</c:v>
                </c:pt>
                <c:pt idx="26">
                  <c:v>0.16316517266255728</c:v>
                </c:pt>
                <c:pt idx="27">
                  <c:v>0.18190598665732099</c:v>
                </c:pt>
                <c:pt idx="28">
                  <c:v>0.20178260756085836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46F4-9B9E-D191CFED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19487"/>
        <c:axId val="932401855"/>
      </c:scatterChart>
      <c:valAx>
        <c:axId val="9434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1855"/>
        <c:crosses val="autoZero"/>
        <c:crossBetween val="midCat"/>
      </c:valAx>
      <c:valAx>
        <c:axId val="9324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High</a:t>
            </a:r>
          </a:p>
        </c:rich>
      </c:tx>
      <c:layout>
        <c:manualLayout>
          <c:xMode val="edge"/>
          <c:yMode val="edge"/>
          <c:x val="0.131569335083114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High!$AD$2:$AD$92</c:f>
              <c:numCache>
                <c:formatCode>General</c:formatCode>
                <c:ptCount val="91"/>
                <c:pt idx="0">
                  <c:v>0.10110173040316052</c:v>
                </c:pt>
                <c:pt idx="1">
                  <c:v>8.9733520182310858E-2</c:v>
                </c:pt>
                <c:pt idx="2">
                  <c:v>7.9561963668919045E-2</c:v>
                </c:pt>
                <c:pt idx="3">
                  <c:v>7.0587060862985093E-2</c:v>
                </c:pt>
                <c:pt idx="4">
                  <c:v>6.2808811764509004E-2</c:v>
                </c:pt>
                <c:pt idx="5">
                  <c:v>5.6227216373490783E-2</c:v>
                </c:pt>
                <c:pt idx="6">
                  <c:v>5.0842274689930411E-2</c:v>
                </c:pt>
                <c:pt idx="7">
                  <c:v>4.6653986713827908E-2</c:v>
                </c:pt>
                <c:pt idx="8">
                  <c:v>4.3662352445183253E-2</c:v>
                </c:pt>
                <c:pt idx="9">
                  <c:v>4.1867371883996467E-2</c:v>
                </c:pt>
                <c:pt idx="10">
                  <c:v>4.1269045030267536E-2</c:v>
                </c:pt>
                <c:pt idx="11">
                  <c:v>4.1867371883996467E-2</c:v>
                </c:pt>
                <c:pt idx="12">
                  <c:v>4.3662352445183253E-2</c:v>
                </c:pt>
                <c:pt idx="13">
                  <c:v>4.6653986713827908E-2</c:v>
                </c:pt>
                <c:pt idx="14">
                  <c:v>5.0842274689930411E-2</c:v>
                </c:pt>
                <c:pt idx="15">
                  <c:v>5.6227216373490783E-2</c:v>
                </c:pt>
                <c:pt idx="16">
                  <c:v>6.2808811764509004E-2</c:v>
                </c:pt>
                <c:pt idx="17">
                  <c:v>7.0587060862985093E-2</c:v>
                </c:pt>
                <c:pt idx="18">
                  <c:v>7.9561963668919045E-2</c:v>
                </c:pt>
                <c:pt idx="19">
                  <c:v>8.9733520182310858E-2</c:v>
                </c:pt>
                <c:pt idx="20">
                  <c:v>0.10110173040316052</c:v>
                </c:pt>
                <c:pt idx="21">
                  <c:v>0.11366659433146806</c:v>
                </c:pt>
                <c:pt idx="22">
                  <c:v>0.12742811196723344</c:v>
                </c:pt>
                <c:pt idx="23">
                  <c:v>0.14238628331045669</c:v>
                </c:pt>
                <c:pt idx="24">
                  <c:v>0.15854110836113777</c:v>
                </c:pt>
                <c:pt idx="25">
                  <c:v>0.17589258711927674</c:v>
                </c:pt>
                <c:pt idx="26">
                  <c:v>0.19444071958487361</c:v>
                </c:pt>
                <c:pt idx="27">
                  <c:v>0.21418550575792825</c:v>
                </c:pt>
                <c:pt idx="28">
                  <c:v>0.23512694563844083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1-4877-843E-40B0825F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0031"/>
        <c:axId val="932391455"/>
      </c:scatterChart>
      <c:valAx>
        <c:axId val="9395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layout>
            <c:manualLayout>
              <c:xMode val="edge"/>
              <c:yMode val="edge"/>
              <c:x val="0.473408573928258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1455"/>
        <c:crosses val="autoZero"/>
        <c:crossBetween val="midCat"/>
      </c:valAx>
      <c:valAx>
        <c:axId val="9323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High!$AE$2:$AE$92</c:f>
              <c:numCache>
                <c:formatCode>General</c:formatCode>
                <c:ptCount val="91"/>
                <c:pt idx="0">
                  <c:v>8.610173040316052E-2</c:v>
                </c:pt>
                <c:pt idx="1">
                  <c:v>7.4733520182310859E-2</c:v>
                </c:pt>
                <c:pt idx="2">
                  <c:v>6.4561963668919059E-2</c:v>
                </c:pt>
                <c:pt idx="3">
                  <c:v>5.5587060862985094E-2</c:v>
                </c:pt>
                <c:pt idx="4">
                  <c:v>4.7808811764509011E-2</c:v>
                </c:pt>
                <c:pt idx="5">
                  <c:v>4.1227216373490784E-2</c:v>
                </c:pt>
                <c:pt idx="6">
                  <c:v>3.5842274689930412E-2</c:v>
                </c:pt>
                <c:pt idx="7">
                  <c:v>3.1653986713827909E-2</c:v>
                </c:pt>
                <c:pt idx="8">
                  <c:v>2.8662352445183257E-2</c:v>
                </c:pt>
                <c:pt idx="9">
                  <c:v>2.6867371883996467E-2</c:v>
                </c:pt>
                <c:pt idx="10">
                  <c:v>2.6269045030267536E-2</c:v>
                </c:pt>
                <c:pt idx="11">
                  <c:v>2.6867371883996467E-2</c:v>
                </c:pt>
                <c:pt idx="12">
                  <c:v>2.8662352445183257E-2</c:v>
                </c:pt>
                <c:pt idx="13">
                  <c:v>3.1653986713827909E-2</c:v>
                </c:pt>
                <c:pt idx="14">
                  <c:v>3.5842274689930412E-2</c:v>
                </c:pt>
                <c:pt idx="15">
                  <c:v>4.1227216373490784E-2</c:v>
                </c:pt>
                <c:pt idx="16">
                  <c:v>4.7808811764509011E-2</c:v>
                </c:pt>
                <c:pt idx="17">
                  <c:v>5.5587060862985094E-2</c:v>
                </c:pt>
                <c:pt idx="18">
                  <c:v>6.4561963668919059E-2</c:v>
                </c:pt>
                <c:pt idx="19">
                  <c:v>7.4733520182310859E-2</c:v>
                </c:pt>
                <c:pt idx="20">
                  <c:v>8.610173040316052E-2</c:v>
                </c:pt>
                <c:pt idx="21">
                  <c:v>9.8666594331468072E-2</c:v>
                </c:pt>
                <c:pt idx="22">
                  <c:v>0.11242811196723343</c:v>
                </c:pt>
                <c:pt idx="23">
                  <c:v>0.12738628331045668</c:v>
                </c:pt>
                <c:pt idx="24">
                  <c:v>0.14354110836113776</c:v>
                </c:pt>
                <c:pt idx="25">
                  <c:v>0.16089258711927673</c:v>
                </c:pt>
                <c:pt idx="26">
                  <c:v>0.17944071958487359</c:v>
                </c:pt>
                <c:pt idx="27">
                  <c:v>0.19918550575792823</c:v>
                </c:pt>
                <c:pt idx="28">
                  <c:v>0.22012694563844082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E65-8D48-59F5FB35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41135"/>
        <c:axId val="932412255"/>
      </c:scatterChart>
      <c:valAx>
        <c:axId val="9374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2255"/>
        <c:crosses val="autoZero"/>
        <c:crossBetween val="midCat"/>
      </c:valAx>
      <c:valAx>
        <c:axId val="9324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High!$AF$2:$AF$92</c:f>
              <c:numCache>
                <c:formatCode>General</c:formatCode>
                <c:ptCount val="91"/>
                <c:pt idx="0">
                  <c:v>0.14831775578734174</c:v>
                </c:pt>
                <c:pt idx="1">
                  <c:v>0.13652850074349765</c:v>
                </c:pt>
                <c:pt idx="2">
                  <c:v>0.12598021991479505</c:v>
                </c:pt>
                <c:pt idx="3">
                  <c:v>0.1166729133012339</c:v>
                </c:pt>
                <c:pt idx="4">
                  <c:v>0.10860658090281425</c:v>
                </c:pt>
                <c:pt idx="5">
                  <c:v>0.10178122271953609</c:v>
                </c:pt>
                <c:pt idx="6">
                  <c:v>9.6196838751399422E-2</c:v>
                </c:pt>
                <c:pt idx="7">
                  <c:v>9.1853428998404221E-2</c:v>
                </c:pt>
                <c:pt idx="8">
                  <c:v>8.8750993460550515E-2</c:v>
                </c:pt>
                <c:pt idx="9">
                  <c:v>8.6889532137838288E-2</c:v>
                </c:pt>
                <c:pt idx="10">
                  <c:v>8.6269045030267541E-2</c:v>
                </c:pt>
                <c:pt idx="11">
                  <c:v>8.6889532137838288E-2</c:v>
                </c:pt>
                <c:pt idx="12">
                  <c:v>8.8750993460550515E-2</c:v>
                </c:pt>
                <c:pt idx="13">
                  <c:v>9.1853428998404221E-2</c:v>
                </c:pt>
                <c:pt idx="14">
                  <c:v>9.6196838751399422E-2</c:v>
                </c:pt>
                <c:pt idx="15">
                  <c:v>0.10178122271953609</c:v>
                </c:pt>
                <c:pt idx="16">
                  <c:v>0.10860658090281425</c:v>
                </c:pt>
                <c:pt idx="17">
                  <c:v>0.1166729133012339</c:v>
                </c:pt>
                <c:pt idx="18">
                  <c:v>0.12598021991479505</c:v>
                </c:pt>
                <c:pt idx="19">
                  <c:v>0.13652850074349765</c:v>
                </c:pt>
                <c:pt idx="20">
                  <c:v>0.14831775578734174</c:v>
                </c:pt>
                <c:pt idx="21">
                  <c:v>0.16134798504632736</c:v>
                </c:pt>
                <c:pt idx="22">
                  <c:v>0.17561918852045438</c:v>
                </c:pt>
                <c:pt idx="23">
                  <c:v>0.19113136620972296</c:v>
                </c:pt>
                <c:pt idx="24">
                  <c:v>0.20788451811413297</c:v>
                </c:pt>
                <c:pt idx="25">
                  <c:v>0.22587864423368453</c:v>
                </c:pt>
                <c:pt idx="26">
                  <c:v>0.24511374456837753</c:v>
                </c:pt>
                <c:pt idx="27">
                  <c:v>0.265589819118212</c:v>
                </c:pt>
                <c:pt idx="28">
                  <c:v>0.28730686788318799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A-4D2F-9EF0-1C5F6B46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4895"/>
        <c:axId val="788088607"/>
      </c:scatterChart>
      <c:valAx>
        <c:axId val="9355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607"/>
        <c:crosses val="autoZero"/>
        <c:crossBetween val="midCat"/>
      </c:valAx>
      <c:valAx>
        <c:axId val="7880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High!$AG$2:$AG$92</c:f>
              <c:numCache>
                <c:formatCode>General</c:formatCode>
                <c:ptCount val="91"/>
                <c:pt idx="0">
                  <c:v>0.13331775578734176</c:v>
                </c:pt>
                <c:pt idx="1">
                  <c:v>0.12152850074349766</c:v>
                </c:pt>
                <c:pt idx="2">
                  <c:v>0.11098021991479504</c:v>
                </c:pt>
                <c:pt idx="3">
                  <c:v>0.1016729133012339</c:v>
                </c:pt>
                <c:pt idx="4">
                  <c:v>9.3606580902814263E-2</c:v>
                </c:pt>
                <c:pt idx="5">
                  <c:v>8.6781222719536089E-2</c:v>
                </c:pt>
                <c:pt idx="6">
                  <c:v>8.1196838751399422E-2</c:v>
                </c:pt>
                <c:pt idx="7">
                  <c:v>7.6853428998404222E-2</c:v>
                </c:pt>
                <c:pt idx="8">
                  <c:v>7.3750993460550515E-2</c:v>
                </c:pt>
                <c:pt idx="9">
                  <c:v>7.1889532137838288E-2</c:v>
                </c:pt>
                <c:pt idx="10">
                  <c:v>7.1269045030267542E-2</c:v>
                </c:pt>
                <c:pt idx="11">
                  <c:v>7.1889532137838288E-2</c:v>
                </c:pt>
                <c:pt idx="12">
                  <c:v>7.3750993460550515E-2</c:v>
                </c:pt>
                <c:pt idx="13">
                  <c:v>7.6853428998404222E-2</c:v>
                </c:pt>
                <c:pt idx="14">
                  <c:v>8.1196838751399422E-2</c:v>
                </c:pt>
                <c:pt idx="15">
                  <c:v>8.6781222719536089E-2</c:v>
                </c:pt>
                <c:pt idx="16">
                  <c:v>9.3606580902814263E-2</c:v>
                </c:pt>
                <c:pt idx="17">
                  <c:v>0.1016729133012339</c:v>
                </c:pt>
                <c:pt idx="18">
                  <c:v>0.11098021991479504</c:v>
                </c:pt>
                <c:pt idx="19">
                  <c:v>0.12152850074349766</c:v>
                </c:pt>
                <c:pt idx="20">
                  <c:v>0.13331775578734176</c:v>
                </c:pt>
                <c:pt idx="21">
                  <c:v>0.14634798504632734</c:v>
                </c:pt>
                <c:pt idx="22">
                  <c:v>0.1606191885204544</c:v>
                </c:pt>
                <c:pt idx="23">
                  <c:v>0.17613136620972297</c:v>
                </c:pt>
                <c:pt idx="24">
                  <c:v>0.19288451811413299</c:v>
                </c:pt>
                <c:pt idx="25">
                  <c:v>0.21087864423368452</c:v>
                </c:pt>
                <c:pt idx="26">
                  <c:v>0.23011374456837755</c:v>
                </c:pt>
                <c:pt idx="27">
                  <c:v>0.25058981911821199</c:v>
                </c:pt>
                <c:pt idx="28">
                  <c:v>0.27230686788318803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7-4D95-AD29-33F499E1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80159"/>
        <c:axId val="788066559"/>
      </c:scatterChart>
      <c:valAx>
        <c:axId val="91578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6559"/>
        <c:crosses val="autoZero"/>
        <c:crossBetween val="midCat"/>
      </c:valAx>
      <c:valAx>
        <c:axId val="7880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Mediume!$W$2:$W$92</c:f>
              <c:numCache>
                <c:formatCode>General</c:formatCode>
                <c:ptCount val="91"/>
                <c:pt idx="0">
                  <c:v>9.4488486178984643E-2</c:v>
                </c:pt>
                <c:pt idx="1">
                  <c:v>8.2476792360728399E-2</c:v>
                </c:pt>
                <c:pt idx="2">
                  <c:v>7.1729487365446487E-2</c:v>
                </c:pt>
                <c:pt idx="3">
                  <c:v>6.2246571193138908E-2</c:v>
                </c:pt>
                <c:pt idx="4">
                  <c:v>5.402804384380569E-2</c:v>
                </c:pt>
                <c:pt idx="5">
                  <c:v>4.7073905317446811E-2</c:v>
                </c:pt>
                <c:pt idx="6">
                  <c:v>4.1384155614062272E-2</c:v>
                </c:pt>
                <c:pt idx="7">
                  <c:v>3.6958794733652073E-2</c:v>
                </c:pt>
                <c:pt idx="8">
                  <c:v>3.379782267621622E-2</c:v>
                </c:pt>
                <c:pt idx="9">
                  <c:v>3.1901239441754707E-2</c:v>
                </c:pt>
                <c:pt idx="10">
                  <c:v>3.1269045030267534E-2</c:v>
                </c:pt>
                <c:pt idx="11">
                  <c:v>3.1901239441754707E-2</c:v>
                </c:pt>
                <c:pt idx="12">
                  <c:v>3.379782267621622E-2</c:v>
                </c:pt>
                <c:pt idx="13">
                  <c:v>3.6958794733652073E-2</c:v>
                </c:pt>
                <c:pt idx="14">
                  <c:v>4.1384155614062272E-2</c:v>
                </c:pt>
                <c:pt idx="15">
                  <c:v>4.7073905317446811E-2</c:v>
                </c:pt>
                <c:pt idx="16">
                  <c:v>5.402804384380569E-2</c:v>
                </c:pt>
                <c:pt idx="17">
                  <c:v>6.2246571193138908E-2</c:v>
                </c:pt>
                <c:pt idx="18">
                  <c:v>7.1729487365446487E-2</c:v>
                </c:pt>
                <c:pt idx="19">
                  <c:v>8.2476792360728399E-2</c:v>
                </c:pt>
                <c:pt idx="20">
                  <c:v>9.4488486178984643E-2</c:v>
                </c:pt>
                <c:pt idx="21">
                  <c:v>0.10776456882021525</c:v>
                </c:pt>
                <c:pt idx="22">
                  <c:v>0.12230504028442017</c:v>
                </c:pt>
                <c:pt idx="23">
                  <c:v>0.13810990057159944</c:v>
                </c:pt>
                <c:pt idx="24">
                  <c:v>0.15517914968175306</c:v>
                </c:pt>
                <c:pt idx="25">
                  <c:v>0.17351278761488104</c:v>
                </c:pt>
                <c:pt idx="26">
                  <c:v>0.19311081437098337</c:v>
                </c:pt>
                <c:pt idx="27">
                  <c:v>0.21397322995005996</c:v>
                </c:pt>
                <c:pt idx="28">
                  <c:v>0.23610003435211099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9-408B-8DB8-0A9CF32D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14768"/>
        <c:axId val="184277152"/>
      </c:scatterChart>
      <c:valAx>
        <c:axId val="41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152"/>
        <c:crosses val="autoZero"/>
        <c:crossBetween val="midCat"/>
      </c:valAx>
      <c:valAx>
        <c:axId val="1842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Mediume!$X$2:$X$92</c:f>
              <c:numCache>
                <c:formatCode>General</c:formatCode>
                <c:ptCount val="91"/>
                <c:pt idx="0">
                  <c:v>0.16696767994952258</c:v>
                </c:pt>
                <c:pt idx="1">
                  <c:v>0.15448493931486412</c:v>
                </c:pt>
                <c:pt idx="2">
                  <c:v>0.14331617137859076</c:v>
                </c:pt>
                <c:pt idx="3">
                  <c:v>0.1334613761407025</c:v>
                </c:pt>
                <c:pt idx="4">
                  <c:v>0.12492055360119936</c:v>
                </c:pt>
                <c:pt idx="5">
                  <c:v>0.1176937037600813</c:v>
                </c:pt>
                <c:pt idx="6">
                  <c:v>0.11178082661734835</c:v>
                </c:pt>
                <c:pt idx="7">
                  <c:v>0.10718192217300049</c:v>
                </c:pt>
                <c:pt idx="8">
                  <c:v>0.10389699042703775</c:v>
                </c:pt>
                <c:pt idx="9">
                  <c:v>0.10192603137946009</c:v>
                </c:pt>
                <c:pt idx="10">
                  <c:v>0.10126904503026754</c:v>
                </c:pt>
                <c:pt idx="11">
                  <c:v>0.10192603137946009</c:v>
                </c:pt>
                <c:pt idx="12">
                  <c:v>0.10389699042703775</c:v>
                </c:pt>
                <c:pt idx="13">
                  <c:v>0.10718192217300049</c:v>
                </c:pt>
                <c:pt idx="14">
                  <c:v>0.11178082661734835</c:v>
                </c:pt>
                <c:pt idx="15">
                  <c:v>0.1176937037600813</c:v>
                </c:pt>
                <c:pt idx="16">
                  <c:v>0.12492055360119936</c:v>
                </c:pt>
                <c:pt idx="17">
                  <c:v>0.1334613761407025</c:v>
                </c:pt>
                <c:pt idx="18">
                  <c:v>0.14331617137859076</c:v>
                </c:pt>
                <c:pt idx="19">
                  <c:v>0.15448493931486412</c:v>
                </c:pt>
                <c:pt idx="20">
                  <c:v>0.16696767994952258</c:v>
                </c:pt>
                <c:pt idx="21">
                  <c:v>0.18076439328256616</c:v>
                </c:pt>
                <c:pt idx="22">
                  <c:v>0.19587507931399478</c:v>
                </c:pt>
                <c:pt idx="23">
                  <c:v>0.21229973804380858</c:v>
                </c:pt>
                <c:pt idx="24">
                  <c:v>0.2300383694720074</c:v>
                </c:pt>
                <c:pt idx="25">
                  <c:v>0.24909097359859136</c:v>
                </c:pt>
                <c:pt idx="26">
                  <c:v>0.26945755042356045</c:v>
                </c:pt>
                <c:pt idx="27">
                  <c:v>0.29113809994691459</c:v>
                </c:pt>
                <c:pt idx="28">
                  <c:v>0.3141326221686539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E-465F-B875-4E517B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90448"/>
        <c:axId val="428227632"/>
      </c:scatterChart>
      <c:valAx>
        <c:axId val="4645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7632"/>
        <c:crosses val="autoZero"/>
        <c:crossBetween val="midCat"/>
      </c:valAx>
      <c:valAx>
        <c:axId val="4282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Mediume!$Y$2:$Y$92</c:f>
              <c:numCache>
                <c:formatCode>General</c:formatCode>
                <c:ptCount val="91"/>
                <c:pt idx="0">
                  <c:v>0.14696767994952259</c:v>
                </c:pt>
                <c:pt idx="1">
                  <c:v>0.1344849393148641</c:v>
                </c:pt>
                <c:pt idx="2">
                  <c:v>0.12331617137859077</c:v>
                </c:pt>
                <c:pt idx="3">
                  <c:v>0.11346137614070251</c:v>
                </c:pt>
                <c:pt idx="4">
                  <c:v>0.10492055360119935</c:v>
                </c:pt>
                <c:pt idx="5">
                  <c:v>9.7693703760081296E-2</c:v>
                </c:pt>
                <c:pt idx="6">
                  <c:v>9.1780826617348349E-2</c:v>
                </c:pt>
                <c:pt idx="7">
                  <c:v>8.7181922173000484E-2</c:v>
                </c:pt>
                <c:pt idx="8">
                  <c:v>8.3896990427037743E-2</c:v>
                </c:pt>
                <c:pt idx="9">
                  <c:v>8.1926031379460085E-2</c:v>
                </c:pt>
                <c:pt idx="10">
                  <c:v>8.1269045030267537E-2</c:v>
                </c:pt>
                <c:pt idx="11">
                  <c:v>8.1926031379460085E-2</c:v>
                </c:pt>
                <c:pt idx="12">
                  <c:v>8.3896990427037743E-2</c:v>
                </c:pt>
                <c:pt idx="13">
                  <c:v>8.7181922173000484E-2</c:v>
                </c:pt>
                <c:pt idx="14">
                  <c:v>9.1780826617348349E-2</c:v>
                </c:pt>
                <c:pt idx="15">
                  <c:v>9.7693703760081296E-2</c:v>
                </c:pt>
                <c:pt idx="16">
                  <c:v>0.10492055360119935</c:v>
                </c:pt>
                <c:pt idx="17">
                  <c:v>0.11346137614070251</c:v>
                </c:pt>
                <c:pt idx="18">
                  <c:v>0.12331617137859077</c:v>
                </c:pt>
                <c:pt idx="19">
                  <c:v>0.1344849393148641</c:v>
                </c:pt>
                <c:pt idx="20">
                  <c:v>0.14696767994952259</c:v>
                </c:pt>
                <c:pt idx="21">
                  <c:v>0.16076439328256614</c:v>
                </c:pt>
                <c:pt idx="22">
                  <c:v>0.17587507931399479</c:v>
                </c:pt>
                <c:pt idx="23">
                  <c:v>0.19229973804380857</c:v>
                </c:pt>
                <c:pt idx="24">
                  <c:v>0.21003836947200738</c:v>
                </c:pt>
                <c:pt idx="25">
                  <c:v>0.22909097359859137</c:v>
                </c:pt>
                <c:pt idx="26">
                  <c:v>0.24945755042356049</c:v>
                </c:pt>
                <c:pt idx="27">
                  <c:v>0.27113809994691457</c:v>
                </c:pt>
                <c:pt idx="28">
                  <c:v>0.29413262216865388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F-41A1-A63C-AFD53E2D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70688"/>
        <c:axId val="275982992"/>
      </c:scatterChart>
      <c:valAx>
        <c:axId val="4262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2992"/>
        <c:crosses val="autoZero"/>
        <c:crossBetween val="midCat"/>
      </c:valAx>
      <c:valAx>
        <c:axId val="275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Mediume!$AB$2:$AB$92</c:f>
              <c:numCache>
                <c:formatCode>General</c:formatCode>
                <c:ptCount val="91"/>
                <c:pt idx="0">
                  <c:v>7.8014573712434282E-2</c:v>
                </c:pt>
                <c:pt idx="1">
                  <c:v>6.664636349158462E-2</c:v>
                </c:pt>
                <c:pt idx="2">
                  <c:v>5.6474806978192821E-2</c:v>
                </c:pt>
                <c:pt idx="3">
                  <c:v>4.7499904172258856E-2</c:v>
                </c:pt>
                <c:pt idx="4">
                  <c:v>3.972165507378278E-2</c:v>
                </c:pt>
                <c:pt idx="5">
                  <c:v>3.3140059682764546E-2</c:v>
                </c:pt>
                <c:pt idx="6">
                  <c:v>2.775511799920418E-2</c:v>
                </c:pt>
                <c:pt idx="7">
                  <c:v>2.356683002310167E-2</c:v>
                </c:pt>
                <c:pt idx="8">
                  <c:v>2.0575195754457022E-2</c:v>
                </c:pt>
                <c:pt idx="9">
                  <c:v>1.8780215193270233E-2</c:v>
                </c:pt>
                <c:pt idx="10">
                  <c:v>1.8181888339541302E-2</c:v>
                </c:pt>
                <c:pt idx="11">
                  <c:v>1.8780215193270233E-2</c:v>
                </c:pt>
                <c:pt idx="12">
                  <c:v>2.0575195754457022E-2</c:v>
                </c:pt>
                <c:pt idx="13">
                  <c:v>2.356683002310167E-2</c:v>
                </c:pt>
                <c:pt idx="14">
                  <c:v>2.775511799920418E-2</c:v>
                </c:pt>
                <c:pt idx="15">
                  <c:v>3.3140059682764546E-2</c:v>
                </c:pt>
                <c:pt idx="16">
                  <c:v>3.972165507378278E-2</c:v>
                </c:pt>
                <c:pt idx="17">
                  <c:v>4.7499904172258856E-2</c:v>
                </c:pt>
                <c:pt idx="18">
                  <c:v>5.6474806978192821E-2</c:v>
                </c:pt>
                <c:pt idx="19">
                  <c:v>6.664636349158462E-2</c:v>
                </c:pt>
                <c:pt idx="20">
                  <c:v>7.8014573712434282E-2</c:v>
                </c:pt>
                <c:pt idx="21">
                  <c:v>9.0579437640741833E-2</c:v>
                </c:pt>
                <c:pt idx="22">
                  <c:v>0.10434095527650721</c:v>
                </c:pt>
                <c:pt idx="23">
                  <c:v>0.11929912661973045</c:v>
                </c:pt>
                <c:pt idx="24">
                  <c:v>0.13545395167041152</c:v>
                </c:pt>
                <c:pt idx="25">
                  <c:v>0.15280543042855049</c:v>
                </c:pt>
                <c:pt idx="26">
                  <c:v>0.17135356289414735</c:v>
                </c:pt>
                <c:pt idx="27">
                  <c:v>0.19109834906720199</c:v>
                </c:pt>
                <c:pt idx="28">
                  <c:v>0.21203978894771458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F67-BA8F-7D8485AC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63584"/>
        <c:axId val="394187424"/>
      </c:scatterChart>
      <c:valAx>
        <c:axId val="4296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7424"/>
        <c:crosses val="autoZero"/>
        <c:crossBetween val="midCat"/>
      </c:valAx>
      <c:valAx>
        <c:axId val="3941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Mediume!$AC$2:$AC$92</c:f>
              <c:numCache>
                <c:formatCode>General</c:formatCode>
                <c:ptCount val="91"/>
                <c:pt idx="0">
                  <c:v>7.7614573712434284E-2</c:v>
                </c:pt>
                <c:pt idx="1">
                  <c:v>6.6246363491584623E-2</c:v>
                </c:pt>
                <c:pt idx="2">
                  <c:v>5.6074806978192816E-2</c:v>
                </c:pt>
                <c:pt idx="3">
                  <c:v>4.7099904172258858E-2</c:v>
                </c:pt>
                <c:pt idx="4">
                  <c:v>3.9321655073782776E-2</c:v>
                </c:pt>
                <c:pt idx="5">
                  <c:v>3.2740059682764548E-2</c:v>
                </c:pt>
                <c:pt idx="6">
                  <c:v>2.7355117999204179E-2</c:v>
                </c:pt>
                <c:pt idx="7">
                  <c:v>2.3166830023101669E-2</c:v>
                </c:pt>
                <c:pt idx="8">
                  <c:v>2.0175195754457021E-2</c:v>
                </c:pt>
                <c:pt idx="9">
                  <c:v>1.8380215193270232E-2</c:v>
                </c:pt>
                <c:pt idx="10">
                  <c:v>1.77818883395413E-2</c:v>
                </c:pt>
                <c:pt idx="11">
                  <c:v>1.8380215193270232E-2</c:v>
                </c:pt>
                <c:pt idx="12">
                  <c:v>2.0175195754457021E-2</c:v>
                </c:pt>
                <c:pt idx="13">
                  <c:v>2.3166830023101669E-2</c:v>
                </c:pt>
                <c:pt idx="14">
                  <c:v>2.7355117999204179E-2</c:v>
                </c:pt>
                <c:pt idx="15">
                  <c:v>3.2740059682764548E-2</c:v>
                </c:pt>
                <c:pt idx="16">
                  <c:v>3.9321655073782776E-2</c:v>
                </c:pt>
                <c:pt idx="17">
                  <c:v>4.7099904172258858E-2</c:v>
                </c:pt>
                <c:pt idx="18">
                  <c:v>5.6074806978192816E-2</c:v>
                </c:pt>
                <c:pt idx="19">
                  <c:v>6.6246363491584623E-2</c:v>
                </c:pt>
                <c:pt idx="20">
                  <c:v>7.7614573712434284E-2</c:v>
                </c:pt>
                <c:pt idx="21">
                  <c:v>9.0179437640741822E-2</c:v>
                </c:pt>
                <c:pt idx="22">
                  <c:v>0.10394095527650721</c:v>
                </c:pt>
                <c:pt idx="23">
                  <c:v>0.11889912661973046</c:v>
                </c:pt>
                <c:pt idx="24">
                  <c:v>0.13505395167041154</c:v>
                </c:pt>
                <c:pt idx="25">
                  <c:v>0.15240543042855051</c:v>
                </c:pt>
                <c:pt idx="26">
                  <c:v>0.17095356289414737</c:v>
                </c:pt>
                <c:pt idx="27">
                  <c:v>0.19069834906720201</c:v>
                </c:pt>
                <c:pt idx="28">
                  <c:v>0.2116397889477146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AB4-ACE8-C3F1A02B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0976"/>
        <c:axId val="278084256"/>
      </c:scatterChart>
      <c:valAx>
        <c:axId val="4294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84256"/>
        <c:crosses val="autoZero"/>
        <c:crossBetween val="midCat"/>
      </c:valAx>
      <c:valAx>
        <c:axId val="278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Mediume!$AD$2:$AD$92</c:f>
              <c:numCache>
                <c:formatCode>General</c:formatCode>
                <c:ptCount val="91"/>
                <c:pt idx="0">
                  <c:v>0.11600132948825841</c:v>
                </c:pt>
                <c:pt idx="1">
                  <c:v>0.10398963567000216</c:v>
                </c:pt>
                <c:pt idx="2">
                  <c:v>9.3242330674720264E-2</c:v>
                </c:pt>
                <c:pt idx="3">
                  <c:v>8.3759414502412671E-2</c:v>
                </c:pt>
                <c:pt idx="4">
                  <c:v>7.5540887153079453E-2</c:v>
                </c:pt>
                <c:pt idx="5">
                  <c:v>6.8586748626720567E-2</c:v>
                </c:pt>
                <c:pt idx="6">
                  <c:v>6.2896998923336042E-2</c:v>
                </c:pt>
                <c:pt idx="7">
                  <c:v>5.8471638042925836E-2</c:v>
                </c:pt>
                <c:pt idx="8">
                  <c:v>5.5310665985489983E-2</c:v>
                </c:pt>
                <c:pt idx="9">
                  <c:v>5.341408275102847E-2</c:v>
                </c:pt>
                <c:pt idx="10">
                  <c:v>5.2781888339541297E-2</c:v>
                </c:pt>
                <c:pt idx="11">
                  <c:v>5.341408275102847E-2</c:v>
                </c:pt>
                <c:pt idx="12">
                  <c:v>5.5310665985489983E-2</c:v>
                </c:pt>
                <c:pt idx="13">
                  <c:v>5.8471638042925836E-2</c:v>
                </c:pt>
                <c:pt idx="14">
                  <c:v>6.2896998923336042E-2</c:v>
                </c:pt>
                <c:pt idx="15">
                  <c:v>6.8586748626720567E-2</c:v>
                </c:pt>
                <c:pt idx="16">
                  <c:v>7.5540887153079453E-2</c:v>
                </c:pt>
                <c:pt idx="17">
                  <c:v>8.3759414502412671E-2</c:v>
                </c:pt>
                <c:pt idx="18">
                  <c:v>9.3242330674720264E-2</c:v>
                </c:pt>
                <c:pt idx="19">
                  <c:v>0.10398963567000216</c:v>
                </c:pt>
                <c:pt idx="20">
                  <c:v>0.11600132948825841</c:v>
                </c:pt>
                <c:pt idx="21">
                  <c:v>0.12927741212948901</c:v>
                </c:pt>
                <c:pt idx="22">
                  <c:v>0.14381788359369393</c:v>
                </c:pt>
                <c:pt idx="23">
                  <c:v>0.15962274388087322</c:v>
                </c:pt>
                <c:pt idx="24">
                  <c:v>0.17669199299102681</c:v>
                </c:pt>
                <c:pt idx="25">
                  <c:v>0.19502563092415481</c:v>
                </c:pt>
                <c:pt idx="26">
                  <c:v>0.21462365768025715</c:v>
                </c:pt>
                <c:pt idx="27">
                  <c:v>0.23548607325933374</c:v>
                </c:pt>
                <c:pt idx="28">
                  <c:v>0.25761287766138474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47FD-A1FA-AFE8316D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79776"/>
        <c:axId val="424532320"/>
      </c:scatterChart>
      <c:valAx>
        <c:axId val="4685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2320"/>
        <c:crosses val="autoZero"/>
        <c:crossBetween val="midCat"/>
      </c:valAx>
      <c:valAx>
        <c:axId val="424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563562</xdr:colOff>
      <xdr:row>34</xdr:row>
      <xdr:rowOff>128587</xdr:rowOff>
    </xdr:from>
    <xdr:to>
      <xdr:col>21</xdr:col>
      <xdr:colOff>1309687</xdr:colOff>
      <xdr:row>49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61D3F-C259-4716-A0A9-8E664906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2087562</xdr:colOff>
      <xdr:row>34</xdr:row>
      <xdr:rowOff>160337</xdr:rowOff>
    </xdr:from>
    <xdr:to>
      <xdr:col>23</xdr:col>
      <xdr:colOff>1039812</xdr:colOff>
      <xdr:row>49</xdr:row>
      <xdr:rowOff>46037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A078E-5A3A-4998-BC98-521B3DA2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1262062</xdr:colOff>
      <xdr:row>35</xdr:row>
      <xdr:rowOff>31749</xdr:rowOff>
    </xdr:from>
    <xdr:to>
      <xdr:col>25</xdr:col>
      <xdr:colOff>587375</xdr:colOff>
      <xdr:row>49</xdr:row>
      <xdr:rowOff>77786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3BC9A8-698B-4CE6-ACE0-F129CE0B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166687</xdr:colOff>
      <xdr:row>50</xdr:row>
      <xdr:rowOff>128587</xdr:rowOff>
    </xdr:from>
    <xdr:to>
      <xdr:col>21</xdr:col>
      <xdr:colOff>1277937</xdr:colOff>
      <xdr:row>65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B51FD-6E51-4841-9C9D-383E5E22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2055812</xdr:colOff>
      <xdr:row>50</xdr:row>
      <xdr:rowOff>33337</xdr:rowOff>
    </xdr:from>
    <xdr:to>
      <xdr:col>23</xdr:col>
      <xdr:colOff>1008062</xdr:colOff>
      <xdr:row>64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ED3D44-C9DF-4F91-997B-7FD54B91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1262062</xdr:colOff>
      <xdr:row>50</xdr:row>
      <xdr:rowOff>80962</xdr:rowOff>
    </xdr:from>
    <xdr:to>
      <xdr:col>25</xdr:col>
      <xdr:colOff>261937</xdr:colOff>
      <xdr:row>64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95C411-D5A6-4CD7-AC6F-D5EB64CF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214312</xdr:colOff>
      <xdr:row>35</xdr:row>
      <xdr:rowOff>65087</xdr:rowOff>
    </xdr:from>
    <xdr:to>
      <xdr:col>29</xdr:col>
      <xdr:colOff>1611312</xdr:colOff>
      <xdr:row>49</xdr:row>
      <xdr:rowOff>141287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BB9DD-7826-4BD2-9A9B-EA5963AB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2182812</xdr:colOff>
      <xdr:row>35</xdr:row>
      <xdr:rowOff>112712</xdr:rowOff>
    </xdr:from>
    <xdr:to>
      <xdr:col>31</xdr:col>
      <xdr:colOff>1182687</xdr:colOff>
      <xdr:row>49</xdr:row>
      <xdr:rowOff>188912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58E18E-DA2A-48D3-BF75-6446698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1595437</xdr:colOff>
      <xdr:row>35</xdr:row>
      <xdr:rowOff>128587</xdr:rowOff>
    </xdr:from>
    <xdr:to>
      <xdr:col>33</xdr:col>
      <xdr:colOff>230187</xdr:colOff>
      <xdr:row>50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80082-F394-42ED-B328-5600EF4E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214312</xdr:colOff>
      <xdr:row>51</xdr:row>
      <xdr:rowOff>49212</xdr:rowOff>
    </xdr:from>
    <xdr:to>
      <xdr:col>29</xdr:col>
      <xdr:colOff>1611312</xdr:colOff>
      <xdr:row>65</xdr:row>
      <xdr:rowOff>125412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C6F713-5447-4518-9F0D-6745745D9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2119312</xdr:colOff>
      <xdr:row>51</xdr:row>
      <xdr:rowOff>128587</xdr:rowOff>
    </xdr:from>
    <xdr:to>
      <xdr:col>31</xdr:col>
      <xdr:colOff>1119187</xdr:colOff>
      <xdr:row>66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0742F8-7806-4E17-A10D-DC11D0084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1468437</xdr:colOff>
      <xdr:row>51</xdr:row>
      <xdr:rowOff>128587</xdr:rowOff>
    </xdr:from>
    <xdr:to>
      <xdr:col>33</xdr:col>
      <xdr:colOff>103187</xdr:colOff>
      <xdr:row>66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304469-F791-409C-8995-67A9E862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</xdr:colOff>
      <xdr:row>32</xdr:row>
      <xdr:rowOff>128587</xdr:rowOff>
    </xdr:from>
    <xdr:to>
      <xdr:col>21</xdr:col>
      <xdr:colOff>1214437</xdr:colOff>
      <xdr:row>47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F2EDD4-58E8-401B-9E3B-3E4FB9D0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2068286</xdr:colOff>
      <xdr:row>32</xdr:row>
      <xdr:rowOff>152399</xdr:rowOff>
    </xdr:from>
    <xdr:to>
      <xdr:col>23</xdr:col>
      <xdr:colOff>740229</xdr:colOff>
      <xdr:row>47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C701-F99F-404C-BC7F-6E94003E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1099458</xdr:colOff>
      <xdr:row>32</xdr:row>
      <xdr:rowOff>130628</xdr:rowOff>
    </xdr:from>
    <xdr:to>
      <xdr:col>24</xdr:col>
      <xdr:colOff>2830286</xdr:colOff>
      <xdr:row>47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7FE9A-D1A6-4663-96D1-D0E19CC2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598714</xdr:colOff>
      <xdr:row>49</xdr:row>
      <xdr:rowOff>65314</xdr:rowOff>
    </xdr:from>
    <xdr:to>
      <xdr:col>21</xdr:col>
      <xdr:colOff>1110343</xdr:colOff>
      <xdr:row>64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99F25-0732-4FDB-9070-7508D2BF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2046514</xdr:colOff>
      <xdr:row>49</xdr:row>
      <xdr:rowOff>185056</xdr:rowOff>
    </xdr:from>
    <xdr:to>
      <xdr:col>23</xdr:col>
      <xdr:colOff>718457</xdr:colOff>
      <xdr:row>64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955FFB-8137-4E4F-B6FE-F7F3B46E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1121229</xdr:colOff>
      <xdr:row>50</xdr:row>
      <xdr:rowOff>0</xdr:rowOff>
    </xdr:from>
    <xdr:to>
      <xdr:col>24</xdr:col>
      <xdr:colOff>2852057</xdr:colOff>
      <xdr:row>64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8F83A-94D6-464F-A22B-38BC9035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250371</xdr:colOff>
      <xdr:row>31</xdr:row>
      <xdr:rowOff>76200</xdr:rowOff>
    </xdr:from>
    <xdr:to>
      <xdr:col>29</xdr:col>
      <xdr:colOff>1676399</xdr:colOff>
      <xdr:row>46</xdr:row>
      <xdr:rowOff>43542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BA97C9-6182-4AC4-89B6-5ED4937B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2133599</xdr:colOff>
      <xdr:row>31</xdr:row>
      <xdr:rowOff>130628</xdr:rowOff>
    </xdr:from>
    <xdr:to>
      <xdr:col>31</xdr:col>
      <xdr:colOff>1404256</xdr:colOff>
      <xdr:row>46</xdr:row>
      <xdr:rowOff>97970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82732-73C8-41E6-A826-9FB520E3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1687285</xdr:colOff>
      <xdr:row>31</xdr:row>
      <xdr:rowOff>119743</xdr:rowOff>
    </xdr:from>
    <xdr:to>
      <xdr:col>33</xdr:col>
      <xdr:colOff>326571</xdr:colOff>
      <xdr:row>46</xdr:row>
      <xdr:rowOff>87085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D0C40-A082-4142-B245-63D69D5F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272143</xdr:colOff>
      <xdr:row>47</xdr:row>
      <xdr:rowOff>174171</xdr:rowOff>
    </xdr:from>
    <xdr:to>
      <xdr:col>29</xdr:col>
      <xdr:colOff>1698171</xdr:colOff>
      <xdr:row>62</xdr:row>
      <xdr:rowOff>141514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F2CC6-6970-4388-A159-3EC2FCD6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2111827</xdr:colOff>
      <xdr:row>47</xdr:row>
      <xdr:rowOff>163286</xdr:rowOff>
    </xdr:from>
    <xdr:to>
      <xdr:col>31</xdr:col>
      <xdr:colOff>1382484</xdr:colOff>
      <xdr:row>62</xdr:row>
      <xdr:rowOff>130629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4AAE79-0E7B-490B-9192-20DD69303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1785257</xdr:colOff>
      <xdr:row>47</xdr:row>
      <xdr:rowOff>152399</xdr:rowOff>
    </xdr:from>
    <xdr:to>
      <xdr:col>33</xdr:col>
      <xdr:colOff>424543</xdr:colOff>
      <xdr:row>62</xdr:row>
      <xdr:rowOff>119742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9E1349-9F55-47C2-802A-89EE4140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551329</xdr:colOff>
      <xdr:row>33</xdr:row>
      <xdr:rowOff>26894</xdr:rowOff>
    </xdr:from>
    <xdr:to>
      <xdr:col>21</xdr:col>
      <xdr:colOff>1313329</xdr:colOff>
      <xdr:row>48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4605-E7E2-416B-AC99-047BD08E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1456764</xdr:colOff>
      <xdr:row>33</xdr:row>
      <xdr:rowOff>35859</xdr:rowOff>
    </xdr:from>
    <xdr:to>
      <xdr:col>23</xdr:col>
      <xdr:colOff>300317</xdr:colOff>
      <xdr:row>48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CB3B4-A90A-4A3D-9EE1-78D6EE35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676836</xdr:colOff>
      <xdr:row>32</xdr:row>
      <xdr:rowOff>143436</xdr:rowOff>
    </xdr:from>
    <xdr:to>
      <xdr:col>24</xdr:col>
      <xdr:colOff>2415989</xdr:colOff>
      <xdr:row>48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0223E-D9C5-4BC5-8FA3-A7068D27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596153</xdr:colOff>
      <xdr:row>50</xdr:row>
      <xdr:rowOff>8964</xdr:rowOff>
    </xdr:from>
    <xdr:to>
      <xdr:col>21</xdr:col>
      <xdr:colOff>1358153</xdr:colOff>
      <xdr:row>65</xdr:row>
      <xdr:rowOff>62752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C6B86-4461-4BB8-A60B-DD6946C6D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1492624</xdr:colOff>
      <xdr:row>49</xdr:row>
      <xdr:rowOff>152400</xdr:rowOff>
    </xdr:from>
    <xdr:to>
      <xdr:col>23</xdr:col>
      <xdr:colOff>336177</xdr:colOff>
      <xdr:row>65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4484D-B2A2-4716-8727-0F51F7A0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730623</xdr:colOff>
      <xdr:row>50</xdr:row>
      <xdr:rowOff>0</xdr:rowOff>
    </xdr:from>
    <xdr:to>
      <xdr:col>24</xdr:col>
      <xdr:colOff>2469776</xdr:colOff>
      <xdr:row>65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A88F48-FDD2-454D-A87D-0F5FE06D3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336177</xdr:colOff>
      <xdr:row>33</xdr:row>
      <xdr:rowOff>8965</xdr:rowOff>
    </xdr:from>
    <xdr:to>
      <xdr:col>29</xdr:col>
      <xdr:colOff>1609165</xdr:colOff>
      <xdr:row>48</xdr:row>
      <xdr:rowOff>62753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313B57-7B1F-4688-A5CF-D778156F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2039469</xdr:colOff>
      <xdr:row>32</xdr:row>
      <xdr:rowOff>152401</xdr:rowOff>
    </xdr:from>
    <xdr:to>
      <xdr:col>31</xdr:col>
      <xdr:colOff>1053352</xdr:colOff>
      <xdr:row>48</xdr:row>
      <xdr:rowOff>26895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59083-5CE3-4FEF-86BA-085EA31C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1510554</xdr:colOff>
      <xdr:row>33</xdr:row>
      <xdr:rowOff>53787</xdr:rowOff>
    </xdr:from>
    <xdr:to>
      <xdr:col>33</xdr:col>
      <xdr:colOff>156883</xdr:colOff>
      <xdr:row>48</xdr:row>
      <xdr:rowOff>107575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E7D7CB-2418-4EBD-8803-1B950D7E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282389</xdr:colOff>
      <xdr:row>49</xdr:row>
      <xdr:rowOff>161365</xdr:rowOff>
    </xdr:from>
    <xdr:to>
      <xdr:col>29</xdr:col>
      <xdr:colOff>1555377</xdr:colOff>
      <xdr:row>65</xdr:row>
      <xdr:rowOff>35859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FACE5D-B5A9-493D-8963-A085992D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2021541</xdr:colOff>
      <xdr:row>49</xdr:row>
      <xdr:rowOff>107576</xdr:rowOff>
    </xdr:from>
    <xdr:to>
      <xdr:col>31</xdr:col>
      <xdr:colOff>1035424</xdr:colOff>
      <xdr:row>64</xdr:row>
      <xdr:rowOff>161364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E0D54-4B37-4FEF-A468-78C8AE91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1546413</xdr:colOff>
      <xdr:row>50</xdr:row>
      <xdr:rowOff>98613</xdr:rowOff>
    </xdr:from>
    <xdr:to>
      <xdr:col>33</xdr:col>
      <xdr:colOff>192742</xdr:colOff>
      <xdr:row>65</xdr:row>
      <xdr:rowOff>152401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EF60CF-A2F9-4F42-B617-8ABC97FE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2"/>
  <sheetViews>
    <sheetView tabSelected="1" zoomScaleNormal="100" workbookViewId="0">
      <selection activeCell="J15" sqref="J15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3.28515625" customWidth="1"/>
    <col min="20" max="20" width="23.5703125" customWidth="1"/>
    <col min="21" max="21" width="28.42578125" customWidth="1"/>
    <col min="22" max="22" width="41.5703125" customWidth="1"/>
    <col min="23" max="23" width="42.5703125" customWidth="1"/>
    <col min="24" max="24" width="43" customWidth="1"/>
    <col min="25" max="25" width="40.5703125" customWidth="1"/>
    <col min="28" max="28" width="19.85546875" customWidth="1"/>
    <col min="29" max="29" width="27.85546875" customWidth="1"/>
    <col min="30" max="30" width="41.28515625" customWidth="1"/>
    <col min="31" max="31" width="42.28515625" customWidth="1"/>
    <col min="32" max="32" width="43.7109375" customWidth="1"/>
    <col min="33" max="33" width="45.28515625" customWidth="1"/>
  </cols>
  <sheetData>
    <row r="1" spans="1:63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62</v>
      </c>
      <c r="N1" s="4" t="s">
        <v>63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64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63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 t="shared" ref="G2" si="0">E2/$D$14</f>
        <v>5.3343054302952463E-2</v>
      </c>
      <c r="H2" s="5">
        <f t="shared" ref="H2" si="1" xml:space="preserve"> 1/(4 * F2 / (PI() * $C$15 * $C$16))^0.5</f>
        <v>9.252726523685638</v>
      </c>
      <c r="I2" s="5">
        <f t="shared" ref="I2" si="2">1/(4*G2/(PI()*$D$15*$D$16))^0.5</f>
        <v>8.8503779512508434</v>
      </c>
      <c r="L2" s="3" t="s">
        <v>38</v>
      </c>
      <c r="M2">
        <f xml:space="preserve"> F8+J73</f>
        <v>1.6669045030267535E-2</v>
      </c>
      <c r="N2">
        <f xml:space="preserve"> G9+K73</f>
        <v>1.8181888339541302E-2</v>
      </c>
      <c r="O2">
        <f xml:space="preserve"> 1/(PI() * C15 * C16)</f>
        <v>5.9832685372892984E-2</v>
      </c>
      <c r="P2">
        <f xml:space="preserve"> 1/(PI() * D15 * D16)</f>
        <v>5.9832685372892984E-2</v>
      </c>
      <c r="T2">
        <f xml:space="preserve"> $M$2 + $O$2*Z2^2</f>
        <v>7.6501730403160523E-2</v>
      </c>
      <c r="U2">
        <f xml:space="preserve"> $M$3 + $O$3*Z2^2</f>
        <v>7.6101730403160511E-2</v>
      </c>
      <c r="V2">
        <f xml:space="preserve"> $M$4 + $O$4*Z2^2</f>
        <v>0.11448848617898465</v>
      </c>
      <c r="W2">
        <f t="shared" ref="W2:W30" si="3" xml:space="preserve"> $M$5 + $O$5*Z2^2</f>
        <v>9.4488486178984643E-2</v>
      </c>
      <c r="X2">
        <f xml:space="preserve"> $M$6 + $O$6*Z2^2</f>
        <v>0.16696767994952258</v>
      </c>
      <c r="Y2">
        <f xml:space="preserve"> $M$7 + $O$7*Z2^2</f>
        <v>0.14696767994952259</v>
      </c>
      <c r="Z2">
        <v>-1</v>
      </c>
      <c r="AA2" s="9"/>
      <c r="AB2">
        <f xml:space="preserve"> $N$2 + $P$2*AH2^2</f>
        <v>7.8014573712434282E-2</v>
      </c>
      <c r="AC2">
        <f xml:space="preserve"> $N$3 + $P$3*AH2^2</f>
        <v>7.7614573712434284E-2</v>
      </c>
      <c r="AD2">
        <f xml:space="preserve"> $N$4 + $P$4*AH2^2</f>
        <v>0.11600132948825841</v>
      </c>
      <c r="AE2">
        <f xml:space="preserve"> $N$5 + $P$5*AH2^2</f>
        <v>9.6001329488258402E-2</v>
      </c>
      <c r="AF2">
        <f xml:space="preserve"> $N$6 + $P$6*AH2^2</f>
        <v>0.16848052325879637</v>
      </c>
      <c r="AG2">
        <f xml:space="preserve"> $N$7 + $P$7*AH2^2</f>
        <v>0.14848052325879635</v>
      </c>
      <c r="AH2">
        <v>-1</v>
      </c>
    </row>
    <row r="3" spans="1:63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 t="shared" ref="F3:F6" si="4">D3/$C$14</f>
        <v>4.3387243702459069E-2</v>
      </c>
      <c r="G3" s="1">
        <f t="shared" ref="G3:G10" si="5">E3/$D$14</f>
        <v>4.7421782989859156E-2</v>
      </c>
      <c r="H3" s="5">
        <f t="shared" ref="H3:H10" si="6" xml:space="preserve"> 1/(4 * F3 / (PI() * $C$15 * $C$16))^0.5</f>
        <v>9.8134050822331549</v>
      </c>
      <c r="I3" s="5">
        <f t="shared" ref="I3:I10" si="7">1/(4*G3/(PI()*$D$15*$D$16))^0.5</f>
        <v>9.3866757808263195</v>
      </c>
      <c r="L3" s="3" t="s">
        <v>67</v>
      </c>
      <c r="M3">
        <f xml:space="preserve"> F8</f>
        <v>1.6269045030267534E-2</v>
      </c>
      <c r="N3">
        <f>G9</f>
        <v>1.77818883395413E-2</v>
      </c>
      <c r="O3">
        <f xml:space="preserve"> 1/(PI() * C15 * C16)</f>
        <v>5.9832685372892984E-2</v>
      </c>
      <c r="P3">
        <f xml:space="preserve"> 1/(PI() * D15 * D16)</f>
        <v>5.9832685372892984E-2</v>
      </c>
      <c r="T3">
        <f t="shared" ref="T3:T30" si="8" xml:space="preserve"> $M$2 + $O$2*Z3^2</f>
        <v>6.5133520182310861E-2</v>
      </c>
      <c r="U3">
        <f t="shared" ref="U3:U30" si="9" xml:space="preserve"> $M$3 + $O$3*Z3^2</f>
        <v>6.473352018231085E-2</v>
      </c>
      <c r="V3">
        <f t="shared" ref="V3:V30" si="10" xml:space="preserve"> $M$4 + $O$4*Z3^2</f>
        <v>0.1024767923607284</v>
      </c>
      <c r="W3">
        <f t="shared" si="3"/>
        <v>8.2476792360728399E-2</v>
      </c>
      <c r="X3">
        <f t="shared" ref="X3:X30" si="11" xml:space="preserve"> $M$6 + $O$6*Z3^2</f>
        <v>0.15448493931486412</v>
      </c>
      <c r="Y3">
        <f t="shared" ref="Y3:Y30" si="12" xml:space="preserve"> $M$7 + $O$7*Z3^2</f>
        <v>0.1344849393148641</v>
      </c>
      <c r="Z3">
        <v>-0.9</v>
      </c>
      <c r="AA3" s="9"/>
      <c r="AB3">
        <f t="shared" ref="AB3:AB30" si="13" xml:space="preserve"> $N$2 + $P$2*AH3^2</f>
        <v>6.664636349158462E-2</v>
      </c>
      <c r="AC3">
        <f t="shared" ref="AC3:AC30" si="14" xml:space="preserve"> $N$3 + $P$3*AH3^2</f>
        <v>6.6246363491584623E-2</v>
      </c>
      <c r="AD3">
        <f t="shared" ref="AD3:AD30" si="15" xml:space="preserve"> $N$4 + $P$4*AH3^2</f>
        <v>0.10398963567000216</v>
      </c>
      <c r="AE3">
        <f t="shared" ref="AE3:AE30" si="16" xml:space="preserve"> $N$5 + $P$5*AH3^2</f>
        <v>8.3989635670002172E-2</v>
      </c>
      <c r="AF3">
        <f t="shared" ref="AF3:AF30" si="17" xml:space="preserve"> $N$6 + $P$6*AH3^2</f>
        <v>0.15599778262413788</v>
      </c>
      <c r="AG3">
        <f t="shared" ref="AG3:AG30" si="18" xml:space="preserve"> $N$7 + $P$7*AH3^2</f>
        <v>0.13599778262413789</v>
      </c>
      <c r="AH3">
        <v>-0.9</v>
      </c>
    </row>
    <row r="4" spans="1:63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si="4"/>
        <v>3.7963134291490438E-2</v>
      </c>
      <c r="G4" s="1">
        <f t="shared" si="5"/>
        <v>4.1493290708483198E-2</v>
      </c>
      <c r="H4" s="5">
        <f t="shared" si="6"/>
        <v>10.491068584949781</v>
      </c>
      <c r="I4" s="5">
        <f t="shared" si="7"/>
        <v>10.034871543173526</v>
      </c>
      <c r="L4" s="3" t="s">
        <v>41</v>
      </c>
      <c r="M4">
        <f>F9 + J68+J70</f>
        <v>5.1269045030267538E-2</v>
      </c>
      <c r="N4">
        <f xml:space="preserve"> G9+K68+K70</f>
        <v>5.2781888339541297E-2</v>
      </c>
      <c r="O4">
        <f xml:space="preserve"> 1/(PI() * C15 * C17)</f>
        <v>6.3219441148717109E-2</v>
      </c>
      <c r="P4">
        <f xml:space="preserve"> 1/(PI() * D15 * D17)</f>
        <v>6.3219441148717109E-2</v>
      </c>
      <c r="T4">
        <f t="shared" si="8"/>
        <v>5.4961963668919048E-2</v>
      </c>
      <c r="U4">
        <f t="shared" si="9"/>
        <v>5.456196366891905E-2</v>
      </c>
      <c r="V4">
        <f t="shared" si="10"/>
        <v>9.1729487365446505E-2</v>
      </c>
      <c r="W4">
        <f t="shared" si="3"/>
        <v>7.1729487365446487E-2</v>
      </c>
      <c r="X4">
        <f t="shared" si="11"/>
        <v>0.14331617137859076</v>
      </c>
      <c r="Y4">
        <f t="shared" si="12"/>
        <v>0.12331617137859077</v>
      </c>
      <c r="Z4">
        <v>-0.8</v>
      </c>
      <c r="AA4" s="9"/>
      <c r="AB4">
        <f t="shared" si="13"/>
        <v>5.6474806978192821E-2</v>
      </c>
      <c r="AC4">
        <f t="shared" si="14"/>
        <v>5.6074806978192816E-2</v>
      </c>
      <c r="AD4">
        <f t="shared" si="15"/>
        <v>9.3242330674720264E-2</v>
      </c>
      <c r="AE4">
        <f t="shared" si="16"/>
        <v>7.324233067472026E-2</v>
      </c>
      <c r="AF4">
        <f t="shared" si="17"/>
        <v>0.14482901468786455</v>
      </c>
      <c r="AG4">
        <f t="shared" si="18"/>
        <v>0.12482901468786455</v>
      </c>
      <c r="AH4">
        <v>-0.8</v>
      </c>
    </row>
    <row r="5" spans="1:63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4"/>
        <v>3.2543335328609493E-2</v>
      </c>
      <c r="G5" s="1">
        <f t="shared" si="5"/>
        <v>3.5569509699738523E-2</v>
      </c>
      <c r="H5" s="5">
        <f t="shared" si="6"/>
        <v>11.331038788274817</v>
      </c>
      <c r="I5" s="5">
        <f t="shared" si="7"/>
        <v>10.838316208719998</v>
      </c>
      <c r="L5" s="3" t="s">
        <v>39</v>
      </c>
      <c r="M5">
        <f>F9+J68</f>
        <v>3.1269045030267534E-2</v>
      </c>
      <c r="N5">
        <f xml:space="preserve"> G9+K68</f>
        <v>3.27818883395413E-2</v>
      </c>
      <c r="O5">
        <f xml:space="preserve"> 1/(PI() * C15 * C17)</f>
        <v>6.3219441148717109E-2</v>
      </c>
      <c r="P5">
        <f xml:space="preserve"> 1/(PI() * D15 * D17)</f>
        <v>6.3219441148717109E-2</v>
      </c>
      <c r="T5">
        <f t="shared" si="8"/>
        <v>4.5987060862985096E-2</v>
      </c>
      <c r="U5">
        <f t="shared" si="9"/>
        <v>4.5587060862985092E-2</v>
      </c>
      <c r="V5">
        <f t="shared" si="10"/>
        <v>8.2246571193138912E-2</v>
      </c>
      <c r="W5">
        <f t="shared" si="3"/>
        <v>6.2246571193138908E-2</v>
      </c>
      <c r="X5">
        <f t="shared" si="11"/>
        <v>0.1334613761407025</v>
      </c>
      <c r="Y5">
        <f t="shared" si="12"/>
        <v>0.11346137614070251</v>
      </c>
      <c r="Z5">
        <v>-0.7</v>
      </c>
      <c r="AA5" s="9"/>
      <c r="AB5">
        <f t="shared" si="13"/>
        <v>4.7499904172258856E-2</v>
      </c>
      <c r="AC5">
        <f t="shared" si="14"/>
        <v>4.7099904172258858E-2</v>
      </c>
      <c r="AD5">
        <f t="shared" si="15"/>
        <v>8.3759414502412671E-2</v>
      </c>
      <c r="AE5">
        <f t="shared" si="16"/>
        <v>6.3759414502412681E-2</v>
      </c>
      <c r="AF5">
        <f t="shared" si="17"/>
        <v>0.13497421944997628</v>
      </c>
      <c r="AG5">
        <f t="shared" si="18"/>
        <v>0.11497421944997627</v>
      </c>
      <c r="AH5">
        <v>-0.7</v>
      </c>
    </row>
    <row r="6" spans="1:63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4"/>
        <v>2.7118275045047768E-2</v>
      </c>
      <c r="G6" s="1">
        <f t="shared" si="5"/>
        <v>2.9639978125014708E-2</v>
      </c>
      <c r="H6" s="5">
        <f t="shared" si="6"/>
        <v>12.412799094005114</v>
      </c>
      <c r="I6" s="5">
        <f t="shared" si="7"/>
        <v>11.873036897142571</v>
      </c>
      <c r="L6" s="3" t="s">
        <v>42</v>
      </c>
      <c r="M6">
        <f xml:space="preserve"> F9 + J69+J70</f>
        <v>0.10126904503026754</v>
      </c>
      <c r="N6">
        <f xml:space="preserve"> G9 + K69 + K70</f>
        <v>0.10278188833954131</v>
      </c>
      <c r="O6">
        <f xml:space="preserve"> 1/(PI() * C15 * C18)</f>
        <v>6.5698634919255039E-2</v>
      </c>
      <c r="P6">
        <f xml:space="preserve"> 1/(PI() * D15 * D18)</f>
        <v>6.5698634919255039E-2</v>
      </c>
      <c r="T6">
        <f t="shared" si="8"/>
        <v>3.8208811764509007E-2</v>
      </c>
      <c r="U6">
        <f t="shared" si="9"/>
        <v>3.7808811764509009E-2</v>
      </c>
      <c r="V6">
        <f t="shared" si="10"/>
        <v>7.4028043843805694E-2</v>
      </c>
      <c r="W6">
        <f t="shared" si="3"/>
        <v>5.402804384380569E-2</v>
      </c>
      <c r="X6">
        <f t="shared" si="11"/>
        <v>0.12492055360119936</v>
      </c>
      <c r="Y6">
        <f t="shared" si="12"/>
        <v>0.10492055360119935</v>
      </c>
      <c r="Z6">
        <v>-0.6</v>
      </c>
      <c r="AA6" s="9"/>
      <c r="AB6">
        <f t="shared" si="13"/>
        <v>3.972165507378278E-2</v>
      </c>
      <c r="AC6">
        <f t="shared" si="14"/>
        <v>3.9321655073782776E-2</v>
      </c>
      <c r="AD6">
        <f t="shared" si="15"/>
        <v>7.5540887153079453E-2</v>
      </c>
      <c r="AE6">
        <f t="shared" si="16"/>
        <v>5.5540887153079463E-2</v>
      </c>
      <c r="AF6">
        <f t="shared" si="17"/>
        <v>0.12643339691047312</v>
      </c>
      <c r="AG6">
        <f t="shared" si="18"/>
        <v>0.10643339691047313</v>
      </c>
      <c r="AH6">
        <v>-0.6</v>
      </c>
    </row>
    <row r="7" spans="1:63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>D7/$C$14</f>
        <v>2.1695120228691973E-2</v>
      </c>
      <c r="G7" s="1">
        <f t="shared" si="5"/>
        <v>2.3712529205113429E-2</v>
      </c>
      <c r="H7" s="5">
        <f t="shared" si="6"/>
        <v>13.877771300118296</v>
      </c>
      <c r="I7" s="5">
        <f t="shared" si="7"/>
        <v>13.27430577491492</v>
      </c>
      <c r="L7" s="3" t="s">
        <v>40</v>
      </c>
      <c r="M7">
        <f xml:space="preserve"> F9 + J69</f>
        <v>8.1269045030267537E-2</v>
      </c>
      <c r="N7">
        <f xml:space="preserve"> G9 + K69</f>
        <v>8.278188833954131E-2</v>
      </c>
      <c r="O7">
        <f xml:space="preserve"> 1/(PI() * C15 * C18)</f>
        <v>6.5698634919255039E-2</v>
      </c>
      <c r="P7">
        <f xml:space="preserve"> 1/(PI() * D15 * D18)</f>
        <v>6.5698634919255039E-2</v>
      </c>
      <c r="T7">
        <f t="shared" si="8"/>
        <v>3.162721637349078E-2</v>
      </c>
      <c r="U7">
        <f t="shared" si="9"/>
        <v>3.1227216373490782E-2</v>
      </c>
      <c r="V7">
        <f t="shared" si="10"/>
        <v>6.7073905317446808E-2</v>
      </c>
      <c r="W7">
        <f t="shared" si="3"/>
        <v>4.7073905317446811E-2</v>
      </c>
      <c r="X7">
        <f t="shared" si="11"/>
        <v>0.1176937037600813</v>
      </c>
      <c r="Y7">
        <f t="shared" si="12"/>
        <v>9.7693703760081296E-2</v>
      </c>
      <c r="Z7">
        <v>-0.5</v>
      </c>
      <c r="AA7" s="9"/>
      <c r="AB7">
        <f t="shared" si="13"/>
        <v>3.3140059682764546E-2</v>
      </c>
      <c r="AC7">
        <f t="shared" si="14"/>
        <v>3.2740059682764548E-2</v>
      </c>
      <c r="AD7">
        <f t="shared" si="15"/>
        <v>6.8586748626720567E-2</v>
      </c>
      <c r="AE7">
        <f t="shared" si="16"/>
        <v>4.8586748626720577E-2</v>
      </c>
      <c r="AF7">
        <f t="shared" si="17"/>
        <v>0.11920654706935507</v>
      </c>
      <c r="AG7">
        <f t="shared" si="18"/>
        <v>9.9206547069355069E-2</v>
      </c>
      <c r="AH7">
        <v>-0.5</v>
      </c>
    </row>
    <row r="8" spans="1:63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>D8/$C$14</f>
        <v>1.6269045030267534E-2</v>
      </c>
      <c r="G8" s="1">
        <f>E8/$D$14</f>
        <v>1.77818883395413E-2</v>
      </c>
      <c r="H8" s="5">
        <f t="shared" si="6"/>
        <v>16.025800285017009</v>
      </c>
      <c r="I8" s="5">
        <f t="shared" si="7"/>
        <v>15.328929168130987</v>
      </c>
      <c r="T8">
        <f t="shared" si="8"/>
        <v>2.6242274689930414E-2</v>
      </c>
      <c r="U8">
        <f t="shared" si="9"/>
        <v>2.5842274689930413E-2</v>
      </c>
      <c r="V8">
        <f t="shared" si="10"/>
        <v>6.1384155614062276E-2</v>
      </c>
      <c r="W8">
        <f t="shared" si="3"/>
        <v>4.1384155614062272E-2</v>
      </c>
      <c r="X8">
        <f t="shared" si="11"/>
        <v>0.11178082661734835</v>
      </c>
      <c r="Y8">
        <f t="shared" si="12"/>
        <v>9.1780826617348349E-2</v>
      </c>
      <c r="Z8">
        <v>-0.4</v>
      </c>
      <c r="AA8" s="9"/>
      <c r="AB8">
        <f t="shared" si="13"/>
        <v>2.775511799920418E-2</v>
      </c>
      <c r="AC8">
        <f t="shared" si="14"/>
        <v>2.7355117999204179E-2</v>
      </c>
      <c r="AD8">
        <f t="shared" si="15"/>
        <v>6.2896998923336042E-2</v>
      </c>
      <c r="AE8">
        <f t="shared" si="16"/>
        <v>4.2896998923336038E-2</v>
      </c>
      <c r="AF8">
        <f t="shared" si="17"/>
        <v>0.11329366992662213</v>
      </c>
      <c r="AG8">
        <f t="shared" si="18"/>
        <v>9.3293669926622122E-2</v>
      </c>
      <c r="AH8">
        <v>-0.4</v>
      </c>
    </row>
    <row r="9" spans="1:63" x14ac:dyDescent="0.25">
      <c r="A9" s="3">
        <v>3.00000000000001E-3</v>
      </c>
      <c r="B9" s="2">
        <v>-2.5228999999999999</v>
      </c>
      <c r="C9" s="2">
        <v>1</v>
      </c>
      <c r="D9" s="1">
        <f>10^(B9+C9*LOG(C13))</f>
        <v>12.299398042882256</v>
      </c>
      <c r="E9" s="1">
        <f>10^(B9+C9*LOG(D13))</f>
        <v>15.470242855400931</v>
      </c>
      <c r="F9" s="1">
        <f>D9/$C$14</f>
        <v>1.6269045030267534E-2</v>
      </c>
      <c r="G9" s="1">
        <f>E9/$D$14</f>
        <v>1.77818883395413E-2</v>
      </c>
      <c r="H9" s="5">
        <f t="shared" ref="H9" si="19" xml:space="preserve"> 1/(4 * F9 / (PI() * $C$15 * $C$16))^0.5</f>
        <v>16.025800285017009</v>
      </c>
      <c r="I9" s="5">
        <f t="shared" ref="I9" si="20">1/(4*G9/(PI()*$D$15*$D$16))^0.5</f>
        <v>15.328929168130987</v>
      </c>
      <c r="T9">
        <f t="shared" si="8"/>
        <v>2.2053986713827904E-2</v>
      </c>
      <c r="U9">
        <f t="shared" si="9"/>
        <v>2.1653986713827903E-2</v>
      </c>
      <c r="V9">
        <f t="shared" si="10"/>
        <v>5.6958794733652077E-2</v>
      </c>
      <c r="W9">
        <f t="shared" si="3"/>
        <v>3.6958794733652073E-2</v>
      </c>
      <c r="X9">
        <f t="shared" si="11"/>
        <v>0.10718192217300049</v>
      </c>
      <c r="Y9">
        <f t="shared" si="12"/>
        <v>8.7181922173000484E-2</v>
      </c>
      <c r="Z9">
        <v>-0.3</v>
      </c>
      <c r="AA9" s="9"/>
      <c r="AB9">
        <f t="shared" si="13"/>
        <v>2.356683002310167E-2</v>
      </c>
      <c r="AC9">
        <f t="shared" si="14"/>
        <v>2.3166830023101669E-2</v>
      </c>
      <c r="AD9">
        <f t="shared" si="15"/>
        <v>5.8471638042925836E-2</v>
      </c>
      <c r="AE9">
        <f t="shared" si="16"/>
        <v>3.8471638042925839E-2</v>
      </c>
      <c r="AF9">
        <f t="shared" si="17"/>
        <v>0.10869476548227426</v>
      </c>
      <c r="AG9">
        <f t="shared" si="18"/>
        <v>8.8694765482274257E-2</v>
      </c>
      <c r="AH9">
        <v>-0.3</v>
      </c>
    </row>
    <row r="10" spans="1:63" x14ac:dyDescent="0.25">
      <c r="A10" s="3">
        <v>2E-3</v>
      </c>
      <c r="B10" s="2">
        <v>-2.6989999999999998</v>
      </c>
      <c r="C10" s="2">
        <v>1</v>
      </c>
      <c r="D10" s="1">
        <f>10^(B10+C10*LOG(C13))</f>
        <v>8.1994336654942543</v>
      </c>
      <c r="E10" s="1">
        <f>10^(B10+C10*LOG(D13))</f>
        <v>10.313287661696069</v>
      </c>
      <c r="F10" s="1">
        <f>D10/$C$14</f>
        <v>1.0845811726844252E-2</v>
      </c>
      <c r="G10" s="1">
        <f t="shared" si="5"/>
        <v>1.1854353634133412E-2</v>
      </c>
      <c r="H10" s="5">
        <f t="shared" si="6"/>
        <v>19.627714229252771</v>
      </c>
      <c r="I10" s="5">
        <f t="shared" si="7"/>
        <v>18.774216313791605</v>
      </c>
      <c r="T10">
        <f t="shared" si="8"/>
        <v>1.9062352445183256E-2</v>
      </c>
      <c r="U10">
        <f t="shared" si="9"/>
        <v>1.8662352445183255E-2</v>
      </c>
      <c r="V10">
        <f t="shared" si="10"/>
        <v>5.3797822676216224E-2</v>
      </c>
      <c r="W10">
        <f t="shared" si="3"/>
        <v>3.379782267621622E-2</v>
      </c>
      <c r="X10">
        <f t="shared" si="11"/>
        <v>0.10389699042703775</v>
      </c>
      <c r="Y10">
        <f t="shared" si="12"/>
        <v>8.3896990427037743E-2</v>
      </c>
      <c r="Z10">
        <v>-0.2</v>
      </c>
      <c r="AA10" s="9"/>
      <c r="AB10">
        <f t="shared" si="13"/>
        <v>2.0575195754457022E-2</v>
      </c>
      <c r="AC10">
        <f t="shared" si="14"/>
        <v>2.0175195754457021E-2</v>
      </c>
      <c r="AD10">
        <f t="shared" si="15"/>
        <v>5.5310665985489983E-2</v>
      </c>
      <c r="AE10">
        <f t="shared" si="16"/>
        <v>3.5310665985489986E-2</v>
      </c>
      <c r="AF10">
        <f t="shared" si="17"/>
        <v>0.10540983373631152</v>
      </c>
      <c r="AG10">
        <f t="shared" si="18"/>
        <v>8.5409833736311516E-2</v>
      </c>
      <c r="AH10">
        <v>-0.2</v>
      </c>
    </row>
    <row r="11" spans="1:63" x14ac:dyDescent="0.25">
      <c r="T11">
        <f t="shared" si="8"/>
        <v>1.7267371883996466E-2</v>
      </c>
      <c r="U11">
        <f t="shared" si="9"/>
        <v>1.6867371883996465E-2</v>
      </c>
      <c r="V11">
        <f t="shared" si="10"/>
        <v>5.1901239441754711E-2</v>
      </c>
      <c r="W11">
        <f t="shared" si="3"/>
        <v>3.1901239441754707E-2</v>
      </c>
      <c r="X11">
        <f t="shared" si="11"/>
        <v>0.10192603137946009</v>
      </c>
      <c r="Y11">
        <f t="shared" si="12"/>
        <v>8.1926031379460085E-2</v>
      </c>
      <c r="Z11">
        <v>-0.1</v>
      </c>
      <c r="AA11" s="9"/>
      <c r="AB11">
        <f t="shared" si="13"/>
        <v>1.8780215193270233E-2</v>
      </c>
      <c r="AC11">
        <f t="shared" si="14"/>
        <v>1.8380215193270232E-2</v>
      </c>
      <c r="AD11">
        <f t="shared" si="15"/>
        <v>5.341408275102847E-2</v>
      </c>
      <c r="AE11">
        <f t="shared" si="16"/>
        <v>3.3414082751028473E-2</v>
      </c>
      <c r="AF11">
        <f t="shared" si="17"/>
        <v>0.10343887468873386</v>
      </c>
      <c r="AG11">
        <f t="shared" si="18"/>
        <v>8.3438874688733858E-2</v>
      </c>
      <c r="AH11">
        <v>-0.1</v>
      </c>
      <c r="BK11">
        <v>1</v>
      </c>
    </row>
    <row r="12" spans="1:63" x14ac:dyDescent="0.25">
      <c r="B12" s="4"/>
      <c r="C12" s="4" t="s">
        <v>17</v>
      </c>
      <c r="D12" s="4" t="s">
        <v>5</v>
      </c>
      <c r="T12">
        <f t="shared" si="8"/>
        <v>1.6669045030267535E-2</v>
      </c>
      <c r="U12">
        <f t="shared" si="9"/>
        <v>1.6269045030267534E-2</v>
      </c>
      <c r="V12">
        <f t="shared" si="10"/>
        <v>5.1269045030267538E-2</v>
      </c>
      <c r="W12">
        <f t="shared" si="3"/>
        <v>3.1269045030267534E-2</v>
      </c>
      <c r="X12">
        <f t="shared" si="11"/>
        <v>0.10126904503026754</v>
      </c>
      <c r="Y12">
        <f t="shared" si="12"/>
        <v>8.1269045030267537E-2</v>
      </c>
      <c r="Z12">
        <v>0</v>
      </c>
      <c r="AA12" s="9"/>
      <c r="AB12">
        <f t="shared" si="13"/>
        <v>1.8181888339541302E-2</v>
      </c>
      <c r="AC12">
        <f t="shared" si="14"/>
        <v>1.77818883395413E-2</v>
      </c>
      <c r="AD12">
        <f t="shared" si="15"/>
        <v>5.2781888339541297E-2</v>
      </c>
      <c r="AE12">
        <f t="shared" si="16"/>
        <v>3.27818883395413E-2</v>
      </c>
      <c r="AF12">
        <f t="shared" si="17"/>
        <v>0.10278188833954131</v>
      </c>
      <c r="AG12">
        <f t="shared" si="18"/>
        <v>8.278188833954131E-2</v>
      </c>
      <c r="AH12">
        <v>0</v>
      </c>
    </row>
    <row r="13" spans="1:63" x14ac:dyDescent="0.25">
      <c r="B13" s="3" t="s">
        <v>3</v>
      </c>
      <c r="C13" s="2">
        <v>4100</v>
      </c>
      <c r="D13" s="2">
        <v>5157</v>
      </c>
      <c r="T13">
        <f t="shared" si="8"/>
        <v>1.7267371883996466E-2</v>
      </c>
      <c r="U13">
        <f t="shared" si="9"/>
        <v>1.6867371883996465E-2</v>
      </c>
      <c r="V13">
        <f t="shared" si="10"/>
        <v>5.1901239441754711E-2</v>
      </c>
      <c r="W13">
        <f t="shared" si="3"/>
        <v>3.1901239441754707E-2</v>
      </c>
      <c r="X13">
        <f t="shared" si="11"/>
        <v>0.10192603137946009</v>
      </c>
      <c r="Y13">
        <f t="shared" si="12"/>
        <v>8.1926031379460085E-2</v>
      </c>
      <c r="Z13">
        <v>0.1</v>
      </c>
      <c r="AA13" s="9"/>
      <c r="AB13">
        <f t="shared" si="13"/>
        <v>1.8780215193270233E-2</v>
      </c>
      <c r="AC13">
        <f t="shared" si="14"/>
        <v>1.8380215193270232E-2</v>
      </c>
      <c r="AD13">
        <f t="shared" si="15"/>
        <v>5.341408275102847E-2</v>
      </c>
      <c r="AE13">
        <f t="shared" si="16"/>
        <v>3.3414082751028473E-2</v>
      </c>
      <c r="AF13">
        <f t="shared" si="17"/>
        <v>0.10343887468873386</v>
      </c>
      <c r="AG13">
        <f t="shared" si="18"/>
        <v>8.3438874688733858E-2</v>
      </c>
      <c r="AH13">
        <v>0.1</v>
      </c>
    </row>
    <row r="14" spans="1:63" x14ac:dyDescent="0.25">
      <c r="B14" s="3" t="s">
        <v>4</v>
      </c>
      <c r="C14" s="2">
        <v>756</v>
      </c>
      <c r="D14" s="2">
        <v>870</v>
      </c>
      <c r="T14">
        <f t="shared" si="8"/>
        <v>1.9062352445183256E-2</v>
      </c>
      <c r="U14">
        <f t="shared" si="9"/>
        <v>1.8662352445183255E-2</v>
      </c>
      <c r="V14">
        <f t="shared" si="10"/>
        <v>5.3797822676216224E-2</v>
      </c>
      <c r="W14">
        <f t="shared" si="3"/>
        <v>3.379782267621622E-2</v>
      </c>
      <c r="X14">
        <f t="shared" si="11"/>
        <v>0.10389699042703775</v>
      </c>
      <c r="Y14">
        <f t="shared" si="12"/>
        <v>8.3896990427037743E-2</v>
      </c>
      <c r="Z14">
        <v>0.2</v>
      </c>
      <c r="AA14" s="9"/>
      <c r="AB14">
        <f t="shared" si="13"/>
        <v>2.0575195754457022E-2</v>
      </c>
      <c r="AC14">
        <f t="shared" si="14"/>
        <v>2.0175195754457021E-2</v>
      </c>
      <c r="AD14">
        <f t="shared" si="15"/>
        <v>5.5310665985489983E-2</v>
      </c>
      <c r="AE14">
        <f t="shared" si="16"/>
        <v>3.5310665985489986E-2</v>
      </c>
      <c r="AF14">
        <f t="shared" si="17"/>
        <v>0.10540983373631152</v>
      </c>
      <c r="AG14">
        <f t="shared" si="18"/>
        <v>8.5409833736311516E-2</v>
      </c>
      <c r="AH14">
        <v>0.2</v>
      </c>
    </row>
    <row r="15" spans="1:63" x14ac:dyDescent="0.25">
      <c r="B15" s="3" t="s">
        <v>8</v>
      </c>
      <c r="C15" s="2">
        <v>9.5</v>
      </c>
      <c r="D15" s="2">
        <v>9.5</v>
      </c>
      <c r="T15">
        <f t="shared" si="8"/>
        <v>2.2053986713827904E-2</v>
      </c>
      <c r="U15">
        <f t="shared" si="9"/>
        <v>2.1653986713827903E-2</v>
      </c>
      <c r="V15">
        <f t="shared" si="10"/>
        <v>5.6958794733652077E-2</v>
      </c>
      <c r="W15">
        <f t="shared" si="3"/>
        <v>3.6958794733652073E-2</v>
      </c>
      <c r="X15">
        <f t="shared" si="11"/>
        <v>0.10718192217300049</v>
      </c>
      <c r="Y15">
        <f t="shared" si="12"/>
        <v>8.7181922173000484E-2</v>
      </c>
      <c r="Z15">
        <v>0.3</v>
      </c>
      <c r="AA15" s="9"/>
      <c r="AB15">
        <f t="shared" si="13"/>
        <v>2.356683002310167E-2</v>
      </c>
      <c r="AC15">
        <f t="shared" si="14"/>
        <v>2.3166830023101669E-2</v>
      </c>
      <c r="AD15">
        <f t="shared" si="15"/>
        <v>5.8471638042925836E-2</v>
      </c>
      <c r="AE15">
        <f t="shared" si="16"/>
        <v>3.8471638042925839E-2</v>
      </c>
      <c r="AF15">
        <f t="shared" si="17"/>
        <v>0.10869476548227426</v>
      </c>
      <c r="AG15">
        <f t="shared" si="18"/>
        <v>8.8694765482274257E-2</v>
      </c>
      <c r="AH15">
        <v>0.3</v>
      </c>
    </row>
    <row r="16" spans="1:63" x14ac:dyDescent="0.25">
      <c r="B16" s="3" t="s">
        <v>11</v>
      </c>
      <c r="C16" s="2">
        <v>0.56000000000000005</v>
      </c>
      <c r="D16" s="2">
        <v>0.56000000000000005</v>
      </c>
      <c r="T16">
        <f t="shared" si="8"/>
        <v>2.6242274689930414E-2</v>
      </c>
      <c r="U16">
        <f t="shared" si="9"/>
        <v>2.5842274689930413E-2</v>
      </c>
      <c r="V16">
        <f t="shared" si="10"/>
        <v>6.1384155614062276E-2</v>
      </c>
      <c r="W16">
        <f t="shared" si="3"/>
        <v>4.1384155614062272E-2</v>
      </c>
      <c r="X16">
        <f t="shared" si="11"/>
        <v>0.11178082661734835</v>
      </c>
      <c r="Y16">
        <f t="shared" si="12"/>
        <v>9.1780826617348349E-2</v>
      </c>
      <c r="Z16">
        <v>0.4</v>
      </c>
      <c r="AA16" s="9"/>
      <c r="AB16">
        <f t="shared" si="13"/>
        <v>2.775511799920418E-2</v>
      </c>
      <c r="AC16">
        <f t="shared" si="14"/>
        <v>2.7355117999204179E-2</v>
      </c>
      <c r="AD16">
        <f t="shared" si="15"/>
        <v>6.2896998923336042E-2</v>
      </c>
      <c r="AE16">
        <f t="shared" si="16"/>
        <v>4.2896998923336038E-2</v>
      </c>
      <c r="AF16">
        <f t="shared" si="17"/>
        <v>0.11329366992662213</v>
      </c>
      <c r="AG16">
        <f t="shared" si="18"/>
        <v>9.3293669926622122E-2</v>
      </c>
      <c r="AH16">
        <v>0.4</v>
      </c>
    </row>
    <row r="17" spans="2:34" x14ac:dyDescent="0.25">
      <c r="B17" s="3" t="s">
        <v>9</v>
      </c>
      <c r="C17" s="2">
        <v>0.53</v>
      </c>
      <c r="D17" s="2">
        <v>0.53</v>
      </c>
      <c r="T17">
        <f t="shared" si="8"/>
        <v>3.162721637349078E-2</v>
      </c>
      <c r="U17">
        <f t="shared" si="9"/>
        <v>3.1227216373490782E-2</v>
      </c>
      <c r="V17">
        <f t="shared" si="10"/>
        <v>6.7073905317446808E-2</v>
      </c>
      <c r="W17">
        <f t="shared" si="3"/>
        <v>4.7073905317446811E-2</v>
      </c>
      <c r="X17">
        <f t="shared" si="11"/>
        <v>0.1176937037600813</v>
      </c>
      <c r="Y17">
        <f t="shared" si="12"/>
        <v>9.7693703760081296E-2</v>
      </c>
      <c r="Z17">
        <v>0.5</v>
      </c>
      <c r="AA17" s="9"/>
      <c r="AB17">
        <f t="shared" si="13"/>
        <v>3.3140059682764546E-2</v>
      </c>
      <c r="AC17">
        <f t="shared" si="14"/>
        <v>3.2740059682764548E-2</v>
      </c>
      <c r="AD17">
        <f t="shared" si="15"/>
        <v>6.8586748626720567E-2</v>
      </c>
      <c r="AE17">
        <f t="shared" si="16"/>
        <v>4.8586748626720577E-2</v>
      </c>
      <c r="AF17">
        <f t="shared" si="17"/>
        <v>0.11920654706935507</v>
      </c>
      <c r="AG17">
        <f t="shared" si="18"/>
        <v>9.9206547069355069E-2</v>
      </c>
      <c r="AH17">
        <v>0.5</v>
      </c>
    </row>
    <row r="18" spans="2:34" x14ac:dyDescent="0.25">
      <c r="B18" s="3" t="s">
        <v>10</v>
      </c>
      <c r="C18" s="2">
        <v>0.51</v>
      </c>
      <c r="D18" s="2">
        <v>0.51</v>
      </c>
      <c r="T18">
        <f t="shared" si="8"/>
        <v>3.8208811764509007E-2</v>
      </c>
      <c r="U18">
        <f t="shared" si="9"/>
        <v>3.7808811764509009E-2</v>
      </c>
      <c r="V18">
        <f t="shared" si="10"/>
        <v>7.4028043843805694E-2</v>
      </c>
      <c r="W18">
        <f t="shared" si="3"/>
        <v>5.402804384380569E-2</v>
      </c>
      <c r="X18">
        <f t="shared" si="11"/>
        <v>0.12492055360119936</v>
      </c>
      <c r="Y18">
        <f t="shared" si="12"/>
        <v>0.10492055360119935</v>
      </c>
      <c r="Z18">
        <v>0.6</v>
      </c>
      <c r="AA18" s="9"/>
      <c r="AB18">
        <f t="shared" si="13"/>
        <v>3.972165507378278E-2</v>
      </c>
      <c r="AC18">
        <f t="shared" si="14"/>
        <v>3.9321655073782776E-2</v>
      </c>
      <c r="AD18">
        <f t="shared" si="15"/>
        <v>7.5540887153079453E-2</v>
      </c>
      <c r="AE18">
        <f t="shared" si="16"/>
        <v>5.5540887153079463E-2</v>
      </c>
      <c r="AF18">
        <f t="shared" si="17"/>
        <v>0.12643339691047312</v>
      </c>
      <c r="AG18">
        <f t="shared" si="18"/>
        <v>0.10643339691047313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T19">
        <f t="shared" si="8"/>
        <v>4.5987060862985096E-2</v>
      </c>
      <c r="U19">
        <f t="shared" si="9"/>
        <v>4.5587060862985092E-2</v>
      </c>
      <c r="V19">
        <f t="shared" si="10"/>
        <v>8.2246571193138912E-2</v>
      </c>
      <c r="W19">
        <f t="shared" si="3"/>
        <v>6.2246571193138908E-2</v>
      </c>
      <c r="X19">
        <f t="shared" si="11"/>
        <v>0.1334613761407025</v>
      </c>
      <c r="Y19">
        <f t="shared" si="12"/>
        <v>0.11346137614070251</v>
      </c>
      <c r="Z19">
        <v>0.7</v>
      </c>
      <c r="AA19" s="9"/>
      <c r="AB19">
        <f t="shared" si="13"/>
        <v>4.7499904172258856E-2</v>
      </c>
      <c r="AC19">
        <f t="shared" si="14"/>
        <v>4.7099904172258858E-2</v>
      </c>
      <c r="AD19">
        <f t="shared" si="15"/>
        <v>8.3759414502412671E-2</v>
      </c>
      <c r="AE19">
        <f t="shared" si="16"/>
        <v>6.3759414502412681E-2</v>
      </c>
      <c r="AF19">
        <f t="shared" si="17"/>
        <v>0.13497421944997628</v>
      </c>
      <c r="AG19">
        <f t="shared" si="18"/>
        <v>0.11497421944997627</v>
      </c>
      <c r="AH19">
        <v>0.7</v>
      </c>
    </row>
    <row r="20" spans="2:34" x14ac:dyDescent="0.25">
      <c r="T20">
        <f t="shared" si="8"/>
        <v>5.4961963668919048E-2</v>
      </c>
      <c r="U20">
        <f t="shared" si="9"/>
        <v>5.456196366891905E-2</v>
      </c>
      <c r="V20">
        <f t="shared" si="10"/>
        <v>9.1729487365446505E-2</v>
      </c>
      <c r="W20">
        <f t="shared" si="3"/>
        <v>7.1729487365446487E-2</v>
      </c>
      <c r="X20">
        <f t="shared" si="11"/>
        <v>0.14331617137859076</v>
      </c>
      <c r="Y20">
        <f t="shared" si="12"/>
        <v>0.12331617137859077</v>
      </c>
      <c r="Z20">
        <v>0.8</v>
      </c>
      <c r="AA20" s="9"/>
      <c r="AB20">
        <f t="shared" si="13"/>
        <v>5.6474806978192821E-2</v>
      </c>
      <c r="AC20">
        <f t="shared" si="14"/>
        <v>5.6074806978192816E-2</v>
      </c>
      <c r="AD20">
        <f t="shared" si="15"/>
        <v>9.3242330674720264E-2</v>
      </c>
      <c r="AE20">
        <f t="shared" si="16"/>
        <v>7.324233067472026E-2</v>
      </c>
      <c r="AF20">
        <f t="shared" si="17"/>
        <v>0.14482901468786455</v>
      </c>
      <c r="AG20">
        <f t="shared" si="18"/>
        <v>0.12482901468786455</v>
      </c>
      <c r="AH20">
        <v>0.8</v>
      </c>
    </row>
    <row r="21" spans="2:34" x14ac:dyDescent="0.25">
      <c r="T21">
        <f t="shared" si="8"/>
        <v>6.5133520182310861E-2</v>
      </c>
      <c r="U21">
        <f t="shared" si="9"/>
        <v>6.473352018231085E-2</v>
      </c>
      <c r="V21">
        <f t="shared" si="10"/>
        <v>0.1024767923607284</v>
      </c>
      <c r="W21">
        <f t="shared" si="3"/>
        <v>8.2476792360728399E-2</v>
      </c>
      <c r="X21">
        <f t="shared" si="11"/>
        <v>0.15448493931486412</v>
      </c>
      <c r="Y21">
        <f t="shared" si="12"/>
        <v>0.1344849393148641</v>
      </c>
      <c r="Z21">
        <v>0.9</v>
      </c>
      <c r="AA21" s="9"/>
      <c r="AB21">
        <f t="shared" si="13"/>
        <v>6.664636349158462E-2</v>
      </c>
      <c r="AC21">
        <f t="shared" si="14"/>
        <v>6.6246363491584623E-2</v>
      </c>
      <c r="AD21">
        <f t="shared" si="15"/>
        <v>0.10398963567000216</v>
      </c>
      <c r="AE21">
        <f t="shared" si="16"/>
        <v>8.3989635670002172E-2</v>
      </c>
      <c r="AF21">
        <f t="shared" si="17"/>
        <v>0.15599778262413788</v>
      </c>
      <c r="AG21">
        <f t="shared" si="18"/>
        <v>0.13599778262413789</v>
      </c>
      <c r="AH21">
        <v>0.9</v>
      </c>
    </row>
    <row r="22" spans="2:34" x14ac:dyDescent="0.25">
      <c r="T22">
        <f t="shared" si="8"/>
        <v>7.6501730403160523E-2</v>
      </c>
      <c r="U22">
        <f t="shared" si="9"/>
        <v>7.6101730403160511E-2</v>
      </c>
      <c r="V22">
        <f t="shared" si="10"/>
        <v>0.11448848617898465</v>
      </c>
      <c r="W22">
        <f t="shared" si="3"/>
        <v>9.4488486178984643E-2</v>
      </c>
      <c r="X22">
        <f t="shared" si="11"/>
        <v>0.16696767994952258</v>
      </c>
      <c r="Y22">
        <f t="shared" si="12"/>
        <v>0.14696767994952259</v>
      </c>
      <c r="Z22">
        <v>1</v>
      </c>
      <c r="AA22" s="9"/>
      <c r="AB22">
        <f t="shared" si="13"/>
        <v>7.8014573712434282E-2</v>
      </c>
      <c r="AC22">
        <f t="shared" si="14"/>
        <v>7.7614573712434284E-2</v>
      </c>
      <c r="AD22">
        <f t="shared" si="15"/>
        <v>0.11600132948825841</v>
      </c>
      <c r="AE22">
        <f t="shared" si="16"/>
        <v>9.6001329488258402E-2</v>
      </c>
      <c r="AF22">
        <f t="shared" si="17"/>
        <v>0.16848052325879637</v>
      </c>
      <c r="AG22">
        <f t="shared" si="18"/>
        <v>0.14848052325879635</v>
      </c>
      <c r="AH22">
        <v>1</v>
      </c>
    </row>
    <row r="23" spans="2:34" x14ac:dyDescent="0.25">
      <c r="T23">
        <f t="shared" si="8"/>
        <v>8.906659433146806E-2</v>
      </c>
      <c r="U23">
        <f t="shared" si="9"/>
        <v>8.8666594331468063E-2</v>
      </c>
      <c r="V23">
        <f t="shared" si="10"/>
        <v>0.12776456882021525</v>
      </c>
      <c r="W23">
        <f t="shared" si="3"/>
        <v>0.10776456882021525</v>
      </c>
      <c r="X23">
        <f t="shared" si="11"/>
        <v>0.18076439328256616</v>
      </c>
      <c r="Y23">
        <f t="shared" si="12"/>
        <v>0.16076439328256614</v>
      </c>
      <c r="Z23">
        <v>1.1000000000000001</v>
      </c>
      <c r="AA23" s="9"/>
      <c r="AB23">
        <f t="shared" si="13"/>
        <v>9.0579437640741833E-2</v>
      </c>
      <c r="AC23">
        <f t="shared" si="14"/>
        <v>9.0179437640741822E-2</v>
      </c>
      <c r="AD23">
        <f t="shared" si="15"/>
        <v>0.12927741212948901</v>
      </c>
      <c r="AE23">
        <f t="shared" si="16"/>
        <v>0.10927741212948902</v>
      </c>
      <c r="AF23">
        <f t="shared" si="17"/>
        <v>0.18227723659183992</v>
      </c>
      <c r="AG23">
        <f t="shared" si="18"/>
        <v>0.1622772365918399</v>
      </c>
      <c r="AH23">
        <v>1.1000000000000001</v>
      </c>
    </row>
    <row r="24" spans="2:34" x14ac:dyDescent="0.25">
      <c r="T24">
        <f t="shared" si="8"/>
        <v>0.10282811196723343</v>
      </c>
      <c r="U24">
        <f t="shared" si="9"/>
        <v>0.10242811196723343</v>
      </c>
      <c r="V24">
        <f t="shared" si="10"/>
        <v>0.14230504028442018</v>
      </c>
      <c r="W24">
        <f t="shared" si="3"/>
        <v>0.12230504028442017</v>
      </c>
      <c r="X24">
        <f t="shared" si="11"/>
        <v>0.19587507931399478</v>
      </c>
      <c r="Y24">
        <f t="shared" si="12"/>
        <v>0.17587507931399479</v>
      </c>
      <c r="Z24">
        <v>1.2</v>
      </c>
      <c r="AA24" s="9"/>
      <c r="AB24">
        <f t="shared" si="13"/>
        <v>0.10434095527650721</v>
      </c>
      <c r="AC24">
        <f t="shared" si="14"/>
        <v>0.10394095527650721</v>
      </c>
      <c r="AD24">
        <f t="shared" si="15"/>
        <v>0.14381788359369393</v>
      </c>
      <c r="AE24">
        <f t="shared" si="16"/>
        <v>0.12381788359369394</v>
      </c>
      <c r="AF24">
        <f t="shared" si="17"/>
        <v>0.19738792262326857</v>
      </c>
      <c r="AG24">
        <f t="shared" si="18"/>
        <v>0.17738792262326858</v>
      </c>
      <c r="AH24">
        <v>1.2</v>
      </c>
    </row>
    <row r="25" spans="2:34" x14ac:dyDescent="0.25">
      <c r="T25">
        <f t="shared" si="8"/>
        <v>0.11778628331045668</v>
      </c>
      <c r="U25">
        <f t="shared" si="9"/>
        <v>0.11738628331045668</v>
      </c>
      <c r="V25">
        <f t="shared" si="10"/>
        <v>0.15810990057159946</v>
      </c>
      <c r="W25">
        <f t="shared" si="3"/>
        <v>0.13810990057159944</v>
      </c>
      <c r="X25">
        <f t="shared" si="11"/>
        <v>0.21229973804380858</v>
      </c>
      <c r="Y25">
        <f t="shared" si="12"/>
        <v>0.19229973804380857</v>
      </c>
      <c r="Z25">
        <v>1.3</v>
      </c>
      <c r="AA25" s="9"/>
      <c r="AB25">
        <f t="shared" si="13"/>
        <v>0.11929912661973045</v>
      </c>
      <c r="AC25">
        <f t="shared" si="14"/>
        <v>0.11889912661973046</v>
      </c>
      <c r="AD25">
        <f t="shared" si="15"/>
        <v>0.15962274388087322</v>
      </c>
      <c r="AE25">
        <f t="shared" si="16"/>
        <v>0.13962274388087323</v>
      </c>
      <c r="AF25">
        <f t="shared" si="17"/>
        <v>0.21381258135308234</v>
      </c>
      <c r="AG25">
        <f t="shared" si="18"/>
        <v>0.19381258135308232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T26">
        <f t="shared" si="8"/>
        <v>0.13394110836113776</v>
      </c>
      <c r="U26">
        <f t="shared" si="9"/>
        <v>0.13354110836113775</v>
      </c>
      <c r="V26">
        <f t="shared" si="10"/>
        <v>0.17517914968175305</v>
      </c>
      <c r="W26">
        <f t="shared" si="3"/>
        <v>0.15517914968175306</v>
      </c>
      <c r="X26">
        <f t="shared" si="11"/>
        <v>0.2300383694720074</v>
      </c>
      <c r="Y26">
        <f t="shared" si="12"/>
        <v>0.21003836947200738</v>
      </c>
      <c r="Z26">
        <v>1.4</v>
      </c>
      <c r="AA26" s="9"/>
      <c r="AB26">
        <f t="shared" si="13"/>
        <v>0.13545395167041152</v>
      </c>
      <c r="AC26">
        <f t="shared" si="14"/>
        <v>0.13505395167041154</v>
      </c>
      <c r="AD26">
        <f t="shared" si="15"/>
        <v>0.17669199299102681</v>
      </c>
      <c r="AE26">
        <f t="shared" si="16"/>
        <v>0.15669199299102682</v>
      </c>
      <c r="AF26">
        <f t="shared" si="17"/>
        <v>0.23155121278128116</v>
      </c>
      <c r="AG26">
        <f t="shared" si="18"/>
        <v>0.21155121278128117</v>
      </c>
      <c r="AH26">
        <v>1.4</v>
      </c>
    </row>
    <row r="27" spans="2:34" x14ac:dyDescent="0.25">
      <c r="F27" s="11"/>
      <c r="G27" s="11"/>
      <c r="H27" s="11"/>
      <c r="I27" s="11"/>
      <c r="T27">
        <f t="shared" si="8"/>
        <v>0.15129258711927673</v>
      </c>
      <c r="U27">
        <f t="shared" si="9"/>
        <v>0.15089258711927672</v>
      </c>
      <c r="V27">
        <f t="shared" si="10"/>
        <v>0.19351278761488105</v>
      </c>
      <c r="W27">
        <f t="shared" si="3"/>
        <v>0.17351278761488104</v>
      </c>
      <c r="X27">
        <f t="shared" si="11"/>
        <v>0.24909097359859136</v>
      </c>
      <c r="Y27">
        <f t="shared" si="12"/>
        <v>0.22909097359859137</v>
      </c>
      <c r="Z27">
        <v>1.5</v>
      </c>
      <c r="AA27" s="9"/>
      <c r="AB27">
        <f t="shared" si="13"/>
        <v>0.15280543042855049</v>
      </c>
      <c r="AC27">
        <f t="shared" si="14"/>
        <v>0.15240543042855051</v>
      </c>
      <c r="AD27">
        <f t="shared" si="15"/>
        <v>0.19502563092415481</v>
      </c>
      <c r="AE27">
        <f t="shared" si="16"/>
        <v>0.1750256309241548</v>
      </c>
      <c r="AF27">
        <f t="shared" si="17"/>
        <v>0.25060381690786515</v>
      </c>
      <c r="AG27">
        <f t="shared" si="18"/>
        <v>0.23060381690786513</v>
      </c>
      <c r="AH27">
        <v>1.5</v>
      </c>
    </row>
    <row r="28" spans="2:34" x14ac:dyDescent="0.25">
      <c r="E28" t="s">
        <v>13</v>
      </c>
      <c r="F28" t="s">
        <v>14</v>
      </c>
      <c r="T28">
        <f t="shared" si="8"/>
        <v>0.1698407195848736</v>
      </c>
      <c r="U28">
        <f t="shared" si="9"/>
        <v>0.16944071958487361</v>
      </c>
      <c r="V28">
        <f t="shared" si="10"/>
        <v>0.21311081437098339</v>
      </c>
      <c r="W28">
        <f t="shared" si="3"/>
        <v>0.19311081437098337</v>
      </c>
      <c r="X28">
        <f t="shared" si="11"/>
        <v>0.26945755042356045</v>
      </c>
      <c r="Y28">
        <f t="shared" si="12"/>
        <v>0.24945755042356049</v>
      </c>
      <c r="Z28">
        <v>1.6</v>
      </c>
      <c r="AA28" s="9"/>
      <c r="AB28">
        <f t="shared" si="13"/>
        <v>0.17135356289414735</v>
      </c>
      <c r="AC28">
        <f t="shared" si="14"/>
        <v>0.17095356289414737</v>
      </c>
      <c r="AD28">
        <f t="shared" si="15"/>
        <v>0.21462365768025715</v>
      </c>
      <c r="AE28">
        <f t="shared" si="16"/>
        <v>0.19462365768025713</v>
      </c>
      <c r="AF28">
        <f t="shared" si="17"/>
        <v>0.27097039373283427</v>
      </c>
      <c r="AG28">
        <f t="shared" si="18"/>
        <v>0.25097039373283425</v>
      </c>
      <c r="AH28">
        <v>1.6</v>
      </c>
    </row>
    <row r="29" spans="2:34" x14ac:dyDescent="0.25">
      <c r="E29">
        <v>59000</v>
      </c>
      <c r="F29">
        <v>95</v>
      </c>
      <c r="T29">
        <f t="shared" si="8"/>
        <v>0.18958550575792824</v>
      </c>
      <c r="U29">
        <f t="shared" si="9"/>
        <v>0.18918550575792825</v>
      </c>
      <c r="V29">
        <f t="shared" si="10"/>
        <v>0.23397322995005998</v>
      </c>
      <c r="W29">
        <f t="shared" si="3"/>
        <v>0.21397322995005996</v>
      </c>
      <c r="X29">
        <f t="shared" si="11"/>
        <v>0.29113809994691459</v>
      </c>
      <c r="Y29">
        <f t="shared" si="12"/>
        <v>0.27113809994691457</v>
      </c>
      <c r="Z29">
        <v>1.7</v>
      </c>
      <c r="AA29" s="9"/>
      <c r="AB29">
        <f t="shared" si="13"/>
        <v>0.19109834906720199</v>
      </c>
      <c r="AC29">
        <f t="shared" si="14"/>
        <v>0.19069834906720201</v>
      </c>
      <c r="AD29">
        <f t="shared" si="15"/>
        <v>0.23548607325933374</v>
      </c>
      <c r="AE29">
        <f t="shared" si="16"/>
        <v>0.21548607325933372</v>
      </c>
      <c r="AF29">
        <f t="shared" si="17"/>
        <v>0.29265094325618835</v>
      </c>
      <c r="AG29">
        <f t="shared" si="18"/>
        <v>0.27265094325618833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T30">
        <f t="shared" si="8"/>
        <v>0.21052694563844082</v>
      </c>
      <c r="U30">
        <f t="shared" si="9"/>
        <v>0.21012694563844081</v>
      </c>
      <c r="V30">
        <f t="shared" si="10"/>
        <v>0.25610003435211098</v>
      </c>
      <c r="W30">
        <f t="shared" si="3"/>
        <v>0.23610003435211099</v>
      </c>
      <c r="X30">
        <f t="shared" si="11"/>
        <v>0.3141326221686539</v>
      </c>
      <c r="Y30">
        <f t="shared" si="12"/>
        <v>0.29413262216865388</v>
      </c>
      <c r="Z30">
        <v>1.8</v>
      </c>
      <c r="AA30" s="9"/>
      <c r="AB30">
        <f t="shared" si="13"/>
        <v>0.21203978894771458</v>
      </c>
      <c r="AC30">
        <f t="shared" si="14"/>
        <v>0.2116397889477146</v>
      </c>
      <c r="AD30">
        <f t="shared" si="15"/>
        <v>0.25761287766138474</v>
      </c>
      <c r="AE30">
        <f t="shared" si="16"/>
        <v>0.23761287766138475</v>
      </c>
      <c r="AF30">
        <f t="shared" si="17"/>
        <v>0.31564546547792766</v>
      </c>
      <c r="AG30">
        <f t="shared" si="18"/>
        <v>0.29564546547792764</v>
      </c>
      <c r="AH30">
        <v>1.8</v>
      </c>
    </row>
    <row r="36" spans="5:10" x14ac:dyDescent="0.25">
      <c r="E36" s="10" t="s">
        <v>16</v>
      </c>
      <c r="F36" s="10"/>
      <c r="G36" s="10"/>
      <c r="H36" s="10"/>
      <c r="I36" s="10"/>
      <c r="J36" s="10"/>
    </row>
    <row r="37" spans="5:10" x14ac:dyDescent="0.25">
      <c r="G37" s="11"/>
      <c r="H37" s="11"/>
      <c r="I37" s="11"/>
      <c r="J37" s="11"/>
    </row>
    <row r="38" spans="5:10" x14ac:dyDescent="0.25">
      <c r="F38" t="s">
        <v>13</v>
      </c>
      <c r="G38" t="s">
        <v>14</v>
      </c>
    </row>
    <row r="39" spans="5:10" x14ac:dyDescent="0.25">
      <c r="F39">
        <v>80000</v>
      </c>
      <c r="G39">
        <v>105.4</v>
      </c>
    </row>
    <row r="40" spans="5:10" x14ac:dyDescent="0.25">
      <c r="E40" t="s">
        <v>15</v>
      </c>
      <c r="F40" s="11">
        <f>F39/G39</f>
        <v>759.01328273244781</v>
      </c>
      <c r="G40" s="11"/>
      <c r="I40" s="11"/>
      <c r="J40" s="11"/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6"/>
      <c r="I66" s="6"/>
      <c r="J66" s="6" t="s">
        <v>44</v>
      </c>
      <c r="K66" s="6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6"/>
      <c r="Q67" s="6"/>
      <c r="R67" s="6" t="s">
        <v>44</v>
      </c>
      <c r="S67" s="6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6"/>
      <c r="J84" s="6"/>
      <c r="K84" s="6" t="s">
        <v>44</v>
      </c>
      <c r="L84" s="6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703B-3881-420A-910E-5905F1A65332}">
  <dimension ref="A1:AN92"/>
  <sheetViews>
    <sheetView topLeftCell="D1" zoomScaleNormal="100" workbookViewId="0">
      <selection activeCell="M2" sqref="M2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0.7109375" customWidth="1"/>
    <col min="20" max="20" width="20.7109375" customWidth="1"/>
    <col min="21" max="21" width="29.7109375" customWidth="1"/>
    <col min="22" max="22" width="45.28515625" customWidth="1"/>
    <col min="23" max="23" width="40.5703125" customWidth="1"/>
    <col min="24" max="24" width="41.42578125" customWidth="1"/>
    <col min="25" max="25" width="43.5703125" customWidth="1"/>
    <col min="28" max="28" width="17.42578125" customWidth="1"/>
    <col min="29" max="29" width="28.42578125" customWidth="1"/>
    <col min="30" max="30" width="38.85546875" customWidth="1"/>
    <col min="31" max="31" width="38.28515625" customWidth="1"/>
    <col min="32" max="32" width="38.5703125" customWidth="1"/>
    <col min="33" max="33" width="47.85546875" customWidth="1"/>
    <col min="34" max="34" width="8.7109375" customWidth="1"/>
  </cols>
  <sheetData>
    <row r="1" spans="1:40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50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40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>E2/$D$14</f>
        <v>5.3343054302952463E-2</v>
      </c>
      <c r="H2" s="5">
        <f xml:space="preserve"> 1/(4 * F2 / (PI() * $C$15 * $C$16))^0.5</f>
        <v>9.0014743340745227</v>
      </c>
      <c r="I2" s="5">
        <f>1/(4*G2/(PI()*$D$15*$D$16))^0.5</f>
        <v>8.610051293649386</v>
      </c>
      <c r="L2" s="3" t="s">
        <v>38</v>
      </c>
      <c r="M2">
        <f xml:space="preserve"> F9+K91</f>
        <v>1.6669045030267535E-2</v>
      </c>
      <c r="N2">
        <f xml:space="preserve"> G9+L91</f>
        <v>1.8181888339541302E-2</v>
      </c>
      <c r="O2">
        <f xml:space="preserve"> 1/(PI() * C15 * C16)</f>
        <v>6.3219441148717109E-2</v>
      </c>
      <c r="P2">
        <f xml:space="preserve"> 1/(PI() * D15 * D16)</f>
        <v>6.3219441148717109E-2</v>
      </c>
      <c r="T2">
        <f xml:space="preserve"> $M$2 + $O$2*Z2^2</f>
        <v>7.9888486178984641E-2</v>
      </c>
      <c r="U2">
        <f xml:space="preserve"> $M$3 + $O$3*Z2^2</f>
        <v>7.9488486178984644E-2</v>
      </c>
      <c r="V2">
        <f xml:space="preserve"> $M$4 + $O$4*Z2^2</f>
        <v>0.1282816526479077</v>
      </c>
      <c r="W2">
        <f t="shared" ref="W2:W30" si="0" xml:space="preserve"> $M$5 + $O$5*Z2^2</f>
        <v>0.10328165264790769</v>
      </c>
      <c r="X2">
        <f xml:space="preserve"> $M$6 + $O$6*Z2^2</f>
        <v>0.18607384463197602</v>
      </c>
      <c r="Y2">
        <f xml:space="preserve"> $M$7 + $O$7*Z2^2</f>
        <v>0.16107384463197602</v>
      </c>
      <c r="Z2">
        <v>-1</v>
      </c>
      <c r="AA2" s="9"/>
      <c r="AB2">
        <f xml:space="preserve"> $N$2 + $P$2*AH2^2</f>
        <v>8.1401329488258414E-2</v>
      </c>
      <c r="AC2">
        <f xml:space="preserve"> $N$3 + $P$3*AH2^2</f>
        <v>8.1001329488258417E-2</v>
      </c>
      <c r="AD2">
        <f xml:space="preserve"> $N$4 + $P$4*AH2^2</f>
        <v>0.12979449595718145</v>
      </c>
      <c r="AE2">
        <f xml:space="preserve"> $N$5 + $P$5*AH2^2</f>
        <v>0.10479449595718145</v>
      </c>
      <c r="AF2">
        <f xml:space="preserve"> $N$6 + $P$6*AH2^2</f>
        <v>0.18758668794124977</v>
      </c>
      <c r="AG2">
        <f xml:space="preserve"> $N$7 + $P$7*AH2^2</f>
        <v>0.16258668794124978</v>
      </c>
      <c r="AH2">
        <v>-1</v>
      </c>
      <c r="AN2">
        <v>1</v>
      </c>
    </row>
    <row r="3" spans="1:40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>D3/$C$14</f>
        <v>4.3387243702459069E-2</v>
      </c>
      <c r="G3" s="1">
        <f t="shared" ref="G3:G6" si="1">E3/$D$14</f>
        <v>4.7421782989859156E-2</v>
      </c>
      <c r="H3" s="5">
        <f t="shared" ref="H3:H7" si="2" xml:space="preserve"> 1/(4 * F3 / (PI() * $C$15 * $C$16))^0.5</f>
        <v>9.5469280056503489</v>
      </c>
      <c r="I3" s="5">
        <f t="shared" ref="I3:I7" si="3">1/(4*G3/(PI()*$D$15*$D$16))^0.5</f>
        <v>9.1317862801948007</v>
      </c>
      <c r="L3" s="3" t="s">
        <v>67</v>
      </c>
      <c r="M3">
        <f xml:space="preserve"> F9</f>
        <v>1.6269045030267534E-2</v>
      </c>
      <c r="N3">
        <f>G9</f>
        <v>1.77818883395413E-2</v>
      </c>
      <c r="O3">
        <f xml:space="preserve"> 1/(PI() * C15 * C16)</f>
        <v>6.3219441148717109E-2</v>
      </c>
      <c r="P3">
        <f xml:space="preserve"> 1/(PI() * D15 * D16)</f>
        <v>6.3219441148717109E-2</v>
      </c>
      <c r="T3">
        <f t="shared" ref="T3:T30" si="4" xml:space="preserve"> $M$2 + $O$2*Z3^2</f>
        <v>6.7876792360728397E-2</v>
      </c>
      <c r="U3">
        <f t="shared" ref="U3:U30" si="5" xml:space="preserve"> $M$3 + $O$3*Z3^2</f>
        <v>6.7476792360728399E-2</v>
      </c>
      <c r="V3">
        <f t="shared" ref="V3:V30" si="6" xml:space="preserve"> $M$4 + $O$4*Z3^2</f>
        <v>0.11554925720055606</v>
      </c>
      <c r="W3">
        <f t="shared" si="0"/>
        <v>9.0549257200556066E-2</v>
      </c>
      <c r="X3">
        <f t="shared" ref="X3:X30" si="7" xml:space="preserve"> $M$6 + $O$6*Z3^2</f>
        <v>0.17281093270765141</v>
      </c>
      <c r="Y3">
        <f t="shared" ref="Y3:Y30" si="8" xml:space="preserve"> $M$7 + $O$7*Z3^2</f>
        <v>0.14781093270765142</v>
      </c>
      <c r="Z3">
        <v>-0.9</v>
      </c>
      <c r="AA3" s="9"/>
      <c r="AB3">
        <f t="shared" ref="AB3:AB30" si="9" xml:space="preserve"> $N$2 + $P$2*AH3^2</f>
        <v>6.938963567000217E-2</v>
      </c>
      <c r="AC3">
        <f t="shared" ref="AC3:AC30" si="10" xml:space="preserve"> $N$3 + $P$3*AH3^2</f>
        <v>6.8989635670002158E-2</v>
      </c>
      <c r="AD3">
        <f t="shared" ref="AD3:AD30" si="11" xml:space="preserve"> $N$4 + $P$4*AH3^2</f>
        <v>0.11706210050982982</v>
      </c>
      <c r="AE3">
        <f t="shared" ref="AE3:AE30" si="12" xml:space="preserve"> $N$5 + $P$5*AH3^2</f>
        <v>9.2062100509829825E-2</v>
      </c>
      <c r="AF3">
        <f t="shared" ref="AF3:AF30" si="13" xml:space="preserve"> $N$6 + $P$6*AH3^2</f>
        <v>0.17432377601692517</v>
      </c>
      <c r="AG3">
        <f t="shared" ref="AG3:AG30" si="14" xml:space="preserve"> $N$7 + $P$7*AH3^2</f>
        <v>0.14932377601692517</v>
      </c>
      <c r="AH3">
        <v>-0.9</v>
      </c>
    </row>
    <row r="4" spans="1:40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ref="F4:F8" si="15">D4/$C$14</f>
        <v>3.7963134291490438E-2</v>
      </c>
      <c r="G4" s="1">
        <f t="shared" si="1"/>
        <v>4.1493290708483198E-2</v>
      </c>
      <c r="H4" s="5">
        <f t="shared" si="2"/>
        <v>10.206189966027942</v>
      </c>
      <c r="I4" s="5">
        <f t="shared" si="3"/>
        <v>9.7623806788607741</v>
      </c>
      <c r="L4" s="3" t="s">
        <v>41</v>
      </c>
      <c r="M4">
        <f>F9 +K86+K88</f>
        <v>6.126904503026754E-2</v>
      </c>
      <c r="N4">
        <f xml:space="preserve"> G9+L86+L88</f>
        <v>6.2781888339541292E-2</v>
      </c>
      <c r="O4">
        <f xml:space="preserve"> 1/(PI() * C15 * C17)</f>
        <v>6.7012607617640149E-2</v>
      </c>
      <c r="P4">
        <f xml:space="preserve"> 1/(PI() * D15 * D17)</f>
        <v>6.7012607617640149E-2</v>
      </c>
      <c r="T4">
        <f t="shared" si="4"/>
        <v>5.7129487365446499E-2</v>
      </c>
      <c r="U4">
        <f t="shared" si="5"/>
        <v>5.6729487365446495E-2</v>
      </c>
      <c r="V4">
        <f t="shared" si="6"/>
        <v>0.10415711390555724</v>
      </c>
      <c r="W4">
        <f t="shared" si="0"/>
        <v>7.9157113905557241E-2</v>
      </c>
      <c r="X4">
        <f t="shared" si="7"/>
        <v>0.16094411677536097</v>
      </c>
      <c r="Y4">
        <f t="shared" si="8"/>
        <v>0.13594411677536097</v>
      </c>
      <c r="Z4">
        <v>-0.8</v>
      </c>
      <c r="AA4" s="9"/>
      <c r="AB4">
        <f t="shared" si="9"/>
        <v>5.8642330674720258E-2</v>
      </c>
      <c r="AC4">
        <f t="shared" si="10"/>
        <v>5.8242330674720261E-2</v>
      </c>
      <c r="AD4">
        <f t="shared" si="11"/>
        <v>0.105669957214831</v>
      </c>
      <c r="AE4">
        <f t="shared" si="12"/>
        <v>8.0669957214831001E-2</v>
      </c>
      <c r="AF4">
        <f t="shared" si="13"/>
        <v>0.16245696008463473</v>
      </c>
      <c r="AG4">
        <f t="shared" si="14"/>
        <v>0.13745696008463473</v>
      </c>
      <c r="AH4">
        <v>-0.8</v>
      </c>
    </row>
    <row r="5" spans="1:40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15"/>
        <v>3.2543335328609493E-2</v>
      </c>
      <c r="G5" s="1">
        <f t="shared" si="1"/>
        <v>3.5569509699738523E-2</v>
      </c>
      <c r="H5" s="5">
        <f t="shared" si="2"/>
        <v>11.023351286776231</v>
      </c>
      <c r="I5" s="5">
        <f t="shared" si="3"/>
        <v>10.54400829070603</v>
      </c>
      <c r="L5" s="3" t="s">
        <v>39</v>
      </c>
      <c r="M5">
        <f>F9 +K86</f>
        <v>3.6269045030267538E-2</v>
      </c>
      <c r="N5">
        <f xml:space="preserve"> G9+L86</f>
        <v>3.7781888339541297E-2</v>
      </c>
      <c r="O5">
        <f xml:space="preserve"> 1/(PI() * C15 * C17)</f>
        <v>6.7012607617640149E-2</v>
      </c>
      <c r="P5">
        <f xml:space="preserve"> 1/(PI() * D15 * D17)</f>
        <v>6.7012607617640149E-2</v>
      </c>
      <c r="T5">
        <f t="shared" si="4"/>
        <v>4.7646571193138913E-2</v>
      </c>
      <c r="U5">
        <f t="shared" si="5"/>
        <v>4.7246571193138909E-2</v>
      </c>
      <c r="V5">
        <f t="shared" si="6"/>
        <v>9.4105222762911209E-2</v>
      </c>
      <c r="W5">
        <f t="shared" si="0"/>
        <v>6.91052227629112E-2</v>
      </c>
      <c r="X5">
        <f t="shared" si="7"/>
        <v>0.15047339683510469</v>
      </c>
      <c r="Y5">
        <f t="shared" si="8"/>
        <v>0.12547339683510469</v>
      </c>
      <c r="Z5">
        <v>-0.7</v>
      </c>
      <c r="AA5" s="9"/>
      <c r="AB5">
        <f t="shared" si="9"/>
        <v>4.9159414502412679E-2</v>
      </c>
      <c r="AC5">
        <f t="shared" si="10"/>
        <v>4.8759414502412682E-2</v>
      </c>
      <c r="AD5">
        <f t="shared" si="11"/>
        <v>9.5618066072184954E-2</v>
      </c>
      <c r="AE5">
        <f t="shared" si="12"/>
        <v>7.061806607218496E-2</v>
      </c>
      <c r="AF5">
        <f t="shared" si="13"/>
        <v>0.15198624014437845</v>
      </c>
      <c r="AG5">
        <f t="shared" si="14"/>
        <v>0.12698624014437845</v>
      </c>
      <c r="AH5">
        <v>-0.7</v>
      </c>
    </row>
    <row r="6" spans="1:40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15"/>
        <v>2.7118275045047768E-2</v>
      </c>
      <c r="G6" s="1">
        <f t="shared" si="1"/>
        <v>2.9639978125014708E-2</v>
      </c>
      <c r="H6" s="5">
        <f t="shared" si="2"/>
        <v>12.07573704601438</v>
      </c>
      <c r="I6" s="5">
        <f t="shared" si="3"/>
        <v>11.550631764979174</v>
      </c>
      <c r="L6" s="3" t="s">
        <v>42</v>
      </c>
      <c r="M6">
        <f xml:space="preserve"> F9 + K87+K88</f>
        <v>0.11626904503026753</v>
      </c>
      <c r="N6">
        <f xml:space="preserve"> G9 + L87+L88</f>
        <v>0.11778188833954129</v>
      </c>
      <c r="O6">
        <f xml:space="preserve"> 1/(PI() * C15 * C18)</f>
        <v>6.9804799601708489E-2</v>
      </c>
      <c r="P6">
        <f xml:space="preserve"> 1/(PI() * D15 * D18)</f>
        <v>6.9804799601708489E-2</v>
      </c>
      <c r="T6">
        <f t="shared" si="4"/>
        <v>3.9428043843805695E-2</v>
      </c>
      <c r="U6">
        <f t="shared" si="5"/>
        <v>3.902804384380569E-2</v>
      </c>
      <c r="V6">
        <f t="shared" si="6"/>
        <v>8.5393583772617992E-2</v>
      </c>
      <c r="W6">
        <f t="shared" si="0"/>
        <v>6.0393583772617991E-2</v>
      </c>
      <c r="X6">
        <f t="shared" si="7"/>
        <v>0.14139877288688257</v>
      </c>
      <c r="Y6">
        <f t="shared" si="8"/>
        <v>0.11639877288688258</v>
      </c>
      <c r="Z6">
        <v>-0.6</v>
      </c>
      <c r="AA6" s="9"/>
      <c r="AB6">
        <f t="shared" si="9"/>
        <v>4.0940887153079461E-2</v>
      </c>
      <c r="AC6">
        <f t="shared" si="10"/>
        <v>4.0540887153079463E-2</v>
      </c>
      <c r="AD6">
        <f t="shared" si="11"/>
        <v>8.6906427081891752E-2</v>
      </c>
      <c r="AE6">
        <f t="shared" si="12"/>
        <v>6.190642708189175E-2</v>
      </c>
      <c r="AF6">
        <f t="shared" si="13"/>
        <v>0.14291161619615633</v>
      </c>
      <c r="AG6">
        <f t="shared" si="14"/>
        <v>0.11791161619615634</v>
      </c>
      <c r="AH6">
        <v>-0.6</v>
      </c>
    </row>
    <row r="7" spans="1:40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 t="shared" si="15"/>
        <v>2.1695120228691973E-2</v>
      </c>
      <c r="G7" s="1">
        <f>E7/$D$14</f>
        <v>2.3712529205113429E-2</v>
      </c>
      <c r="H7" s="5">
        <f t="shared" si="2"/>
        <v>13.500928818375074</v>
      </c>
      <c r="I7" s="5">
        <f t="shared" si="3"/>
        <v>12.913850034331078</v>
      </c>
      <c r="L7" s="3" t="s">
        <v>40</v>
      </c>
      <c r="M7">
        <f xml:space="preserve"> F9 + K87</f>
        <v>9.1269045030267532E-2</v>
      </c>
      <c r="N7">
        <f xml:space="preserve"> G9 + L87</f>
        <v>9.2781888339541291E-2</v>
      </c>
      <c r="O7">
        <f xml:space="preserve"> 1/(PI() * C15 * C18)</f>
        <v>6.9804799601708489E-2</v>
      </c>
      <c r="P7">
        <f xml:space="preserve"> 1/(PI() * D15 * D18)</f>
        <v>6.9804799601708489E-2</v>
      </c>
      <c r="T7">
        <f t="shared" si="4"/>
        <v>3.2473905317446816E-2</v>
      </c>
      <c r="U7">
        <f t="shared" si="5"/>
        <v>3.2073905317446812E-2</v>
      </c>
      <c r="V7">
        <f t="shared" si="6"/>
        <v>7.8022196934677573E-2</v>
      </c>
      <c r="W7">
        <f t="shared" si="0"/>
        <v>5.3022196934677579E-2</v>
      </c>
      <c r="X7">
        <f t="shared" si="7"/>
        <v>0.13372024493069465</v>
      </c>
      <c r="Y7">
        <f t="shared" si="8"/>
        <v>0.10872024493069465</v>
      </c>
      <c r="Z7">
        <v>-0.5</v>
      </c>
      <c r="AA7" s="9"/>
      <c r="AB7">
        <f t="shared" si="9"/>
        <v>3.3986748626720575E-2</v>
      </c>
      <c r="AC7">
        <f t="shared" si="10"/>
        <v>3.3586748626720578E-2</v>
      </c>
      <c r="AD7">
        <f t="shared" si="11"/>
        <v>7.9535040243951333E-2</v>
      </c>
      <c r="AE7">
        <f t="shared" si="12"/>
        <v>5.4535040243951338E-2</v>
      </c>
      <c r="AF7">
        <f t="shared" si="13"/>
        <v>0.13523308823996841</v>
      </c>
      <c r="AG7">
        <f t="shared" si="14"/>
        <v>0.11023308823996841</v>
      </c>
      <c r="AH7">
        <v>-0.5</v>
      </c>
    </row>
    <row r="8" spans="1:40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15"/>
        <v>1.6269045030267534E-2</v>
      </c>
      <c r="G8" s="1">
        <f>E8/$D$14</f>
        <v>1.77818883395413E-2</v>
      </c>
      <c r="H8" s="5">
        <f xml:space="preserve"> 1/(4 * F8 / (PI() * $C$15 * $C$16))^0.5</f>
        <v>15.59062937603427</v>
      </c>
      <c r="I8" s="5">
        <f>1/(4*G8/(PI()*$D$15*$D$16))^0.5</f>
        <v>14.912681372626874</v>
      </c>
      <c r="T8">
        <f t="shared" si="4"/>
        <v>2.6784155614062277E-2</v>
      </c>
      <c r="U8">
        <f t="shared" si="5"/>
        <v>2.6384155614062273E-2</v>
      </c>
      <c r="V8">
        <f t="shared" si="6"/>
        <v>7.1991062249089965E-2</v>
      </c>
      <c r="W8">
        <f t="shared" si="0"/>
        <v>4.6991062249089964E-2</v>
      </c>
      <c r="X8">
        <f t="shared" si="7"/>
        <v>0.12743781296654089</v>
      </c>
      <c r="Y8">
        <f t="shared" si="8"/>
        <v>0.10243781296654089</v>
      </c>
      <c r="Z8">
        <v>-0.4</v>
      </c>
      <c r="AA8" s="9"/>
      <c r="AB8">
        <f t="shared" si="9"/>
        <v>2.8296998923336043E-2</v>
      </c>
      <c r="AC8">
        <f t="shared" si="10"/>
        <v>2.7896998923336039E-2</v>
      </c>
      <c r="AD8">
        <f t="shared" si="11"/>
        <v>7.3503905558363725E-2</v>
      </c>
      <c r="AE8">
        <f t="shared" si="12"/>
        <v>4.8503905558363723E-2</v>
      </c>
      <c r="AF8">
        <f t="shared" si="13"/>
        <v>0.12895065627581465</v>
      </c>
      <c r="AG8">
        <f t="shared" si="14"/>
        <v>0.10395065627581465</v>
      </c>
      <c r="AH8">
        <v>-0.4</v>
      </c>
    </row>
    <row r="9" spans="1:40" x14ac:dyDescent="0.25">
      <c r="A9" s="3">
        <v>3.00000000000001E-3</v>
      </c>
      <c r="B9" s="2">
        <v>-2.5228999999999999</v>
      </c>
      <c r="C9" s="2">
        <v>1</v>
      </c>
      <c r="D9" s="1">
        <f>10^(B9+C9*LOG(C13))</f>
        <v>12.299398042882256</v>
      </c>
      <c r="E9" s="1">
        <f>10^(B9+C9*LOG(D13))</f>
        <v>15.470242855400931</v>
      </c>
      <c r="F9" s="1">
        <f>D9/$C$14</f>
        <v>1.6269045030267534E-2</v>
      </c>
      <c r="G9" s="1">
        <f>E9/$D$14</f>
        <v>1.77818883395413E-2</v>
      </c>
      <c r="H9" s="5">
        <f xml:space="preserve"> 1/(4 * F9 / (PI() * $C$15 * $C$16))^0.5</f>
        <v>15.59062937603427</v>
      </c>
      <c r="I9" s="5">
        <f>1/(4*G9/(PI()*$D$15*$D$16))^0.5</f>
        <v>14.912681372626874</v>
      </c>
      <c r="T9">
        <f t="shared" si="4"/>
        <v>2.2358794733652074E-2</v>
      </c>
      <c r="U9">
        <f t="shared" si="5"/>
        <v>2.1958794733652073E-2</v>
      </c>
      <c r="V9">
        <f t="shared" si="6"/>
        <v>6.7300179715855155E-2</v>
      </c>
      <c r="W9">
        <f t="shared" si="0"/>
        <v>4.2300179715855153E-2</v>
      </c>
      <c r="X9">
        <f t="shared" si="7"/>
        <v>0.12255147699442129</v>
      </c>
      <c r="Y9">
        <f t="shared" si="8"/>
        <v>9.7551476994421293E-2</v>
      </c>
      <c r="Z9">
        <v>-0.3</v>
      </c>
      <c r="AA9" s="9"/>
      <c r="AB9">
        <f t="shared" si="9"/>
        <v>2.3871638042925841E-2</v>
      </c>
      <c r="AC9">
        <f t="shared" si="10"/>
        <v>2.3471638042925839E-2</v>
      </c>
      <c r="AD9">
        <f t="shared" si="11"/>
        <v>6.88130230251289E-2</v>
      </c>
      <c r="AE9">
        <f t="shared" si="12"/>
        <v>4.3813023025128912E-2</v>
      </c>
      <c r="AF9">
        <f t="shared" si="13"/>
        <v>0.12406432030369505</v>
      </c>
      <c r="AG9">
        <f t="shared" si="14"/>
        <v>9.9064320303695053E-2</v>
      </c>
      <c r="AH9">
        <v>-0.3</v>
      </c>
    </row>
    <row r="10" spans="1:40" x14ac:dyDescent="0.25">
      <c r="T10">
        <f t="shared" si="4"/>
        <v>1.9197822676216222E-2</v>
      </c>
      <c r="U10">
        <f t="shared" si="5"/>
        <v>1.8797822676216221E-2</v>
      </c>
      <c r="V10">
        <f t="shared" si="6"/>
        <v>6.3949549334973141E-2</v>
      </c>
      <c r="W10">
        <f t="shared" si="0"/>
        <v>3.8949549334973146E-2</v>
      </c>
      <c r="X10">
        <f t="shared" si="7"/>
        <v>0.11906123701433587</v>
      </c>
      <c r="Y10">
        <f t="shared" si="8"/>
        <v>9.4061237014335872E-2</v>
      </c>
      <c r="Z10">
        <v>-0.2</v>
      </c>
      <c r="AA10" s="9"/>
      <c r="AB10">
        <f t="shared" si="9"/>
        <v>2.0710665985489988E-2</v>
      </c>
      <c r="AC10">
        <f t="shared" si="10"/>
        <v>2.0310665985489987E-2</v>
      </c>
      <c r="AD10">
        <f t="shared" si="11"/>
        <v>6.54623926442469E-2</v>
      </c>
      <c r="AE10">
        <f t="shared" si="12"/>
        <v>4.0462392644246906E-2</v>
      </c>
      <c r="AF10">
        <f t="shared" si="13"/>
        <v>0.12057408032360963</v>
      </c>
      <c r="AG10">
        <f t="shared" si="14"/>
        <v>9.5574080323609631E-2</v>
      </c>
      <c r="AH10">
        <v>-0.2</v>
      </c>
    </row>
    <row r="11" spans="1:40" x14ac:dyDescent="0.25">
      <c r="T11">
        <f t="shared" si="4"/>
        <v>1.7301239441754705E-2</v>
      </c>
      <c r="U11">
        <f t="shared" si="5"/>
        <v>1.6901239441754704E-2</v>
      </c>
      <c r="V11">
        <f t="shared" si="6"/>
        <v>6.1939171106443938E-2</v>
      </c>
      <c r="W11">
        <f t="shared" si="0"/>
        <v>3.6939171106443937E-2</v>
      </c>
      <c r="X11">
        <f t="shared" si="7"/>
        <v>0.11696709302628461</v>
      </c>
      <c r="Y11">
        <f t="shared" si="8"/>
        <v>9.1967093026284613E-2</v>
      </c>
      <c r="Z11">
        <v>-0.1</v>
      </c>
      <c r="AA11" s="9"/>
      <c r="AB11">
        <f t="shared" si="9"/>
        <v>1.8814082751028471E-2</v>
      </c>
      <c r="AC11">
        <f t="shared" si="10"/>
        <v>1.841408275102847E-2</v>
      </c>
      <c r="AD11">
        <f t="shared" si="11"/>
        <v>6.3452014415717697E-2</v>
      </c>
      <c r="AE11">
        <f t="shared" si="12"/>
        <v>3.8452014415717696E-2</v>
      </c>
      <c r="AF11">
        <f t="shared" si="13"/>
        <v>0.11847993633555837</v>
      </c>
      <c r="AG11">
        <f t="shared" si="14"/>
        <v>9.3479936335558372E-2</v>
      </c>
      <c r="AH11">
        <v>-0.1</v>
      </c>
    </row>
    <row r="12" spans="1:40" x14ac:dyDescent="0.25">
      <c r="B12" s="4"/>
      <c r="C12" s="4" t="s">
        <v>17</v>
      </c>
      <c r="D12" s="4" t="s">
        <v>5</v>
      </c>
      <c r="T12">
        <f t="shared" si="4"/>
        <v>1.6669045030267535E-2</v>
      </c>
      <c r="U12">
        <f t="shared" si="5"/>
        <v>1.6269045030267534E-2</v>
      </c>
      <c r="V12">
        <f t="shared" si="6"/>
        <v>6.126904503026754E-2</v>
      </c>
      <c r="W12">
        <f t="shared" si="0"/>
        <v>3.6269045030267538E-2</v>
      </c>
      <c r="X12">
        <f t="shared" si="7"/>
        <v>0.11626904503026753</v>
      </c>
      <c r="Y12">
        <f t="shared" si="8"/>
        <v>9.1269045030267532E-2</v>
      </c>
      <c r="Z12">
        <v>0</v>
      </c>
      <c r="AA12" s="9"/>
      <c r="AB12">
        <f t="shared" si="9"/>
        <v>1.8181888339541302E-2</v>
      </c>
      <c r="AC12">
        <f t="shared" si="10"/>
        <v>1.77818883395413E-2</v>
      </c>
      <c r="AD12">
        <f t="shared" si="11"/>
        <v>6.2781888339541292E-2</v>
      </c>
      <c r="AE12">
        <f t="shared" si="12"/>
        <v>3.7781888339541297E-2</v>
      </c>
      <c r="AF12">
        <f t="shared" si="13"/>
        <v>0.11778188833954129</v>
      </c>
      <c r="AG12">
        <f t="shared" si="14"/>
        <v>9.2781888339541291E-2</v>
      </c>
      <c r="AH12">
        <v>0</v>
      </c>
    </row>
    <row r="13" spans="1:40" x14ac:dyDescent="0.25">
      <c r="B13" s="3" t="s">
        <v>3</v>
      </c>
      <c r="C13" s="2">
        <v>4100</v>
      </c>
      <c r="D13" s="2">
        <v>5157</v>
      </c>
      <c r="O13">
        <f xml:space="preserve"> $M$4 + $O$4*P13^2</f>
        <v>0.1282816526479077</v>
      </c>
      <c r="P13">
        <v>-1</v>
      </c>
      <c r="T13">
        <f t="shared" si="4"/>
        <v>1.7301239441754705E-2</v>
      </c>
      <c r="U13">
        <f t="shared" si="5"/>
        <v>1.6901239441754704E-2</v>
      </c>
      <c r="V13">
        <f t="shared" si="6"/>
        <v>6.1939171106443938E-2</v>
      </c>
      <c r="W13">
        <f t="shared" si="0"/>
        <v>3.6939171106443937E-2</v>
      </c>
      <c r="X13">
        <f t="shared" si="7"/>
        <v>0.11696709302628461</v>
      </c>
      <c r="Y13">
        <f t="shared" si="8"/>
        <v>9.1967093026284613E-2</v>
      </c>
      <c r="Z13">
        <v>0.1</v>
      </c>
      <c r="AA13" s="9"/>
      <c r="AB13">
        <f t="shared" si="9"/>
        <v>1.8814082751028471E-2</v>
      </c>
      <c r="AC13">
        <f t="shared" si="10"/>
        <v>1.841408275102847E-2</v>
      </c>
      <c r="AD13">
        <f t="shared" si="11"/>
        <v>6.3452014415717697E-2</v>
      </c>
      <c r="AE13">
        <f t="shared" si="12"/>
        <v>3.8452014415717696E-2</v>
      </c>
      <c r="AF13">
        <f t="shared" si="13"/>
        <v>0.11847993633555837</v>
      </c>
      <c r="AG13">
        <f t="shared" si="14"/>
        <v>9.3479936335558372E-2</v>
      </c>
      <c r="AH13">
        <v>0.1</v>
      </c>
    </row>
    <row r="14" spans="1:40" x14ac:dyDescent="0.25">
      <c r="B14" s="3" t="s">
        <v>4</v>
      </c>
      <c r="C14" s="2">
        <v>756</v>
      </c>
      <c r="D14" s="2">
        <v>870</v>
      </c>
      <c r="O14">
        <f t="shared" ref="O14:O41" si="16" xml:space="preserve"> $M$4 + $O$4*P14^2</f>
        <v>0.11554925720055606</v>
      </c>
      <c r="P14">
        <v>-0.9</v>
      </c>
      <c r="T14">
        <f t="shared" si="4"/>
        <v>1.9197822676216222E-2</v>
      </c>
      <c r="U14">
        <f t="shared" si="5"/>
        <v>1.8797822676216221E-2</v>
      </c>
      <c r="V14">
        <f t="shared" si="6"/>
        <v>6.3949549334973141E-2</v>
      </c>
      <c r="W14">
        <f t="shared" si="0"/>
        <v>3.8949549334973146E-2</v>
      </c>
      <c r="X14">
        <f t="shared" si="7"/>
        <v>0.11906123701433587</v>
      </c>
      <c r="Y14">
        <f t="shared" si="8"/>
        <v>9.4061237014335872E-2</v>
      </c>
      <c r="Z14">
        <v>0.2</v>
      </c>
      <c r="AA14" s="9"/>
      <c r="AB14">
        <f t="shared" si="9"/>
        <v>2.0710665985489988E-2</v>
      </c>
      <c r="AC14">
        <f t="shared" si="10"/>
        <v>2.0310665985489987E-2</v>
      </c>
      <c r="AD14">
        <f t="shared" si="11"/>
        <v>6.54623926442469E-2</v>
      </c>
      <c r="AE14">
        <f t="shared" si="12"/>
        <v>4.0462392644246906E-2</v>
      </c>
      <c r="AF14">
        <f t="shared" si="13"/>
        <v>0.12057408032360963</v>
      </c>
      <c r="AG14">
        <f t="shared" si="14"/>
        <v>9.5574080323609631E-2</v>
      </c>
      <c r="AH14">
        <v>0.2</v>
      </c>
    </row>
    <row r="15" spans="1:40" x14ac:dyDescent="0.25">
      <c r="B15" s="3" t="s">
        <v>8</v>
      </c>
      <c r="C15" s="2">
        <v>9.5</v>
      </c>
      <c r="D15" s="2">
        <v>9.5</v>
      </c>
      <c r="O15">
        <f t="shared" si="16"/>
        <v>0.10415711390555724</v>
      </c>
      <c r="P15">
        <v>-0.8</v>
      </c>
      <c r="T15">
        <f t="shared" si="4"/>
        <v>2.2358794733652074E-2</v>
      </c>
      <c r="U15">
        <f t="shared" si="5"/>
        <v>2.1958794733652073E-2</v>
      </c>
      <c r="V15">
        <f t="shared" si="6"/>
        <v>6.7300179715855155E-2</v>
      </c>
      <c r="W15">
        <f t="shared" si="0"/>
        <v>4.2300179715855153E-2</v>
      </c>
      <c r="X15">
        <f t="shared" si="7"/>
        <v>0.12255147699442129</v>
      </c>
      <c r="Y15">
        <f t="shared" si="8"/>
        <v>9.7551476994421293E-2</v>
      </c>
      <c r="Z15">
        <v>0.3</v>
      </c>
      <c r="AA15" s="9"/>
      <c r="AB15">
        <f t="shared" si="9"/>
        <v>2.3871638042925841E-2</v>
      </c>
      <c r="AC15">
        <f t="shared" si="10"/>
        <v>2.3471638042925839E-2</v>
      </c>
      <c r="AD15">
        <f t="shared" si="11"/>
        <v>6.88130230251289E-2</v>
      </c>
      <c r="AE15">
        <f t="shared" si="12"/>
        <v>4.3813023025128912E-2</v>
      </c>
      <c r="AF15">
        <f t="shared" si="13"/>
        <v>0.12406432030369505</v>
      </c>
      <c r="AG15">
        <f t="shared" si="14"/>
        <v>9.9064320303695053E-2</v>
      </c>
      <c r="AH15">
        <v>0.3</v>
      </c>
    </row>
    <row r="16" spans="1:40" x14ac:dyDescent="0.25">
      <c r="B16" s="3" t="s">
        <v>11</v>
      </c>
      <c r="C16" s="2">
        <v>0.53</v>
      </c>
      <c r="D16" s="2">
        <v>0.53</v>
      </c>
      <c r="O16">
        <f t="shared" si="16"/>
        <v>9.4105222762911209E-2</v>
      </c>
      <c r="P16">
        <v>-0.7</v>
      </c>
      <c r="T16">
        <f t="shared" si="4"/>
        <v>2.6784155614062277E-2</v>
      </c>
      <c r="U16">
        <f t="shared" si="5"/>
        <v>2.6384155614062273E-2</v>
      </c>
      <c r="V16">
        <f t="shared" si="6"/>
        <v>7.1991062249089965E-2</v>
      </c>
      <c r="W16">
        <f t="shared" si="0"/>
        <v>4.6991062249089964E-2</v>
      </c>
      <c r="X16">
        <f t="shared" si="7"/>
        <v>0.12743781296654089</v>
      </c>
      <c r="Y16">
        <f t="shared" si="8"/>
        <v>0.10243781296654089</v>
      </c>
      <c r="Z16">
        <v>0.4</v>
      </c>
      <c r="AA16" s="9"/>
      <c r="AB16">
        <f t="shared" si="9"/>
        <v>2.8296998923336043E-2</v>
      </c>
      <c r="AC16">
        <f t="shared" si="10"/>
        <v>2.7896998923336039E-2</v>
      </c>
      <c r="AD16">
        <f t="shared" si="11"/>
        <v>7.3503905558363725E-2</v>
      </c>
      <c r="AE16">
        <f t="shared" si="12"/>
        <v>4.8503905558363723E-2</v>
      </c>
      <c r="AF16">
        <f t="shared" si="13"/>
        <v>0.12895065627581465</v>
      </c>
      <c r="AG16">
        <f t="shared" si="14"/>
        <v>0.10395065627581465</v>
      </c>
      <c r="AH16">
        <v>0.4</v>
      </c>
    </row>
    <row r="17" spans="2:34" x14ac:dyDescent="0.25">
      <c r="B17" s="3" t="s">
        <v>9</v>
      </c>
      <c r="C17" s="2">
        <v>0.5</v>
      </c>
      <c r="D17" s="2">
        <v>0.5</v>
      </c>
      <c r="O17">
        <f t="shared" si="16"/>
        <v>8.5393583772617992E-2</v>
      </c>
      <c r="P17">
        <v>-0.6</v>
      </c>
      <c r="T17">
        <f t="shared" si="4"/>
        <v>3.2473905317446816E-2</v>
      </c>
      <c r="U17">
        <f t="shared" si="5"/>
        <v>3.2073905317446812E-2</v>
      </c>
      <c r="V17">
        <f t="shared" si="6"/>
        <v>7.8022196934677573E-2</v>
      </c>
      <c r="W17">
        <f t="shared" si="0"/>
        <v>5.3022196934677579E-2</v>
      </c>
      <c r="X17">
        <f t="shared" si="7"/>
        <v>0.13372024493069465</v>
      </c>
      <c r="Y17">
        <f t="shared" si="8"/>
        <v>0.10872024493069465</v>
      </c>
      <c r="Z17">
        <v>0.5</v>
      </c>
      <c r="AA17" s="9"/>
      <c r="AB17">
        <f t="shared" si="9"/>
        <v>3.3986748626720575E-2</v>
      </c>
      <c r="AC17">
        <f t="shared" si="10"/>
        <v>3.3586748626720578E-2</v>
      </c>
      <c r="AD17">
        <f t="shared" si="11"/>
        <v>7.9535040243951333E-2</v>
      </c>
      <c r="AE17">
        <f t="shared" si="12"/>
        <v>5.4535040243951338E-2</v>
      </c>
      <c r="AF17">
        <f t="shared" si="13"/>
        <v>0.13523308823996841</v>
      </c>
      <c r="AG17">
        <f t="shared" si="14"/>
        <v>0.11023308823996841</v>
      </c>
      <c r="AH17">
        <v>0.5</v>
      </c>
    </row>
    <row r="18" spans="2:34" x14ac:dyDescent="0.25">
      <c r="B18" s="3" t="s">
        <v>10</v>
      </c>
      <c r="C18" s="2">
        <v>0.48</v>
      </c>
      <c r="D18" s="2">
        <v>0.48</v>
      </c>
      <c r="O18">
        <f t="shared" si="16"/>
        <v>7.8022196934677573E-2</v>
      </c>
      <c r="P18">
        <v>-0.5</v>
      </c>
      <c r="T18">
        <f t="shared" si="4"/>
        <v>3.9428043843805695E-2</v>
      </c>
      <c r="U18">
        <f t="shared" si="5"/>
        <v>3.902804384380569E-2</v>
      </c>
      <c r="V18">
        <f t="shared" si="6"/>
        <v>8.5393583772617992E-2</v>
      </c>
      <c r="W18">
        <f t="shared" si="0"/>
        <v>6.0393583772617991E-2</v>
      </c>
      <c r="X18">
        <f t="shared" si="7"/>
        <v>0.14139877288688257</v>
      </c>
      <c r="Y18">
        <f t="shared" si="8"/>
        <v>0.11639877288688258</v>
      </c>
      <c r="Z18">
        <v>0.6</v>
      </c>
      <c r="AA18" s="9"/>
      <c r="AB18">
        <f t="shared" si="9"/>
        <v>4.0940887153079461E-2</v>
      </c>
      <c r="AC18">
        <f t="shared" si="10"/>
        <v>4.0540887153079463E-2</v>
      </c>
      <c r="AD18">
        <f t="shared" si="11"/>
        <v>8.6906427081891752E-2</v>
      </c>
      <c r="AE18">
        <f t="shared" si="12"/>
        <v>6.190642708189175E-2</v>
      </c>
      <c r="AF18">
        <f t="shared" si="13"/>
        <v>0.14291161619615633</v>
      </c>
      <c r="AG18">
        <f t="shared" si="14"/>
        <v>0.11791161619615634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O19">
        <f t="shared" si="16"/>
        <v>7.1991062249089965E-2</v>
      </c>
      <c r="P19">
        <v>-0.4</v>
      </c>
      <c r="T19">
        <f t="shared" si="4"/>
        <v>4.7646571193138913E-2</v>
      </c>
      <c r="U19">
        <f t="shared" si="5"/>
        <v>4.7246571193138909E-2</v>
      </c>
      <c r="V19">
        <f t="shared" si="6"/>
        <v>9.4105222762911209E-2</v>
      </c>
      <c r="W19">
        <f t="shared" si="0"/>
        <v>6.91052227629112E-2</v>
      </c>
      <c r="X19">
        <f t="shared" si="7"/>
        <v>0.15047339683510469</v>
      </c>
      <c r="Y19">
        <f t="shared" si="8"/>
        <v>0.12547339683510469</v>
      </c>
      <c r="Z19">
        <v>0.7</v>
      </c>
      <c r="AA19" s="9"/>
      <c r="AB19">
        <f t="shared" si="9"/>
        <v>4.9159414502412679E-2</v>
      </c>
      <c r="AC19">
        <f t="shared" si="10"/>
        <v>4.8759414502412682E-2</v>
      </c>
      <c r="AD19">
        <f t="shared" si="11"/>
        <v>9.5618066072184954E-2</v>
      </c>
      <c r="AE19">
        <f t="shared" si="12"/>
        <v>7.061806607218496E-2</v>
      </c>
      <c r="AF19">
        <f t="shared" si="13"/>
        <v>0.15198624014437845</v>
      </c>
      <c r="AG19">
        <f t="shared" si="14"/>
        <v>0.12698624014437845</v>
      </c>
      <c r="AH19">
        <v>0.7</v>
      </c>
    </row>
    <row r="20" spans="2:34" x14ac:dyDescent="0.25">
      <c r="O20">
        <f t="shared" si="16"/>
        <v>6.7300179715855155E-2</v>
      </c>
      <c r="P20">
        <v>-0.3</v>
      </c>
      <c r="T20">
        <f t="shared" si="4"/>
        <v>5.7129487365446499E-2</v>
      </c>
      <c r="U20">
        <f t="shared" si="5"/>
        <v>5.6729487365446495E-2</v>
      </c>
      <c r="V20">
        <f t="shared" si="6"/>
        <v>0.10415711390555724</v>
      </c>
      <c r="W20">
        <f t="shared" si="0"/>
        <v>7.9157113905557241E-2</v>
      </c>
      <c r="X20">
        <f t="shared" si="7"/>
        <v>0.16094411677536097</v>
      </c>
      <c r="Y20">
        <f t="shared" si="8"/>
        <v>0.13594411677536097</v>
      </c>
      <c r="Z20">
        <v>0.8</v>
      </c>
      <c r="AA20" s="9"/>
      <c r="AB20">
        <f t="shared" si="9"/>
        <v>5.8642330674720258E-2</v>
      </c>
      <c r="AC20">
        <f t="shared" si="10"/>
        <v>5.8242330674720261E-2</v>
      </c>
      <c r="AD20">
        <f t="shared" si="11"/>
        <v>0.105669957214831</v>
      </c>
      <c r="AE20">
        <f t="shared" si="12"/>
        <v>8.0669957214831001E-2</v>
      </c>
      <c r="AF20">
        <f t="shared" si="13"/>
        <v>0.16245696008463473</v>
      </c>
      <c r="AG20">
        <f t="shared" si="14"/>
        <v>0.13745696008463473</v>
      </c>
      <c r="AH20">
        <v>0.8</v>
      </c>
    </row>
    <row r="21" spans="2:34" x14ac:dyDescent="0.25">
      <c r="O21">
        <f t="shared" si="16"/>
        <v>6.3949549334973141E-2</v>
      </c>
      <c r="P21">
        <v>-0.2</v>
      </c>
      <c r="T21">
        <f t="shared" si="4"/>
        <v>6.7876792360728397E-2</v>
      </c>
      <c r="U21">
        <f t="shared" si="5"/>
        <v>6.7476792360728399E-2</v>
      </c>
      <c r="V21">
        <f t="shared" si="6"/>
        <v>0.11554925720055606</v>
      </c>
      <c r="W21">
        <f t="shared" si="0"/>
        <v>9.0549257200556066E-2</v>
      </c>
      <c r="X21">
        <f t="shared" si="7"/>
        <v>0.17281093270765141</v>
      </c>
      <c r="Y21">
        <f t="shared" si="8"/>
        <v>0.14781093270765142</v>
      </c>
      <c r="Z21">
        <v>0.9</v>
      </c>
      <c r="AA21" s="9"/>
      <c r="AB21">
        <f t="shared" si="9"/>
        <v>6.938963567000217E-2</v>
      </c>
      <c r="AC21">
        <f t="shared" si="10"/>
        <v>6.8989635670002158E-2</v>
      </c>
      <c r="AD21">
        <f t="shared" si="11"/>
        <v>0.11706210050982982</v>
      </c>
      <c r="AE21">
        <f t="shared" si="12"/>
        <v>9.2062100509829825E-2</v>
      </c>
      <c r="AF21">
        <f t="shared" si="13"/>
        <v>0.17432377601692517</v>
      </c>
      <c r="AG21">
        <f t="shared" si="14"/>
        <v>0.14932377601692517</v>
      </c>
      <c r="AH21">
        <v>0.9</v>
      </c>
    </row>
    <row r="22" spans="2:34" x14ac:dyDescent="0.25">
      <c r="O22">
        <f t="shared" si="16"/>
        <v>6.1939171106443938E-2</v>
      </c>
      <c r="P22">
        <v>-0.1</v>
      </c>
      <c r="T22">
        <f t="shared" si="4"/>
        <v>7.9888486178984641E-2</v>
      </c>
      <c r="U22">
        <f t="shared" si="5"/>
        <v>7.9488486178984644E-2</v>
      </c>
      <c r="V22">
        <f t="shared" si="6"/>
        <v>0.1282816526479077</v>
      </c>
      <c r="W22">
        <f t="shared" si="0"/>
        <v>0.10328165264790769</v>
      </c>
      <c r="X22">
        <f t="shared" si="7"/>
        <v>0.18607384463197602</v>
      </c>
      <c r="Y22">
        <f t="shared" si="8"/>
        <v>0.16107384463197602</v>
      </c>
      <c r="Z22">
        <v>1</v>
      </c>
      <c r="AA22" s="9"/>
      <c r="AB22">
        <f t="shared" si="9"/>
        <v>8.1401329488258414E-2</v>
      </c>
      <c r="AC22">
        <f t="shared" si="10"/>
        <v>8.1001329488258417E-2</v>
      </c>
      <c r="AD22">
        <f t="shared" si="11"/>
        <v>0.12979449595718145</v>
      </c>
      <c r="AE22">
        <f t="shared" si="12"/>
        <v>0.10479449595718145</v>
      </c>
      <c r="AF22">
        <f t="shared" si="13"/>
        <v>0.18758668794124977</v>
      </c>
      <c r="AG22">
        <f t="shared" si="14"/>
        <v>0.16258668794124978</v>
      </c>
      <c r="AH22">
        <v>1</v>
      </c>
    </row>
    <row r="23" spans="2:34" x14ac:dyDescent="0.25">
      <c r="O23">
        <f t="shared" si="16"/>
        <v>6.126904503026754E-2</v>
      </c>
      <c r="P23">
        <v>0</v>
      </c>
      <c r="T23">
        <f t="shared" si="4"/>
        <v>9.3164568820215246E-2</v>
      </c>
      <c r="U23">
        <f t="shared" si="5"/>
        <v>9.2764568820215249E-2</v>
      </c>
      <c r="V23">
        <f t="shared" si="6"/>
        <v>0.14235430024761214</v>
      </c>
      <c r="W23">
        <f t="shared" si="0"/>
        <v>0.11735430024761213</v>
      </c>
      <c r="X23">
        <f t="shared" si="7"/>
        <v>0.20073285254833481</v>
      </c>
      <c r="Y23">
        <f t="shared" si="8"/>
        <v>0.17573285254833482</v>
      </c>
      <c r="Z23">
        <v>1.1000000000000001</v>
      </c>
      <c r="AA23" s="9"/>
      <c r="AB23">
        <f t="shared" si="9"/>
        <v>9.4677412129489019E-2</v>
      </c>
      <c r="AC23">
        <f t="shared" si="10"/>
        <v>9.4277412129489008E-2</v>
      </c>
      <c r="AD23">
        <f t="shared" si="11"/>
        <v>0.1438671435568859</v>
      </c>
      <c r="AE23">
        <f t="shared" si="12"/>
        <v>0.11886714355688589</v>
      </c>
      <c r="AF23">
        <f t="shared" si="13"/>
        <v>0.20224569585760857</v>
      </c>
      <c r="AG23">
        <f t="shared" si="14"/>
        <v>0.17724569585760858</v>
      </c>
      <c r="AH23">
        <v>1.1000000000000001</v>
      </c>
    </row>
    <row r="24" spans="2:34" x14ac:dyDescent="0.25">
      <c r="O24">
        <f t="shared" si="16"/>
        <v>6.1939171106443938E-2</v>
      </c>
      <c r="P24">
        <v>0.1</v>
      </c>
      <c r="T24">
        <f t="shared" si="4"/>
        <v>0.10770504028442017</v>
      </c>
      <c r="U24">
        <f t="shared" si="5"/>
        <v>0.10730504028442017</v>
      </c>
      <c r="V24">
        <f t="shared" si="6"/>
        <v>0.15776719999966934</v>
      </c>
      <c r="W24">
        <f t="shared" si="0"/>
        <v>0.13276719999966935</v>
      </c>
      <c r="X24">
        <f t="shared" si="7"/>
        <v>0.21678795645672774</v>
      </c>
      <c r="Y24">
        <f t="shared" si="8"/>
        <v>0.19178795645672775</v>
      </c>
      <c r="Z24">
        <v>1.2</v>
      </c>
      <c r="AA24" s="9"/>
      <c r="AB24">
        <f t="shared" si="9"/>
        <v>0.10921788359369394</v>
      </c>
      <c r="AC24">
        <f t="shared" si="10"/>
        <v>0.10881788359369393</v>
      </c>
      <c r="AD24">
        <f t="shared" si="11"/>
        <v>0.1592800433089431</v>
      </c>
      <c r="AE24">
        <f t="shared" si="12"/>
        <v>0.13428004330894311</v>
      </c>
      <c r="AF24">
        <f t="shared" si="13"/>
        <v>0.2183007997660015</v>
      </c>
      <c r="AG24">
        <f t="shared" si="14"/>
        <v>0.19330079976600151</v>
      </c>
      <c r="AH24">
        <v>1.2</v>
      </c>
    </row>
    <row r="25" spans="2:34" x14ac:dyDescent="0.25">
      <c r="O25">
        <f t="shared" si="16"/>
        <v>6.3949549334973141E-2</v>
      </c>
      <c r="P25">
        <v>0.2</v>
      </c>
      <c r="T25">
        <f t="shared" si="4"/>
        <v>0.12350990057159945</v>
      </c>
      <c r="U25">
        <f t="shared" si="5"/>
        <v>0.12310990057159946</v>
      </c>
      <c r="V25">
        <f t="shared" si="6"/>
        <v>0.17452035190407941</v>
      </c>
      <c r="W25">
        <f t="shared" si="0"/>
        <v>0.14952035190407942</v>
      </c>
      <c r="X25">
        <f t="shared" si="7"/>
        <v>0.23423915635715487</v>
      </c>
      <c r="Y25">
        <f t="shared" si="8"/>
        <v>0.2092391563571549</v>
      </c>
      <c r="Z25">
        <v>1.3</v>
      </c>
      <c r="AA25" s="9"/>
      <c r="AB25">
        <f t="shared" si="9"/>
        <v>0.12502274388087323</v>
      </c>
      <c r="AC25">
        <f t="shared" si="10"/>
        <v>0.12462274388087322</v>
      </c>
      <c r="AD25">
        <f t="shared" si="11"/>
        <v>0.17603319521335314</v>
      </c>
      <c r="AE25">
        <f t="shared" si="12"/>
        <v>0.15103319521335318</v>
      </c>
      <c r="AF25">
        <f t="shared" si="13"/>
        <v>0.23575199966642862</v>
      </c>
      <c r="AG25">
        <f t="shared" si="14"/>
        <v>0.21075199966642866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O26">
        <f t="shared" si="16"/>
        <v>6.7300179715855155E-2</v>
      </c>
      <c r="P26">
        <v>0.3</v>
      </c>
      <c r="T26">
        <f t="shared" si="4"/>
        <v>0.14057914968175306</v>
      </c>
      <c r="U26">
        <f t="shared" si="5"/>
        <v>0.14017914968175305</v>
      </c>
      <c r="V26">
        <f t="shared" si="6"/>
        <v>0.19261375596084221</v>
      </c>
      <c r="W26">
        <f t="shared" si="0"/>
        <v>0.16761375596084221</v>
      </c>
      <c r="X26">
        <f t="shared" si="7"/>
        <v>0.25308645224961612</v>
      </c>
      <c r="Y26">
        <f t="shared" si="8"/>
        <v>0.22808645224961616</v>
      </c>
      <c r="Z26">
        <v>1.4</v>
      </c>
      <c r="AA26" s="9"/>
      <c r="AB26">
        <f t="shared" si="9"/>
        <v>0.14209199299102682</v>
      </c>
      <c r="AC26">
        <f t="shared" si="10"/>
        <v>0.14169199299102681</v>
      </c>
      <c r="AD26">
        <f t="shared" si="11"/>
        <v>0.19412659927011597</v>
      </c>
      <c r="AE26">
        <f t="shared" si="12"/>
        <v>0.16912659927011597</v>
      </c>
      <c r="AF26">
        <f t="shared" si="13"/>
        <v>0.25459929555888994</v>
      </c>
      <c r="AG26">
        <f t="shared" si="14"/>
        <v>0.22959929555888992</v>
      </c>
      <c r="AH26">
        <v>1.4</v>
      </c>
    </row>
    <row r="27" spans="2:34" x14ac:dyDescent="0.25">
      <c r="F27" s="11"/>
      <c r="G27" s="11"/>
      <c r="H27" s="11"/>
      <c r="I27" s="11"/>
      <c r="O27">
        <f t="shared" si="16"/>
        <v>7.1991062249089965E-2</v>
      </c>
      <c r="P27">
        <v>0.4</v>
      </c>
      <c r="T27">
        <f t="shared" si="4"/>
        <v>0.15891278761488103</v>
      </c>
      <c r="U27">
        <f t="shared" si="5"/>
        <v>0.15851278761488102</v>
      </c>
      <c r="V27">
        <f t="shared" si="6"/>
        <v>0.21204741216995787</v>
      </c>
      <c r="W27">
        <f t="shared" si="0"/>
        <v>0.18704741216995788</v>
      </c>
      <c r="X27">
        <f t="shared" si="7"/>
        <v>0.27332984413411165</v>
      </c>
      <c r="Y27">
        <f t="shared" si="8"/>
        <v>0.24832984413411163</v>
      </c>
      <c r="Z27">
        <v>1.5</v>
      </c>
      <c r="AA27" s="9"/>
      <c r="AB27">
        <f t="shared" si="9"/>
        <v>0.16042563092415479</v>
      </c>
      <c r="AC27">
        <f t="shared" si="10"/>
        <v>0.16002563092415481</v>
      </c>
      <c r="AD27">
        <f t="shared" si="11"/>
        <v>0.21356025547923163</v>
      </c>
      <c r="AE27">
        <f t="shared" si="12"/>
        <v>0.18856025547923164</v>
      </c>
      <c r="AF27">
        <f t="shared" si="13"/>
        <v>0.27484268744338536</v>
      </c>
      <c r="AG27">
        <f t="shared" si="14"/>
        <v>0.24984268744338539</v>
      </c>
      <c r="AH27">
        <v>1.5</v>
      </c>
    </row>
    <row r="28" spans="2:34" x14ac:dyDescent="0.25">
      <c r="E28" t="s">
        <v>13</v>
      </c>
      <c r="F28" t="s">
        <v>14</v>
      </c>
      <c r="O28">
        <f t="shared" si="16"/>
        <v>7.8022196934677573E-2</v>
      </c>
      <c r="P28">
        <v>0.5</v>
      </c>
      <c r="T28">
        <f t="shared" si="4"/>
        <v>0.17851081437098337</v>
      </c>
      <c r="U28">
        <f t="shared" si="5"/>
        <v>0.17811081437098336</v>
      </c>
      <c r="V28">
        <f t="shared" si="6"/>
        <v>0.23282132053142635</v>
      </c>
      <c r="W28">
        <f t="shared" si="0"/>
        <v>0.20782132053142635</v>
      </c>
      <c r="X28">
        <f t="shared" si="7"/>
        <v>0.29496933201064129</v>
      </c>
      <c r="Y28">
        <f t="shared" si="8"/>
        <v>0.26996933201064133</v>
      </c>
      <c r="Z28">
        <v>1.6</v>
      </c>
      <c r="AA28" s="9"/>
      <c r="AB28">
        <f t="shared" si="9"/>
        <v>0.18002365768025713</v>
      </c>
      <c r="AC28">
        <f t="shared" si="10"/>
        <v>0.17962365768025715</v>
      </c>
      <c r="AD28">
        <f t="shared" si="11"/>
        <v>0.2343341638407001</v>
      </c>
      <c r="AE28">
        <f t="shared" si="12"/>
        <v>0.20933416384070011</v>
      </c>
      <c r="AF28">
        <f t="shared" si="13"/>
        <v>0.29648217531991505</v>
      </c>
      <c r="AG28">
        <f t="shared" si="14"/>
        <v>0.27148217531991503</v>
      </c>
      <c r="AH28">
        <v>1.6</v>
      </c>
    </row>
    <row r="29" spans="2:34" x14ac:dyDescent="0.25">
      <c r="E29">
        <v>59000</v>
      </c>
      <c r="F29">
        <v>95</v>
      </c>
      <c r="O29">
        <f t="shared" si="16"/>
        <v>8.5393583772617992E-2</v>
      </c>
      <c r="P29">
        <v>0.6</v>
      </c>
      <c r="T29">
        <f t="shared" si="4"/>
        <v>0.19937322995005996</v>
      </c>
      <c r="U29">
        <f t="shared" si="5"/>
        <v>0.19897322995005995</v>
      </c>
      <c r="V29">
        <f t="shared" si="6"/>
        <v>0.25493548104524755</v>
      </c>
      <c r="W29">
        <f t="shared" si="0"/>
        <v>0.22993548104524755</v>
      </c>
      <c r="X29">
        <f t="shared" si="7"/>
        <v>0.31800491587920504</v>
      </c>
      <c r="Y29">
        <f t="shared" si="8"/>
        <v>0.29300491587920507</v>
      </c>
      <c r="Z29">
        <v>1.7</v>
      </c>
      <c r="AA29" s="9"/>
      <c r="AB29">
        <f t="shared" si="9"/>
        <v>0.20088607325933372</v>
      </c>
      <c r="AC29">
        <f t="shared" si="10"/>
        <v>0.20048607325933374</v>
      </c>
      <c r="AD29">
        <f t="shared" si="11"/>
        <v>0.25644832435452131</v>
      </c>
      <c r="AE29">
        <f t="shared" si="12"/>
        <v>0.23144832435452131</v>
      </c>
      <c r="AF29">
        <f t="shared" si="13"/>
        <v>0.3195177591884788</v>
      </c>
      <c r="AG29">
        <f t="shared" si="14"/>
        <v>0.29451775918847878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O30">
        <f t="shared" si="16"/>
        <v>9.4105222762911209E-2</v>
      </c>
      <c r="P30">
        <v>0.7</v>
      </c>
      <c r="T30">
        <f t="shared" si="4"/>
        <v>0.22150003435211099</v>
      </c>
      <c r="U30">
        <f t="shared" si="5"/>
        <v>0.22110003435211101</v>
      </c>
      <c r="V30">
        <f t="shared" si="6"/>
        <v>0.27838989371142164</v>
      </c>
      <c r="W30">
        <f t="shared" si="0"/>
        <v>0.25338989371142162</v>
      </c>
      <c r="X30">
        <f t="shared" si="7"/>
        <v>0.34243659573980301</v>
      </c>
      <c r="Y30">
        <f t="shared" si="8"/>
        <v>0.31743659573980304</v>
      </c>
      <c r="Z30">
        <v>1.8</v>
      </c>
      <c r="AA30" s="9"/>
      <c r="AB30">
        <f t="shared" si="9"/>
        <v>0.22301287766138475</v>
      </c>
      <c r="AC30">
        <f t="shared" si="10"/>
        <v>0.22261287766138477</v>
      </c>
      <c r="AD30">
        <f t="shared" si="11"/>
        <v>0.2799027370206954</v>
      </c>
      <c r="AE30">
        <f t="shared" si="12"/>
        <v>0.25490273702069544</v>
      </c>
      <c r="AF30">
        <f t="shared" si="13"/>
        <v>0.34394943904907682</v>
      </c>
      <c r="AG30">
        <f t="shared" si="14"/>
        <v>0.3189494390490768</v>
      </c>
      <c r="AH30">
        <v>1.8</v>
      </c>
    </row>
    <row r="31" spans="2:34" x14ac:dyDescent="0.25">
      <c r="O31">
        <f t="shared" si="16"/>
        <v>0.10415711390555724</v>
      </c>
      <c r="P31">
        <v>0.8</v>
      </c>
    </row>
    <row r="32" spans="2:34" x14ac:dyDescent="0.25">
      <c r="O32">
        <f t="shared" si="16"/>
        <v>0.11554925720055606</v>
      </c>
      <c r="P32">
        <v>0.9</v>
      </c>
    </row>
    <row r="33" spans="5:16" x14ac:dyDescent="0.25">
      <c r="O33">
        <f t="shared" si="16"/>
        <v>0.1282816526479077</v>
      </c>
      <c r="P33">
        <v>1</v>
      </c>
    </row>
    <row r="34" spans="5:16" x14ac:dyDescent="0.25">
      <c r="O34">
        <f t="shared" si="16"/>
        <v>0.14235430024761214</v>
      </c>
      <c r="P34">
        <v>1.1000000000000001</v>
      </c>
    </row>
    <row r="35" spans="5:16" x14ac:dyDescent="0.25">
      <c r="O35">
        <f t="shared" si="16"/>
        <v>0.15776719999966934</v>
      </c>
      <c r="P35">
        <v>1.2</v>
      </c>
    </row>
    <row r="36" spans="5:16" x14ac:dyDescent="0.25">
      <c r="E36" s="10" t="s">
        <v>16</v>
      </c>
      <c r="F36" s="10"/>
      <c r="G36" s="10"/>
      <c r="H36" s="10"/>
      <c r="I36" s="10"/>
      <c r="J36" s="10"/>
      <c r="O36">
        <f t="shared" si="16"/>
        <v>0.17452035190407941</v>
      </c>
      <c r="P36">
        <v>1.3</v>
      </c>
    </row>
    <row r="37" spans="5:16" x14ac:dyDescent="0.25">
      <c r="G37" s="11"/>
      <c r="H37" s="11"/>
      <c r="I37" s="11"/>
      <c r="J37" s="11"/>
      <c r="O37">
        <f t="shared" si="16"/>
        <v>0.19261375596084221</v>
      </c>
      <c r="P37">
        <v>1.4</v>
      </c>
    </row>
    <row r="38" spans="5:16" x14ac:dyDescent="0.25">
      <c r="F38" t="s">
        <v>13</v>
      </c>
      <c r="G38" t="s">
        <v>14</v>
      </c>
      <c r="O38">
        <f t="shared" si="16"/>
        <v>0.21204741216995787</v>
      </c>
      <c r="P38">
        <v>1.5</v>
      </c>
    </row>
    <row r="39" spans="5:16" x14ac:dyDescent="0.25">
      <c r="F39">
        <v>80000</v>
      </c>
      <c r="G39">
        <v>105.4</v>
      </c>
      <c r="O39">
        <f t="shared" si="16"/>
        <v>0.23282132053142635</v>
      </c>
      <c r="P39">
        <v>1.6</v>
      </c>
    </row>
    <row r="40" spans="5:16" x14ac:dyDescent="0.25">
      <c r="E40" t="s">
        <v>15</v>
      </c>
      <c r="F40" s="11">
        <f>F39/G39</f>
        <v>759.01328273244781</v>
      </c>
      <c r="G40" s="11"/>
      <c r="I40" s="11"/>
      <c r="J40" s="11"/>
      <c r="O40">
        <f t="shared" si="16"/>
        <v>0.25493548104524755</v>
      </c>
      <c r="P40">
        <v>1.7</v>
      </c>
    </row>
    <row r="41" spans="5:16" x14ac:dyDescent="0.25">
      <c r="O41">
        <f t="shared" si="16"/>
        <v>0.27838989371142164</v>
      </c>
      <c r="P41">
        <v>1.8</v>
      </c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7"/>
      <c r="I66" s="7"/>
      <c r="J66" s="7" t="s">
        <v>44</v>
      </c>
      <c r="K66" s="7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7"/>
      <c r="J84" s="7"/>
      <c r="K84" s="7" t="s">
        <v>44</v>
      </c>
      <c r="L84" s="7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4B4A-72C8-444F-B4C8-32D24BCB5E7D}">
  <dimension ref="A1:BG92"/>
  <sheetViews>
    <sheetView zoomScale="96" zoomScaleNormal="96" workbookViewId="0">
      <selection activeCell="E10" sqref="E10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3.28515625" customWidth="1"/>
    <col min="20" max="20" width="19" customWidth="1"/>
    <col min="21" max="21" width="27.7109375" customWidth="1"/>
    <col min="22" max="22" width="41.42578125" customWidth="1"/>
    <col min="23" max="23" width="42.140625" customWidth="1"/>
    <col min="24" max="24" width="41.28515625" customWidth="1"/>
    <col min="25" max="25" width="42.5703125" customWidth="1"/>
    <col min="28" max="28" width="19.140625" customWidth="1"/>
    <col min="29" max="29" width="29" customWidth="1"/>
    <col min="30" max="30" width="37.42578125" customWidth="1"/>
    <col min="31" max="31" width="43.7109375" customWidth="1"/>
    <col min="32" max="32" width="42.85546875" customWidth="1"/>
    <col min="33" max="33" width="43.5703125" customWidth="1"/>
  </cols>
  <sheetData>
    <row r="1" spans="1:59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59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>E2/$D$14</f>
        <v>5.3343054302952463E-2</v>
      </c>
      <c r="H2" s="5">
        <f xml:space="preserve"> 1/(4 * F2 / (PI() * $C$15 * $C$16))^0.5</f>
        <v>9.4973341552895274</v>
      </c>
      <c r="I2" s="5">
        <f>1/(4*G2/(PI()*$D$15*$D$16))^0.5</f>
        <v>9.0843489849686332</v>
      </c>
      <c r="L2" s="3" t="s">
        <v>38</v>
      </c>
      <c r="M2">
        <f xml:space="preserve"> F9+R74</f>
        <v>1.6669045030267535E-2</v>
      </c>
      <c r="N2">
        <f xml:space="preserve"> G9+S74</f>
        <v>1.8181888339541302E-2</v>
      </c>
      <c r="O2">
        <f xml:space="preserve"> 1/(PI() * C15 * C16)</f>
        <v>5.67903454386781E-2</v>
      </c>
      <c r="P2">
        <f xml:space="preserve"> 1/(PI() * D15 * D16)</f>
        <v>5.67903454386781E-2</v>
      </c>
      <c r="T2">
        <f xml:space="preserve"> $M$2 + $O$2*Z2^2</f>
        <v>7.3459390468945632E-2</v>
      </c>
      <c r="U2">
        <f xml:space="preserve"> $M$3 + $O$3*Z2^2</f>
        <v>7.3059390468945634E-2</v>
      </c>
      <c r="V2">
        <f xml:space="preserve"> $M$4 + $O$4*Z2^2</f>
        <v>0.10110173040316052</v>
      </c>
      <c r="W2">
        <f t="shared" ref="W2:W30" si="0" xml:space="preserve"> $M$5 + $O$5*Z2^2</f>
        <v>8.610173040316052E-2</v>
      </c>
      <c r="X2">
        <f xml:space="preserve"> $M$6 + $O$6*Z2^2</f>
        <v>0.14831775578734174</v>
      </c>
      <c r="Y2">
        <f xml:space="preserve"> $M$7 + $O$7*Z2^2</f>
        <v>0.13331775578734176</v>
      </c>
      <c r="Z2">
        <v>-1</v>
      </c>
      <c r="AA2" s="9"/>
      <c r="AB2">
        <f xml:space="preserve"> $N$2 + $P$2*AH2^2</f>
        <v>7.4972233778219405E-2</v>
      </c>
      <c r="AC2">
        <f xml:space="preserve"> $N$3 + $P$3*AH2^2</f>
        <v>7.4572233778219393E-2</v>
      </c>
      <c r="AD2">
        <f xml:space="preserve"> $N$4 + $P$4*AH2^2</f>
        <v>0.10110173040316052</v>
      </c>
      <c r="AE2">
        <f xml:space="preserve"> $N$5 + $P$5*AH2^2</f>
        <v>8.610173040316052E-2</v>
      </c>
      <c r="AF2">
        <f xml:space="preserve"> $N$6 + $P$6*AH2^2</f>
        <v>0.14831775578734174</v>
      </c>
      <c r="AG2">
        <f xml:space="preserve"> $N$7 + $P$7*AH2^2</f>
        <v>0.13331775578734176</v>
      </c>
      <c r="AH2">
        <v>-1</v>
      </c>
      <c r="BG2">
        <v>1</v>
      </c>
    </row>
    <row r="3" spans="1:59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>D3/$C$14</f>
        <v>4.3387243702459069E-2</v>
      </c>
      <c r="G3" s="1">
        <f t="shared" ref="G3:G8" si="1">E3/$D$14</f>
        <v>4.7421782989859156E-2</v>
      </c>
      <c r="H3" s="5">
        <f t="shared" ref="H3:H8" si="2" xml:space="preserve"> 1/(4 * F3 / (PI() * $C$15 * $C$16))^0.5</f>
        <v>10.072834966926045</v>
      </c>
      <c r="I3" s="5">
        <f t="shared" ref="I3:I8" si="3">1/(4*G3/(PI()*$D$15*$D$16))^0.5</f>
        <v>9.6348245319543206</v>
      </c>
      <c r="L3" s="3" t="s">
        <v>67</v>
      </c>
      <c r="M3">
        <f xml:space="preserve"> F9</f>
        <v>1.6269045030267534E-2</v>
      </c>
      <c r="N3">
        <f>G9</f>
        <v>1.77818883395413E-2</v>
      </c>
      <c r="O3">
        <f xml:space="preserve"> 1/(PI() * C15 * C16)</f>
        <v>5.67903454386781E-2</v>
      </c>
      <c r="P3">
        <f xml:space="preserve"> 1/(PI() * D15 * D16)</f>
        <v>5.67903454386781E-2</v>
      </c>
      <c r="T3">
        <f t="shared" ref="T3:T30" si="4" xml:space="preserve"> $M$2 + $O$2*Z3^2</f>
        <v>6.2669224835596796E-2</v>
      </c>
      <c r="U3">
        <f t="shared" ref="U3:U30" si="5" xml:space="preserve"> $M$3 + $O$3*Z3^2</f>
        <v>6.2269224835596798E-2</v>
      </c>
      <c r="V3">
        <f t="shared" ref="V3:V30" si="6" xml:space="preserve"> $M$4 + $O$4*Z3^2</f>
        <v>8.9733520182310858E-2</v>
      </c>
      <c r="W3">
        <f t="shared" si="0"/>
        <v>7.4733520182310859E-2</v>
      </c>
      <c r="X3">
        <f t="shared" ref="X3:X30" si="7" xml:space="preserve"> $M$6 + $O$6*Z3^2</f>
        <v>0.13652850074349765</v>
      </c>
      <c r="Y3">
        <f t="shared" ref="Y3:Y30" si="8" xml:space="preserve"> $M$7 + $O$7*Z3^2</f>
        <v>0.12152850074349766</v>
      </c>
      <c r="Z3">
        <v>-0.9</v>
      </c>
      <c r="AA3" s="9"/>
      <c r="AB3">
        <f t="shared" ref="AB3:AB30" si="9" xml:space="preserve"> $N$2 + $P$2*AH3^2</f>
        <v>6.4182068144870569E-2</v>
      </c>
      <c r="AC3">
        <f t="shared" ref="AC3:AC30" si="10" xml:space="preserve"> $N$3 + $P$3*AH3^2</f>
        <v>6.3782068144870557E-2</v>
      </c>
      <c r="AD3">
        <f t="shared" ref="AD3:AD30" si="11" xml:space="preserve"> $N$4 + $P$4*AH3^2</f>
        <v>8.9733520182310858E-2</v>
      </c>
      <c r="AE3">
        <f t="shared" ref="AE3:AE30" si="12" xml:space="preserve"> $N$5 + $P$5*AH3^2</f>
        <v>7.4733520182310859E-2</v>
      </c>
      <c r="AF3">
        <f t="shared" ref="AF3:AF30" si="13" xml:space="preserve"> $N$6 + $P$6*AH3^2</f>
        <v>0.13652850074349765</v>
      </c>
      <c r="AG3">
        <f t="shared" ref="AG3:AG30" si="14" xml:space="preserve"> $N$7 + $P$7*AH3^2</f>
        <v>0.12152850074349766</v>
      </c>
      <c r="AH3">
        <v>-0.9</v>
      </c>
    </row>
    <row r="4" spans="1:59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ref="F4:F7" si="15">D4/$C$14</f>
        <v>3.7963134291490438E-2</v>
      </c>
      <c r="G4" s="1">
        <f t="shared" si="1"/>
        <v>4.1493290708483198E-2</v>
      </c>
      <c r="H4" s="5">
        <f t="shared" si="2"/>
        <v>10.768413368996887</v>
      </c>
      <c r="I4" s="5">
        <f t="shared" si="3"/>
        <v>10.300156176339923</v>
      </c>
      <c r="L4" s="3" t="s">
        <v>41</v>
      </c>
      <c r="M4">
        <f>F9 +R69+R71</f>
        <v>4.1269045030267536E-2</v>
      </c>
      <c r="N4">
        <f>F9 +S69+S71</f>
        <v>4.1269045030267536E-2</v>
      </c>
      <c r="O4">
        <f xml:space="preserve"> 1/(PI() * C15 * C17)</f>
        <v>5.9832685372892984E-2</v>
      </c>
      <c r="P4">
        <f xml:space="preserve"> 1/(PI() * D15 * D17)</f>
        <v>5.9832685372892984E-2</v>
      </c>
      <c r="T4">
        <f t="shared" si="4"/>
        <v>5.3014866111021533E-2</v>
      </c>
      <c r="U4">
        <f t="shared" si="5"/>
        <v>5.2614866111021528E-2</v>
      </c>
      <c r="V4">
        <f t="shared" si="6"/>
        <v>7.9561963668919045E-2</v>
      </c>
      <c r="W4">
        <f t="shared" si="0"/>
        <v>6.4561963668919059E-2</v>
      </c>
      <c r="X4">
        <f t="shared" si="7"/>
        <v>0.12598021991479505</v>
      </c>
      <c r="Y4">
        <f t="shared" si="8"/>
        <v>0.11098021991479504</v>
      </c>
      <c r="Z4">
        <v>-0.8</v>
      </c>
      <c r="AA4" s="9"/>
      <c r="AB4">
        <f t="shared" si="9"/>
        <v>5.4527709420295292E-2</v>
      </c>
      <c r="AC4">
        <f t="shared" si="10"/>
        <v>5.4127709420295295E-2</v>
      </c>
      <c r="AD4">
        <f t="shared" si="11"/>
        <v>7.9561963668919045E-2</v>
      </c>
      <c r="AE4">
        <f t="shared" si="12"/>
        <v>6.4561963668919059E-2</v>
      </c>
      <c r="AF4">
        <f t="shared" si="13"/>
        <v>0.12598021991479505</v>
      </c>
      <c r="AG4">
        <f t="shared" si="14"/>
        <v>0.11098021991479504</v>
      </c>
      <c r="AH4">
        <v>-0.8</v>
      </c>
    </row>
    <row r="5" spans="1:59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15"/>
        <v>3.2543335328609493E-2</v>
      </c>
      <c r="G5" s="1">
        <f t="shared" si="1"/>
        <v>3.5569509699738523E-2</v>
      </c>
      <c r="H5" s="5">
        <f t="shared" si="2"/>
        <v>11.630589256400796</v>
      </c>
      <c r="I5" s="5">
        <f t="shared" si="3"/>
        <v>11.124840926769593</v>
      </c>
      <c r="L5" s="3" t="s">
        <v>39</v>
      </c>
      <c r="M5">
        <f>F9 +R69</f>
        <v>2.6269045030267536E-2</v>
      </c>
      <c r="N5">
        <f>F9 +R69</f>
        <v>2.6269045030267536E-2</v>
      </c>
      <c r="O5">
        <f xml:space="preserve"> 1/(PI() * C15 * C17)</f>
        <v>5.9832685372892984E-2</v>
      </c>
      <c r="P5">
        <f xml:space="preserve"> 1/(PI() * D15 * D17)</f>
        <v>5.9832685372892984E-2</v>
      </c>
      <c r="T5">
        <f t="shared" si="4"/>
        <v>4.4496314295219802E-2</v>
      </c>
      <c r="U5">
        <f t="shared" si="5"/>
        <v>4.4096314295219805E-2</v>
      </c>
      <c r="V5">
        <f t="shared" si="6"/>
        <v>7.0587060862985093E-2</v>
      </c>
      <c r="W5">
        <f t="shared" si="0"/>
        <v>5.5587060862985094E-2</v>
      </c>
      <c r="X5">
        <f t="shared" si="7"/>
        <v>0.1166729133012339</v>
      </c>
      <c r="Y5">
        <f t="shared" si="8"/>
        <v>0.1016729133012339</v>
      </c>
      <c r="Z5">
        <v>-0.7</v>
      </c>
      <c r="AA5" s="9"/>
      <c r="AB5">
        <f t="shared" si="9"/>
        <v>4.6009157604493568E-2</v>
      </c>
      <c r="AC5">
        <f t="shared" si="10"/>
        <v>4.5609157604493564E-2</v>
      </c>
      <c r="AD5">
        <f t="shared" si="11"/>
        <v>7.0587060862985093E-2</v>
      </c>
      <c r="AE5">
        <f t="shared" si="12"/>
        <v>5.5587060862985094E-2</v>
      </c>
      <c r="AF5">
        <f t="shared" si="13"/>
        <v>0.1166729133012339</v>
      </c>
      <c r="AG5">
        <f t="shared" si="14"/>
        <v>0.1016729133012339</v>
      </c>
      <c r="AH5">
        <v>-0.7</v>
      </c>
    </row>
    <row r="6" spans="1:59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15"/>
        <v>2.7118275045047768E-2</v>
      </c>
      <c r="G6" s="1">
        <f t="shared" si="1"/>
        <v>2.9639978125014708E-2</v>
      </c>
      <c r="H6" s="5">
        <f t="shared" si="2"/>
        <v>12.740947276077403</v>
      </c>
      <c r="I6" s="5">
        <f t="shared" si="3"/>
        <v>12.186915776835084</v>
      </c>
      <c r="L6" s="3" t="s">
        <v>42</v>
      </c>
      <c r="M6">
        <f xml:space="preserve"> F9 + R70+R71</f>
        <v>8.6269045030267541E-2</v>
      </c>
      <c r="N6">
        <f xml:space="preserve"> F9 + S70+S71</f>
        <v>8.6269045030267541E-2</v>
      </c>
      <c r="O6">
        <f xml:space="preserve"> 1/(PI() * C15 * C18)</f>
        <v>6.2048710757074209E-2</v>
      </c>
      <c r="P6">
        <f xml:space="preserve"> 1/(PI() * D15 * D18)</f>
        <v>6.2048710757074209E-2</v>
      </c>
      <c r="T6">
        <f t="shared" si="4"/>
        <v>3.7113569388191651E-2</v>
      </c>
      <c r="U6">
        <f t="shared" si="5"/>
        <v>3.6713569388191647E-2</v>
      </c>
      <c r="V6">
        <f t="shared" si="6"/>
        <v>6.2808811764509004E-2</v>
      </c>
      <c r="W6">
        <f t="shared" si="0"/>
        <v>4.7808811764509011E-2</v>
      </c>
      <c r="X6">
        <f t="shared" si="7"/>
        <v>0.10860658090281425</v>
      </c>
      <c r="Y6">
        <f t="shared" si="8"/>
        <v>9.3606580902814263E-2</v>
      </c>
      <c r="Z6">
        <v>-0.6</v>
      </c>
      <c r="AA6" s="9"/>
      <c r="AB6">
        <f t="shared" si="9"/>
        <v>3.8626412697465418E-2</v>
      </c>
      <c r="AC6">
        <f t="shared" si="10"/>
        <v>3.822641269746542E-2</v>
      </c>
      <c r="AD6">
        <f t="shared" si="11"/>
        <v>6.2808811764509004E-2</v>
      </c>
      <c r="AE6">
        <f t="shared" si="12"/>
        <v>4.7808811764509011E-2</v>
      </c>
      <c r="AF6">
        <f t="shared" si="13"/>
        <v>0.10860658090281425</v>
      </c>
      <c r="AG6">
        <f t="shared" si="14"/>
        <v>9.3606580902814263E-2</v>
      </c>
      <c r="AH6">
        <v>-0.6</v>
      </c>
    </row>
    <row r="7" spans="1:59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 t="shared" si="15"/>
        <v>2.1695120228691973E-2</v>
      </c>
      <c r="G7" s="1">
        <f>E7/$D$14</f>
        <v>2.3712529205113429E-2</v>
      </c>
      <c r="H7" s="5">
        <f xml:space="preserve"> 1/(4 * F7 / (PI() * $C$15 * $C$16))^0.5</f>
        <v>14.24464789168</v>
      </c>
      <c r="I7" s="5">
        <f t="shared" si="3"/>
        <v>13.625228985330351</v>
      </c>
      <c r="L7" s="3" t="s">
        <v>40</v>
      </c>
      <c r="M7">
        <f xml:space="preserve"> F9 + R70</f>
        <v>7.1269045030267542E-2</v>
      </c>
      <c r="N7">
        <f xml:space="preserve"> F9 + R70</f>
        <v>7.1269045030267542E-2</v>
      </c>
      <c r="O7">
        <f xml:space="preserve"> 1/(PI() * C15 * C18)</f>
        <v>6.2048710757074209E-2</v>
      </c>
      <c r="P7">
        <f xml:space="preserve"> 1/(PI() * D15 * D18)</f>
        <v>6.2048710757074209E-2</v>
      </c>
      <c r="T7">
        <f t="shared" si="4"/>
        <v>3.086663138993706E-2</v>
      </c>
      <c r="U7">
        <f t="shared" si="5"/>
        <v>3.0466631389937059E-2</v>
      </c>
      <c r="V7">
        <f t="shared" si="6"/>
        <v>5.6227216373490783E-2</v>
      </c>
      <c r="W7">
        <f t="shared" si="0"/>
        <v>4.1227216373490784E-2</v>
      </c>
      <c r="X7">
        <f t="shared" si="7"/>
        <v>0.10178122271953609</v>
      </c>
      <c r="Y7">
        <f t="shared" si="8"/>
        <v>8.6781222719536089E-2</v>
      </c>
      <c r="Z7">
        <v>-0.5</v>
      </c>
      <c r="AA7" s="9"/>
      <c r="AB7">
        <f t="shared" si="9"/>
        <v>3.2379474699210826E-2</v>
      </c>
      <c r="AC7">
        <f t="shared" si="10"/>
        <v>3.1979474699210822E-2</v>
      </c>
      <c r="AD7">
        <f t="shared" si="11"/>
        <v>5.6227216373490783E-2</v>
      </c>
      <c r="AE7">
        <f t="shared" si="12"/>
        <v>4.1227216373490784E-2</v>
      </c>
      <c r="AF7">
        <f t="shared" si="13"/>
        <v>0.10178122271953609</v>
      </c>
      <c r="AG7">
        <f t="shared" si="14"/>
        <v>8.6781222719536089E-2</v>
      </c>
      <c r="AH7">
        <v>-0.5</v>
      </c>
    </row>
    <row r="8" spans="1:59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>D8/$C$14</f>
        <v>1.6269045030267534E-2</v>
      </c>
      <c r="G8" s="1">
        <f t="shared" si="1"/>
        <v>1.77818883395413E-2</v>
      </c>
      <c r="H8" s="5">
        <f t="shared" si="2"/>
        <v>16.449462763556735</v>
      </c>
      <c r="I8" s="5">
        <f t="shared" si="3"/>
        <v>15.734168969528115</v>
      </c>
      <c r="T8">
        <f t="shared" si="4"/>
        <v>2.5755500300456036E-2</v>
      </c>
      <c r="U8">
        <f t="shared" si="5"/>
        <v>2.5355500300456031E-2</v>
      </c>
      <c r="V8">
        <f t="shared" si="6"/>
        <v>5.0842274689930411E-2</v>
      </c>
      <c r="W8">
        <f t="shared" si="0"/>
        <v>3.5842274689930412E-2</v>
      </c>
      <c r="X8">
        <f t="shared" si="7"/>
        <v>9.6196838751399422E-2</v>
      </c>
      <c r="Y8">
        <f t="shared" si="8"/>
        <v>8.1196838751399422E-2</v>
      </c>
      <c r="Z8">
        <v>-0.4</v>
      </c>
      <c r="AA8" s="9"/>
      <c r="AB8">
        <f t="shared" si="9"/>
        <v>2.7268343609729802E-2</v>
      </c>
      <c r="AC8">
        <f t="shared" si="10"/>
        <v>2.6868343609729797E-2</v>
      </c>
      <c r="AD8">
        <f t="shared" si="11"/>
        <v>5.0842274689930411E-2</v>
      </c>
      <c r="AE8">
        <f t="shared" si="12"/>
        <v>3.5842274689930412E-2</v>
      </c>
      <c r="AF8">
        <f t="shared" si="13"/>
        <v>9.6196838751399422E-2</v>
      </c>
      <c r="AG8">
        <f t="shared" si="14"/>
        <v>8.1196838751399422E-2</v>
      </c>
      <c r="AH8">
        <v>-0.4</v>
      </c>
    </row>
    <row r="9" spans="1:59" x14ac:dyDescent="0.25">
      <c r="A9" s="3">
        <v>3.00000000000001E-3</v>
      </c>
      <c r="B9" s="2">
        <v>-2.5228999999999999</v>
      </c>
      <c r="C9" s="2">
        <v>1</v>
      </c>
      <c r="D9" s="1">
        <f>10^(B9+C9*LOG(C13))</f>
        <v>12.299398042882256</v>
      </c>
      <c r="E9" s="1">
        <f>10^(B9+C9*LOG(D13))</f>
        <v>15.470242855400931</v>
      </c>
      <c r="F9" s="1">
        <f>D9/$C$14</f>
        <v>1.6269045030267534E-2</v>
      </c>
      <c r="G9" s="1">
        <f t="shared" ref="G9" si="16">E9/$D$14</f>
        <v>1.77818883395413E-2</v>
      </c>
      <c r="H9" s="5">
        <f t="shared" ref="H9" si="17" xml:space="preserve"> 1/(4 * F9 / (PI() * $C$15 * $C$16))^0.5</f>
        <v>16.449462763556735</v>
      </c>
      <c r="I9" s="5">
        <f t="shared" ref="I9" si="18">1/(4*G9/(PI()*$D$15*$D$16))^0.5</f>
        <v>15.734168969528115</v>
      </c>
      <c r="T9">
        <f t="shared" si="4"/>
        <v>2.1780176119748564E-2</v>
      </c>
      <c r="U9">
        <f t="shared" si="5"/>
        <v>2.1380176119748562E-2</v>
      </c>
      <c r="V9">
        <f t="shared" si="6"/>
        <v>4.6653986713827908E-2</v>
      </c>
      <c r="W9">
        <f t="shared" si="0"/>
        <v>3.1653986713827909E-2</v>
      </c>
      <c r="X9">
        <f t="shared" si="7"/>
        <v>9.1853428998404221E-2</v>
      </c>
      <c r="Y9">
        <f t="shared" si="8"/>
        <v>7.6853428998404222E-2</v>
      </c>
      <c r="Z9">
        <v>-0.3</v>
      </c>
      <c r="AA9" s="9"/>
      <c r="AB9">
        <f t="shared" si="9"/>
        <v>2.329301942902233E-2</v>
      </c>
      <c r="AC9">
        <f t="shared" si="10"/>
        <v>2.2893019429022329E-2</v>
      </c>
      <c r="AD9">
        <f t="shared" si="11"/>
        <v>4.6653986713827908E-2</v>
      </c>
      <c r="AE9">
        <f t="shared" si="12"/>
        <v>3.1653986713827909E-2</v>
      </c>
      <c r="AF9">
        <f t="shared" si="13"/>
        <v>9.1853428998404221E-2</v>
      </c>
      <c r="AG9">
        <f t="shared" si="14"/>
        <v>7.6853428998404222E-2</v>
      </c>
      <c r="AH9">
        <v>-0.3</v>
      </c>
    </row>
    <row r="10" spans="1:59" x14ac:dyDescent="0.25">
      <c r="A10" s="3">
        <v>2E-3</v>
      </c>
      <c r="B10" s="2">
        <v>-2.6989999999999998</v>
      </c>
      <c r="C10" s="2">
        <v>1</v>
      </c>
      <c r="D10" s="1">
        <f>10^(B10+C10*LOG(C13))</f>
        <v>8.1994336654942543</v>
      </c>
      <c r="E10" s="1">
        <f>10^(B10+C10*LOG(D13))</f>
        <v>10.313287661696069</v>
      </c>
      <c r="F10" s="1">
        <f>D10/$C$14</f>
        <v>1.0845811726844252E-2</v>
      </c>
      <c r="G10" s="1">
        <f>E10/$D$14</f>
        <v>1.1854353634133412E-2</v>
      </c>
      <c r="H10" s="5">
        <f xml:space="preserve"> 1/(4 * F10 / (PI() * $C$15 * $C$16))^0.5</f>
        <v>20.146597898744716</v>
      </c>
      <c r="I10" s="5">
        <f>1/(4*G10/(PI()*$D$15*$D$16))^0.5</f>
        <v>19.270536676873771</v>
      </c>
      <c r="T10">
        <f t="shared" si="4"/>
        <v>1.8940658847814661E-2</v>
      </c>
      <c r="U10">
        <f t="shared" si="5"/>
        <v>1.854065884781466E-2</v>
      </c>
      <c r="V10">
        <f t="shared" si="6"/>
        <v>4.3662352445183253E-2</v>
      </c>
      <c r="W10">
        <f t="shared" si="0"/>
        <v>2.8662352445183257E-2</v>
      </c>
      <c r="X10">
        <f t="shared" si="7"/>
        <v>8.8750993460550515E-2</v>
      </c>
      <c r="Y10">
        <f t="shared" si="8"/>
        <v>7.3750993460550515E-2</v>
      </c>
      <c r="Z10">
        <v>-0.2</v>
      </c>
      <c r="AA10" s="9"/>
      <c r="AB10">
        <f t="shared" si="9"/>
        <v>2.0453502157088427E-2</v>
      </c>
      <c r="AC10">
        <f t="shared" si="10"/>
        <v>2.0053502157088426E-2</v>
      </c>
      <c r="AD10">
        <f t="shared" si="11"/>
        <v>4.3662352445183253E-2</v>
      </c>
      <c r="AE10">
        <f t="shared" si="12"/>
        <v>2.8662352445183257E-2</v>
      </c>
      <c r="AF10">
        <f t="shared" si="13"/>
        <v>8.8750993460550515E-2</v>
      </c>
      <c r="AG10">
        <f t="shared" si="14"/>
        <v>7.3750993460550515E-2</v>
      </c>
      <c r="AH10">
        <v>-0.2</v>
      </c>
    </row>
    <row r="11" spans="1:59" x14ac:dyDescent="0.25">
      <c r="T11">
        <f t="shared" si="4"/>
        <v>1.7236948484654315E-2</v>
      </c>
      <c r="U11">
        <f t="shared" si="5"/>
        <v>1.6836948484654314E-2</v>
      </c>
      <c r="V11">
        <f t="shared" si="6"/>
        <v>4.1867371883996467E-2</v>
      </c>
      <c r="W11">
        <f t="shared" si="0"/>
        <v>2.6867371883996467E-2</v>
      </c>
      <c r="X11">
        <f t="shared" si="7"/>
        <v>8.6889532137838288E-2</v>
      </c>
      <c r="Y11">
        <f t="shared" si="8"/>
        <v>7.1889532137838288E-2</v>
      </c>
      <c r="Z11">
        <v>-0.1</v>
      </c>
      <c r="AA11" s="9"/>
      <c r="AB11">
        <f t="shared" si="9"/>
        <v>1.8749791793928081E-2</v>
      </c>
      <c r="AC11">
        <f t="shared" si="10"/>
        <v>1.834979179392808E-2</v>
      </c>
      <c r="AD11">
        <f t="shared" si="11"/>
        <v>4.1867371883996467E-2</v>
      </c>
      <c r="AE11">
        <f t="shared" si="12"/>
        <v>2.6867371883996467E-2</v>
      </c>
      <c r="AF11">
        <f t="shared" si="13"/>
        <v>8.6889532137838288E-2</v>
      </c>
      <c r="AG11">
        <f t="shared" si="14"/>
        <v>7.1889532137838288E-2</v>
      </c>
      <c r="AH11">
        <v>-0.1</v>
      </c>
    </row>
    <row r="12" spans="1:59" x14ac:dyDescent="0.25">
      <c r="B12" s="4"/>
      <c r="C12" s="4" t="s">
        <v>17</v>
      </c>
      <c r="D12" s="4" t="s">
        <v>5</v>
      </c>
      <c r="T12">
        <f t="shared" si="4"/>
        <v>1.6669045030267535E-2</v>
      </c>
      <c r="U12">
        <f t="shared" si="5"/>
        <v>1.6269045030267534E-2</v>
      </c>
      <c r="V12">
        <f t="shared" si="6"/>
        <v>4.1269045030267536E-2</v>
      </c>
      <c r="W12">
        <f t="shared" si="0"/>
        <v>2.6269045030267536E-2</v>
      </c>
      <c r="X12">
        <f t="shared" si="7"/>
        <v>8.6269045030267541E-2</v>
      </c>
      <c r="Y12">
        <f t="shared" si="8"/>
        <v>7.1269045030267542E-2</v>
      </c>
      <c r="Z12">
        <v>0</v>
      </c>
      <c r="AA12" s="9"/>
      <c r="AB12">
        <f t="shared" si="9"/>
        <v>1.8181888339541302E-2</v>
      </c>
      <c r="AC12">
        <f t="shared" si="10"/>
        <v>1.77818883395413E-2</v>
      </c>
      <c r="AD12">
        <f t="shared" si="11"/>
        <v>4.1269045030267536E-2</v>
      </c>
      <c r="AE12">
        <f t="shared" si="12"/>
        <v>2.6269045030267536E-2</v>
      </c>
      <c r="AF12">
        <f t="shared" si="13"/>
        <v>8.6269045030267541E-2</v>
      </c>
      <c r="AG12">
        <f t="shared" si="14"/>
        <v>7.1269045030267542E-2</v>
      </c>
      <c r="AH12">
        <v>0</v>
      </c>
    </row>
    <row r="13" spans="1:59" x14ac:dyDescent="0.25">
      <c r="B13" s="3" t="s">
        <v>3</v>
      </c>
      <c r="C13" s="2">
        <v>4100</v>
      </c>
      <c r="D13" s="2">
        <v>5157</v>
      </c>
      <c r="T13">
        <f t="shared" si="4"/>
        <v>1.7236948484654315E-2</v>
      </c>
      <c r="U13">
        <f t="shared" si="5"/>
        <v>1.6836948484654314E-2</v>
      </c>
      <c r="V13">
        <f t="shared" si="6"/>
        <v>4.1867371883996467E-2</v>
      </c>
      <c r="W13">
        <f t="shared" si="0"/>
        <v>2.6867371883996467E-2</v>
      </c>
      <c r="X13">
        <f t="shared" si="7"/>
        <v>8.6889532137838288E-2</v>
      </c>
      <c r="Y13">
        <f t="shared" si="8"/>
        <v>7.1889532137838288E-2</v>
      </c>
      <c r="Z13">
        <v>0.1</v>
      </c>
      <c r="AA13" s="9"/>
      <c r="AB13">
        <f t="shared" si="9"/>
        <v>1.8749791793928081E-2</v>
      </c>
      <c r="AC13">
        <f t="shared" si="10"/>
        <v>1.834979179392808E-2</v>
      </c>
      <c r="AD13">
        <f t="shared" si="11"/>
        <v>4.1867371883996467E-2</v>
      </c>
      <c r="AE13">
        <f t="shared" si="12"/>
        <v>2.6867371883996467E-2</v>
      </c>
      <c r="AF13">
        <f t="shared" si="13"/>
        <v>8.6889532137838288E-2</v>
      </c>
      <c r="AG13">
        <f t="shared" si="14"/>
        <v>7.1889532137838288E-2</v>
      </c>
      <c r="AH13">
        <v>0.1</v>
      </c>
    </row>
    <row r="14" spans="1:59" x14ac:dyDescent="0.25">
      <c r="B14" s="3" t="s">
        <v>4</v>
      </c>
      <c r="C14" s="2">
        <v>756</v>
      </c>
      <c r="D14" s="2">
        <v>870</v>
      </c>
      <c r="T14">
        <f t="shared" si="4"/>
        <v>1.8940658847814661E-2</v>
      </c>
      <c r="U14">
        <f t="shared" si="5"/>
        <v>1.854065884781466E-2</v>
      </c>
      <c r="V14">
        <f t="shared" si="6"/>
        <v>4.3662352445183253E-2</v>
      </c>
      <c r="W14">
        <f t="shared" si="0"/>
        <v>2.8662352445183257E-2</v>
      </c>
      <c r="X14">
        <f t="shared" si="7"/>
        <v>8.8750993460550515E-2</v>
      </c>
      <c r="Y14">
        <f t="shared" si="8"/>
        <v>7.3750993460550515E-2</v>
      </c>
      <c r="Z14">
        <v>0.2</v>
      </c>
      <c r="AA14" s="9"/>
      <c r="AB14">
        <f t="shared" si="9"/>
        <v>2.0453502157088427E-2</v>
      </c>
      <c r="AC14">
        <f t="shared" si="10"/>
        <v>2.0053502157088426E-2</v>
      </c>
      <c r="AD14">
        <f t="shared" si="11"/>
        <v>4.3662352445183253E-2</v>
      </c>
      <c r="AE14">
        <f t="shared" si="12"/>
        <v>2.8662352445183257E-2</v>
      </c>
      <c r="AF14">
        <f t="shared" si="13"/>
        <v>8.8750993460550515E-2</v>
      </c>
      <c r="AG14">
        <f t="shared" si="14"/>
        <v>7.3750993460550515E-2</v>
      </c>
      <c r="AH14">
        <v>0.2</v>
      </c>
    </row>
    <row r="15" spans="1:59" x14ac:dyDescent="0.25">
      <c r="B15" s="3" t="s">
        <v>8</v>
      </c>
      <c r="C15" s="2">
        <v>9.5</v>
      </c>
      <c r="D15" s="2">
        <v>9.5</v>
      </c>
      <c r="T15">
        <f t="shared" si="4"/>
        <v>2.1780176119748564E-2</v>
      </c>
      <c r="U15">
        <f t="shared" si="5"/>
        <v>2.1380176119748562E-2</v>
      </c>
      <c r="V15">
        <f t="shared" si="6"/>
        <v>4.6653986713827908E-2</v>
      </c>
      <c r="W15">
        <f t="shared" si="0"/>
        <v>3.1653986713827909E-2</v>
      </c>
      <c r="X15">
        <f t="shared" si="7"/>
        <v>9.1853428998404221E-2</v>
      </c>
      <c r="Y15">
        <f t="shared" si="8"/>
        <v>7.6853428998404222E-2</v>
      </c>
      <c r="Z15">
        <v>0.3</v>
      </c>
      <c r="AA15" s="9"/>
      <c r="AB15">
        <f t="shared" si="9"/>
        <v>2.329301942902233E-2</v>
      </c>
      <c r="AC15">
        <f t="shared" si="10"/>
        <v>2.2893019429022329E-2</v>
      </c>
      <c r="AD15">
        <f t="shared" si="11"/>
        <v>4.6653986713827908E-2</v>
      </c>
      <c r="AE15">
        <f t="shared" si="12"/>
        <v>3.1653986713827909E-2</v>
      </c>
      <c r="AF15">
        <f t="shared" si="13"/>
        <v>9.1853428998404221E-2</v>
      </c>
      <c r="AG15">
        <f t="shared" si="14"/>
        <v>7.6853428998404222E-2</v>
      </c>
      <c r="AH15">
        <v>0.3</v>
      </c>
    </row>
    <row r="16" spans="1:59" x14ac:dyDescent="0.25">
      <c r="B16" s="3" t="s">
        <v>11</v>
      </c>
      <c r="C16" s="2">
        <v>0.59</v>
      </c>
      <c r="D16" s="2">
        <v>0.59</v>
      </c>
      <c r="T16">
        <f t="shared" si="4"/>
        <v>2.5755500300456036E-2</v>
      </c>
      <c r="U16">
        <f t="shared" si="5"/>
        <v>2.5355500300456031E-2</v>
      </c>
      <c r="V16">
        <f t="shared" si="6"/>
        <v>5.0842274689930411E-2</v>
      </c>
      <c r="W16">
        <f t="shared" si="0"/>
        <v>3.5842274689930412E-2</v>
      </c>
      <c r="X16">
        <f t="shared" si="7"/>
        <v>9.6196838751399422E-2</v>
      </c>
      <c r="Y16">
        <f t="shared" si="8"/>
        <v>8.1196838751399422E-2</v>
      </c>
      <c r="Z16">
        <v>0.4</v>
      </c>
      <c r="AA16" s="9"/>
      <c r="AB16">
        <f t="shared" si="9"/>
        <v>2.7268343609729802E-2</v>
      </c>
      <c r="AC16">
        <f t="shared" si="10"/>
        <v>2.6868343609729797E-2</v>
      </c>
      <c r="AD16">
        <f t="shared" si="11"/>
        <v>5.0842274689930411E-2</v>
      </c>
      <c r="AE16">
        <f t="shared" si="12"/>
        <v>3.5842274689930412E-2</v>
      </c>
      <c r="AF16">
        <f t="shared" si="13"/>
        <v>9.6196838751399422E-2</v>
      </c>
      <c r="AG16">
        <f t="shared" si="14"/>
        <v>8.1196838751399422E-2</v>
      </c>
      <c r="AH16">
        <v>0.4</v>
      </c>
    </row>
    <row r="17" spans="2:34" x14ac:dyDescent="0.25">
      <c r="B17" s="3" t="s">
        <v>9</v>
      </c>
      <c r="C17" s="2">
        <v>0.56000000000000005</v>
      </c>
      <c r="D17" s="2">
        <v>0.56000000000000005</v>
      </c>
      <c r="T17">
        <f t="shared" si="4"/>
        <v>3.086663138993706E-2</v>
      </c>
      <c r="U17">
        <f t="shared" si="5"/>
        <v>3.0466631389937059E-2</v>
      </c>
      <c r="V17">
        <f t="shared" si="6"/>
        <v>5.6227216373490783E-2</v>
      </c>
      <c r="W17">
        <f t="shared" si="0"/>
        <v>4.1227216373490784E-2</v>
      </c>
      <c r="X17">
        <f t="shared" si="7"/>
        <v>0.10178122271953609</v>
      </c>
      <c r="Y17">
        <f t="shared" si="8"/>
        <v>8.6781222719536089E-2</v>
      </c>
      <c r="Z17">
        <v>0.5</v>
      </c>
      <c r="AA17" s="9"/>
      <c r="AB17">
        <f t="shared" si="9"/>
        <v>3.2379474699210826E-2</v>
      </c>
      <c r="AC17">
        <f t="shared" si="10"/>
        <v>3.1979474699210822E-2</v>
      </c>
      <c r="AD17">
        <f t="shared" si="11"/>
        <v>5.6227216373490783E-2</v>
      </c>
      <c r="AE17">
        <f t="shared" si="12"/>
        <v>4.1227216373490784E-2</v>
      </c>
      <c r="AF17">
        <f t="shared" si="13"/>
        <v>0.10178122271953609</v>
      </c>
      <c r="AG17">
        <f t="shared" si="14"/>
        <v>8.6781222719536089E-2</v>
      </c>
      <c r="AH17">
        <v>0.5</v>
      </c>
    </row>
    <row r="18" spans="2:34" x14ac:dyDescent="0.25">
      <c r="B18" s="3" t="s">
        <v>10</v>
      </c>
      <c r="C18" s="2">
        <v>0.54</v>
      </c>
      <c r="D18" s="2">
        <v>0.54</v>
      </c>
      <c r="T18">
        <f t="shared" si="4"/>
        <v>3.7113569388191651E-2</v>
      </c>
      <c r="U18">
        <f t="shared" si="5"/>
        <v>3.6713569388191647E-2</v>
      </c>
      <c r="V18">
        <f t="shared" si="6"/>
        <v>6.2808811764509004E-2</v>
      </c>
      <c r="W18">
        <f t="shared" si="0"/>
        <v>4.7808811764509011E-2</v>
      </c>
      <c r="X18">
        <f t="shared" si="7"/>
        <v>0.10860658090281425</v>
      </c>
      <c r="Y18">
        <f t="shared" si="8"/>
        <v>9.3606580902814263E-2</v>
      </c>
      <c r="Z18">
        <v>0.6</v>
      </c>
      <c r="AA18" s="9"/>
      <c r="AB18">
        <f t="shared" si="9"/>
        <v>3.8626412697465418E-2</v>
      </c>
      <c r="AC18">
        <f t="shared" si="10"/>
        <v>3.822641269746542E-2</v>
      </c>
      <c r="AD18">
        <f t="shared" si="11"/>
        <v>6.2808811764509004E-2</v>
      </c>
      <c r="AE18">
        <f t="shared" si="12"/>
        <v>4.7808811764509011E-2</v>
      </c>
      <c r="AF18">
        <f t="shared" si="13"/>
        <v>0.10860658090281425</v>
      </c>
      <c r="AG18">
        <f t="shared" si="14"/>
        <v>9.3606580902814263E-2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T19">
        <f t="shared" si="4"/>
        <v>4.4496314295219802E-2</v>
      </c>
      <c r="U19">
        <f t="shared" si="5"/>
        <v>4.4096314295219805E-2</v>
      </c>
      <c r="V19">
        <f t="shared" si="6"/>
        <v>7.0587060862985093E-2</v>
      </c>
      <c r="W19">
        <f t="shared" si="0"/>
        <v>5.5587060862985094E-2</v>
      </c>
      <c r="X19">
        <f t="shared" si="7"/>
        <v>0.1166729133012339</v>
      </c>
      <c r="Y19">
        <f t="shared" si="8"/>
        <v>0.1016729133012339</v>
      </c>
      <c r="Z19">
        <v>0.7</v>
      </c>
      <c r="AA19" s="9"/>
      <c r="AB19">
        <f t="shared" si="9"/>
        <v>4.6009157604493568E-2</v>
      </c>
      <c r="AC19">
        <f t="shared" si="10"/>
        <v>4.5609157604493564E-2</v>
      </c>
      <c r="AD19">
        <f t="shared" si="11"/>
        <v>7.0587060862985093E-2</v>
      </c>
      <c r="AE19">
        <f t="shared" si="12"/>
        <v>5.5587060862985094E-2</v>
      </c>
      <c r="AF19">
        <f t="shared" si="13"/>
        <v>0.1166729133012339</v>
      </c>
      <c r="AG19">
        <f t="shared" si="14"/>
        <v>0.1016729133012339</v>
      </c>
      <c r="AH19">
        <v>0.7</v>
      </c>
    </row>
    <row r="20" spans="2:34" x14ac:dyDescent="0.25">
      <c r="T20">
        <f t="shared" si="4"/>
        <v>5.3014866111021533E-2</v>
      </c>
      <c r="U20">
        <f t="shared" si="5"/>
        <v>5.2614866111021528E-2</v>
      </c>
      <c r="V20">
        <f t="shared" si="6"/>
        <v>7.9561963668919045E-2</v>
      </c>
      <c r="W20">
        <f t="shared" si="0"/>
        <v>6.4561963668919059E-2</v>
      </c>
      <c r="X20">
        <f t="shared" si="7"/>
        <v>0.12598021991479505</v>
      </c>
      <c r="Y20">
        <f t="shared" si="8"/>
        <v>0.11098021991479504</v>
      </c>
      <c r="Z20">
        <v>0.8</v>
      </c>
      <c r="AA20" s="9"/>
      <c r="AB20">
        <f t="shared" si="9"/>
        <v>5.4527709420295292E-2</v>
      </c>
      <c r="AC20">
        <f t="shared" si="10"/>
        <v>5.4127709420295295E-2</v>
      </c>
      <c r="AD20">
        <f t="shared" si="11"/>
        <v>7.9561963668919045E-2</v>
      </c>
      <c r="AE20">
        <f t="shared" si="12"/>
        <v>6.4561963668919059E-2</v>
      </c>
      <c r="AF20">
        <f t="shared" si="13"/>
        <v>0.12598021991479505</v>
      </c>
      <c r="AG20">
        <f t="shared" si="14"/>
        <v>0.11098021991479504</v>
      </c>
      <c r="AH20">
        <v>0.8</v>
      </c>
    </row>
    <row r="21" spans="2:34" x14ac:dyDescent="0.25">
      <c r="T21">
        <f t="shared" si="4"/>
        <v>6.2669224835596796E-2</v>
      </c>
      <c r="U21">
        <f t="shared" si="5"/>
        <v>6.2269224835596798E-2</v>
      </c>
      <c r="V21">
        <f t="shared" si="6"/>
        <v>8.9733520182310858E-2</v>
      </c>
      <c r="W21">
        <f t="shared" si="0"/>
        <v>7.4733520182310859E-2</v>
      </c>
      <c r="X21">
        <f t="shared" si="7"/>
        <v>0.13652850074349765</v>
      </c>
      <c r="Y21">
        <f t="shared" si="8"/>
        <v>0.12152850074349766</v>
      </c>
      <c r="Z21">
        <v>0.9</v>
      </c>
      <c r="AA21" s="9"/>
      <c r="AB21">
        <f t="shared" si="9"/>
        <v>6.4182068144870569E-2</v>
      </c>
      <c r="AC21">
        <f t="shared" si="10"/>
        <v>6.3782068144870557E-2</v>
      </c>
      <c r="AD21">
        <f t="shared" si="11"/>
        <v>8.9733520182310858E-2</v>
      </c>
      <c r="AE21">
        <f t="shared" si="12"/>
        <v>7.4733520182310859E-2</v>
      </c>
      <c r="AF21">
        <f t="shared" si="13"/>
        <v>0.13652850074349765</v>
      </c>
      <c r="AG21">
        <f t="shared" si="14"/>
        <v>0.12152850074349766</v>
      </c>
      <c r="AH21">
        <v>0.9</v>
      </c>
    </row>
    <row r="22" spans="2:34" x14ac:dyDescent="0.25">
      <c r="T22">
        <f t="shared" si="4"/>
        <v>7.3459390468945632E-2</v>
      </c>
      <c r="U22">
        <f t="shared" si="5"/>
        <v>7.3059390468945634E-2</v>
      </c>
      <c r="V22">
        <f t="shared" si="6"/>
        <v>0.10110173040316052</v>
      </c>
      <c r="W22">
        <f t="shared" si="0"/>
        <v>8.610173040316052E-2</v>
      </c>
      <c r="X22">
        <f t="shared" si="7"/>
        <v>0.14831775578734174</v>
      </c>
      <c r="Y22">
        <f t="shared" si="8"/>
        <v>0.13331775578734176</v>
      </c>
      <c r="Z22">
        <v>1</v>
      </c>
      <c r="AA22" s="9"/>
      <c r="AB22">
        <f t="shared" si="9"/>
        <v>7.4972233778219405E-2</v>
      </c>
      <c r="AC22">
        <f t="shared" si="10"/>
        <v>7.4572233778219393E-2</v>
      </c>
      <c r="AD22">
        <f t="shared" si="11"/>
        <v>0.10110173040316052</v>
      </c>
      <c r="AE22">
        <f t="shared" si="12"/>
        <v>8.610173040316052E-2</v>
      </c>
      <c r="AF22">
        <f t="shared" si="13"/>
        <v>0.14831775578734174</v>
      </c>
      <c r="AG22">
        <f t="shared" si="14"/>
        <v>0.13331775578734176</v>
      </c>
      <c r="AH22">
        <v>1</v>
      </c>
    </row>
    <row r="23" spans="2:34" x14ac:dyDescent="0.25">
      <c r="T23">
        <f t="shared" si="4"/>
        <v>8.5385363011068041E-2</v>
      </c>
      <c r="U23">
        <f t="shared" si="5"/>
        <v>8.4985363011068044E-2</v>
      </c>
      <c r="V23">
        <f t="shared" si="6"/>
        <v>0.11366659433146806</v>
      </c>
      <c r="W23">
        <f t="shared" si="0"/>
        <v>9.8666594331468072E-2</v>
      </c>
      <c r="X23">
        <f t="shared" si="7"/>
        <v>0.16134798504632736</v>
      </c>
      <c r="Y23">
        <f t="shared" si="8"/>
        <v>0.14634798504632734</v>
      </c>
      <c r="Z23">
        <v>1.1000000000000001</v>
      </c>
      <c r="AA23" s="9"/>
      <c r="AB23">
        <f t="shared" si="9"/>
        <v>8.6898206320341814E-2</v>
      </c>
      <c r="AC23">
        <f t="shared" si="10"/>
        <v>8.6498206320341803E-2</v>
      </c>
      <c r="AD23">
        <f t="shared" si="11"/>
        <v>0.11366659433146806</v>
      </c>
      <c r="AE23">
        <f t="shared" si="12"/>
        <v>9.8666594331468072E-2</v>
      </c>
      <c r="AF23">
        <f t="shared" si="13"/>
        <v>0.16134798504632736</v>
      </c>
      <c r="AG23">
        <f t="shared" si="14"/>
        <v>0.14634798504632734</v>
      </c>
      <c r="AH23">
        <v>1.1000000000000001</v>
      </c>
    </row>
    <row r="24" spans="2:34" x14ac:dyDescent="0.25">
      <c r="T24">
        <f t="shared" si="4"/>
        <v>9.8447142461963996E-2</v>
      </c>
      <c r="U24">
        <f t="shared" si="5"/>
        <v>9.8047142461963999E-2</v>
      </c>
      <c r="V24">
        <f t="shared" si="6"/>
        <v>0.12742811196723344</v>
      </c>
      <c r="W24">
        <f t="shared" si="0"/>
        <v>0.11242811196723343</v>
      </c>
      <c r="X24">
        <f t="shared" si="7"/>
        <v>0.17561918852045438</v>
      </c>
      <c r="Y24">
        <f t="shared" si="8"/>
        <v>0.1606191885204544</v>
      </c>
      <c r="Z24">
        <v>1.2</v>
      </c>
      <c r="AA24" s="9"/>
      <c r="AB24">
        <f t="shared" si="9"/>
        <v>9.9959985771237769E-2</v>
      </c>
      <c r="AC24">
        <f t="shared" si="10"/>
        <v>9.9559985771237758E-2</v>
      </c>
      <c r="AD24">
        <f t="shared" si="11"/>
        <v>0.12742811196723344</v>
      </c>
      <c r="AE24">
        <f t="shared" si="12"/>
        <v>0.11242811196723343</v>
      </c>
      <c r="AF24">
        <f t="shared" si="13"/>
        <v>0.17561918852045438</v>
      </c>
      <c r="AG24">
        <f t="shared" si="14"/>
        <v>0.1606191885204544</v>
      </c>
      <c r="AH24">
        <v>1.2</v>
      </c>
    </row>
    <row r="25" spans="2:34" x14ac:dyDescent="0.25">
      <c r="T25">
        <f t="shared" si="4"/>
        <v>0.11264472882163352</v>
      </c>
      <c r="U25">
        <f t="shared" si="5"/>
        <v>0.11224472882163353</v>
      </c>
      <c r="V25">
        <f t="shared" si="6"/>
        <v>0.14238628331045669</v>
      </c>
      <c r="W25">
        <f t="shared" si="0"/>
        <v>0.12738628331045668</v>
      </c>
      <c r="X25">
        <f t="shared" si="7"/>
        <v>0.19113136620972296</v>
      </c>
      <c r="Y25">
        <f t="shared" si="8"/>
        <v>0.17613136620972297</v>
      </c>
      <c r="Z25">
        <v>1.3</v>
      </c>
      <c r="AA25" s="9"/>
      <c r="AB25">
        <f t="shared" si="9"/>
        <v>0.1141575721309073</v>
      </c>
      <c r="AC25">
        <f t="shared" si="10"/>
        <v>0.11375757213090729</v>
      </c>
      <c r="AD25">
        <f t="shared" si="11"/>
        <v>0.14238628331045669</v>
      </c>
      <c r="AE25">
        <f t="shared" si="12"/>
        <v>0.12738628331045668</v>
      </c>
      <c r="AF25">
        <f t="shared" si="13"/>
        <v>0.19113136620972296</v>
      </c>
      <c r="AG25">
        <f t="shared" si="14"/>
        <v>0.17613136620972297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T26">
        <f t="shared" si="4"/>
        <v>0.12797812209007661</v>
      </c>
      <c r="U26">
        <f t="shared" si="5"/>
        <v>0.1275781220900766</v>
      </c>
      <c r="V26">
        <f t="shared" si="6"/>
        <v>0.15854110836113777</v>
      </c>
      <c r="W26">
        <f t="shared" si="0"/>
        <v>0.14354110836113776</v>
      </c>
      <c r="X26">
        <f t="shared" si="7"/>
        <v>0.20788451811413297</v>
      </c>
      <c r="Y26">
        <f t="shared" si="8"/>
        <v>0.19288451811413299</v>
      </c>
      <c r="Z26">
        <v>1.4</v>
      </c>
      <c r="AA26" s="9"/>
      <c r="AB26">
        <f t="shared" si="9"/>
        <v>0.12949096539935037</v>
      </c>
      <c r="AC26">
        <f t="shared" si="10"/>
        <v>0.12909096539935036</v>
      </c>
      <c r="AD26">
        <f t="shared" si="11"/>
        <v>0.15854110836113777</v>
      </c>
      <c r="AE26">
        <f t="shared" si="12"/>
        <v>0.14354110836113776</v>
      </c>
      <c r="AF26">
        <f t="shared" si="13"/>
        <v>0.20788451811413297</v>
      </c>
      <c r="AG26">
        <f t="shared" si="14"/>
        <v>0.19288451811413299</v>
      </c>
      <c r="AH26">
        <v>1.4</v>
      </c>
    </row>
    <row r="27" spans="2:34" x14ac:dyDescent="0.25">
      <c r="F27" s="11"/>
      <c r="G27" s="11"/>
      <c r="H27" s="11"/>
      <c r="I27" s="11"/>
      <c r="T27">
        <f t="shared" si="4"/>
        <v>0.14444732226729326</v>
      </c>
      <c r="U27">
        <f t="shared" si="5"/>
        <v>0.14404732226729328</v>
      </c>
      <c r="V27">
        <f t="shared" si="6"/>
        <v>0.17589258711927674</v>
      </c>
      <c r="W27">
        <f t="shared" si="0"/>
        <v>0.16089258711927673</v>
      </c>
      <c r="X27">
        <f t="shared" si="7"/>
        <v>0.22587864423368453</v>
      </c>
      <c r="Y27">
        <f t="shared" si="8"/>
        <v>0.21087864423368452</v>
      </c>
      <c r="Z27">
        <v>1.5</v>
      </c>
      <c r="AA27" s="9"/>
      <c r="AB27">
        <f t="shared" si="9"/>
        <v>0.14596016557656702</v>
      </c>
      <c r="AC27">
        <f t="shared" si="10"/>
        <v>0.14556016557656704</v>
      </c>
      <c r="AD27">
        <f t="shared" si="11"/>
        <v>0.17589258711927674</v>
      </c>
      <c r="AE27">
        <f t="shared" si="12"/>
        <v>0.16089258711927673</v>
      </c>
      <c r="AF27">
        <f t="shared" si="13"/>
        <v>0.22587864423368453</v>
      </c>
      <c r="AG27">
        <f t="shared" si="14"/>
        <v>0.21087864423368452</v>
      </c>
      <c r="AH27">
        <v>1.5</v>
      </c>
    </row>
    <row r="28" spans="2:34" x14ac:dyDescent="0.25">
      <c r="E28" t="s">
        <v>13</v>
      </c>
      <c r="F28" t="s">
        <v>14</v>
      </c>
      <c r="T28">
        <f t="shared" si="4"/>
        <v>0.16205232935328351</v>
      </c>
      <c r="U28">
        <f t="shared" si="5"/>
        <v>0.1616523293532835</v>
      </c>
      <c r="V28">
        <f t="shared" si="6"/>
        <v>0.19444071958487361</v>
      </c>
      <c r="W28">
        <f t="shared" si="0"/>
        <v>0.17944071958487359</v>
      </c>
      <c r="X28">
        <f t="shared" si="7"/>
        <v>0.24511374456837753</v>
      </c>
      <c r="Y28">
        <f t="shared" si="8"/>
        <v>0.23011374456837755</v>
      </c>
      <c r="Z28">
        <v>1.6</v>
      </c>
      <c r="AA28" s="9"/>
      <c r="AB28">
        <f t="shared" si="9"/>
        <v>0.16356517266255727</v>
      </c>
      <c r="AC28">
        <f t="shared" si="10"/>
        <v>0.16316517266255728</v>
      </c>
      <c r="AD28">
        <f t="shared" si="11"/>
        <v>0.19444071958487361</v>
      </c>
      <c r="AE28">
        <f t="shared" si="12"/>
        <v>0.17944071958487359</v>
      </c>
      <c r="AF28">
        <f t="shared" si="13"/>
        <v>0.24511374456837753</v>
      </c>
      <c r="AG28">
        <f t="shared" si="14"/>
        <v>0.23011374456837755</v>
      </c>
      <c r="AH28">
        <v>1.6</v>
      </c>
    </row>
    <row r="29" spans="2:34" x14ac:dyDescent="0.25">
      <c r="E29">
        <v>59000</v>
      </c>
      <c r="F29">
        <v>95</v>
      </c>
      <c r="T29">
        <f t="shared" si="4"/>
        <v>0.18079314334804722</v>
      </c>
      <c r="U29">
        <f t="shared" si="5"/>
        <v>0.18039314334804724</v>
      </c>
      <c r="V29">
        <f t="shared" si="6"/>
        <v>0.21418550575792825</v>
      </c>
      <c r="W29">
        <f t="shared" si="0"/>
        <v>0.19918550575792823</v>
      </c>
      <c r="X29">
        <f t="shared" si="7"/>
        <v>0.265589819118212</v>
      </c>
      <c r="Y29">
        <f t="shared" si="8"/>
        <v>0.25058981911821199</v>
      </c>
      <c r="Z29">
        <v>1.7</v>
      </c>
      <c r="AA29" s="9"/>
      <c r="AB29">
        <f t="shared" si="9"/>
        <v>0.18230598665732098</v>
      </c>
      <c r="AC29">
        <f t="shared" si="10"/>
        <v>0.18190598665732099</v>
      </c>
      <c r="AD29">
        <f t="shared" si="11"/>
        <v>0.21418550575792825</v>
      </c>
      <c r="AE29">
        <f t="shared" si="12"/>
        <v>0.19918550575792823</v>
      </c>
      <c r="AF29">
        <f t="shared" si="13"/>
        <v>0.265589819118212</v>
      </c>
      <c r="AG29">
        <f t="shared" si="14"/>
        <v>0.25058981911821199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T30">
        <f t="shared" si="4"/>
        <v>0.20066976425158459</v>
      </c>
      <c r="U30">
        <f t="shared" si="5"/>
        <v>0.2002697642515846</v>
      </c>
      <c r="V30">
        <f t="shared" si="6"/>
        <v>0.23512694563844083</v>
      </c>
      <c r="W30">
        <f t="shared" si="0"/>
        <v>0.22012694563844082</v>
      </c>
      <c r="X30">
        <f t="shared" si="7"/>
        <v>0.28730686788318799</v>
      </c>
      <c r="Y30">
        <f t="shared" si="8"/>
        <v>0.27230686788318803</v>
      </c>
      <c r="Z30">
        <v>1.8</v>
      </c>
      <c r="AA30" s="9"/>
      <c r="AB30">
        <f t="shared" si="9"/>
        <v>0.20218260756085835</v>
      </c>
      <c r="AC30">
        <f t="shared" si="10"/>
        <v>0.20178260756085836</v>
      </c>
      <c r="AD30">
        <f t="shared" si="11"/>
        <v>0.23512694563844083</v>
      </c>
      <c r="AE30">
        <f t="shared" si="12"/>
        <v>0.22012694563844082</v>
      </c>
      <c r="AF30">
        <f t="shared" si="13"/>
        <v>0.28730686788318799</v>
      </c>
      <c r="AG30">
        <f t="shared" si="14"/>
        <v>0.27230686788318803</v>
      </c>
      <c r="AH30">
        <v>1.8</v>
      </c>
    </row>
    <row r="36" spans="5:10" x14ac:dyDescent="0.25">
      <c r="E36" s="10" t="s">
        <v>16</v>
      </c>
      <c r="F36" s="10"/>
      <c r="G36" s="10"/>
      <c r="H36" s="10"/>
      <c r="I36" s="10"/>
      <c r="J36" s="10"/>
    </row>
    <row r="37" spans="5:10" x14ac:dyDescent="0.25">
      <c r="G37" s="11"/>
      <c r="H37" s="11"/>
      <c r="I37" s="11"/>
      <c r="J37" s="11"/>
    </row>
    <row r="38" spans="5:10" x14ac:dyDescent="0.25">
      <c r="F38" t="s">
        <v>13</v>
      </c>
      <c r="G38" t="s">
        <v>14</v>
      </c>
    </row>
    <row r="39" spans="5:10" x14ac:dyDescent="0.25">
      <c r="F39">
        <v>80000</v>
      </c>
      <c r="G39">
        <v>105.4</v>
      </c>
    </row>
    <row r="40" spans="5:10" x14ac:dyDescent="0.25">
      <c r="E40" t="s">
        <v>15</v>
      </c>
      <c r="F40" s="11">
        <f>F39/G39</f>
        <v>759.01328273244781</v>
      </c>
      <c r="G40" s="11"/>
      <c r="I40" s="11"/>
      <c r="J40" s="11"/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7"/>
      <c r="I66" s="7"/>
      <c r="J66" s="7" t="s">
        <v>44</v>
      </c>
      <c r="K66" s="7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7"/>
      <c r="J84" s="7"/>
      <c r="K84" s="7" t="s">
        <v>44</v>
      </c>
      <c r="L84" s="7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Mediume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</cp:lastModifiedBy>
  <dcterms:created xsi:type="dcterms:W3CDTF">2020-12-01T15:03:38Z</dcterms:created>
  <dcterms:modified xsi:type="dcterms:W3CDTF">2021-03-16T21:55:09Z</dcterms:modified>
</cp:coreProperties>
</file>