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83" documentId="11_AD4D0BC4A776854ACB15BCD38E16CC62693EDF15" xr6:coauthVersionLast="46" xr6:coauthVersionMax="46" xr10:uidLastSave="{793FB28E-3809-4DEF-BB02-1079DED2AE2D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2" i="1"/>
  <c r="B12" i="1"/>
  <c r="B14" i="1"/>
  <c r="F5" i="1"/>
  <c r="B13" i="1"/>
  <c r="F2" i="1" l="1"/>
  <c r="F9" i="1" s="1"/>
  <c r="F6" i="1" l="1"/>
  <c r="F10" i="1"/>
  <c r="F7" i="1"/>
  <c r="F8" i="1"/>
  <c r="F11" i="1"/>
</calcChain>
</file>

<file path=xl/sharedStrings.xml><?xml version="1.0" encoding="utf-8"?>
<sst xmlns="http://schemas.openxmlformats.org/spreadsheetml/2006/main" count="28" uniqueCount="28">
  <si>
    <t xml:space="preserve">Given Design Parameters </t>
  </si>
  <si>
    <t>Values</t>
  </si>
  <si>
    <t>Maximum Input Voltage(V)</t>
  </si>
  <si>
    <t>Minumum Input Voltage(V)</t>
  </si>
  <si>
    <t>Output Voltage(V)</t>
  </si>
  <si>
    <t>Output Power(W)</t>
  </si>
  <si>
    <t>Diode On Voltage(V)</t>
  </si>
  <si>
    <t>Desired Maximum Duty Cycle(%)</t>
  </si>
  <si>
    <t>Desired Output Voltage Ripple(%)</t>
  </si>
  <si>
    <t>Desired Inductor Current Ripple(%)</t>
  </si>
  <si>
    <t>Mosfet On Resistance(mohm)</t>
  </si>
  <si>
    <t>Estimated Effiency(%)</t>
  </si>
  <si>
    <t>t(OFF_min)</t>
  </si>
  <si>
    <t>Rsns</t>
  </si>
  <si>
    <t>Nps</t>
  </si>
  <si>
    <t>Dvin(min)</t>
  </si>
  <si>
    <t>Iout_max</t>
  </si>
  <si>
    <t>Pout</t>
  </si>
  <si>
    <t>Lpri_1</t>
  </si>
  <si>
    <t>Lpri_2</t>
  </si>
  <si>
    <t>t(ON_min)</t>
  </si>
  <si>
    <t>Lpri_3</t>
  </si>
  <si>
    <t>Switching Frequency(Hz)</t>
  </si>
  <si>
    <t>Lpri_up</t>
  </si>
  <si>
    <t>Isat_min</t>
  </si>
  <si>
    <t>Nps_max</t>
  </si>
  <si>
    <t>Mosfet Breakdown voltage</t>
  </si>
  <si>
    <t>Vleakage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</si>
</sst>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/>
    <xf numFmtId="11" fontId="0" fillId="0" borderId="0" xfId="0" applyNumberFormat="1"/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1" sqref="B11"/>
    </sheetView>
  </sheetViews>
  <sheetFormatPr defaultRowHeight="14.4" x14ac:dyDescent="0.3"/>
  <cols>
    <col min="1" max="1" width="30.6640625" bestFit="1" customWidth="1"/>
    <col min="2" max="2" width="10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 t="s">
        <v>2</v>
      </c>
      <c r="B2" s="3">
        <v>400</v>
      </c>
      <c r="E2" t="s">
        <v>13</v>
      </c>
      <c r="F2">
        <f>(1-F3)*0.05*F4*0.8/F5</f>
        <v>2.8583458646616537E-2</v>
      </c>
    </row>
    <row r="3" spans="1:6" x14ac:dyDescent="0.3">
      <c r="A3" s="1" t="s">
        <v>3</v>
      </c>
      <c r="B3" s="3">
        <v>220</v>
      </c>
      <c r="E3" t="s">
        <v>15</v>
      </c>
      <c r="F3">
        <f>((B4+B6)*F4)/((B4+B6)*F4+B3)</f>
        <v>0.33834586466165412</v>
      </c>
    </row>
    <row r="4" spans="1:6" x14ac:dyDescent="0.3">
      <c r="A4" s="1" t="s">
        <v>4</v>
      </c>
      <c r="B4" s="3">
        <v>12</v>
      </c>
      <c r="E4" t="s">
        <v>14</v>
      </c>
      <c r="F4">
        <v>9</v>
      </c>
    </row>
    <row r="5" spans="1:6" x14ac:dyDescent="0.3">
      <c r="A5" s="1" t="s">
        <v>5</v>
      </c>
      <c r="B5" s="3">
        <v>100</v>
      </c>
      <c r="E5" t="s">
        <v>16</v>
      </c>
      <c r="F5">
        <f>B5/B4</f>
        <v>8.3333333333333339</v>
      </c>
    </row>
    <row r="6" spans="1:6" x14ac:dyDescent="0.3">
      <c r="A6" s="1" t="s">
        <v>6</v>
      </c>
      <c r="B6" s="3">
        <v>0.5</v>
      </c>
      <c r="E6" t="s">
        <v>17</v>
      </c>
      <c r="F6">
        <f>0.5*B11*B3*F3*0.1/F2</f>
        <v>104.16666666666669</v>
      </c>
    </row>
    <row r="7" spans="1:6" x14ac:dyDescent="0.3">
      <c r="A7" s="1" t="s">
        <v>7</v>
      </c>
      <c r="B7" s="3">
        <v>45</v>
      </c>
      <c r="E7" t="s">
        <v>18</v>
      </c>
      <c r="F7" s="5">
        <f>B13*F4*(B4+B6)*F2/0.02</f>
        <v>1.2862556390977442E-4</v>
      </c>
    </row>
    <row r="8" spans="1:6" x14ac:dyDescent="0.3">
      <c r="A8" s="1" t="s">
        <v>8</v>
      </c>
      <c r="B8" s="3">
        <v>4</v>
      </c>
      <c r="E8" t="s">
        <v>19</v>
      </c>
      <c r="F8" s="5">
        <f>B14*B2*F2/0.02</f>
        <v>1.7150075187969923E-4</v>
      </c>
    </row>
    <row r="9" spans="1:6" x14ac:dyDescent="0.3">
      <c r="A9" s="1" t="s">
        <v>9</v>
      </c>
      <c r="B9" s="3">
        <v>100</v>
      </c>
      <c r="E9" t="s">
        <v>21</v>
      </c>
      <c r="F9" s="5">
        <f>2*(B4+B6)*F5/(B11*(0.1/F2)^2*B12)</f>
        <v>1.5197435048415876E-4</v>
      </c>
    </row>
    <row r="10" spans="1:6" x14ac:dyDescent="0.3">
      <c r="A10" s="1" t="s">
        <v>10</v>
      </c>
      <c r="B10" s="3"/>
      <c r="E10" t="s">
        <v>23</v>
      </c>
      <c r="F10" s="5">
        <f>0.8*(B4+B6)*F4*50*10^-6*F2/0.1</f>
        <v>1.2862556390977439E-3</v>
      </c>
    </row>
    <row r="11" spans="1:6" x14ac:dyDescent="0.3">
      <c r="A11" s="1" t="s">
        <v>11</v>
      </c>
      <c r="B11" s="3">
        <v>0.8</v>
      </c>
      <c r="E11" t="s">
        <v>24</v>
      </c>
      <c r="F11" s="5">
        <f>1.3*0.1/F2</f>
        <v>4.5480850168350173</v>
      </c>
    </row>
    <row r="12" spans="1:6" x14ac:dyDescent="0.3">
      <c r="A12" s="1" t="s">
        <v>22</v>
      </c>
      <c r="B12" s="6">
        <f>140*10^3</f>
        <v>140000</v>
      </c>
      <c r="E12" t="s">
        <v>25</v>
      </c>
      <c r="F12">
        <f>(B15-B2-F13)/(B4+B6)</f>
        <v>8.8000000000000007</v>
      </c>
    </row>
    <row r="13" spans="1:6" x14ac:dyDescent="0.3">
      <c r="A13" s="4" t="s">
        <v>12</v>
      </c>
      <c r="B13" s="5">
        <f>800*10^-9</f>
        <v>8.0000000000000007E-7</v>
      </c>
      <c r="E13" t="s">
        <v>27</v>
      </c>
      <c r="F13">
        <v>90</v>
      </c>
    </row>
    <row r="14" spans="1:6" x14ac:dyDescent="0.3">
      <c r="A14" s="4" t="s">
        <v>20</v>
      </c>
      <c r="B14" s="5">
        <f>300*10^-9</f>
        <v>3.0000000000000004E-7</v>
      </c>
    </row>
    <row r="15" spans="1:6" x14ac:dyDescent="0.3">
      <c r="A15" s="4" t="s">
        <v>26</v>
      </c>
      <c r="B1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ahmethalistr@outlook.com</cp:lastModifiedBy>
  <dcterms:created xsi:type="dcterms:W3CDTF">2015-06-05T18:19:34Z</dcterms:created>
  <dcterms:modified xsi:type="dcterms:W3CDTF">2021-04-26T13:18:20Z</dcterms:modified>
</cp:coreProperties>
</file>