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iwhite/Desktop/Git/excel-challenge/excel-challenge/"/>
    </mc:Choice>
  </mc:AlternateContent>
  <xr:revisionPtr revIDLastSave="0" documentId="13_ncr:1_{875E10D9-B4E5-1D40-BF71-1E5C59618C71}" xr6:coauthVersionLast="47" xr6:coauthVersionMax="47" xr10:uidLastSave="{00000000-0000-0000-0000-000000000000}"/>
  <bookViews>
    <workbookView xWindow="140" yWindow="500" windowWidth="28020" windowHeight="14260" firstSheet="1" activeTab="3" xr2:uid="{00000000-000D-0000-FFFF-FFFF00000000}"/>
  </bookViews>
  <sheets>
    <sheet name="PivotChart-Category" sheetId="2" r:id="rId1"/>
    <sheet name="PivotChart-SubCategory" sheetId="3" r:id="rId2"/>
    <sheet name="PivotChart-Category&amp;Years" sheetId="4" r:id="rId3"/>
    <sheet name="Data" sheetId="1" r:id="rId4"/>
    <sheet name="Bonus" sheetId="5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2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<sst xmlns="http://schemas.openxmlformats.org/spreadsheetml/2006/main" count="33053" uniqueCount="8404">
  <si>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</si>
  <si>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</si>
  <si>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</si>
  <si>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</si>
  <si>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</si>
  <si>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</si>
  <si>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</si>
  <si>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</si>
  <si>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</si>
  <si>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</si>
  <si>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</si>
  <si>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</si>
  <si>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</si>
  <si>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</si>
  <si>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</si>
  <si>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</si>
  <si>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</si>
  <si>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</si>
  <si>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</si>
  <si>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</si>
  <si>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</si>
  <si>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</si>
  <si>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</si>
  <si>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</si>
  <si>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</si>
  <si>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</si>
  <si>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</si>
  <si>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</si>
  <si>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</si>
  <si>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</si>
  <si>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</si>
  <si>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</si>
  <si>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</si>
  <si>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</si>
  <si>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</si>
  <si>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</si>
  <si>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</si>
  <si>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</si>
  <si>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</si>
  <si>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</si>
  <si>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</si>
  <si>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</si>
  <si>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</si>
  <si>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</si>
  <si>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</si>
  <si>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</si>
  <si>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</si>
  <si>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</si>
  <si>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</si>
  <si>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</si>
  <si>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</si>
  <si>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</si>
  <si>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</si>
  <si>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</si>
  <si>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</si>
  <si>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</si>
  <si>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</si>
  <si>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</si>
  <si>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</si>
  <si>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</si>
  <si>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</si>
  <si>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</si>
  <si>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</si>
  <si>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</si>
  <si>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</si>
  <si>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</si>
  <si>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</si>
  <si>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</si>
  <si>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</si>
  <si>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</si>
  <si>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</si>
  <si>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</si>
  <si>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</si>
  <si>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</si>
  <si>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</si>
  <si>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</si>
  <si>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</si>
  <si>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</si>
  <si>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</si>
  <si>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</si>
  <si>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</si>
  <si>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</si>
  <si>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</si>
  <si>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</si>
  <si>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</si>
  <si>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</si>
  <si>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</si>
  <si>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</si>
  <si>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</si>
  <si>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</si>
  <si>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</si>
  <si>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</si>
  <si>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</si>
  <si>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</si>
  <si>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</si>
  <si>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</si>
  <si>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</si>
  <si>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</si>
  <si>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</si>
  <si>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</si>
  <si>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</si>
  <si>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</si>
  <si>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</si>
  <si>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</si>
  <si>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</si>
  <si>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</si>
  <si>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</si>
  <si>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</si>
  <si>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</si>
  <si>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</si>
  <si>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</si>
  <si>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</si>
  <si>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</si>
  <si>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</si>
  <si>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</si>
  <si>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</si>
  <si>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</si>
  <si>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</si>
  <si>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</si>
  <si>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</si>
  <si>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</si>
  <si>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</si>
  <si>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</si>
  <si>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</si>
  <si>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</si>
  <si>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</si>
  <si>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</si>
  <si>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</si>
  <si>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</si>
  <si>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</si>
  <si>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</si>
  <si>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</si>
  <si>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</si>
  <si>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</si>
  <si>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</si>
  <si>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</si>
  <si>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</si>
  <si>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</si>
  <si>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</si>
  <si>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</si>
  <si>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</si>
  <si>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</si>
  <si>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</si>
  <si>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</si>
  <si>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</si>
  <si>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</si>
  <si>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</si>
  <si>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</si>
  <si>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</si>
  <si>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</si>
  <si>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</si>
  <si>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</si>
  <si>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</si>
  <si>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</si>
  <si>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</si>
  <si>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</si>
  <si>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</si>
  <si>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</si>
  <si>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</si>
  <si>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</si>
  <si>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</si>
  <si>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</si>
  <si>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</si>
  <si>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</si>
  <si>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</si>
  <si>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</si>
  <si>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</si>
  <si>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</si>
  <si>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</si>
  <si>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</si>
  <si>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</si>
  <si>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</si>
  <si>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</si>
  <si>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</si>
  <si>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</si>
  <si>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</si>
  <si>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</si>
  <si>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</si>
  <si>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</si>
  <si>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</si>
  <si>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</si>
  <si>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</si>
  <si>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</si>
  <si>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</si>
  <si>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</si>
  <si>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</si>
  <si>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</si>
  <si>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</si>
  <si>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</si>
  <si>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</si>
  <si>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</si>
  <si>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</si>
  <si>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</si>
  <si>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</si>
  <si>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</si>
  <si>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</si>
  <si>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</si>
  <si>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</si>
  <si>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</si>
  <si>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</si>
  <si>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</si>
  <si>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</si>
  <si>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</si>
  <si>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</si>
  <si>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</si>
  <si>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</si>
  <si>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</si>
  <si>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</si>
  <si>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</si>
  <si>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</si>
  <si>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</si>
  <si>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</si>
  <si>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</si>
  <si>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</si>
  <si>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</si>
  <si>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</si>
  <si>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</si>
  <si>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</si>
  <si>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</si>
  <si>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</si>
  <si>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</si>
  <si>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</si>
  <si>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</si>
  <si>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</si>
  <si>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</si>
  <si>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</si>
  <si>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</si>
  <si>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</si>
  <si>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</si>
  <si>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</si>
  <si>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</si>
  <si>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</si>
  <si>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</si>
  <si>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</si>
  <si>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</si>
  <si>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</si>
  <si>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</si>
  <si>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</si>
  <si>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</si>
  <si>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</si>
  <si>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</si>
  <si>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</si>
  <si>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</si>
  <si>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</si>
  <si>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</si>
  <si>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</si>
  <si>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</si>
  <si>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</si>
  <si>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</si>
  <si>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</si>
  <si>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</si>
  <si>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</si>
  <si>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</si>
  <si>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</si>
  <si>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</si>
  <si>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</si>
  <si>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</si>
  <si>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</si>
  <si>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</si>
  <si>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</si>
  <si>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</si>
  <si>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</si>
  <si>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</si>
  <si>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</si>
  <si>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</si>
  <si>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</si>
  <si>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</si>
  <si>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</si>
  <si>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</si>
  <si>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</si>
  <si>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</si>
  <si>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</si>
  <si>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</si>
  <si>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</si>
  <si>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</si>
  <si>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</si>
  <si>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</si>
  <si>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</si>
  <si>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</si>
  <si>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</si>
  <si>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</si>
  <si>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</si>
  <si>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</si>
  <si>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</si>
  <si>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</si>
  <si>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</si>
  <si>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</si>
  <si>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</si>
  <si>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</si>
  <si>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</si>
  <si>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</si>
  <si>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</si>
  <si>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</si>
  <si>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</si>
  <si>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</si>
  <si>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</si>
  <si>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</si>
  <si>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</si>
  <si>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</si>
  <si>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</si>
  <si>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</si>
  <si>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</si>
  <si>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</si>
  <si>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</si>
  <si>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</si>
  <si>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</si>
  <si>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</si>
  <si>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</si>
  <si>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</si>
  <si>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</si>
  <si>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</si>
  <si>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</si>
  <si>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</si>
  <si>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</si>
  <si>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</si>
  <si>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</si>
  <si>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</si>
  <si>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</si>
  <si>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</si>
  <si>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</si>
  <si>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</si>
  <si>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</si>
  <si>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</si>
  <si>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</si>
  <si>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</si>
  <si>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</si>
  <si>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</si>
  <si>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</si>
  <si>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</si>
  <si>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</si>
  <si>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</si>
  <si>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</si>
  <si>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</si>
  <si>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</si>
  <si>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</si>
  <si>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</si>
  <si>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</si>
  <si>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</si>
  <si>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</si>
  <si>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</si>
  <si>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</si>
  <si>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</si>
  <si>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</si>
  <si>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</si>
  <si>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</si>
  <si>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</si>
  <si>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</si>
  <si>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</si>
  <si>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</si>
  <si>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</si>
  <si>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</si>
  <si>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</si>
  <si>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</si>
  <si>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</si>
  <si>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</si>
  <si>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</si>
  <si>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</si>
  <si>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</si>
  <si>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</si>
  <si>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</si>
  <si>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</si>
  <si>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</si>
  <si>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</si>
  <si>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</si>
  <si>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</si>
  <si>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</si>
  <si>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</si>
  <si>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</si>
  <si>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</si>
  <si>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</si>
  <si>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</si>
  <si>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</si>
  <si>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</si>
  <si>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</si>
  <si>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</si>
  <si>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</si>
  <si>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</si>
  <si>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</si>
  <si>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</si>
  <si>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</si>
  <si>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</si>
  <si>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</si>
  <si>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</si>
  <si>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</si>
  <si>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</si>
  <si>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</si>
  <si>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</si>
  <si>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</si>
  <si>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</si>
  <si>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</si>
  <si>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</si>
  <si>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</si>
  <si>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</si>
  <si>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</si>
  <si>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</si>
  <si>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</si>
  <si>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</si>
  <si>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</si>
  <si>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</si>
  <si>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</si>
  <si>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</si>
  <si>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</si>
  <si>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</si>
  <si>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</si>
  <si>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</si>
  <si>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</si>
  <si>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</si>
  <si>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</si>
  <si>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</si>
  <si>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</si>
  <si>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</si>
  <si>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</si>
  <si>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</si>
  <si>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</si>
  <si>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</si>
  <si>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</si>
  <si>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</si>
  <si>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</si>
  <si>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</si>
  <si>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</si>
  <si>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</si>
  <si>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</si>
  <si>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</si>
  <si>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</si>
  <si>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</si>
  <si>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</si>
  <si>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</si>
  <si>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</si>
  <si>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</si>
  <si>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</si>
  <si>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</si>
  <si>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</si>
  <si>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</si>
  <si>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</si>
  <si>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</si>
  <si>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</si>
  <si>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</si>
  <si>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</si>
  <si>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</si>
  <si>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</si>
  <si>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</si>
  <si>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</si>
  <si>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</si>
  <si>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</si>
  <si>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</si>
  <si>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</si>
  <si>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</si>
  <si>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</si>
  <si>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</si>
  <si>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</si>
  <si>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</si>
  <si>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</si>
  <si>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</si>
  <si>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</si>
  <si>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</si>
  <si>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</si>
  <si>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</si>
  <si>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</si>
  <si>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</si>
  <si>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</si>
  <si>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</si>
  <si>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</si>
  <si>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</si>
  <si>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</si>
  <si>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</si>
  <si>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</si>
  <si>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</si>
  <si>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</si>
  <si>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</si>
  <si>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</si>
  <si>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</si>
  <si>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</si>
  <si>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</si>
  <si>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</si>
  <si>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</si>
  <si>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</si>
  <si>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</si>
  <si>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</si>
  <si>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</si>
  <si>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</si>
  <si>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</si>
  <si>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</si>
  <si>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</si>
  <si>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</si>
  <si>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</si>
  <si>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</si>
  <si>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</si>
  <si>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</si>
  <si>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</si>
  <si>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</si>
  <si>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</si>
  <si>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</si>
  <si>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</si>
  <si>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</si>
  <si>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</si>
  <si>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</si>
  <si>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</si>
  <si>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</si>
  <si>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</si>
  <si>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</si>
  <si>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</si>
  <si>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</si>
  <si>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</si>
  <si>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</si>
  <si>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</si>
  <si>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</si>
  <si>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</si>
  <si>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</si>
  <si>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</si>
  <si>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</si>
  <si>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</si>
  <si>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</si>
  <si>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</si>
  <si>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</si>
  <si>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</si>
  <si>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</si>
  <si>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</si>
  <si>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</si>
  <si>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</si>
  <si>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</si>
  <si>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</si>
  <si>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</si>
  <si>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</si>
  <si>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</si>
  <si>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</si>
  <si>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</si>
  <si>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</si>
  <si>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</si>
  <si>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</si>
  <si>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</si>
  <si>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</si>
  <si>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</si>
  <si>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</si>
  <si>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</si>
  <si>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</si>
  <si>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</si>
  <si>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</si>
  <si>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</si>
  <si>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</si>
  <si>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</si>
  <si>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</si>
  <si>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</si>
  <si>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</si>
  <si>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</si>
  <si>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</si>
  <si>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</si>
  <si>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</si>
  <si>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</si>
  <si>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</si>
  <si>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</si>
  <si>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</si>
  <si>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</si>
  <si>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</si>
  <si>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</si>
  <si>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</si>
  <si>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</si>
  <si>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</si>
  <si>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</si>
  <si>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</si>
  <si>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</si>
  <si>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</si>
  <si>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</si>
  <si>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</si>
  <si>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</si>
  <si>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</si>
  <si>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</si>
  <si>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</si>
  <si>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</si>
  <si>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</si>
  <si>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</si>
  <si>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</si>
  <si>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</si>
  <si>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</si>
  <si>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</si>
  <si>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</si>
  <si>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</si>
  <si>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</si>
  <si>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</si>
  <si>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</si>
  <si>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</si>
  <si>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</si>
  <si>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</si>
  <si>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</si>
  <si>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</si>
  <si>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</si>
  <si>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</si>
  <si>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</si>
  <si>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</si>
  <si>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</si>
  <si>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</si>
  <si>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</si>
  <si>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</si>
  <si>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</si>
  <si>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</si>
  <si>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</si>
  <si>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</si>
  <si>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</si>
  <si>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</si>
  <si>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</si>
  <si>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</si>
  <si>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</si>
  <si>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</si>
  <si>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</si>
  <si>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</si>
  <si>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</si>
  <si>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</si>
  <si>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</si>
  <si>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</si>
  <si>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</si>
  <si>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</si>
  <si>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</si>
  <si>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</si>
  <si>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</si>
  <si>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</si>
  <si>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</si>
  <si>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</si>
  <si>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</si>
  <si>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</si>
  <si>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</si>
  <si>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</si>
  <si>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</si>
  <si>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</si>
  <si>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</si>
  <si>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</si>
  <si>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</si>
  <si>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</si>
  <si>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</si>
  <si>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</si>
  <si>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</si>
  <si>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</si>
  <si>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</si>
  <si>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</si>
  <si>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</si>
  <si>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</si>
  <si>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</si>
  <si>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</si>
  <si>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</si>
  <si>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</si>
  <si>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</si>
  <si>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</si>
  <si>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</si>
  <si>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</si>
  <si>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</si>
  <si>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</si>
  <si>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</si>
  <si>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</si>
  <si>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</si>
  <si>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</si>
  <si>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</si>
  <si>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</si>
  <si>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</si>
  <si>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</si>
  <si>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</si>
  <si>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</si>
  <si>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</si>
  <si>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</si>
  <si>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</si>
  <si>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</si>
  <si>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</si>
  <si>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</si>
  <si>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</si>
  <si>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</si>
  <si>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</si>
  <si>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</si>
  <si>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</si>
  <si>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</si>
  <si>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</si>
  <si>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</si>
  <si>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</si>
  <si>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</si>
  <si>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</si>
  <si>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</si>
  <si>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</si>
  <si>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</si>
  <si>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</si>
  <si>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</si>
  <si>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</si>
  <si>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</si>
  <si>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</si>
  <si>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</si>
  <si>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</si>
  <si>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</si>
  <si>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</si>
  <si>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</si>
  <si>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</si>
  <si>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</si>
  <si>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</si>
  <si>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</si>
  <si>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</si>
  <si>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</si>
  <si>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</si>
  <si>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</si>
  <si>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</si>
  <si>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</si>
  <si>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</si>
  <si>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</si>
  <si>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</si>
  <si>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</si>
  <si>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</si>
  <si>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</si>
  <si>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</si>
  <si>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</si>
  <si>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</si>
  <si>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</si>
  <si>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</si>
  <si>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</si>
  <si>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</si>
  <si>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</si>
  <si>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</si>
  <si>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</si>
  <si>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</si>
  <si>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</si>
  <si>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</si>
  <si>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</si>
  <si>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</si>
  <si>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</si>
  <si>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</si>
  <si>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</si>
  <si>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</si>
  <si>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</si>
  <si>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</si>
  <si>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</si>
  <si>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</si>
  <si>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</si>
  <si>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</si>
  <si>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</si>
  <si>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</si>
  <si>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</si>
  <si>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</si>
  <si>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</si>
  <si>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</si>
  <si>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</si>
  <si>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</si>
  <si>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</si>
  <si>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</si>
  <si>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</si>
  <si>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</si>
  <si>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</si>
  <si>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</si>
  <si>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</si>
  <si>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</si>
  <si>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</si>
  <si>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</si>
  <si>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</si>
  <si>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</si>
  <si>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</si>
  <si>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</si>
  <si>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</si>
  <si>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</si>
  <si>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</si>
  <si>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</si>
  <si>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</si>
  <si>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</si>
  <si>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</si>
  <si>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</si>
  <si>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</si>
  <si>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</si>
  <si>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</si>
  <si>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</si>
  <si>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</si>
  <si>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</si>
  <si>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</si>
  <si>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</si>
  <si>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</si>
  <si>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</si>
  <si>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</si>
  <si>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</si>
  <si>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</si>
  <si>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</si>
  <si>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</si>
  <si>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</si>
  <si>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</si>
  <si>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</si>
  <si>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</si>
  <si>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</si>
  <si>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</si>
  <si>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</si>
  <si>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</si>
  <si>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</si>
  <si>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</si>
  <si>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</si>
  <si>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</si>
  <si>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</si>
  <si>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</si>
  <si>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</si>
  <si>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</si>
  <si>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</si>
  <si>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</si>
  <si>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</si>
  <si>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</si>
  <si>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</si>
  <si>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</si>
  <si>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</si>
  <si>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</si>
  <si>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</si>
  <si>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</si>
  <si>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</si>
  <si>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</si>
  <si>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</si>
  <si>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</si>
  <si>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</si>
  <si>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</si>
  <si>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</si>
  <si>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</si>
  <si>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</si>
  <si>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</si>
  <si>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</si>
  <si>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</si>
  <si>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</si>
  <si>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</si>
  <si>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</si>
  <si>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</si>
  <si>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</si>
  <si>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</si>
  <si>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</si>
  <si>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</si>
  <si>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</si>
  <si>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</si>
  <si>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</si>
  <si>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</si>
  <si>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</si>
  <si>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</si>
  <si>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</si>
  <si>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</si>
  <si>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</si>
  <si>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</si>
  <si>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</si>
  <si>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</si>
  <si>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</si>
  <si>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</si>
  <si>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</si>
  <si>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</si>
  <si>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</si>
  <si>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</si>
  <si>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</si>
  <si>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</si>
  <si>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</si>
  <si>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</si>
  <si>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</si>
  <si>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</si>
  <si>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</si>
  <si>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</si>
  <si>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</si>
  <si>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</si>
  <si>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</si>
  <si>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</si>
  <si>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</si>
  <si>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</si>
  <si>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</si>
  <si>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</si>
  <si>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</si>
  <si>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</si>
  <si>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</si>
  <si>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</si>
  <si>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</si>
  <si>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</si>
  <si>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</si>
  <si>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</si>
  <si>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</si>
  <si>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</si>
  <si>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</si>
  <si>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</si>
  <si>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</si>
  <si>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</si>
  <si>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</si>
  <si>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</si>
  <si>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</si>
  <si>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</si>
  <si>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</si>
  <si>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</si>
  <si>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</si>
  <si>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</si>
  <si>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</si>
  <si>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</si>
  <si>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</si>
  <si>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</si>
  <si>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</si>
  <si>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</si>
  <si>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</si>
  <si>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</si>
  <si>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</si>
  <si>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</si>
  <si>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</si>
  <si>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</si>
  <si>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</si>
  <si>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</si>
  <si>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</si>
  <si>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</si>
  <si>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</si>
  <si>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</si>
  <si>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</si>
  <si>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</si>
  <si>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</si>
  <si>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</si>
  <si>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</si>
  <si>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</si>
  <si>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</si>
  <si>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</si>
  <si>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</si>
  <si>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</si>
  <si>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</si>
  <si>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</si>
  <si>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</si>
  <si>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</si>
  <si>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</si>
  <si>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</si>
  <si>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</si>
  <si>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</si>
  <si>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</si>
  <si>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</si>
  <si>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</si>
  <si>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</si>
  <si>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</si>
  <si>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</si>
  <si>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</si>
  <si>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</si>
  <si>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</si>
  <si>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</si>
  <si>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</si>
  <si>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</si>
  <si>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</si>
  <si>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</si>
  <si>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</si>
  <si>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</si>
  <si>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</si>
  <si>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</si>
  <si>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</si>
  <si>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</si>
  <si>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</si>
  <si>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</si>
  <si>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</si>
  <si>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</si>
  <si>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</si>
  <si>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</si>
  <si>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</si>
  <si>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</si>
  <si>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</si>
  <si>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</si>
  <si>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</si>
  <si>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</si>
  <si>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</si>
  <si>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</si>
  <si>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</si>
  <si>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</si>
  <si>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</si>
  <si>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</si>
  <si>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</si>
  <si>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</si>
  <si>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</si>
  <si>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</si>
  <si>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</si>
  <si>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</si>
  <si>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</si>
  <si>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</si>
  <si>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</si>
  <si>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</si>
  <si>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</si>
  <si>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</si>
  <si>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</si>
  <si>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</si>
  <si>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</si>
  <si>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</si>
  <si>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</si>
  <si>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</si>
  <si>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</si>
  <si>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</si>
  <si>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</si>
  <si>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</si>
  <si>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</si>
  <si>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</si>
  <si>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</si>
  <si>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</si>
  <si>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</si>
  <si>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</si>
  <si>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</si>
  <si>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</si>
  <si>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</si>
  <si>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</si>
  <si>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</si>
  <si>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</si>
  <si>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</si>
  <si>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</si>
  <si>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</si>
  <si>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</si>
  <si>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</si>
  <si>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</si>
  <si>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</si>
  <si>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</si>
  <si>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</si>
  <si>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</si>
  <si>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</si>
  <si>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</si>
  <si>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</si>
  <si>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</si>
  <si>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</si>
  <si>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</si>
  <si>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</si>
  <si>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</si>
  <si>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</si>
  <si>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</si>
  <si>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</si>
  <si>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</si>
  <si>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</si>
  <si>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</si>
  <si>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</si>
  <si>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</si>
  <si>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</si>
  <si>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</si>
  <si>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</si>
  <si>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</si>
  <si>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</si>
  <si>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</si>
  <si>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</si>
  <si>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</si>
  <si>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</si>
  <si>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</si>
  <si>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</si>
  <si>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</si>
  <si>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</si>
  <si>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</si>
  <si>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</si>
  <si>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</si>
  <si>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</si>
  <si>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</si>
  <si>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</si>
  <si>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</si>
  <si>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</si>
  <si>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</si>
  <si>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</si>
  <si>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</si>
  <si>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</si>
  <si>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</si>
  <si>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</si>
  <si>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</si>
  <si>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</si>
  <si>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</si>
  <si>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</si>
  <si>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</si>
  <si>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</si>
  <si>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</si>
  <si>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</si>
  <si>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</si>
  <si>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</si>
  <si>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</si>
  <si>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</si>
  <si>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</si>
  <si>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</si>
  <si>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</si>
  <si>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</si>
  <si>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</si>
  <si>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</si>
  <si>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</si>
  <si>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</si>
  <si>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</si>
  <si>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</si>
  <si>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</si>
  <si>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</si>
  <si>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</si>
  <si>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</si>
  <si>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</si>
  <si>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</si>
  <si>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</si>
  <si>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</si>
  <si>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</si>
  <si>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</si>
  <si>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</si>
  <si>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</si>
  <si>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</si>
  <si>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</si>
  <si>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</si>
  <si>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</si>
  <si>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</si>
  <si>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</si>
  <si>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</si>
  <si>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</si>
  <si>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</si>
  <si>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</si>
  <si>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</si>
  <si>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</si>
  <si>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</si>
  <si>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</si>
  <si>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</si>
  <si>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</si>
  <si>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</si>
  <si>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</si>
  <si>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</si>
  <si>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</si>
  <si>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</si>
  <si>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</si>
  <si>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</si>
  <si>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</si>
  <si>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</si>
  <si>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</si>
  <si>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</si>
  <si>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</si>
  <si>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</si>
  <si>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</si>
  <si>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</si>
  <si>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</si>
  <si>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</si>
  <si>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</si>
  <si>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</si>
  <si>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</si>
  <si>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</si>
  <si>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</si>
  <si>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</si>
  <si>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</si>
  <si>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</si>
  <si>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</si>
  <si>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</si>
  <si>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</si>
  <si>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</si>
  <si>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</si>
  <si>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</si>
  <si>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</si>
  <si>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</si>
  <si>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</si>
  <si>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</si>
  <si>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</si>
  <si>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</si>
  <si>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</si>
  <si>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</si>
  <si>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</si>
  <si>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</si>
  <si>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</si>
  <si>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</si>
  <si>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</si>
  <si>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</si>
  <si>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</si>
  <si>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</si>
  <si>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</si>
  <si>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</si>
  <si>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</si>
  <si>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</si>
  <si>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</si>
  <si>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</si>
  <si>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</si>
  <si>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</si>
  <si>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</si>
  <si>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</si>
  <si>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</si>
  <si>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</si>
  <si>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</si>
  <si>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</si>
  <si>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</si>
  <si>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</si>
  <si>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</si>
  <si>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</si>
  <si>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</si>
  <si>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</si>
  <si>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</si>
  <si>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</si>
  <si>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</si>
  <si>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</si>
  <si>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</si>
  <si>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</si>
  <si>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</si>
  <si>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</si>
  <si>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</si>
  <si>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</si>
  <si>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</si>
  <si>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</si>
  <si>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</si>
  <si>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</si>
  <si>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</si>
  <si>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</si>
  <si>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</si>
  <si>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</si>
  <si>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</si>
  <si>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</si>
  <si>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</si>
  <si>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</si>
  <si>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</si>
  <si>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</si>
  <si>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</si>
  <si>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</si>
  <si>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</si>
  <si>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</si>
  <si>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</si>
  <si>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</si>
  <si>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</si>
  <si>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</si>
  <si>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</si>
  <si>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</si>
  <si>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</si>
  <si>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</si>
  <si>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</si>
  <si>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</si>
  <si>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</si>
  <si>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</si>
  <si>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</si>
  <si>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</si>
  <si>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</si>
  <si>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</si>
  <si>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</si>
  <si>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</si>
  <si>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</si>
  <si>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</si>
  <si>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</si>
  <si>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</si>
  <si>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</si>
  <si>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</si>
  <si>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</si>
  <si>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</si>
  <si>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</si>
  <si>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</si>
  <si>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</si>
  <si>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</si>
  <si>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</si>
  <si>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</si>
  <si>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</si>
  <si>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</si>
  <si>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</si>
  <si>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</si>
  <si>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</si>
  <si>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</si>
  <si>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</si>
  <si>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</si>
  <si>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</si>
  <si>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</si>
  <si>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</si>
  <si>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</si>
  <si>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</si>
  <si>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</si>
  <si>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</si>
  <si>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</si>
  <si>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</si>
  <si>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</si>
  <si>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</si>
  <si>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</si>
  <si>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</si>
  <si>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</si>
  <si>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</si>
  <si>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</si>
  <si>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</si>
  <si>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</si>
  <si>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</si>
  <si>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</si>
  <si>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</si>
  <si>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</si>
  <si>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</si>
  <si>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</si>
  <si>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</si>
  <si>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</si>
  <si>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</si>
  <si>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</si>
  <si>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</si>
  <si>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</si>
  <si>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</si>
  <si>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</si>
  <si>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</si>
  <si>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</si>
  <si>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</si>
  <si>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</si>
  <si>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</si>
  <si>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</si>
  <si>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</si>
  <si>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</si>
  <si>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</si>
  <si>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</si>
  <si>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</si>
  <si>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</si>
  <si>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</si>
  <si>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</si>
  <si>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</si>
  <si>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</si>
  <si>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</si>
  <si>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</si>
  <si>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</si>
  <si>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</si>
  <si>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</si>
  <si>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</si>
  <si>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</si>
  <si>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</si>
  <si>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</si>
  <si>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</si>
  <si>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</si>
  <si>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</si>
  <si>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</si>
  <si>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</si>
  <si>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</si>
  <si>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</si>
  <si>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</si>
  <si>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</si>
  <si>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</si>
  <si>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</si>
  <si>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</si>
  <si>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</si>
  <si>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</si>
  <si>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</si>
  <si>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</si>
  <si>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</si>
  <si>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</si>
  <si>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</si>
  <si>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</si>
  <si>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</si>
  <si>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</si>
  <si>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</si>
  <si>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</si>
  <si>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</si>
  <si>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</si>
  <si>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</si>
  <si>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</si>
  <si>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</si>
  <si>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</si>
  <si>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</si>
  <si>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</si>
  <si>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</si>
  <si>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</si>
  <si>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</si>
  <si>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</si>
  <si>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</si>
  <si>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</si>
  <si>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</si>
  <si>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</si>
  <si>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</si>
  <si>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</si>
  <si>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</si>
  <si>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</si>
  <si>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</si>
  <si>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</si>
  <si>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</si>
  <si>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</si>
  <si>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</si>
  <si>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</si>
  <si>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</si>
  <si>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</si>
  <si>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</si>
  <si>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</si>
  <si>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</si>
  <si>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</si>
  <si>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</si>
  <si>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</si>
  <si>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</si>
  <si>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</si>
  <si>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</si>
  <si>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</si>
  <si>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</si>
  <si>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</si>
  <si>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</si>
  <si>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</si>
  <si>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</si>
  <si>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</si>
  <si>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</si>
  <si>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</si>
  <si>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</si>
  <si>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</si>
  <si>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</si>
  <si>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</si>
  <si>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</si>
  <si>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</si>
  <si>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</si>
  <si>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</si>
  <si>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</si>
  <si>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</si>
  <si>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</si>
  <si>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</si>
  <si>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</si>
  <si>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</si>
  <si>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</si>
  <si>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</si>
  <si>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</si>
  <si>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</si>
  <si>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</si>
  <si>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</si>
  <si>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</si>
  <si>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</si>
  <si>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</si>
  <si>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</si>
  <si>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</si>
  <si>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</si>
  <si>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</si>
  <si>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</si>
  <si>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</si>
  <si>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</si>
  <si>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</si>
  <si>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</si>
  <si>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</si>
  <si>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</si>
  <si>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</si>
  <si>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</si>
  <si>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</si>
  <si>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</si>
  <si>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</si>
  <si>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</si>
  <si>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</si>
  <si>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</si>
  <si>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</si>
  <si>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</si>
  <si>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</si>
  <si>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</si>
  <si>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</si>
  <si>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</si>
  <si>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</si>
  <si>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</si>
  <si>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</si>
  <si>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</si>
  <si>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</si>
  <si>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</si>
  <si>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</si>
  <si>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</si>
  <si>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</si>
  <si>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</si>
  <si>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</si>
  <si>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</si>
  <si>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</si>
  <si>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</si>
  <si>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</si>
  <si>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</si>
  <si>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</si>
  <si>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</si>
  <si>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</si>
  <si>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</si>
  <si>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</si>
  <si>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</si>
  <si>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</si>
  <si>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</si>
  <si>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</si>
  <si>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</si>
  <si>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</si>
  <si>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</si>
  <si>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</si>
  <si>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</si>
  <si>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</si>
  <si>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</si>
  <si>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</si>
  <si>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</si>
  <si>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</si>
  <si>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</si>
  <si>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</si>
  <si>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</si>
  <si>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</si>
  <si>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</si>
  <si>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</si>
  <si>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</si>
  <si>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</si>
  <si>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</si>
  <si>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</si>
  <si>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</si>
  <si>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</si>
  <si>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</si>
  <si>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</si>
  <si>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</si>
  <si>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</si>
  <si>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</si>
  <si>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</si>
  <si>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</si>
  <si>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</si>
  <si>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</si>
  <si>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</si>
  <si>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</si>
  <si>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</si>
  <si>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</si>
  <si>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</si>
  <si>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</si>
  <si>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</si>
  <si>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</si>
  <si>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</si>
  <si>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</si>
  <si>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</si>
  <si>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</si>
  <si>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</si>
  <si>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</si>
  <si>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</si>
  <si>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</si>
  <si>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</si>
  <si>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</si>
  <si>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</si>
  <si>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</si>
  <si>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</si>
  <si>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</si>
  <si>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</si>
  <si>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</si>
  <si>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</si>
  <si>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</si>
  <si>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</si>
  <si>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</si>
  <si>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</si>
  <si>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</si>
  <si>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</si>
  <si>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</si>
  <si>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</si>
  <si>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</si>
  <si>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</si>
  <si>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</si>
  <si>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</si>
  <si>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</si>
  <si>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</si>
  <si>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</si>
  <si>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</si>
  <si>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</si>
  <si>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</si>
  <si>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</si>
  <si>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</si>
  <si>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</si>
  <si>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</si>
  <si>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</si>
  <si>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</si>
  <si>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</si>
  <si>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</si>
  <si>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</si>
  <si>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</si>
  <si>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</si>
  <si>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</si>
  <si>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</si>
  <si>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</si>
  <si>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</si>
  <si>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</si>
  <si>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</si>
  <si>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</si>
  <si>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</si>
  <si>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</si>
  <si>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</si>
  <si>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</si>
  <si>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</si>
  <si>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</si>
  <si>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</si>
  <si>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</si>
  <si>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</si>
  <si>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</si>
  <si>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</si>
  <si>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</si>
  <si>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</si>
  <si>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</si>
  <si>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</si>
  <si>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</si>
  <si>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</si>
  <si>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</si>
  <si>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</si>
  <si>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</si>
  <si>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</si>
  <si>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</si>
  <si>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</si>
  <si>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</si>
  <si>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</si>
  <si>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</si>
  <si>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</si>
  <si>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</si>
  <si>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</si>
  <si>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</si>
  <si>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</si>
  <si>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</si>
  <si>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</si>
  <si>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</si>
  <si>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</si>
  <si>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</si>
  <si>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</si>
  <si>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</si>
  <si>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</si>
  <si>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</si>
  <si>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</si>
  <si>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</si>
  <si>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</si>
  <si>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</si>
  <si>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</si>
  <si>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</si>
  <si>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</si>
  <si>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</si>
  <si>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</si>
  <si>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</si>
  <si>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</si>
  <si>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</si>
  <si>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</si>
  <si>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</si>
  <si>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</si>
  <si>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</si>
  <si>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</si>
  <si>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</si>
  <si>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</si>
  <si>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</si>
  <si>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</si>
  <si>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</si>
  <si>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</si>
  <si>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</si>
  <si>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</si>
  <si>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</si>
  <si>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</si>
  <si>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</si>
  <si>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</si>
  <si>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</si>
  <si>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</si>
  <si>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</si>
  <si>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</si>
  <si>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</si>
  <si>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</si>
  <si>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</si>
  <si>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</si>
  <si>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</si>
  <si>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</si>
  <si>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</si>
  <si>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</si>
  <si>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</si>
  <si>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</si>
  <si>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</si>
  <si>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</si>
  <si>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</si>
  <si>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</si>
  <si>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</si>
  <si>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</si>
  <si>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</si>
  <si>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</si>
  <si>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</si>
  <si>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</si>
  <si>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</si>
  <si>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</si>
  <si>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</si>
  <si>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</si>
  <si>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</si>
  <si>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</si>
  <si>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</si>
  <si>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</si>
  <si>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</si>
  <si>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</si>
  <si>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</si>
  <si>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</si>
  <si>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</si>
  <si>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</si>
  <si>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</si>
  <si>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</si>
  <si>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</si>
  <si>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</si>
  <si>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</si>
  <si>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</si>
  <si>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</si>
  <si>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</si>
  <si>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</si>
  <si>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</si>
  <si>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</si>
  <si>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</si>
  <si>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</si>
  <si>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</si>
  <si>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</si>
  <si>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</si>
  <si>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</si>
  <si>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</si>
  <si>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</si>
  <si>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</si>
  <si>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</si>
  <si>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</si>
  <si>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</si>
  <si>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</si>
  <si>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</si>
  <si>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</si>
  <si>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</si>
  <si>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</si>
  <si>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</si>
  <si>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</si>
  <si>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</si>
  <si>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</si>
  <si>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</si>
  <si>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</si>
  <si>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</si>
  <si>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</si>
  <si>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</si>
  <si>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</si>
  <si>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</si>
  <si>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</si>
  <si>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</si>
  <si>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</si>
  <si>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</si>
  <si>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</si>
  <si>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</si>
  <si>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</si>
  <si>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</si>
  <si>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</si>
  <si>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</si>
  <si>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</si>
  <si>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</si>
  <si>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</si>
  <si>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</si>
  <si>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</si>
  <si>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</si>
  <si>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</si>
  <si>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</si>
  <si>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</si>
  <si>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</si>
  <si>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</si>
  <si>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</si>
  <si>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</si>
  <si>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</si>
  <si>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</si>
  <si>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</si>
  <si>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</si>
  <si>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</si>
  <si>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</si>
  <si>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</si>
  <si>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</si>
  <si>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</si>
  <si>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</si>
  <si>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</si>
  <si>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</si>
  <si>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</si>
  <si>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</si>
  <si>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</si>
  <si>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</si>
  <si>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</si>
  <si>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</si>
  <si>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</si>
  <si>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</si>
  <si>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</si>
  <si>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</si>
  <si>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</si>
  <si>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</si>
  <si>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</si>
  <si>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</si>
  <si>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</si>
  <si>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</si>
  <si>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</si>
  <si>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</si>
  <si>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</si>
  <si>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</si>
  <si>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</si>
  <si>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</si>
  <si>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</si>
  <si>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</si>
  <si>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</si>
  <si>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</si>
  <si>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</si>
  <si>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</si>
  <si>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</si>
  <si>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</si>
  <si>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</si>
  <si>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</si>
  <si>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</si>
  <si>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</si>
  <si>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</si>
  <si>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</si>
  <si>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</si>
  <si>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</si>
  <si>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</si>
  <si>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</si>
  <si>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</si>
  <si>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</si>
  <si>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</si>
  <si>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</si>
  <si>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</si>
  <si>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</si>
  <si>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</si>
  <si>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</si>
  <si>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</si>
  <si>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</si>
  <si>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</si>
  <si>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</si>
  <si>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</si>
  <si>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</si>
  <si>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</si>
  <si>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</si>
  <si>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</si>
  <si>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</si>
  <si>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</si>
  <si>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</si>
  <si>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</si>
  <si>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</si>
  <si>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</si>
  <si>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</si>
  <si>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</si>
  <si>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</si>
  <si>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</si>
  <si>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</si>
  <si>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</si>
  <si>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</si>
  <si>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</si>
  <si>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</si>
  <si>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</si>
  <si>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</si>
  <si>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</si>
  <si>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</si>
  <si>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</si>
  <si>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</si>
  <si>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</si>
  <si>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</si>
  <si>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</si>
  <si>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</si>
  <si>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</si>
  <si>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</si>
  <si>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</si>
  <si>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</si>
  <si>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</si>
  <si>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</si>
  <si>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</si>
  <si>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</si>
  <si>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</si>
  <si>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</si>
  <si>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</si>
  <si>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</si>
  <si>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</si>
  <si>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</si>
  <si>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</si>
  <si>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</si>
  <si>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</si>
  <si>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</si>
  <si>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</si>
  <si>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</si>
  <si>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</si>
  <si>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</si>
  <si>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</si>
  <si>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</si>
  <si>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</si>
  <si>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</si>
  <si>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</si>
  <si>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</si>
  <si>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</si>
  <si>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</si>
  <si>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</si>
  <si>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</si>
  <si>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</si>
  <si>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</si>
  <si>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</si>
  <si>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</si>
  <si>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</si>
  <si>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</si>
  <si>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</si>
  <si>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</si>
  <si>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</si>
  <si>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</si>
  <si>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</si>
  <si>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</si>
  <si>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</si>
  <si>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</si>
  <si>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</si>
  <si>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</si>
  <si>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</si>
  <si>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</si>
  <si>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</si>
  <si>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</si>
  <si>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</si>
  <si>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</si>
  <si>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</si>
  <si>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</si>
  <si>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</si>
  <si>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</si>
  <si>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</si>
  <si>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</si>
  <si>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</si>
  <si>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</si>
  <si>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</si>
  <si>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</si>
  <si>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</si>
  <si>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</si>
  <si>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</si>
  <si>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</si>
  <si>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</si>
  <si>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</si>
  <si>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</si>
  <si>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</si>
  <si>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</si>
  <si>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</si>
  <si>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</si>
  <si>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</si>
  <si>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</si>
  <si>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</si>
  <si>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</si>
  <si>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</si>
  <si>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</si>
  <si>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</si>
  <si>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</si>
  <si>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</si>
  <si>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</si>
  <si>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</si>
  <si>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</si>
  <si>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</si>
  <si>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</si>
  <si>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</si>
  <si>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</si>
  <si>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</si>
  <si>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</si>
  <si>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</si>
  <si>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</si>
  <si>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</si>
  <si>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</si>
  <si>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</si>
  <si>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</si>
  <si>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</si>
  <si>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</si>
  <si>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</si>
  <si>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</si>
  <si>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</si>
  <si>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</si>
  <si>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</si>
  <si>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</si>
  <si>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</si>
  <si>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</si>
  <si>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</si>
  <si>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</si>
  <si>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</si>
  <si>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</si>
  <si>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</si>
  <si>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</si>
  <si>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</si>
  <si>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</si>
  <si>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</si>
  <si>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</si>
  <si>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</si>
  <si>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</si>
  <si>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</si>
  <si>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</si>
  <si>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</si>
  <si>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</si>
  <si>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</si>
  <si>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</si>
  <si>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</si>
  <si>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</si>
  <si>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</si>
  <si>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</si>
  <si>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</si>
  <si>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</si>
  <si>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</si>
  <si>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</si>
  <si>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</si>
  <si>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</si>
  <si>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</si>
  <si>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</si>
  <si>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</si>
  <si>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</si>
  <si>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</si>
  <si>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</si>
  <si>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</si>
  <si>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</si>
  <si>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</si>
  <si>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</si>
  <si>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</si>
  <si>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</si>
  <si>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</si>
  <si>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</si>
  <si>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</si>
  <si>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</si>
  <si>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</si>
  <si>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</si>
  <si>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</si>
  <si>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</si>
  <si>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</si>
  <si>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</si>
  <si>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</si>
  <si>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</si>
  <si>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</si>
  <si>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</si>
  <si>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</si>
  <si>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</si>
  <si>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</si>
  <si>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</si>
  <si>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</si>
  <si>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</si>
  <si>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</si>
  <si>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</si>
  <si>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</si>
  <si>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</si>
  <si>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</si>
  <si>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</si>
  <si>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</si>
  <si>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</si>
  <si>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</si>
  <si>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</si>
  <si>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</si>
  <si>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</si>
  <si>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</si>
  <si>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</si>
  <si>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</si>
  <si>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</si>
  <si>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</si>
  <si>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</si>
  <si>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</si>
  <si>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</si>
  <si>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</si>
  <si>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</si>
  <si>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</si>
  <si>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</si>
  <si>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</si>
  <si>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</si>
  <si>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</si>
  <si>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</si>
  <si>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</si>
  <si>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</si>
  <si>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</si>
  <si>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</si>
  <si>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</si>
  <si>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</si>
  <si>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</si>
  <si>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</si>
  <si>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</si>
  <si>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</si>
  <si>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</si>
  <si>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</si>
  <si>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</si>
  <si>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</si>
  <si>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</si>
  <si>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</si>
  <si>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</si>
  <si>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</si>
  <si>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</si>
  <si>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</si>
  <si>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</si>
  <si>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</si>
  <si>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</si>
  <si>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</si>
  <si>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</si>
  <si>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</si>
  <si>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</si>
  <si>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</si>
  <si>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</si>
  <si>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</si>
  <si>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</si>
  <si>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</si>
  <si>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</si>
  <si>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</si>
  <si>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</si>
  <si>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</si>
  <si>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</si>
  <si>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</si>
  <si>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</si>
  <si>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</si>
  <si>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</si>
  <si>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</si>
  <si>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</si>
  <si>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</si>
  <si>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</si>
  <si>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</si>
  <si>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</si>
  <si>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</si>
  <si>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</si>
  <si>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</si>
  <si>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</si>
  <si>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</si>
  <si>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</si>
  <si>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</si>
  <si>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</si>
  <si>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</si>
  <si>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</si>
  <si>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</si>
  <si>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</si>
  <si>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</si>
  <si>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</si>
  <si>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</si>
  <si>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</si>
  <si>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</si>
  <si>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</si>
  <si>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</si>
  <si>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</si>
  <si>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</si>
  <si>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</si>
  <si>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</si>
  <si>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</si>
  <si>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</si>
  <si>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</si>
  <si>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</si>
  <si>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</si>
  <si>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</si>
  <si>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</si>
  <si>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</si>
  <si>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</si>
  <si>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</si>
  <si>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</si>
  <si>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</si>
  <si>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</si>
  <si>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</si>
  <si>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</si>
  <si>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</si>
  <si>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</si>
  <si>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</si>
  <si>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</si>
  <si>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</si>
  <si>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</si>
  <si>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</si>
  <si>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</si>
  <si>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</si>
  <si>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</si>
  <si>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</si>
  <si>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</si>
  <si>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</si>
  <si>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</si>
  <si>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</si>
  <si>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</si>
  <si>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</si>
  <si>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</si>
  <si>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</si>
  <si>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</si>
  <si>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</si>
  <si>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</si>
  <si>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</si>
  <si>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</si>
  <si>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</si>
  <si>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</si>
  <si>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</si>
  <si>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</si>
  <si>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</si>
  <si>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</si>
  <si>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</si>
  <si>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</si>
  <si>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</si>
  <si>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</si>
  <si>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</si>
  <si>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</si>
  <si>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</si>
  <si>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</si>
  <si>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</si>
  <si>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</si>
  <si>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</si>
  <si>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</si>
  <si>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</si>
  <si>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</si>
  <si>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</si>
  <si>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</si>
  <si>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</si>
  <si>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</si>
  <si>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</si>
  <si>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</si>
  <si>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</si>
  <si>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</si>
  <si>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</si>
  <si>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</si>
  <si>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</si>
  <si>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</si>
  <si>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</si>
  <si>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</si>
  <si>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</si>
  <si>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</si>
  <si>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</si>
  <si>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</si>
  <si>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</si>
  <si>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</si>
  <si>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</si>
  <si>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</si>
  <si>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</si>
  <si>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</si>
  <si>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</si>
  <si>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</si>
  <si>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</si>
  <si>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</si>
  <si>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</si>
  <si>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</si>
  <si>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</si>
  <si>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</si>
  <si>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</si>
  <si>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</si>
  <si>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</si>
  <si>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</si>
  <si>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</si>
  <si>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</si>
  <si>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</si>
  <si>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</si>
  <si>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</si>
  <si>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</si>
  <si>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</si>
  <si>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</si>
  <si>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</si>
  <si>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</si>
  <si>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</si>
  <si>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</si>
  <si>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</si>
  <si>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</si>
  <si>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</si>
  <si>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</si>
  <si>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</si>
  <si>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</si>
  <si>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</si>
  <si>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</si>
  <si>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</si>
  <si>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</si>
  <si>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</si>
  <si>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</si>
  <si>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</si>
  <si>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</si>
  <si>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</si>
  <si>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</si>
  <si>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</si>
  <si>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</si>
  <si>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</si>
  <si>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</si>
  <si>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</si>
  <si>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</si>
  <si>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</si>
  <si>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</si>
  <si>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</si>
  <si>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</si>
  <si>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</si>
  <si>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</si>
  <si>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</si>
  <si>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</si>
  <si>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</si>
  <si>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</si>
  <si>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</si>
  <si>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</si>
  <si>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</si>
  <si>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</si>
  <si>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</si>
  <si>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</si>
  <si>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</si>
  <si>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</si>
  <si>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</si>
  <si>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</si>
  <si>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</si>
  <si>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</si>
  <si>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</si>
  <si>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</si>
  <si>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</si>
  <si>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</si>
  <si>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</si>
  <si>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</si>
  <si>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</si>
  <si>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</si>
  <si>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</si>
  <si>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</si>
  <si>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</si>
  <si>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</si>
  <si>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</si>
  <si>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</si>
  <si>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</si>
  <si>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</si>
  <si>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</si>
  <si>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</si>
  <si>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</si>
  <si>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</si>
  <si>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</si>
  <si>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</si>
  <si>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</si>
  <si>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</si>
  <si>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</si>
  <si>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</si>
  <si>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</si>
  <si>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</si>
  <si>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</si>
  <si>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</si>
  <si>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</si>
  <si>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</si>
  <si>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</si>
  <si>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</si>
  <si>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</si>
  <si>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</si>
  <si>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</si>
  <si>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</si>
  <si>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</si>
  <si>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</si>
  <si>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</si>
  <si>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</si>
  <si>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</si>
  <si>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</si>
  <si>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</si>
  <si>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</si>
  <si>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</si>
  <si>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</si>
  <si>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</si>
  <si>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</si>
  <si>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</si>
  <si>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</si>
  <si>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</si>
  <si>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</si>
  <si>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</si>
  <si>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</si>
  <si>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</si>
  <si>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</si>
  <si>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</si>
  <si>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</si>
  <si>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</si>
  <si>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</si>
  <si>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</si>
  <si>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</si>
  <si>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</si>
  <si>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</si>
  <si>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</si>
  <si>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</si>
  <si>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</si>
  <si>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</si>
  <si>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</si>
  <si>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</si>
  <si>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</si>
  <si>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</si>
  <si>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</si>
  <si>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</si>
  <si>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</si>
  <si>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</si>
  <si>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</si>
  <si>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</si>
  <si>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</si>
  <si>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</si>
  <si>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</si>
  <si>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</si>
  <si>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</si>
  <si>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</si>
  <si>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</si>
  <si>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</si>
  <si>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</si>
  <si>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</si>
  <si>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</si>
  <si>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</si>
  <si>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</si>
  <si>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</si>
  <si>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</si>
  <si>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</si>
  <si>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</si>
  <si>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</si>
  <si>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</si>
  <si>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</si>
  <si>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</si>
  <si>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</si>
  <si>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</si>
  <si>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</si>
  <si>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</si>
  <si>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</si>
  <si>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</si>
  <si>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</si>
  <si>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</si>
  <si>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</si>
  <si>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</si>
  <si>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</si>
  <si>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</si>
  <si>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</si>
  <si>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</si>
  <si>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</si>
  <si>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</si>
  <si>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</si>
  <si>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</si>
  <si>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</si>
  <si>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</si>
  <si>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</si>
  <si>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</si>
  <si>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</si>
  <si>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</si>
  <si>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</si>
  <si>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</si>
  <si>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</si>
  <si>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</si>
  <si>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</si>
  <si>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</si>
  <si>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</si>
  <si>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</si>
  <si>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</si>
  <si>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</si>
  <si>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</si>
  <si>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</si>
  <si>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</si>
  <si>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</si>
  <si>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</si>
  <si>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</si>
  <si>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</si>
  <si>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</si>
  <si>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</si>
  <si>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</si>
  <si>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</si>
  <si>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</si>
  <si>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</si>
  <si>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</si>
  <si>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</si>
  <si>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</si>
  <si>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</si>
  <si>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</si>
  <si>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</si>
  <si>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</si>
  <si>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</si>
  <si>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</si>
  <si>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</si>
  <si>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</si>
  <si>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</si>
  <si>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</si>
  <si>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</si>
  <si>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</si>
  <si>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</si>
  <si>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</si>
  <si>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</si>
  <si>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</si>
  <si>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</si>
  <si>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</si>
  <si>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</si>
  <si>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</si>
  <si>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</si>
  <si>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</si>
  <si>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</si>
  <si>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</si>
  <si>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</si>
  <si>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</si>
  <si>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</si>
  <si>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</si>
  <si>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</si>
  <si>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</si>
  <si>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</si>
  <si>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</si>
  <si>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</si>
  <si>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</si>
  <si>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</si>
  <si>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</si>
  <si>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</si>
  <si>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</si>
  <si>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</si>
  <si>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</si>
  <si>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</si>
  <si>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</si>
  <si>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</si>
  <si>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</si>
  <si>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</si>
  <si>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</si>
  <si>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</si>
  <si>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</si>
  <si>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</si>
  <si>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</si>
  <si>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</si>
  <si>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</si>
  <si>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</si>
  <si>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</si>
  <si>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</si>
  <si>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</si>
  <si>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</si>
  <si>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</si>
  <si>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</si>
  <si>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</si>
  <si>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</si>
  <si>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</si>
  <si>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</si>
  <si>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</si>
  <si>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</si>
  <si>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</si>
  <si>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</si>
  <si>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</si>
  <si>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</si>
  <si>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</si>
  <si>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</si>
  <si>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</si>
  <si>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</si>
  <si>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</si>
  <si>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</si>
  <si>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</si>
  <si>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</si>
  <si>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</si>
  <si>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</si>
  <si>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</si>
  <si>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</si>
  <si>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</si>
  <si>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</si>
  <si>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</si>
  <si>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</si>
  <si>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</si>
  <si>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</si>
  <si>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</si>
  <si>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</si>
  <si>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</si>
  <si>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</si>
  <si>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</si>
  <si>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</si>
  <si>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</si>
  <si>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</si>
  <si>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</si>
  <si>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</si>
  <si>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</si>
  <si>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</si>
  <si>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</si>
  <si>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</si>
  <si>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</si>
  <si>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</si>
  <si>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</si>
  <si>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</si>
  <si>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</si>
  <si>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</si>
  <si>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</si>
  <si>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</si>
  <si>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</si>
  <si>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</si>
  <si>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</si>
  <si>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</si>
  <si>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</si>
  <si>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</si>
  <si>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</si>
  <si>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</si>
  <si>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</si>
  <si>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</si>
  <si>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</si>
  <si>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</si>
  <si>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</si>
  <si>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</si>
  <si>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</si>
  <si>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</si>
  <si>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</si>
  <si>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</si>
  <si>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</si>
  <si>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</si>
  <si>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</si>
  <si>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</si>
  <si>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</si>
  <si>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</si>
  <si>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</si>
  <si>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</si>
  <si>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</si>
  <si>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</si>
  <si>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</si>
  <si>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</si>
  <si>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</si>
  <si>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</si>
  <si>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</si>
  <si>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</si>
  <si>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</si>
  <si>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</si>
  <si>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</si>
  <si>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</si>
  <si>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</si>
  <si>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</si>
  <si>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</si>
  <si>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</si>
  <si>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</si>
  <si>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</si>
  <si>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</si>
  <si>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</si>
  <si>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</si>
  <si>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</si>
  <si>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</si>
  <si>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</si>
  <si>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</si>
  <si>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</si>
  <si>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</si>
  <si>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</si>
  <si>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</si>
  <si>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</si>
  <si>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</si>
  <si>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</si>
  <si>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</si>
  <si>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</si>
  <si>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</si>
  <si>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</si>
  <si>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</si>
  <si>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</si>
  <si>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</si>
  <si>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</si>
  <si>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</si>
  <si>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</si>
  <si>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</si>
  <si>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</si>
  <si>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</si>
  <si>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</si>
  <si>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</si>
  <si>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</si>
  <si>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</si>
  <si>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</si>
  <si>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</si>
  <si>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</si>
  <si>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</si>
  <si>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</si>
  <si>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</si>
  <si>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</si>
  <si>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</si>
  <si>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</si>
  <si>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</si>
  <si>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</si>
  <si>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</si>
  <si>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</si>
  <si>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</si>
  <si>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</si>
  <si>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</si>
  <si>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</si>
  <si>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</si>
  <si>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</si>
  <si>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</si>
  <si>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</si>
  <si>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</si>
  <si>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</si>
  <si>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</si>
  <si>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</si>
  <si>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</si>
  <si>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</si>
  <si>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</si>
  <si>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</si>
  <si>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</si>
  <si>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</si>
  <si>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</si>
  <si>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</si>
  <si>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</si>
  <si>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</si>
  <si>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</si>
  <si>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</si>
  <si>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</si>
  <si>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</si>
  <si>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</si>
  <si>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</si>
  <si>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</si>
  <si>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</si>
  <si>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</si>
  <si>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</si>
  <si>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</si>
  <si>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</si>
  <si>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</si>
  <si>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</si>
  <si>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</si>
  <si>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</si>
  <si>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</si>
  <si>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</si>
  <si>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</si>
  <si>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</si>
  <si>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</si>
  <si>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</si>
  <si>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</si>
  <si>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</si>
  <si>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</si>
  <si>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</si>
  <si>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</si>
  <si>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</si>
  <si>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</si>
  <si>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</si>
  <si>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</si>
  <si>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</si>
  <si>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</si>
  <si>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</si>
  <si>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</si>
  <si>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</si>
  <si>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</si>
  <si>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</si>
  <si>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</si>
  <si>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</si>
  <si>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</si>
  <si>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</si>
  <si>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</si>
  <si>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</si>
  <si>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</si>
  <si>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</si>
  <si>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</si>
  <si>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</si>
  <si>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</si>
  <si>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</si>
  <si>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</si>
  <si>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</si>
  <si>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</si>
  <si>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</si>
  <si>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</si>
  <si>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</si>
  <si>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</si>
  <si>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</si>
  <si>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</si>
  <si>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</si>
  <si>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</si>
  <si>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</si>
  <si>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</si>
  <si>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</si>
  <si>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</si>
  <si>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</si>
  <si>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</si>
  <si>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</si>
  <si>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</si>
  <si>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</si>
  <si>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</si>
  <si>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</si>
  <si>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</si>
  <si>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</si>
  <si>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</si>
  <si>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</si>
  <si>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</si>
  <si>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</si>
  <si>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</si>
  <si>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</si>
  <si>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</si>
  <si>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</si>
  <si>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</si>
  <si>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</si>
  <si>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</si>
  <si>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</si>
  <si>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</si>
  <si>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</si>
  <si>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</si>
  <si>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</si>
  <si>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</si>
  <si>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</si>
  <si>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</si>
  <si>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</si>
  <si>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</si>
  <si>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</si>
  <si>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</si>
  <si>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</si>
  <si>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</si>
  <si>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</si>
  <si>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</si>
  <si>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</si>
  <si>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</si>
  <si>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</si>
  <si>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</si>
  <si>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</si>
  <si>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</si>
  <si>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</si>
  <si>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</si>
  <si>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</si>
  <si>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</si>
  <si>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</si>
  <si>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</si>
  <si>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</si>
  <si>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</si>
  <si>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</si>
  <si>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</si>
  <si>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</si>
  <si>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</si>
  <si>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</si>
  <si>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</si>
  <si>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</si>
  <si>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</si>
  <si>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</si>
  <si>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</si>
  <si>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</si>
  <si>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</si>
  <si>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</si>
  <si>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</si>
  <si>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</si>
  <si>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</si>
  <si>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</si>
  <si>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</si>
  <si>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</si>
  <si>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</si>
  <si>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</si>
  <si>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</si>
  <si>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</si>
  <si>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</si>
  <si>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</si>
  <si>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</si>
  <si>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</si>
  <si>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</si>
  <si>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</si>
  <si>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</si>
  <si>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</si>
  <si>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</si>
  <si>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</si>
  <si>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</si>
  <si>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</si>
  <si>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</si>
  <si>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</si>
  <si>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</si>
  <si>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</si>
  <si>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</si>
  <si>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</si>
  <si>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</si>
  <si>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</si>
  <si>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</si>
  <si>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</si>
  <si>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</si>
  <si>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</si>
  <si>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</si>
  <si>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</si>
  <si>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</si>
  <si>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</si>
  <si>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</si>
  <si>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</si>
  <si>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</si>
  <si>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</si>
  <si>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</si>
  <si>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</si>
  <si>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</si>
  <si>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</si>
  <si>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</si>
  <si>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</si>
  <si>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</si>
  <si>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</si>
  <si>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</si>
  <si>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</si>
  <si>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</si>
  <si>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</si>
  <si>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</si>
  <si>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</si>
  <si>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</si>
  <si>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</si>
  <si>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</si>
  <si>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</si>
  <si>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</si>
  <si>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</si>
  <si>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</si>
  <si>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</si>
  <si>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</si>
  <si>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</si>
  <si>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</si>
  <si>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</si>
  <si>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</si>
  <si>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</si>
  <si>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</si>
  <si>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</si>
  <si>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</si>
  <si>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</si>
  <si>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</si>
  <si>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</si>
  <si>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</si>
  <si>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</si>
  <si>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</si>
  <si>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</si>
  <si>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</si>
  <si>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</si>
  <si>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</si>
  <si>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</si>
  <si>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</si>
  <si>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</si>
  <si>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</si>
  <si>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</si>
  <si>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</si>
  <si>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</si>
  <si>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</si>
  <si>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</si>
  <si>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</si>
  <si>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</si>
  <si>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</si>
  <si>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</si>
  <si>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</si>
  <si>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</si>
  <si>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</si>
  <si>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</si>
  <si>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</si>
  <si>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</si>
  <si>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</si>
  <si>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</si>
  <si>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</si>
  <si>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</si>
  <si>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</si>
  <si>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</si>
  <si>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</si>
  <si>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</si>
  <si>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</si>
  <si>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</si>
  <si>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</si>
  <si>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</si>
  <si>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</si>
  <si>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</si>
  <si>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</si>
  <si>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</si>
  <si>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</si>
  <si>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</si>
  <si>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</si>
  <si>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</si>
  <si>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</si>
  <si>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</si>
  <si>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</si>
  <si>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</si>
  <si>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</si>
  <si>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</si>
  <si>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</si>
  <si>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</si>
  <si>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</si>
  <si>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</si>
  <si>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</si>
  <si>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</si>
  <si>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</si>
  <si>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</si>
  <si>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</si>
  <si>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</si>
  <si>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</si>
  <si>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</si>
  <si>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</si>
  <si>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</si>
  <si>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</si>
  <si>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</si>
  <si>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</si>
  <si>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</si>
  <si>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</si>
  <si>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</si>
  <si>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</si>
  <si>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</si>
  <si>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</si>
  <si>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</si>
  <si>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</si>
  <si>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</si>
  <si>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</si>
  <si>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</si>
  <si>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</si>
  <si>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</si>
  <si>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</si>
  <si>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</si>
  <si>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</si>
  <si>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</si>
  <si>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</si>
  <si>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</si>
  <si>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</si>
  <si>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</si>
  <si>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</si>
  <si>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</si>
  <si>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</si>
  <si>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</si>
  <si>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</si>
  <si>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</si>
  <si>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</si>
  <si>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</si>
  <si>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</si>
  <si>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</si>
  <si>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</si>
  <si>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</si>
  <si>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</si>
  <si>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</si>
  <si>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</si>
  <si>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</si>
  <si>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</si>
  <si>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</si>
  <si>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</si>
  <si>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</si>
  <si>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</si>
  <si>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</si>
  <si>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</si>
  <si>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</si>
  <si>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</si>
  <si>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</si>
  <si>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</si>
  <si>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</si>
  <si>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</si>
  <si>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</si>
  <si>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</si>
  <si>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</si>
  <si>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</si>
  <si>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</si>
  <si>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</si>
  <si>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</si>
  <si>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</si>
  <si>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</si>
  <si>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</si>
  <si>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</si>
  <si>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</si>
  <si>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</si>
  <si>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</si>
  <si>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</si>
  <si>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</si>
  <si>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</si>
  <si>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</si>
  <si>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</si>
  <si>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</si>
  <si>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</si>
  <si>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</si>
  <si>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</si>
  <si>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</si>
  <si>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</si>
  <si>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</si>
  <si>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</si>
  <si>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</si>
  <si>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</si>
  <si>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</si>
  <si>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</si>
  <si>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</si>
  <si>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</si>
  <si>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</si>
  <si>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</si>
  <si>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</si>
  <si>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</si>
  <si>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</si>
  <si>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</si>
  <si>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</si>
  <si>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</si>
  <si>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</si>
  <si>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</si>
  <si>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</si>
  <si>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</si>
  <si>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</si>
  <si>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</si>
  <si>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</si>
  <si>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</si>
  <si>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</si>
  <si>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</si>
  <si>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</si>
  <si>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</si>
  <si>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</si>
  <si>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</si>
  <si>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</si>
  <si>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</si>
  <si>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</si>
  <si>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</si>
  <si>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</si>
  <si>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</si>
  <si>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</si>
  <si>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</si>
  <si>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</si>
  <si>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</si>
  <si>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</si>
  <si>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</si>
  <si>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</si>
  <si>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</si>
  <si>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</si>
  <si>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</si>
  <si>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</si>
  <si>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</si>
  <si>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</si>
  <si>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</si>
  <si>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</si>
  <si>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</si>
  <si>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</si>
  <si>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</si>
  <si>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</si>
  <si>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</si>
  <si>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</si>
  <si>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</si>
  <si>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</si>
  <si>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</si>
  <si>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</si>
  <si>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</si>
  <si>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</si>
  <si>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</si>
  <si>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</si>
  <si>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</si>
  <si>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</si>
  <si>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</si>
  <si>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</si>
  <si>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</si>
  <si>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</si>
  <si>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</si>
  <si>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</si>
  <si>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</si>
  <si>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</si>
  <si>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</si>
  <si>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</si>
  <si>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</si>
  <si>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</si>
  <si>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</si>
  <si>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</si>
  <si>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</si>
  <si>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</si>
  <si>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</si>
  <si>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</si>
  <si>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</si>
  <si>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</si>
  <si>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</si>
  <si>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</si>
  <si>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</si>
  <si>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</si>
  <si>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</si>
  <si>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</si>
  <si>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</si>
  <si>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</si>
  <si>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</si>
  <si>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</si>
  <si>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</si>
  <si>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</si>
  <si>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</si>
  <si>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</si>
  <si>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</si>
  <si>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</si>
  <si>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</si>
  <si>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</si>
  <si>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</si>
  <si>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</si>
  <si>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</si>
  <si>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</si>
  <si>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</si>
  <si>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</si>
  <si>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</si>
  <si>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</si>
  <si>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</si>
  <si>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</si>
  <si>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</si>
  <si>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</si>
  <si>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</si>
  <si>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</si>
  <si>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</si>
  <si>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</si>
  <si>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</si>
  <si>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</si>
  <si>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</si>
  <si>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</si>
  <si>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</si>
  <si>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</si>
  <si>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</si>
  <si>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</si>
  <si>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</si>
  <si>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</si>
  <si>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</si>
  <si>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</si>
  <si>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</si>
  <si>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</si>
  <si>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</si>
  <si>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</si>
  <si>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</si>
  <si>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</si>
  <si>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</si>
  <si>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</si>
  <si>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</si>
  <si>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</si>
  <si>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</si>
  <si>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</si>
  <si>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</si>
  <si>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</si>
  <si>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</si>
  <si>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</si>
  <si>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</si>
  <si>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</si>
  <si>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</si>
  <si>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</si>
  <si>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</si>
  <si>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</si>
  <si>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</si>
  <si>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</si>
  <si>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</si>
  <si>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</si>
  <si>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</si>
  <si>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</si>
  <si>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</si>
  <si>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</si>
  <si>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</si>
  <si>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</si>
  <si>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</si>
  <si>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</si>
  <si>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</si>
  <si>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</si>
  <si>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</si>
  <si>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</si>
  <si>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</si>
  <si>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</si>
  <si>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</si>
  <si>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</si>
  <si>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</si>
  <si>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</si>
  <si>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</si>
  <si>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</si>
  <si>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</si>
  <si>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</si>
  <si>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</si>
  <si>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</si>
  <si>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</si>
  <si>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</si>
  <si>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</si>
  <si>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</si>
  <si>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</si>
  <si>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</si>
  <si>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</si>
  <si>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</si>
  <si>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</si>
  <si>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</si>
  <si>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</si>
  <si>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</si>
  <si>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</si>
  <si>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</si>
  <si>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</si>
  <si>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</si>
  <si>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</si>
  <si>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</si>
  <si>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</si>
  <si>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</si>
  <si>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</si>
  <si>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</si>
  <si>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</si>
  <si>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</si>
  <si>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</si>
  <si>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</si>
  <si>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</si>
  <si>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</si>
  <si>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</si>
  <si>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</si>
  <si>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</si>
  <si>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</si>
  <si>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</si>
  <si>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</si>
  <si>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</si>
  <si>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</si>
  <si>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</si>
  <si>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</si>
  <si>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</si>
  <si>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</si>
  <si>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</si>
  <si>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</si>
  <si>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</si>
  <si>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</si>
  <si>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</si>
  <si>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</si>
  <si>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</si>
  <si>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</si>
  <si>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</si>
  <si>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</si>
  <si>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</si>
  <si>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</si>
  <si>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</si>
  <si>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</si>
  <si>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</si>
  <si>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</si>
  <si>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</si>
  <si>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</si>
  <si>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</si>
  <si>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</si>
  <si>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</si>
  <si>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</si>
  <si>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</si>
  <si>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</si>
  <si>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</si>
  <si>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</si>
  <si>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</si>
  <si>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</si>
  <si>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</si>
  <si>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</si>
  <si>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</si>
  <si>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</si>
  <si>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</si>
  <si>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</si>
  <si>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</si>
  <si>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</si>
  <si>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</si>
  <si>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</si>
  <si>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</si>
  <si>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</si>
  <si>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</si>
  <si>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</si>
  <si>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</si>
  <si>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</si>
  <si>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</si>
  <si>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</si>
  <si>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</si>
  <si>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</si>
  <si>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</si>
  <si>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</si>
  <si>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</si>
  <si>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</si>
  <si>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</si>
  <si>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</si>
  <si>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</si>
  <si>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</si>
  <si>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</si>
  <si>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</si>
  <si>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</si>
  <si>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</si>
  <si>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</si>
  <si>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</si>
  <si>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</si>
  <si>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</si>
  <si>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</si>
  <si>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</si>
  <si>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</si>
  <si>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</si>
  <si>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</si>
  <si>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</si>
  <si>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</si>
  <si>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</si>
  <si>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</si>
  <si>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</si>
  <si>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</si>
  <si>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</si>
  <si>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</si>
  <si>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</si>
  <si>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</si>
  <si>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</si>
  <si>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</si>
  <si>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</si>
  <si>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</si>
  <si>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</si>
  <si>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</si>
  <si>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</si>
  <si>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</si>
  <si>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</si>
  <si>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</si>
  <si>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</si>
  <si>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</si>
  <si>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</si>
  <si>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</si>
  <si>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</si>
  <si>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</si>
  <si>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</si>
  <si>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</si>
  <si>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</si>
  <si>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</si>
  <si>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</si>
  <si>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</si>
  <si>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</si>
  <si>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</si>
  <si>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</si>
  <si>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</si>
  <si>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</si>
  <si>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</si>
  <si>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</si>
  <si>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</si>
  <si>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</si>
  <si>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</si>
  <si>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</si>
  <si>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</si>
  <si>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</si>
  <si>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</si>
  <si>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</si>
  <si>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</si>
  <si>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</si>
  <si>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</si>
  <si>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</si>
  <si>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</si>
  <si>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</si>
  <si>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</si>
  <si>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</si>
  <si>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</si>
  <si>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</si>
  <si>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</si>
  <si>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</si>
  <si>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</si>
  <si>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</si>
  <si>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</si>
  <si>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</si>
  <si>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</si>
  <si>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</si>
  <si>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</si>
  <si>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</si>
  <si>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</si>
  <si>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</si>
  <si>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</si>
  <si>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</si>
  <si>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</si>
  <si>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</si>
  <si>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</si>
  <si>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</si>
  <si>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</si>
  <si>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</si>
  <si>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</si>
  <si>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</si>
  <si>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</si>
  <si>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</si>
  <si>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</si>
  <si>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</si>
  <si>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</si>
  <si>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</si>
  <si>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</si>
  <si>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</si>
  <si>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</si>
  <si>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</si>
  <si>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</si>
  <si>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</si>
  <si>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</si>
  <si>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</si>
  <si>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</si>
  <si>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</si>
  <si>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</si>
  <si>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</si>
  <si>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</si>
  <si>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</si>
  <si>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</si>
  <si>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</si>
  <si>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</si>
  <si>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</si>
  <si>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</si>
  <si>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</si>
  <si>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</si>
  <si>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</si>
  <si>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</si>
  <si>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</si>
  <si>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</si>
  <si>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</si>
  <si>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</si>
  <si>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</si>
  <si>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</si>
  <si>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</si>
  <si>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</si>
  <si>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</si>
  <si>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</si>
  <si>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</si>
  <si>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</si>
  <si>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</si>
  <si>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</si>
  <si>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</si>
  <si>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</si>
  <si>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</si>
  <si>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</si>
  <si>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</si>
  <si>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</si>
  <si>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</si>
  <si>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</si>
  <si>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</si>
  <si>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</si>
  <si>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</si>
  <si>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</si>
  <si>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</si>
  <si>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</si>
  <si>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</si>
  <si>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</si>
  <si>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</si>
  <si>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</si>
  <si>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</si>
  <si>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</si>
  <si>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</si>
  <si>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</si>
  <si>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</si>
  <si>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</si>
  <si>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</si>
  <si>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</si>
  <si>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</si>
  <si>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</si>
  <si>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</si>
  <si>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</si>
  <si>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</si>
  <si>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</si>
  <si>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</si>
  <si>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</si>
  <si>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</si>
  <si>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</si>
  <si>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</si>
  <si>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</si>
  <si>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</si>
  <si>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</si>
  <si>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</si>
  <si>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</si>
  <si>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</si>
  <si>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</si>
  <si>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</si>
  <si>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</si>
  <si>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</si>
  <si>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</si>
  <si>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</si>
  <si>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</si>
  <si>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</si>
  <si>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</si>
  <si>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</si>
  <si>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</si>
  <si>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</si>
  <si>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</si>
  <si>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</si>
  <si>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</si>
  <si>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</si>
  <si>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</si>
  <si>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</si>
  <si>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</si>
  <si>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</si>
  <si>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</si>
  <si>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</si>
  <si>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</si>
  <si>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</si>
  <si>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</si>
  <si>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</si>
  <si>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</si>
  <si>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</si>
  <si>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</si>
  <si>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</si>
  <si>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</si>
  <si>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</si>
  <si>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</si>
  <si>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</si>
  <si>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</si>
  <si>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</si>
  <si>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</si>
  <si>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</si>
  <si>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</si>
  <si>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</si>
  <si>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</si>
  <si>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</si>
  <si>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</si>
  <si>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</si>
  <si>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</si>
  <si>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</si>
  <si>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</si>
  <si>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</si>
  <si>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</si>
  <si>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</si>
  <si>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</si>
  <si>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</si>
  <si>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</si>
  <si>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</si>
  <si>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</si>
  <si>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</si>
  <si>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</si>
  <si>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</si>
  <si>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</si>
  <si>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</si>
  <si>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</si>
  <si>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</si>
  <si>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</si>
  <si>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</si>
  <si>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</si>
  <si>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</si>
  <si>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</si>
  <si>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</si>
  <si>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</si>
  <si>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</si>
  <si>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</si>
  <si>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</si>
  <si>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</si>
  <si>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</si>
  <si>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</si>
  <si>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</si>
  <si>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</si>
  <si>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</si>
  <si>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</si>
  <si>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</si>
  <si>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</si>
  <si>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</si>
  <si>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</si>
  <si>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</si>
  <si>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</si>
  <si>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</si>
  <si>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</si>
  <si>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</si>
  <si>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</si>
  <si>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</si>
  <si>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</si>
  <si>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</si>
  <si>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</si>
  <si>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</si>
  <si>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</si>
  <si>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</si>
  <si>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</si>
  <si>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</si>
  <si>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</si>
  <si>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</si>
  <si>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</si>
  <si>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</si>
  <si>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</si>
  <si>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</si>
  <si>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</si>
  <si>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</si>
  <si>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</si>
  <si>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</si>
  <si>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</si>
  <si>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</si>
  <si>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</si>
  <si>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</si>
  <si>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</si>
  <si>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</si>
  <si>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</si>
  <si>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</si>
  <si>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</si>
  <si>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</si>
  <si>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</si>
  <si>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</si>
  <si>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</si>
  <si>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</si>
  <si>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</si>
  <si>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</si>
  <si>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</si>
  <si>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</si>
  <si>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</si>
  <si>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</si>
  <si>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</si>
  <si>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</si>
  <si>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</si>
  <si>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</si>
  <si>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</si>
  <si>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</si>
  <si>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</si>
  <si>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</si>
  <si>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</si>
  <si>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</si>
  <si>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</si>
  <si>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</si>
  <si>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</si>
  <si>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</si>
  <si>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</si>
  <si>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</si>
  <si>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</si>
  <si>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</si>
  <si>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</si>
  <si>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</si>
  <si>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</si>
  <si>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</si>
  <si>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</si>
  <si>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</si>
  <si>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</si>
  <si>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</si>
  <si>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</si>
  <si>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</si>
  <si>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</si>
  <si>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</si>
  <si>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</si>
  <si>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</si>
  <si>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</si>
  <si>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</si>
  <si>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</si>
  <si>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</si>
  <si>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</si>
  <si>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</si>
  <si>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</si>
  <si>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</si>
  <si>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</si>
  <si>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</si>
  <si>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</si>
  <si>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</si>
  <si>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</si>
  <si>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</si>
  <si>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</si>
  <si>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</si>
  <si>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</si>
  <si>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</si>
  <si>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</si>
  <si>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</si>
  <si>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</si>
  <si>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</si>
  <si>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</si>
  <si>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</si>
  <si>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</si>
  <si>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</si>
  <si>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</si>
  <si>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</si>
  <si>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</si>
  <si>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</si>
  <si>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</si>
  <si>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</si>
  <si>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</si>
  <si>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</si>
  <si>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</si>
  <si>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</si>
  <si>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</si>
  <si>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</si>
  <si>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</si>
  <si>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</si>
  <si>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</si>
  <si>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</si>
  <si>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</si>
  <si>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</si>
  <si>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</si>
  <si>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</si>
  <si>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</si>
  <si>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</si>
  <si>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</si>
  <si>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</si>
  <si>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</si>
  <si>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</si>
  <si>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</si>
  <si>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</si>
  <si>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</si>
  <si>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</si>
  <si>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</si>
  <si>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</si>
  <si>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</si>
  <si>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</si>
  <si>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</si>
  <si>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</si>
  <si>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</si>
  <si>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</si>
  <si>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</si>
  <si>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</si>
  <si>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</si>
  <si>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</si>
  <si>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</si>
  <si>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</si>
  <si>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</si>
  <si>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</si>
  <si>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</si>
  <si>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</si>
  <si>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</si>
  <si>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</si>
  <si>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</si>
  <si>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</si>
  <si>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</si>
  <si>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</si>
  <si>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</si>
  <si>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</si>
  <si>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</si>
  <si>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</si>
  <si>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</si>
  <si>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</si>
  <si>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</si>
  <si>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</si>
  <si>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</si>
  <si>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</si>
  <si>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</si>
  <si>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</si>
  <si>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</si>
  <si>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</si>
  <si>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</si>
  <si>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</si>
  <si>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</si>
  <si>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</si>
  <si>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</si>
  <si>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</si>
  <si>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</si>
  <si>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</si>
  <si>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</si>
  <si>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</si>
  <si>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</si>
  <si>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</si>
  <si>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</si>
  <si>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</si>
  <si>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</si>
  <si>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</si>
  <si>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</si>
  <si>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</si>
  <si>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</si>
  <si>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</si>
  <si>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</si>
  <si>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</si>
  <si>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</si>
  <si>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</si>
  <si>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</si>
  <si>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</si>
  <si>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</si>
  <si>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</si>
  <si>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</si>
  <si>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</si>
  <si>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</si>
  <si>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</si>
  <si>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</si>
  <si>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</si>
  <si>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</si>
  <si>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</si>
  <si>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</si>
  <si>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</si>
  <si>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</si>
  <si>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</si>
  <si>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</si>
  <si>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</si>
  <si>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</si>
  <si>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</si>
  <si>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</si>
  <si>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</si>
  <si>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</si>
  <si>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</si>
  <si>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</si>
  <si>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</si>
  <si>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</si>
  <si>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</si>
  <si>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</si>
  <si>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</si>
  <si>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</si>
  <si>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</si>
  <si>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</si>
  <si>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</si>
  <si>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</si>
  <si>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</si>
  <si>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</si>
  <si>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</si>
  <si>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</si>
  <si>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</si>
  <si>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</si>
  <si>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</si>
  <si>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</si>
  <si>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</si>
  <si>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</si>
  <si>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</si>
  <si>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</si>
  <si>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</si>
  <si>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</si>
  <si>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</si>
  <si>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</si>
  <si>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</si>
  <si>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</si>
  <si>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</si>
  <si>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</si>
  <si>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</si>
  <si>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</si>
  <si>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</si>
  <si>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</si>
  <si>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</si>
  <si>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</si>
  <si>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</si>
  <si>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</si>
  <si>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</si>
  <si>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</si>
  <si>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</si>
  <si>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</si>
  <si>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</si>
  <si>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</si>
  <si>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</si>
  <si>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</si>
  <si>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</si>
  <si>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</si>
  <si>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</si>
  <si>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</si>
  <si>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</si>
  <si>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</si>
  <si>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</si>
  <si>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</si>
  <si>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</si>
  <si>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</si>
  <si>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</si>
  <si>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</si>
  <si>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</si>
  <si>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</si>
  <si>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</si>
  <si>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</si>
  <si>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</si>
  <si>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</si>
  <si>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</si>
  <si>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</si>
  <si>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</si>
  <si>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</si>
  <si>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</si>
  <si>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</si>
  <si>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</si>
  <si>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</si>
  <si>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</si>
  <si>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</si>
  <si>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</si>
  <si>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</si>
  <si>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</si>
  <si>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</si>
  <si>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</si>
  <si>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</si>
  <si>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</si>
  <si>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</si>
  <si>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</si>
  <si>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</si>
  <si>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</si>
  <si>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</si>
  <si>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</si>
  <si>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</si>
  <si>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</si>
  <si>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</si>
  <si>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</si>
  <si>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</si>
  <si>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</si>
  <si>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</si>
  <si>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</si>
  <si>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</si>
  <si>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</si>
  <si>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</si>
  <si>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</si>
  <si>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</si>
  <si>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</si>
  <si>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</si>
  <si>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</si>
  <si>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</si>
  <si>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</si>
  <si>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</si>
  <si>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</si>
  <si>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</si>
  <si>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</si>
  <si>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</si>
  <si>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</si>
  <si>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</si>
  <si>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</si>
  <si>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</si>
  <si>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</si>
  <si>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</si>
  <si>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</si>
  <si>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</si>
  <si>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</si>
  <si>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</si>
  <si>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</si>
  <si>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</si>
  <si>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</si>
  <si>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</si>
  <si>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</si>
  <si>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</si>
  <si>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</si>
  <si>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</si>
  <si>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</si>
  <si>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</si>
  <si>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</si>
  <si>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</si>
  <si>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</si>
  <si>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</si>
  <si>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</si>
  <si>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</si>
  <si>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</si>
  <si>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</si>
  <si>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</si>
  <si>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</si>
  <si>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</si>
  <si>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</si>
  <si>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</si>
  <si>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</si>
  <si>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</si>
  <si>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</si>
  <si>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</si>
  <si>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</si>
  <si>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</si>
  <si>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</si>
  <si>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</si>
  <si>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</si>
  <si>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</si>
  <si>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</si>
  <si>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</si>
  <si>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</si>
  <si>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</si>
  <si>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</si>
  <si>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</si>
  <si>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</si>
  <si>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</si>
  <si>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</si>
  <si>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</si>
  <si>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</si>
  <si>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</si>
  <si>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</si>
  <si>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</si>
  <si>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</si>
  <si>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</si>
  <si>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</si>
  <si>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</si>
  <si>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</si>
  <si>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</si>
  <si>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</si>
  <si>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</si>
  <si>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</si>
  <si>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</si>
  <si>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</si>
  <si>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</si>
  <si>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</si>
  <si>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</si>
  <si>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</si>
  <si>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</si>
  <si>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</si>
  <si>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</si>
  <si>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</si>
  <si>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</si>
  <si>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</si>
  <si>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</si>
  <si>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</si>
  <si>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</si>
  <si>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</si>
  <si>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</si>
  <si>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</si>
  <si>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</si>
  <si>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</si>
  <si>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</si>
  <si>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</si>
  <si>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</si>
  <si>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</si>
  <si>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</si>
  <si>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</si>
  <si>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</si>
  <si>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</si>
  <si>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</si>
  <si>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</si>
  <si>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</si>
  <si>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</si>
  <si>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</si>
  <si>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</si>
  <si>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</si>
  <si>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</si>
  <si>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</si>
  <si>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</si>
  <si>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</si>
  <si>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</si>
  <si>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</si>
  <si>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</si>
  <si>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</si>
  <si>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</si>
  <si>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</si>
  <si>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</si>
  <si>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</si>
  <si>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</si>
  <si>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</si>
  <si>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</si>
  <si>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</si>
  <si>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</si>
  <si>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</si>
  <si>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</si>
  <si>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</si>
  <si>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</si>
  <si>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</si>
  <si>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</si>
  <si>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</si>
  <si>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</si>
  <si>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</si>
  <si>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</si>
  <si>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</si>
  <si>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</si>
  <si>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</si>
  <si>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</si>
  <si>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</si>
  <si>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</si>
  <si>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</si>
  <si>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</si>
  <si>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</si>
  <si>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</si>
  <si>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</si>
  <si>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</si>
  <si>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</si>
  <si>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</si>
  <si>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</si>
  <si>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</si>
  <si>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</si>
  <si>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</si>
  <si>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</si>
  <si>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</si>
  <si>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</si>
  <si>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</si>
  <si>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</si>
  <si>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</si>
  <si>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</si>
  <si>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</si>
  <si>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</si>
  <si>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</si>
  <si>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</si>
  <si>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</si>
  <si>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</si>
  <si>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</si>
  <si>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</si>
  <si>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</si>
  <si>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</si>
  <si>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</si>
  <si>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</si>
  <si>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</si>
  <si>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</si>
  <si>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</si>
  <si>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</si>
  <si>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</si>
  <si>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</si>
  <si>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</si>
  <si>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</si>
  <si>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</si>
  <si>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</si>
  <si>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</si>
  <si>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</si>
  <si>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</si>
  <si>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</si>
  <si>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</si>
  <si>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</si>
  <si>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</si>
  <si>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</si>
  <si>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</si>
  <si>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</si>
  <si>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</si>
  <si>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</si>
  <si>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</si>
  <si>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</si>
  <si>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</si>
  <si>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</si>
  <si>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</si>
  <si>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</si>
  <si>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</si>
  <si>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</si>
  <si>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</si>
  <si>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</si>
  <si>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</si>
  <si>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</si>
  <si>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</si>
  <si>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</si>
  <si>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</si>
  <si>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</si>
  <si>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</si>
  <si>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</si>
  <si>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</si>
  <si>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</si>
  <si>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</si>
  <si>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</si>
  <si>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</si>
  <si>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</si>
  <si>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</si>
  <si>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</si>
  <si>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</si>
  <si>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</si>
  <si>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</si>
  <si>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</si>
  <si>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</si>
  <si>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</si>
  <si>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</si>
  <si>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</si>
  <si>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</si>
  <si>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</si>
  <si>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</si>
  <si>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</si>
  <si>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</si>
  <si>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</si>
  <si>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</si>
  <si>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</si>
  <si>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</si>
  <si>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</si>
  <si>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</si>
  <si>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</si>
  <si>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</si>
  <si>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</si>
  <si>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</si>
  <si>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</si>
  <si>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</si>
  <si>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</si>
  <si>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</si>
  <si>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</si>
  <si>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</si>
  <si>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</si>
  <si>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</si>
  <si>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</si>
  <si>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</si>
  <si>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</si>
  <si>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</si>
  <si>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</si>
  <si>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</si>
  <si>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</si>
  <si>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</si>
  <si>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</si>
  <si>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</si>
  <si>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</si>
  <si>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</si>
  <si>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</si>
  <si>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</si>
  <si>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</si>
  <si>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</si>
  <si>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</si>
  <si>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</si>
  <si>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</si>
  <si>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</si>
  <si>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</si>
  <si>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</si>
  <si>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</si>
  <si>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</si>
  <si>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</si>
  <si>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</si>
  <si>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</si>
  <si>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</si>
  <si>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</si>
  <si>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</si>
  <si>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</si>
  <si>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</si>
  <si>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</si>
  <si>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</si>
  <si>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</si>
  <si>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</si>
  <si>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</si>
  <si>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</si>
  <si>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</si>
  <si>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</si>
  <si>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</si>
  <si>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</si>
  <si>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</si>
  <si>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</si>
  <si>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</si>
  <si>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</si>
  <si>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</si>
  <si>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</si>
  <si>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</si>
  <si>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</si>
  <si>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</si>
  <si>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</si>
  <si>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</si>
  <si>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</si>
  <si>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</si>
  <si>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</si>
  <si>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</si>
  <si>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</si>
  <si>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</si>
  <si>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</si>
  <si>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</si>
  <si>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</si>
  <si>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</si>
  <si>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</si>
  <si>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</si>
  <si>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</si>
  <si>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</si>
  <si>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</si>
  <si>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</si>
  <si>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</si>
  <si>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</si>
  <si>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</si>
  <si>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</si>
  <si>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</si>
  <si>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</si>
  <si>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</si>
  <si>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</si>
  <si>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</si>
  <si>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</si>
  <si>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</si>
  <si>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</si>
  <si>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</si>
  <si>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</si>
  <si>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</si>
  <si>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</si>
  <si>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</si>
  <si>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</si>
  <si>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</si>
  <si>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</si>
  <si>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</si>
  <si>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</si>
  <si>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</si>
  <si>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</si>
  <si>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</si>
  <si>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</si>
  <si>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</si>
  <si>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</si>
  <si>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</si>
  <si>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</si>
  <si>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</si>
  <si>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</si>
  <si>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</si>
  <si>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</si>
  <si>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</si>
  <si>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</si>
  <si>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</si>
  <si>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</si>
  <si>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</si>
  <si>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</si>
  <si>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</si>
  <si>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</si>
  <si>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</si>
  <si>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</si>
  <si>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</si>
  <si>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</si>
  <si>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</si>
  <si>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</si>
  <si>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</si>
  <si>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</si>
  <si>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</si>
  <si>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</si>
  <si>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</si>
  <si>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</si>
  <si>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</si>
  <si>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</si>
  <si>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</si>
  <si>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</si>
  <si>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</si>
  <si>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</si>
  <si>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</si>
  <si>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</si>
  <si>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</si>
  <si>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</si>
  <si>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</si>
  <si>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</si>
  <si>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</si>
  <si>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</si>
  <si>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</si>
  <si>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</si>
  <si>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</si>
  <si>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</si>
  <si>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</si>
  <si>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</si>
  <si>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</si>
  <si>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</si>
  <si>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</si>
  <si>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</si>
  <si>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</si>
  <si>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</si>
  <si>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</si>
  <si>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</si>
  <si>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</si>
  <si>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</si>
  <si>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</si>
  <si>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</si>
  <si>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</si>
  <si>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</si>
  <si>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</si>
  <si>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</si>
  <si>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</si>
  <si>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</si>
  <si>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</si>
  <si>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</si>
  <si>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</si>
  <si>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</si>
  <si>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</si>
  <si>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</si>
  <si>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</si>
  <si>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</si>
  <si>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</si>
  <si>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</si>
  <si>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</si>
  <si>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</si>
  <si>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</si>
  <si>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</si>
  <si>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</si>
  <si>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</si>
  <si>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</si>
  <si>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</si>
  <si>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</si>
  <si>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</si>
  <si>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</si>
  <si>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</si>
  <si>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</si>
  <si>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</si>
  <si>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</si>
  <si>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</si>
  <si>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</si>
  <si>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</si>
  <si>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</si>
  <si>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</si>
  <si>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</si>
  <si>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</si>
  <si>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</si>
  <si>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</si>
  <si>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</si>
  <si>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</si>
  <si>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</si>
  <si>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</si>
  <si>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</si>
  <si>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</si>
  <si>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</si>
  <si>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</si>
  <si>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</si>
  <si>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</si>
  <si>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</si>
  <si>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</si>
  <si>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</si>
  <si>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</si>
  <si>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</si>
  <si>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</si>
  <si>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</si>
  <si>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</si>
  <si>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</si>
  <si>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</si>
  <si>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</si>
  <si>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</si>
  <si>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</si>
  <si>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</si>
  <si>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</si>
  <si>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</si>
  <si>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</si>
  <si>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</si>
  <si>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</si>
  <si>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</si>
  <si>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</si>
  <si>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</si>
  <si>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</si>
  <si>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</si>
  <si>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</si>
  <si>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</si>
  <si>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</si>
  <si>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</si>
  <si>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</si>
  <si>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</si>
  <si>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</si>
  <si>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</si>
  <si>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</si>
  <si>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</si>
  <si>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</si>
  <si>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</si>
  <si>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</si>
  <si>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</si>
  <si>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</si>
  <si>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</si>
  <si>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</si>
  <si>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</si>
  <si>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</si>
  <si>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</si>
  <si>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</si>
  <si>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</si>
  <si>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</si>
  <si>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</si>
  <si>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</si>
  <si>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</si>
  <si>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</si>
  <si>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</si>
  <si>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</si>
  <si>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</si>
  <si>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</si>
  <si>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</si>
  <si>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</si>
  <si>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</si>
  <si>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</si>
  <si>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</si>
  <si>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</si>
  <si>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</si>
  <si>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</si>
  <si>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</si>
  <si>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</si>
  <si>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</si>
  <si>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</si>
  <si>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</si>
  <si>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</si>
  <si>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</si>
  <si>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</si>
  <si>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</si>
  <si>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</si>
  <si>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</si>
  <si>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</si>
  <si>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</si>
  <si>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</si>
  <si>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</si>
  <si>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</si>
  <si>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</si>
  <si>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</si>
  <si>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</si>
  <si>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</si>
  <si>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</si>
  <si>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</si>
  <si>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</si>
  <si>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</si>
  <si>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</si>
  <si>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</si>
  <si>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</si>
  <si>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</si>
  <si>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</si>
  <si>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</si>
  <si>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</si>
  <si>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</si>
  <si>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</si>
  <si>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</si>
  <si>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</si>
  <si>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</si>
  <si>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</si>
  <si>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</si>
  <si>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</si>
  <si>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</si>
  <si>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</si>
  <si>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</si>
  <si>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</si>
  <si>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</si>
  <si>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</si>
  <si>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</si>
  <si>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</si>
  <si>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</si>
  <si>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</si>
  <si>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</si>
  <si>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</si>
  <si>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</si>
  <si>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</si>
  <si>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</si>
  <si>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</si>
  <si>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</si>
  <si>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</si>
  <si>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</si>
  <si>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</si>
  <si>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</si>
  <si>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</si>
  <si>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</si>
  <si>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</si>
  <si>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</si>
  <si>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</si>
  <si>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</si>
  <si>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</si>
  <si>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</si>
  <si>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</si>
  <si>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</si>
  <si>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</si>
  <si>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</si>
  <si>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</si>
  <si>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</si>
  <si>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</si>
  <si>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</si>
  <si>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</si>
  <si>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</si>
  <si>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</si>
  <si>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</si>
  <si>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</si>
  <si>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</si>
  <si>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</si>
  <si>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</si>
  <si>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</si>
  <si>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</si>
  <si>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</si>
  <si>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</si>
  <si>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</si>
  <si>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</si>
  <si>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</si>
  <si>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</si>
  <si>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</si>
  <si>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</si>
  <si>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</si>
  <si>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</si>
  <si>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</si>
  <si>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</si>
  <si>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</si>
  <si>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</si>
  <si>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</si>
  <si>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</si>
  <si>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</si>
  <si>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</si>
  <si>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</si>
  <si>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</si>
  <si>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</si>
  <si>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</si>
  <si>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</si>
  <si>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</si>
  <si>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</si>
  <si>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</si>
  <si>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</si>
  <si>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</si>
  <si>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</si>
  <si>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</si>
  <si>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</si>
  <si>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</si>
  <si>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</si>
  <si>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</si>
  <si>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</si>
  <si>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</si>
  <si>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</si>
  <si>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</si>
  <si>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</si>
  <si>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</si>
  <si>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</si>
  <si>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</si>
  <si>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</si>
  <si>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</si>
  <si>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</si>
  <si>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</si>
  <si>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</si>
  <si>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</si>
  <si>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</si>
  <si>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</si>
  <si>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</si>
  <si>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</si>
  <si>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</si>
  <si>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</si>
  <si>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</si>
  <si>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</si>
  <si>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</si>
  <si>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</si>
  <si>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</si>
  <si>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</si>
  <si>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</si>
  <si>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</si>
  <si>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</si>
  <si>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</si>
  <si>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</si>
  <si>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</si>
  <si>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</si>
  <si>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</si>
  <si>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</si>
  <si>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</si>
  <si>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</si>
  <si>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</si>
  <si>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</si>
  <si>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</si>
  <si>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</si>
  <si>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</si>
  <si>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</si>
  <si>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</si>
  <si>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</si>
  <si>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</si>
  <si>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</si>
  <si>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</si>
  <si>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</si>
  <si>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</si>
  <si>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</si>
  <si>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</si>
  <si>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</si>
  <si>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</si>
  <si>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</si>
  <si>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</si>
  <si>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</si>
  <si>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</si>
  <si>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</si>
  <si>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</si>
  <si>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</si>
  <si>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</si>
  <si>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</si>
  <si>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</si>
  <si>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</si>
  <si>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</si>
  <si>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</si>
  <si>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</si>
  <si>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</si>
  <si>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</si>
  <si>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</si>
  <si>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</si>
  <si>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</si>
  <si>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</si>
  <si>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</si>
  <si>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</si>
  <si>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</si>
  <si>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</si>
  <si>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</si>
  <si>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</si>
  <si>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</si>
  <si>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</si>
  <si>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</si>
  <si>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</si>
  <si>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</si>
  <si>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</si>
  <si>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</si>
  <si>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</si>
  <si>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</si>
  <si>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</si>
  <si>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</si>
  <si>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</si>
  <si>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</si>
  <si>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</si>
  <si>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</si>
  <si>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</si>
  <si>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</si>
  <si>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</si>
  <si>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</si>
  <si>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</si>
  <si>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</si>
  <si>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</si>
  <si>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</si>
  <si>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</si>
  <si>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</si>
  <si>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</si>
  <si>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</si>
  <si>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</si>
  <si>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</si>
  <si>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</si>
  <si>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</si>
  <si>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</si>
  <si>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</si>
  <si>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</si>
  <si>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</si>
  <si>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</si>
  <si>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</si>
  <si>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</si>
  <si>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</si>
  <si>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</si>
  <si>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</si>
  <si>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</si>
  <si>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</si>
  <si>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</si>
  <si>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</si>
  <si>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</si>
  <si>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</si>
  <si>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</si>
  <si>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</si>
  <si>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</si>
  <si>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</si>
  <si>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</si>
  <si>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</si>
  <si>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</si>
  <si>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</si>
  <si>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</si>
  <si>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</si>
  <si>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</si>
  <si>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</si>
  <si>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</si>
  <si>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</si>
  <si>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</si>
  <si>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</si>
  <si>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</si>
  <si>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</si>
  <si>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</si>
  <si>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</si>
  <si>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</si>
  <si>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</si>
  <si>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</si>
  <si>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</si>
  <si>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</si>
  <si>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</si>
  <si>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</si>
  <si>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</si>
  <si>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</si>
  <si>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</si>
  <si>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</si>
  <si>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</si>
  <si>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</si>
  <si>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</si>
  <si>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</si>
  <si>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</si>
  <si>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</si>
  <si>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</si>
  <si>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</si>
  <si>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</si>
  <si>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</si>
  <si>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</si>
  <si>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</si>
  <si>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</si>
  <si>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</si>
  <si>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</si>
  <si>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</si>
  <si>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</si>
  <si>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</si>
  <si>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</si>
  <si>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</si>
  <si>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</si>
  <si>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</si>
  <si>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</si>
  <si>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</si>
  <si>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</si>
  <si>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</si>
  <si>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</si>
  <si>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</si>
  <si>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</si>
  <si>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</si>
  <si>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</si>
  <si>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</si>
  <si>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</si>
  <si>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</si>
  <si>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</si>
  <si>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</si>
  <si>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</si>
  <si>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</si>
  <si>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</si>
  <si>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</si>
  <si>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</si>
  <si>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</si>
  <si>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</si>
  <si>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</si>
  <si>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</si>
  <si>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</si>
  <si>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</si>
  <si>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</si>
  <si>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</si>
  <si>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</si>
  <si>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</si>
  <si>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</si>
  <si>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</si>
  <si>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</si>
  <si>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</si>
  <si>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</si>
  <si>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</si>
  <si>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</si>
  <si>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</si>
  <si>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</si>
  <si>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</si>
  <si>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</si>
  <si>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</si>
  <si>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</si>
  <si>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</si>
  <si>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</si>
  <si>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</si>
  <si>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</si>
  <si>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</si>
  <si>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</si>
  <si>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</si>
  <si>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</si>
  <si>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</si>
  <si>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</si>
  <si>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</si>
  <si>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</si>
  <si>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</si>
  <si>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</si>
  <si>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</si>
  <si>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</si>
  <si>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</si>
  <si>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</si>
  <si>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</si>
  <si>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</si>
  <si>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</si>
  <si>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</si>
  <si>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</si>
  <si>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</si>
  <si>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</si>
  <si>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</si>
  <si>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</si>
  <si>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</si>
  <si>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</si>
  <si>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</si>
  <si>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</si>
  <si>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</si>
  <si>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</si>
  <si>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</si>
  <si>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</si>
  <si>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</si>
  <si>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</si>
  <si>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</si>
  <si>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</si>
  <si>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</si>
  <si>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</si>
  <si>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</si>
  <si>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</si>
  <si>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</si>
  <si>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</si>
  <si>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</si>
  <si>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</si>
  <si>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</si>
  <si>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</si>
  <si>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</si>
  <si>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</si>
  <si>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</si>
  <si>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</si>
  <si>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</si>
  <si>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</si>
  <si>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</si>
  <si>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</si>
  <si>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</si>
  <si>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</si>
  <si>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</si>
  <si>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</si>
  <si>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</si>
  <si>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</si>
  <si>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</si>
  <si>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</si>
  <si>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</si>
  <si>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</si>
  <si>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</si>
  <si>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</si>
  <si>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</si>
  <si>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</si>
  <si>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</si>
  <si>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</si>
  <si>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</si>
  <si>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</si>
  <si>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</si>
  <si>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</si>
  <si>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</si>
  <si>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</si>
  <si>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</si>
  <si>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</si>
  <si>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</si>
  <si>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</si>
  <si>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</si>
  <si>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</si>
  <si>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</si>
  <si>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</si>
  <si>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</si>
  <si>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</si>
  <si>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</si>
  <si>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</si>
  <si>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</si>
  <si>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</si>
  <si>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</si>
  <si>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</si>
  <si>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</si>
  <si>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</si>
  <si>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</si>
  <si>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</si>
  <si>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</si>
  <si>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</si>
  <si>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</si>
  <si>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</si>
  <si>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</si>
  <si>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</si>
  <si>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</si>
  <si>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</si>
  <si>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</si>
  <si>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</si>
  <si>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</si>
  <si>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</si>
  <si>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</si>
  <si>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</si>
  <si>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</si>
  <si>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</si>
  <si>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</si>
  <si>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</si>
  <si>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</si>
  <si>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</si>
  <si>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</si>
  <si>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</si>
  <si>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</si>
  <si>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</si>
  <si>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</si>
  <si>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</si>
  <si>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</si>
  <si>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</si>
  <si>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</si>
  <si>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</si>
  <si>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</si>
  <si>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</si>
  <si>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</si>
  <si>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</si>
  <si>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</si>
  <si>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</si>
  <si>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</si>
  <si>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</si>
  <si>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</si>
  <si>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</si>
  <si>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</si>
  <si>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</si>
  <si>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</si>
  <si>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</si>
  <si>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</si>
  <si>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</si>
  <si>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</si>
  <si>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</si>
  <si>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</si>
  <si>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</si>
  <si>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</si>
  <si>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</si>
  <si>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</si>
  <si>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</si>
  <si>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</si>
  <si>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</si>
  <si>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</si>
  <si>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</si>
  <si>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</si>
  <si>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</si>
  <si>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</si>
  <si>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</si>
  <si>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</si>
  <si>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</si>
  <si>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</si>
  <si>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</si>
  <si>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</si>
  <si>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</si>
  <si>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</si>
  <si>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</si>
  <si>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</si>
  <si>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</si>
  <si>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</si>
  <si>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</si>
  <si>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</si>
  <si>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</si>
  <si>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</si>
  <si>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</si>
  <si>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</si>
  <si>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</si>
  <si>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</si>
  <si>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</si>
  <si>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</si>
  <si>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</si>
  <si>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</si>
  <si>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</si>
  <si>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</si>
  <si>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</si>
  <si>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</si>
  <si>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</si>
  <si>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</si>
  <si>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</si>
  <si>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</si>
  <si>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</si>
  <si>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</si>
  <si>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</si>
  <si>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</si>
  <si>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</si>
  <si>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</si>
  <si>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</si>
  <si>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</si>
  <si>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</si>
  <si>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</si>
  <si>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</si>
  <si>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</si>
  <si>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</si>
  <si>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</si>
  <si>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</si>
  <si>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</si>
  <si>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</si>
  <si>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</si>
  <si>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</si>
  <si>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</si>
  <si>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</si>
  <si>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</si>
  <si>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</si>
  <si>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</si>
  <si>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</si>
  <si>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</si>
  <si>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</si>
  <si>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</si>
  <si>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</si>
  <si>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</si>
  <si>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</si>
  <si>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</si>
  <si>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</si>
  <si>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</si>
  <si>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</si>
  <si>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</si>
  <si>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</si>
  <si>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</si>
  <si>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</si>
  <si>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</si>
  <si>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</si>
  <si>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</si>
  <si>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</si>
  <si>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</si>
  <si>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</si>
  <si>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</si>
  <si>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</si>
  <si>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</si>
  <si>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</si>
  <si>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</si>
  <si>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</si>
  <si>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</si>
  <si>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</si>
  <si>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</si>
  <si>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</si>
  <si>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</si>
  <si>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</si>
  <si>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</si>
  <si>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</si>
  <si>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</si>
  <si>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</si>
  <si>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</si>
  <si>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</si>
  <si>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</si>
  <si>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</si>
  <si>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</si>
  <si>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</si>
  <si>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</si>
  <si>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</si>
  <si>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</si>
  <si>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</si>
  <si>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</si>
  <si>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</si>
  <si>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</si>
  <si>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</si>
  <si>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</si>
  <si>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</si>
  <si>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</si>
  <si>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</si>
  <si>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</si>
  <si>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</si>
  <si>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</si>
  <si>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</si>
  <si>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</si>
  <si>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</si>
  <si>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</si>
  <si>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</si>
  <si>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</si>
  <si>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</si>
  <si>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</si>
  <si>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</si>
  <si>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</si>
  <si>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</si>
  <si>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</si>
  <si>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</si>
  <si>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</si>
  <si>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</si>
  <si>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</si>
  <si>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</si>
  <si>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</si>
  <si>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</si>
  <si>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</si>
  <si>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</si>
  <si>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</si>
  <si>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</si>
  <si>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</si>
  <si>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</si>
  <si>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</si>
  <si>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</si>
  <si>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</si>
  <si>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</si>
  <si>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</si>
  <si>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</si>
  <si>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</si>
  <si>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</si>
  <si>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</si>
  <si>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</si>
  <si>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</si>
  <si>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</si>
  <si>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</si>
  <si>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</si>
  <si>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</si>
  <si>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</si>
  <si>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</si>
  <si>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</si>
  <si>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</si>
  <si>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</si>
  <si>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</si>
  <si>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</si>
  <si>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</si>
  <si>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</si>
  <si>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</si>
  <si>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</si>
  <si>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</si>
  <si>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</si>
  <si>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</si>
  <si>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</si>
  <si>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</si>
  <si>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</si>
  <si>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</si>
  <si>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</si>
  <si>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</si>
  <si>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</si>
  <si>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</si>
  <si>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</si>
  <si>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</si>
  <si>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</si>
  <si>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</si>
  <si>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</si>
  <si>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</si>
  <si>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</si>
  <si>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</si>
  <si>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</si>
  <si>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</si>
  <si>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</si>
  <si>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</si>
  <si>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</si>
  <si>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</si>
  <si>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</si>
  <si>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</si>
  <si>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</si>
  <si>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</si>
  <si>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</si>
  <si>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</si>
  <si>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</si>
  <si>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</si>
  <si>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</si>
  <si>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</si>
  <si>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</si>
  <si>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</si>
  <si>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</si>
  <si>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</si>
  <si>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</si>
  <si>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</si>
  <si>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</si>
  <si>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</si>
  <si>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</si>
  <si>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</si>
  <si>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</si>
  <si>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</si>
  <si>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</si>
  <si>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</si>
  <si>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</si>
  <si>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</si>
  <si>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</si>
  <si>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</si>
  <si>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</si>
  <si>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</si>
  <si>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</si>
  <si>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</si>
  <si>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</si>
  <si>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</si>
  <si>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</si>
  <si>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</si>
  <si>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</si>
  <si>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</si>
  <si>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</si>
  <si>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</si>
  <si>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</si>
  <si>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</si>
  <si>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</si>
  <si>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</si>
  <si>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</si>
  <si>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</si>
  <si>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</si>
  <si>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</si>
  <si>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</si>
  <si>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</si>
  <si>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</si>
  <si>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</si>
  <si>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</si>
  <si>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</si>
  <si>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</si>
  <si>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</si>
  <si>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</si>
  <si>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</si>
  <si>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</si>
  <si>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</si>
  <si>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</si>
  <si>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</si>
  <si>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</si>
  <si>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</si>
  <si>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</si>
  <si>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</si>
  <si>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</si>
  <si>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</si>
  <si>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</si>
  <si>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</si>
  <si>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</si>
  <si>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</si>
  <si>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</si>
  <si>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</si>
  <si>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</si>
  <si>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</si>
  <si>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</si>
  <si>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</si>
  <si>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</si>
  <si>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</si>
  <si>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</si>
  <si>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</si>
  <si>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</si>
  <si>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</si>
  <si>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</si>
  <si>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</si>
  <si>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</si>
  <si>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</si>
  <si>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</si>
  <si>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</si>
  <si>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</si>
  <si>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</si>
  <si>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</si>
  <si>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</si>
  <si>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</si>
  <si>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</si>
  <si>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</si>
  <si>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</si>
  <si>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</si>
  <si>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</si>
  <si>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</si>
  <si>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</si>
  <si>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</si>
  <si>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</si>
  <si>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</si>
  <si>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</si>
  <si>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</si>
  <si>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</si>
  <si>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</si>
  <si>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</si>
  <si>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</si>
  <si>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</si>
  <si>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</si>
  <si>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</si>
  <si>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</si>
  <si>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</si>
  <si>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</si>
  <si>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</si>
  <si>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</si>
  <si>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</si>
  <si>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</si>
  <si>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</si>
  <si>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</si>
  <si>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</si>
  <si>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</si>
  <si>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</si>
  <si>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</si>
  <si>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</si>
  <si>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</si>
  <si>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</si>
  <si>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</si>
  <si>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</si>
  <si>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</si>
  <si>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</si>
  <si>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</si>
  <si>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</si>
  <si>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</si>
  <si>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</si>
  <si>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</si>
  <si>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</si>
  <si>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</si>
  <si>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</si>
  <si>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</si>
  <si>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</si>
  <si>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</si>
  <si>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</si>
  <si>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</si>
  <si>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</si>
  <si>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</si>
  <si>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</si>
  <si>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</si>
  <si>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</si>
  <si>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</si>
  <si>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</si>
  <si>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</si>
  <si>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</si>
  <si>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</si>
  <si>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</si>
  <si>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</si>
  <si>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</si>
  <si>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</si>
  <si>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</si>
  <si>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</si>
  <si>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</si>
  <si>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</si>
  <si>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</si>
  <si>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</si>
  <si>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</si>
  <si>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</si>
  <si>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</si>
  <si>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</si>
  <si>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</si>
  <si>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</si>
  <si>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</si>
  <si>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</si>
  <si>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</si>
  <si>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</si>
  <si>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</si>
  <si>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</si>
  <si>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</si>
  <si>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</si>
  <si>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</si>
  <si>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</si>
  <si>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</si>
  <si>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</si>
  <si>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</si>
  <si>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</si>
  <si>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</si>
  <si>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</si>
  <si>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</si>
  <si>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</si>
  <si>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</si>
  <si>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</si>
  <si>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</si>
  <si>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</si>
  <si>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</si>
  <si>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</si>
  <si>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</si>
  <si>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</si>
  <si>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</si>
  <si>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</si>
  <si>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</si>
  <si>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</si>
  <si>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</si>
  <si>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</si>
  <si>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</si>
  <si>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</si>
  <si>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</si>
  <si>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</si>
  <si>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</si>
  <si>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</si>
  <si>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</si>
  <si>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</si>
  <si>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</si>
  <si>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</si>
  <si>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</si>
  <si>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</si>
  <si>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</si>
  <si>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</si>
  <si>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</si>
  <si>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</si>
  <si>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</si>
  <si>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</si>
  <si>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</si>
  <si>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</si>
  <si>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</si>
  <si>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</si>
  <si>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</si>
  <si>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</si>
  <si>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</si>
  <si>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</si>
  <si>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</si>
  <si>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</si>
  <si>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</si>
  <si>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</si>
  <si>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</si>
  <si>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</si>
  <si>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</si>
  <si>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</si>
  <si>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</si>
  <si>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</si>
  <si>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</si>
  <si>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</si>
  <si>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</si>
  <si>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</si>
  <si>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</si>
  <si>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</si>
  <si>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</si>
  <si>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</si>
  <si>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</si>
  <si>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</si>
  <si>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</si>
  <si>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</si>
  <si>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</si>
  <si>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</si>
  <si>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</si>
  <si>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</si>
  <si>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</si>
  <si>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</si>
  <si>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</si>
  <si>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</si>
  <si>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</si>
  <si>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</si>
  <si>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</si>
  <si>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</si>
  <si>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</si>
  <si>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</si>
  <si>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</si>
  <si>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</si>
  <si>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</si>
  <si>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</si>
  <si>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</si>
  <si>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</si>
  <si>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</si>
  <si>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</si>
  <si>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</si>
  <si>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</si>
  <si>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</si>
  <si>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</si>
  <si>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</si>
  <si>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</si>
  <si>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</si>
  <si>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</si>
  <si>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</si>
  <si>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</si>
  <si>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</si>
  <si>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</si>
  <si>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</si>
  <si>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</si>
  <si>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</si>
  <si>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</si>
  <si>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</si>
  <si>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</si>
  <si>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</si>
  <si>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</si>
  <si>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</si>
  <si>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</si>
  <si>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</si>
  <si>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</si>
  <si>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</si>
  <si>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</si>
  <si>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</si>
  <si>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</si>
  <si>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</si>
  <si>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</si>
  <si>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</si>
  <si>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</si>
  <si>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</si>
  <si>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</si>
  <si>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</si>
  <si>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</si>
  <si>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</si>
  <si>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</si>
  <si>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</si>
  <si>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</si>
  <si>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</si>
  <si>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</si>
  <si>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</si>
  <si>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</si>
  <si>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</si>
  <si>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</si>
  <si>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</si>
  <si>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</si>
  <si>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</si>
  <si>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</si>
  <si>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</si>
  <si>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</si>
  <si>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</si>
  <si>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</si>
  <si>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</si>
  <si>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</si>
  <si>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</si>
  <si>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</si>
  <si>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</si>
  <si>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</si>
  <si>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</si>
  <si>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</si>
  <si>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</si>
  <si>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</si>
  <si>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</si>
  <si>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</si>
  <si>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</si>
  <si>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</si>
  <si>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</si>
  <si>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</si>
  <si>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</si>
  <si>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</si>
  <si>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</si>
  <si>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</si>
  <si>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</si>
  <si>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</si>
  <si>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</si>
  <si>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</si>
  <si>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</si>
  <si>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</si>
  <si>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</si>
  <si>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</si>
  <si>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</si>
  <si>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</si>
  <si>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</si>
  <si>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</si>
  <si>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</si>
  <si>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</si>
  <si>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</si>
  <si>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</si>
  <si>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</si>
  <si>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</si>
  <si>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</si>
  <si>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</si>
  <si>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</si>
  <si>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</si>
  <si>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</si>
  <si>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</si>
  <si>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</si>
  <si>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</si>
  <si>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</si>
  <si>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</si>
  <si>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</si>
  <si>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</si>
  <si>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</si>
  <si>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</si>
  <si>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</si>
  <si>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</si>
  <si>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</si>
  <si>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</si>
  <si>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</si>
  <si>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</si>
  <si>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</si>
  <si>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</si>
  <si>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</si>
  <si>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</si>
  <si>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</si>
  <si>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</si>
  <si>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</si>
  <si>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</si>
  <si>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</si>
  <si>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</si>
  <si>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</si>
  <si>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</si>
  <si>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</si>
  <si>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</si>
  <si>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</si>
  <si>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</si>
  <si>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</si>
  <si>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</si>
  <si>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</si>
  <si>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</si>
  <si>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</si>
  <si>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</si>
  <si>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</si>
  <si>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</si>
  <si>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</si>
  <si>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</si>
  <si>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</si>
  <si>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</si>
  <si>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</si>
  <si>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</si>
  <si>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</si>
  <si>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</si>
  <si>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</si>
  <si>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</si>
  <si>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</si>
  <si>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</si>
  <si>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</si>
  <si>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</si>
  <si>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</si>
  <si>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</si>
  <si>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</si>
  <si>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</si>
  <si>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</si>
  <si>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</si>
  <si>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</si>
  <si>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</si>
  <si>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</si>
  <si>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</si>
  <si>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</si>
  <si>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</si>
  <si>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</si>
  <si>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</si>
  <si>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</si>
  <si>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</si>
  <si>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</si>
  <si>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</si>
  <si>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</si>
  <si>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</si>
  <si>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</si>
  <si>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</si>
  <si>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</si>
  <si>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</si>
  <si>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</si>
  <si>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</si>
  <si>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</si>
  <si>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</si>
  <si>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</si>
  <si>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</si>
  <si>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</si>
  <si>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</si>
  <si>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</si>
  <si>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</si>
  <si>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</si>
  <si>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</si>
  <si>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</si>
  <si>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</si>
  <si>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</si>
  <si>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</si>
  <si>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</si>
  <si>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</si>
  <si>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</si>
  <si>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</si>
  <si>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</si>
  <si>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</si>
  <si>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</si>
  <si>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</si>
  <si>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</si>
  <si>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</si>
  <si>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</si>
  <si>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</si>
  <si>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</si>
  <si>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</si>
  <si>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</si>
  <si>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</si>
  <si>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</si>
  <si>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</si>
  <si>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</si>
  <si>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</si>
  <si>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</si>
  <si>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</si>
  <si>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</si>
  <si>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</si>
  <si>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</si>
  <si>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</si>
  <si>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</si>
  <si>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</si>
  <si>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</si>
  <si>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</si>
  <si>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</si>
  <si>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</si>
  <si>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</si>
  <si>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</si>
  <si>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</si>
  <si>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</si>
  <si>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</si>
  <si>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</si>
  <si>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</si>
  <si>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</si>
  <si>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</si>
  <si>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</si>
  <si>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</si>
  <si>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</si>
  <si>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</si>
  <si>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</si>
  <si>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</si>
  <si>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</si>
  <si>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</si>
  <si>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</si>
  <si>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</si>
  <si>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</si>
  <si>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</si>
  <si>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</si>
  <si>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</si>
  <si>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</si>
  <si>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</si>
  <si>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</si>
  <si>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</si>
  <si>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</si>
  <si>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</si>
  <si>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</si>
  <si>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</si>
  <si>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</si>
  <si>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</si>
  <si>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</si>
  <si>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</si>
  <si>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</si>
  <si>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</si>
  <si>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</si>
  <si>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</si>
  <si>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</si>
  <si>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</si>
  <si>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</si>
  <si>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</si>
  <si>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</si>
  <si>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</si>
  <si>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</si>
  <si>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</si>
  <si>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</si>
  <si>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</si>
  <si>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</si>
  <si>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</si>
  <si>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</si>
  <si>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</si>
  <si>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</si>
  <si>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</si>
  <si>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</si>
  <si>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</si>
  <si>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</si>
  <si>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</si>
  <si>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</si>
  <si>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</si>
  <si>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</si>
  <si>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</si>
  <si>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</si>
  <si>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</si>
  <si>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</si>
  <si>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</si>
  <si>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</si>
  <si>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</si>
  <si>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</si>
  <si>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</si>
  <si>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</si>
  <si>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</si>
  <si>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</si>
  <si>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</si>
  <si>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</si>
  <si>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</si>
  <si>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</si>
  <si>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</si>
  <si>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</si>
  <si>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</si>
  <si>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</si>
  <si>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</si>
  <si>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</si>
  <si>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</si>
  <si>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</si>
  <si>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</si>
  <si>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</si>
  <si>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</si>
  <si>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</si>
  <si>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</si>
  <si>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</si>
  <si>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</si>
  <si>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</si>
  <si>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</si>
  <si>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</si>
  <si>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</si>
  <si>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</si>
  <si>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</si>
  <si>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</si>
  <si>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</si>
  <si>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</si>
  <si>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</si>
  <si>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</si>
  <si>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</si>
  <si>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</si>
  <si>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</si>
  <si>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</si>
  <si>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</si>
  <si>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</si>
  <si>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</si>
  <si>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</si>
  <si>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</si>
  <si>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</si>
  <si>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</si>
  <si>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</si>
  <si>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</si>
  <si>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</si>
  <si>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</si>
  <si>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</si>
  <si>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</si>
  <si>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</si>
  <si>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</si>
  <si>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</si>
  <si>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</si>
  <si>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</si>
  <si>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</si>
  <si>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</si>
  <si>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</si>
  <si>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</si>
  <si>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</si>
  <si>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</si>
  <si>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</si>
  <si>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</si>
  <si>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</si>
  <si>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</si>
  <si>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</si>
  <si>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</si>
  <si>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</si>
  <si>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</si>
  <si>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</si>
  <si>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</si>
  <si>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</si>
  <si>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</si>
  <si>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</si>
  <si>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</si>
  <si>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</si>
  <si>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</si>
  <si>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</si>
  <si>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</si>
  <si>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</si>
  <si>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</si>
  <si>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</si>
  <si>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</si>
  <si>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</si>
  <si>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</si>
  <si>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</si>
  <si>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</si>
  <si>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</si>
  <si>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</si>
  <si>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</si>
  <si>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</si>
  <si>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</si>
  <si>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</si>
  <si>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</si>
  <si>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</si>
  <si>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</si>
  <si>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</si>
  <si>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</si>
  <si>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</si>
  <si>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</si>
  <si>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</si>
  <si>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</si>
  <si>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</si>
  <si>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</si>
  <si>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</si>
  <si>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</si>
  <si>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</si>
  <si>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</si>
  <si>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</si>
  <si>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</si>
  <si>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</si>
  <si>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</si>
  <si>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</si>
  <si>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</si>
  <si>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</si>
  <si>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</si>
  <si>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</si>
  <si>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</si>
  <si>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</si>
  <si>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</si>
  <si>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</si>
  <si>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</si>
  <si>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</si>
  <si>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</si>
  <si>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</si>
  <si>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</si>
  <si>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</si>
  <si>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</si>
  <si>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</si>
  <si>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</si>
  <si>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</si>
  <si>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</si>
  <si>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</si>
  <si>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</si>
  <si>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</si>
  <si>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</si>
  <si>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</si>
  <si>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</si>
  <si>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</si>
  <si>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</si>
  <si>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</si>
  <si>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</si>
  <si>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</si>
  <si>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</si>
  <si>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</si>
  <si>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</si>
  <si>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</si>
  <si>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</si>
  <si>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</si>
  <si>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</si>
  <si>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</si>
  <si>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</si>
  <si>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</si>
  <si>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</si>
  <si>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</si>
  <si>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</si>
  <si>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</si>
  <si>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</si>
  <si>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</si>
  <si>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</si>
  <si>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</si>
  <si>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</si>
  <si>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</si>
  <si>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</si>
  <si>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</si>
  <si>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</si>
  <si>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</si>
  <si>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</si>
  <si>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</si>
  <si>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</si>
  <si>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</si>
  <si>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</si>
  <si>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</si>
  <si>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</si>
  <si>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</si>
  <si>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</si>
  <si>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</si>
  <si>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</si>
  <si>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</si>
  <si>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</si>
  <si>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</si>
  <si>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</si>
  <si>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</si>
  <si>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</si>
  <si>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</si>
  <si>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</si>
  <si>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</si>
  <si>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</si>
  <si>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</si>
  <si>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</si>
  <si>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</si>
  <si>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</si>
  <si>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</si>
  <si>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</si>
  <si>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</si>
  <si>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</si>
  <si>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</si>
  <si>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</si>
  <si>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</si>
  <si>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</si>
  <si>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</si>
  <si>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</si>
  <si>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</si>
  <si>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</si>
  <si>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</si>
  <si>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</si>
  <si>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</si>
  <si>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</si>
  <si>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</si>
  <si>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</si>
  <si>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</si>
  <si>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</si>
  <si>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</si>
  <si>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</si>
  <si>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</si>
  <si>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</si>
  <si>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</si>
  <si>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</si>
  <si>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</si>
  <si>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</si>
  <si>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</si>
  <si>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</si>
  <si>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</si>
  <si>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</si>
  <si>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</si>
  <si>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</si>
  <si>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</si>
  <si>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</si>
  <si>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</si>
  <si>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</si>
  <si>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</si>
  <si>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</si>
  <si>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</si>
  <si>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</si>
  <si>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</si>
  <si>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</si>
  <si>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</si>
  <si>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</si>
  <si>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</si>
  <si>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</si>
  <si>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</si>
  <si>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</si>
  <si>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</si>
  <si>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</si>
  <si>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</si>
  <si>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</si>
  <si>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</si>
  <si>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</si>
  <si>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</si>
  <si>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</si>
  <si>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</si>
  <si>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</si>
  <si>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</si>
  <si>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</si>
  <si>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</si>
  <si>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</si>
  <si>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</si>
  <si>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</si>
  <si>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</si>
  <si>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</si>
  <si>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</si>
  <si>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</si>
  <si>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</si>
  <si>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</si>
  <si>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</si>
  <si>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</si>
  <si>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</si>
  <si>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</si>
  <si>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</si>
  <si>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</si>
  <si>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</si>
  <si>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</si>
  <si>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</si>
  <si>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</si>
  <si>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</si>
  <si>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</si>
  <si>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</si>
  <si>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</si>
  <si>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</si>
  <si>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</si>
  <si>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</si>
  <si>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</si>
  <si>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</si>
  <si>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</si>
  <si>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</si>
  <si>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</si>
  <si>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</si>
  <si>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</si>
  <si>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</si>
  <si>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</si>
  <si>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</si>
  <si>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</si>
  <si>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</si>
  <si>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</si>
  <si>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</si>
  <si>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</si>
  <si>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</si>
  <si>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</si>
  <si>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</si>
  <si>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</si>
  <si>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</si>
  <si>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</si>
  <si>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</si>
  <si>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</si>
  <si>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</si>
  <si>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</si>
  <si>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</si>
  <si>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</si>
  <si>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</si>
  <si>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</si>
  <si>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</si>
  <si>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</si>
  <si>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</si>
  <si>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</si>
  <si>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</si>
  <si>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</si>
  <si>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</si>
  <si>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</si>
  <si>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</si>
  <si>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</si>
  <si>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</si>
  <si>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</si>
  <si>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</si>
  <si>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</si>
  <si>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</si>
  <si>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</si>
  <si>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</si>
  <si>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</si>
  <si>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</si>
  <si>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</si>
  <si>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</si>
  <si>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</si>
  <si>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</si>
  <si>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</si>
  <si>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</si>
  <si>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</si>
  <si>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</si>
  <si>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</si>
  <si>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</si>
  <si>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</si>
  <si>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</si>
  <si>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</si>
  <si>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</si>
  <si>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</si>
  <si>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</si>
  <si>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</si>
  <si>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</si>
  <si>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</si>
  <si>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</si>
  <si>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</si>
  <si>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</si>
  <si>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</si>
  <si>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</si>
  <si>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</si>
  <si>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</si>
  <si>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</si>
  <si>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</si>
  <si>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</si>
  <si>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</si>
  <si>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</si>
  <si>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</si>
  <si>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</si>
  <si>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</si>
  <si>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</si>
  <si>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</si>
  <si>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</si>
  <si>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</si>
  <si>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</si>
  <si>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</si>
  <si>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</si>
  <si>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</si>
  <si>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</si>
  <si>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</si>
  <si>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</si>
  <si>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</si>
  <si>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</si>
  <si>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</si>
  <si>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</si>
  <si>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</si>
  <si>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</si>
  <si>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</si>
  <si>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</si>
  <si>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</si>
  <si>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</si>
  <si>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</si>
  <si>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</si>
  <si>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</si>
  <si>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</si>
  <si>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</si>
  <si>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</si>
  <si>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</si>
  <si>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</si>
  <si>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</si>
  <si>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</si>
  <si>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</si>
  <si>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</si>
  <si>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</si>
  <si>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</si>
  <si>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</si>
  <si>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</si>
  <si>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</si>
  <si>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</si>
  <si>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</si>
  <si>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</si>
  <si>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</si>
  <si>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</si>
  <si>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</si>
  <si>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</si>
  <si>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</si>
  <si>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</si>
  <si>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</si>
  <si>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</si>
  <si>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</si>
  <si>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</si>
  <si>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</si>
  <si>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</si>
  <si>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</si>
  <si>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</si>
  <si>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</si>
  <si>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</si>
  <si>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</si>
  <si>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</si>
  <si>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</si>
  <si>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</si>
  <si>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</si>
  <si>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</si>
  <si>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</si>
  <si>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</si>
  <si>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</si>
  <si>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</si>
  <si>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</si>
  <si>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</si>
  <si>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</si>
  <si>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</si>
  <si>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</si>
  <si>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</si>
  <si>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</si>
  <si>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</si>
  <si>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</si>
  <si>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</si>
  <si>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</si>
  <si>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</si>
  <si>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</si>
  <si>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</si>
  <si>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</si>
  <si>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</si>
  <si>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</si>
  <si>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</si>
  <si>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</si>
  <si>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</si>
  <si>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</si>
  <si>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</si>
  <si>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</si>
  <si>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</si>
  <si>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</si>
  <si>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</si>
  <si>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</si>
  <si>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</si>
  <si>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</si>
  <si>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</si>
  <si>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</si>
  <si>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</si>
  <si>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</si>
  <si>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</si>
  <si>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</si>
  <si>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</si>
  <si>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</si>
  <si>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</si>
  <si>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</si>
  <si>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</si>
  <si>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</si>
  <si>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</si>
  <si>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</si>
  <si>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</si>
  <si>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</si>
  <si>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</si>
  <si>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</si>
  <si>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</si>
  <si>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</si>
  <si>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</si>
  <si>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</si>
  <si>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</si>
  <si>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</si>
  <si>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</si>
  <si>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</si>
  <si>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</si>
  <si>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</si>
  <si>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</si>
  <si>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</si>
  <si>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</si>
  <si>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</si>
  <si>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</si>
  <si>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</si>
  <si>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</si>
  <si>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</si>
  <si>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</si>
  <si>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</si>
  <si>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</si>
  <si>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</si>
  <si>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</si>
  <si>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</si>
  <si>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</si>
  <si>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</si>
  <si>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</si>
  <si>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</si>
  <si>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</si>
  <si>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</si>
  <si>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</si>
  <si>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</si>
  <si>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</si>
  <si>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</si>
  <si>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</si>
  <si>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</si>
  <si>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</si>
  <si>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</si>
  <si>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</si>
  <si>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</si>
  <si>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</si>
  <si>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</si>
  <si>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</si>
  <si>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</si>
  <si>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</si>
  <si>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</si>
  <si>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</si>
  <si>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</si>
  <si>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</si>
  <si>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</si>
  <si>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</si>
  <si>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</si>
  <si>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</si>
  <si>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</si>
  <si>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</si>
  <si>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</si>
  <si>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</si>
  <si>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</si>
  <si>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</si>
  <si>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</si>
  <si>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</si>
  <si>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</si>
  <si>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</si>
  <si>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</si>
  <si>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</si>
  <si>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</si>
  <si>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</si>
  <si>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</si>
  <si>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</si>
  <si>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</si>
  <si>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</si>
  <si>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</si>
  <si>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</si>
  <si>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</si>
  <si>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</si>
  <si>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</si>
  <si>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</si>
  <si>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</si>
  <si>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</si>
  <si>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</si>
  <si>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</si>
  <si>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</si>
  <si>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</si>
  <si>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</si>
  <si>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</si>
  <si>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</si>
  <si>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</si>
  <si>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</si>
  <si>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</si>
  <si>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</si>
  <si>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</si>
  <si>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</si>
  <si>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</si>
  <si>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</si>
  <si>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</si>
  <si>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</si>
  <si>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</si>
  <si>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</si>
  <si>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</si>
  <si>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</si>
  <si>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</si>
  <si>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</si>
  <si>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</si>
  <si>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</si>
  <si>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</si>
  <si>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</si>
  <si>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</si>
  <si>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</si>
  <si>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</si>
  <si>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</si>
  <si>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</si>
  <si>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</si>
  <si>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</si>
  <si>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</si>
  <si>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</si>
  <si>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</si>
  <si>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</si>
  <si>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</si>
  <si>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</si>
  <si>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</si>
  <si>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</si>
  <si>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</si>
  <si>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</si>
  <si>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</si>
  <si>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</si>
  <si>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</si>
  <si>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</si>
  <si>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</si>
  <si>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</si>
  <si>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</si>
  <si>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</si>
  <si>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</si>
  <si>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</si>
  <si>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</si>
  <si>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</si>
  <si>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</si>
  <si>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</si>
  <si>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</si>
  <si>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</si>
  <si>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</si>
  <si>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</si>
  <si>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</si>
  <si>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</si>
  <si>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</si>
  <si>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</si>
  <si>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</si>
  <si>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</si>
  <si>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</si>
  <si>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</si>
  <si>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</si>
  <si>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</si>
  <si>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</si>
  <si>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</si>
  <si>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</si>
  <si>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</si>
  <si>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</si>
  <si>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</si>
  <si>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</si>
  <si>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</si>
  <si>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</si>
  <si>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</si>
  <si>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</si>
  <si>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</si>
  <si>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</si>
  <si>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</si>
  <si>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</si>
  <si>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</si>
  <si>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</si>
  <si>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</si>
  <si>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</si>
  <si>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</si>
  <si>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</si>
  <si>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</si>
  <si>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</si>
  <si>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</si>
  <si>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</si>
  <si>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</si>
  <si>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</si>
  <si>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</si>
  <si>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</si>
  <si>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</si>
  <si>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</si>
  <si>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</si>
  <si>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</si>
  <si>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</si>
  <si>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</si>
  <si>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</si>
  <si>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</si>
  <si>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</si>
  <si>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</si>
  <si>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</si>
  <si>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</si>
  <si>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</si>
  <si>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</si>
  <si>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</si>
  <si>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</si>
  <si>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</si>
  <si>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</si>
  <si>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</si>
  <si>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</si>
  <si>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</si>
  <si>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</si>
  <si>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</si>
  <si>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</si>
  <si>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</si>
  <si>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</si>
  <si>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</si>
  <si>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</si>
  <si>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</si>
  <si>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</si>
  <si>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</si>
  <si>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</si>
  <si>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</si>
  <si>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</si>
  <si>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</si>
  <si>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</si>
  <si>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</si>
  <si>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</si>
  <si>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</si>
  <si>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</si>
  <si>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</si>
  <si>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</si>
  <si>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</si>
  <si>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</si>
  <si>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</si>
  <si>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</si>
  <si>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</si>
  <si>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</si>
  <si>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</si>
  <si>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</si>
  <si>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</si>
  <si>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</si>
  <si>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</si>
  <si>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</si>
  <si>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</si>
  <si>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</si>
  <si>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</si>
  <si>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</si>
  <si>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</si>
  <si>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</si>
  <si>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</si>
  <si>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</si>
  <si>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</si>
  <si>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</si>
  <si>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</si>
  <si>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</si>
  <si>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</si>
  <si>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</si>
  <si>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</si>
  <si>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</si>
  <si>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</si>
  <si>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</si>
  <si>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</si>
  <si>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</si>
  <si>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</si>
  <si>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</si>
  <si>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</si>
  <si>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</si>
  <si>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</si>
  <si>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</si>
  <si>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</si>
  <si>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</si>
  <si>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</si>
  <si>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</si>
  <si>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</si>
  <si>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</si>
  <si>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</si>
  <si>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</si>
  <si>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</si>
  <si>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</si>
  <si>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</si>
  <si>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</si>
  <si>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</si>
  <si>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</si>
  <si>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</si>
  <si>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</si>
  <si>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</si>
  <si>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</si>
  <si>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</si>
  <si>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</si>
  <si>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</si>
  <si>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</si>
  <si>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</si>
  <si>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</si>
  <si>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</si>
  <si>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</si>
  <si>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</si>
  <si>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</si>
  <si>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</si>
  <si>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</si>
  <si>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</si>
  <si>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</si>
  <si>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</si>
  <si>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</si>
  <si>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</si>
  <si>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</si>
  <si>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</si>
  <si>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</si>
  <si>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</si>
  <si>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</si>
  <si>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</si>
  <si>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</si>
  <si>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</si>
  <si>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</si>
  <si>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</si>
  <si>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</si>
  <si>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</si>
  <si>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</si>
  <si>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</si>
  <si>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</si>
  <si>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</si>
  <si>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</si>
  <si>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</si>
  <si>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</si>
  <si>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</si>
  <si>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</si>
  <si>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</si>
  <si>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</si>
  <si>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</si>
  <si>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</si>
  <si>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</si>
  <si>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</si>
  <si>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</si>
  <si>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</si>
  <si>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</si>
  <si>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</si>
  <si>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</si>
  <si>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</si>
  <si>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</si>
  <si>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</si>
  <si>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</si>
  <si>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</si>
  <si>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</si>
  <si>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</si>
  <si>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</si>
  <si>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</si>
  <si>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</si>
  <si>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</si>
  <si>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</si>
  <si>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</si>
  <si>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</si>
  <si>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</si>
  <si>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</si>
  <si>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</si>
  <si>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</si>
  <si>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</si>
  <si>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</si>
  <si>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</si>
  <si>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</si>
  <si>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</si>
  <si>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</si>
  <si>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</si>
  <si>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</si>
  <si>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</si>
  <si>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</si>
  <si>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</si>
  <si>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</si>
  <si>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</si>
  <si>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</si>
  <si>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</si>
  <si>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</si>
  <si>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</si>
  <si>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</si>
  <si>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</si>
  <si>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</si>
  <si>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</si>
  <si>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</si>
  <si>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</si>
  <si>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</si>
  <si>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</si>
  <si>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</si>
  <si>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</si>
  <si>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</si>
  <si>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</si>
  <si>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</si>
  <si>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</si>
  <si>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</si>
  <si>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</si>
  <si>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</si>
  <si>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</si>
  <si>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</si>
  <si>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</si>
  <si>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</si>
  <si>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</si>
  <si>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</si>
  <si>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</si>
  <si>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</si>
  <si>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</si>
  <si>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</si>
  <si>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</si>
  <si>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</si>
  <si>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</si>
  <si>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</si>
  <si>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</si>
  <si>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</si>
  <si>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</si>
  <si>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</si>
  <si>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</si>
  <si>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</si>
  <si>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</si>
  <si>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</si>
  <si>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</si>
  <si>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</si>
  <si>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</si>
  <si>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</si>
  <si>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</si>
  <si>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</si>
  <si>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</si>
  <si>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</si>
  <si>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</si>
  <si>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</si>
  <si>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</si>
  <si>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</si>
  <si>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</si>
  <si>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</si>
  <si>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</si>
  <si>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</si>
  <si>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</si>
  <si>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</si>
  <si>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</si>
  <si>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</si>
  <si>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</si>
  <si>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</si>
  <si>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</si>
  <si>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</si>
  <si>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</si>
  <si>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</si>
  <si>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</si>
  <si>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</si>
  <si>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</si>
  <si>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</si>
  <si>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</si>
  <si>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</si>
  <si>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</si>
  <si>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</si>
  <si>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</si>
  <si>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</si>
  <si>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</si>
  <si>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</si>
  <si>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</si>
  <si>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</si>
  <si>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</si>
  <si>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</si>
  <si>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</si>
  <si>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</si>
  <si>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</si>
  <si>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</si>
  <si>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</si>
  <si>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</si>
  <si>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</si>
  <si>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</si>
  <si>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</si>
  <si>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</si>
  <si>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</si>
  <si>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</si>
  <si>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</si>
  <si>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</si>
  <si>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</si>
  <si>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</si>
  <si>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</si>
  <si>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</si>
  <si>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</si>
  <si>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</si>
  <si>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</si>
  <si>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</si>
  <si>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</si>
  <si>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</si>
  <si>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</si>
  <si>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</si>
  <si>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</si>
  <si>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</si>
  <si>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</si>
  <si>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</si>
  <si>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</si>
  <si>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</si>
  <si>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</si>
  <si>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</si>
  <si>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</si>
  <si>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</si>
  <si>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</si>
  <si>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</si>
  <si>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</si>
  <si>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</si>
  <si>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</si>
  <si>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</si>
  <si>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</si>
  <si>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</si>
  <si>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</si>
  <si>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</si>
  <si>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</si>
  <si>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</si>
  <si>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</si>
  <si>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</si>
  <si>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</si>
  <si>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</si>
  <si>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</si>
  <si>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</si>
  <si>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</si>
  <si>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</si>
  <si>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</si>
  <si>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</si>
  <si>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</si>
  <si>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</si>
  <si>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</si>
  <si>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</si>
  <si>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</si>
  <si>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</si>
  <si>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</si>
  <si>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</si>
  <si>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</si>
  <si>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</si>
  <si>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</si>
  <si>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</si>
  <si>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</si>
  <si>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</si>
  <si>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</si>
  <si>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</si>
  <si>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</si>
  <si>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</si>
  <si>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</si>
  <si>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</si>
  <si>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</si>
  <si>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</si>
  <si>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</si>
  <si>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</si>
  <si>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</si>
  <si>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</si>
  <si>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</si>
  <si>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</si>
  <si>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</si>
  <si>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</si>
  <si>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</si>
  <si>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</si>
  <si>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</si>
  <si>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</si>
  <si>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</si>
  <si>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</si>
  <si>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</si>
  <si>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</si>
  <si>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</si>
  <si>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</si>
  <si>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</si>
  <si>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</si>
  <si>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</si>
  <si>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</si>
  <si>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</si>
  <si>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</si>
  <si>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</si>
  <si>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</si>
  <si>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</si>
  <si>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</si>
  <si>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</si>
  <si>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</si>
  <si>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</si>
  <si>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</si>
  <si>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</si>
  <si>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</si>
  <si>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</si>
  <si>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</si>
  <si>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</si>
  <si>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</si>
  <si>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</si>
  <si>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</si>
  <si>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</si>
  <si>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</si>
  <si>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</si>
  <si>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</si>
  <si>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</si>
  <si>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</si>
  <si>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</si>
  <si>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</si>
  <si>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</si>
  <si>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</si>
  <si>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</si>
  <si>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</si>
  <si>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</si>
  <si>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</si>
  <si>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</si>
  <si>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</si>
  <si>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</si>
  <si>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</si>
  <si>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</si>
  <si>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</si>
  <si>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</si>
  <si>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</si>
  <si>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</si>
  <si>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</si>
  <si>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</si>
  <si>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</si>
  <si>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</si>
  <si>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</si>
  <si>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</si>
  <si>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</si>
  <si>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</si>
  <si>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</si>
  <si>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</si>
  <si>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</si>
  <si>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</si>
  <si>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</si>
  <si>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</si>
  <si>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</si>
  <si>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</si>
  <si>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</si>
  <si>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</si>
  <si>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</si>
  <si>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</si>
  <si>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</si>
  <si>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</si>
  <si>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</si>
  <si>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</si>
  <si>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</si>
  <si>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</si>
  <si>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</si>
  <si>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</si>
  <si>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</si>
  <si>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</si>
  <si>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</si>
  <si>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</si>
  <si>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</si>
  <si>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</si>
  <si>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</si>
  <si>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</si>
  <si>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</si>
  <si>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</si>
  <si>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</si>
  <si>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</si>
  <si>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</si>
  <si>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</si>
  <si>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</si>
  <si>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</si>
  <si>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</si>
  <si>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</si>
  <si>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</si>
  <si>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</si>
  <si>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</si>
  <si>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</si>
  <si>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</si>
  <si>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</si>
  <si>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</si>
  <si>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</si>
  <si>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</si>
  <si>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</si>
  <si>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</si>
  <si>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</si>
  <si>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</si>
  <si>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</si>
  <si>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</si>
  <si>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</si>
  <si>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</si>
  <si>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</si>
  <si>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</si>
  <si>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</si>
  <si>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</si>
  <si>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</si>
  <si>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</si>
  <si>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</si>
  <si>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</si>
  <si>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</si>
  <si>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</si>
  <si>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</si>
  <si>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</si>
  <si>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</si>
  <si>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</si>
  <si>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</si>
  <si>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</si>
  <si>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</si>
  <si>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</si>
  <si>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</si>
  <si>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</si>
  <si>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</si>
  <si>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</si>
  <si>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</si>
  <si>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</si>
  <si>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</si>
  <si>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</si>
  <si>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</si>
  <si>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</si>
  <si>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</si>
  <si>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</si>
  <si>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</si>
  <si>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</si>
  <si>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</si>
  <si>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</si>
  <si>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</si>
  <si>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</si>
  <si>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</si>
  <si>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</si>
  <si>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</si>
  <si>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</si>
  <si>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</si>
  <si>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</si>
  <si>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</si>
  <si>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</si>
  <si>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</si>
  <si>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</si>
  <si>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</si>
  <si>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</si>
  <si>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</si>
  <si>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</si>
  <si>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</si>
  <si>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</si>
  <si>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</si>
  <si>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</si>
  <si>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</si>
  <si>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</si>
  <si>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</si>
  <si>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</si>
  <si>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</si>
  <si>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</si>
  <si>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</si>
  <si>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</si>
  <si>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</si>
  <si>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</si>
  <si>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</si>
  <si>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</si>
  <si>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</si>
  <si>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</si>
  <si>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</si>
  <si>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</si>
  <si>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</si>
  <si>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</si>
  <si>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</si>
  <si>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</si>
  <si>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</si>
  <si>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</si>
  <si>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</si>
  <si>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</si>
  <si>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</si>
  <si>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</si>
  <si>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</si>
  <si>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</si>
  <si>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</si>
  <si>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</si>
  <si>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</si>
  <si>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</si>
  <si>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</si>
  <si>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</si>
  <si>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</si>
  <si>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</si>
  <si>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</si>
  <si>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</si>
  <si>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</si>
  <si>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</si>
  <si>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</si>
  <si>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</si>
  <si>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</si>
  <si>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</si>
  <si>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</si>
  <si>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</si>
  <si>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</si>
  <si>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</si>
  <si>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</si>
  <si>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</si>
  <si>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</si>
  <si>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</si>
  <si>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</si>
  <si>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</si>
  <si>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</si>
  <si>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</si>
  <si>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</si>
  <si>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</si>
  <si>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</si>
  <si>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</si>
  <si>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</si>
  <si>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</si>
  <si>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</si>
  <si>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</si>
  <si>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</si>
  <si>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</si>
  <si>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</si>
  <si>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</si>
  <si>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</si>
  <si>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</si>
  <si>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</si>
  <si>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</si>
  <si>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</si>
  <si>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</si>
  <si>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</si>
  <si>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</si>
  <si>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</si>
  <si>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</si>
  <si>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</si>
  <si>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</si>
  <si>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</si>
  <si>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</si>
  <si>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</si>
  <si>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</si>
  <si>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</si>
  <si>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</si>
  <si>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</si>
  <si>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</si>
  <si>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</si>
  <si>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</si>
  <si>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</si>
  <si>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</si>
  <si>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</si>
  <si>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</si>
  <si>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</si>
  <si>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</si>
  <si>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</si>
  <si>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</si>
  <si>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</si>
  <si>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</si>
  <si>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</si>
  <si>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</si>
  <si>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</si>
  <si>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</si>
  <si>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</si>
  <si>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</si>
  <si>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</si>
  <si>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</si>
  <si>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</si>
  <si>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</si>
  <si>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</si>
  <si>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</si>
  <si>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</si>
  <si>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</si>
  <si>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</si>
  <si>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</si>
  <si>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</si>
  <si>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</si>
  <si>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</si>
  <si>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</si>
  <si>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</si>
  <si>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</si>
  <si>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</si>
  <si>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</si>
  <si>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</si>
  <si>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</si>
  <si>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</si>
  <si>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</si>
  <si>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</si>
  <si>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</si>
  <si>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</si>
  <si>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</si>
  <si>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</si>
  <si>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</si>
  <si>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</si>
  <si>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</si>
  <si>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</si>
  <si>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</si>
  <si>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</si>
  <si>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</si>
  <si>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</si>
  <si>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</si>
  <si>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</si>
  <si>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</si>
  <si>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</si>
  <si>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</si>
  <si>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</si>
  <si>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</si>
  <si>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</si>
  <si>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</si>
  <si>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</si>
  <si>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</si>
  <si>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</si>
  <si>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</si>
  <si>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</si>
  <si>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</si>
  <si>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</si>
  <si>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</si>
  <si>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</si>
  <si>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</si>
  <si>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</si>
  <si>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</si>
  <si>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</si>
  <si>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</si>
  <si>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</si>
  <si>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</si>
  <si>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</si>
  <si>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</si>
  <si>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</si>
  <si>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</si>
  <si>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</si>
  <si>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</si>
  <si>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</si>
  <si>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</si>
  <si>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</si>
  <si>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</si>
  <si>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</si>
  <si>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</si>
  <si>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</si>
  <si>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</si>
  <si>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</si>
  <si>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</si>
  <si>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</si>
  <si>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</si>
  <si>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</si>
  <si>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</si>
  <si>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</si>
  <si>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</si>
  <si>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</si>
  <si>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</si>
  <si>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</si>
  <si>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</si>
  <si>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</si>
  <si>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</si>
  <si>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</si>
  <si>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</si>
  <si>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</si>
  <si>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</si>
  <si>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</si>
  <si>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</si>
  <si>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</si>
  <si>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</si>
  <si>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</si>
  <si>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</si>
  <si>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</si>
  <si>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</si>
  <si>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</si>
  <si>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</si>
  <si>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</si>
  <si>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</si>
  <si>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</si>
  <si>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</si>
  <si>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</si>
  <si>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</si>
  <si>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</si>
  <si>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</si>
  <si>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</si>
  <si>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</si>
  <si>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</si>
  <si>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</si>
  <si>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</si>
  <si>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</si>
  <si>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</si>
  <si>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</si>
  <si>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</si>
  <si>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</si>
  <si>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</si>
  <si>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</si>
  <si>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</si>
  <si>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</si>
  <si>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</si>
  <si>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</si>
  <si>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</si>
  <si>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</si>
  <si>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</si>
  <si>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</si>
  <si>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</si>
  <si>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</si>
  <si>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</si>
  <si>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</si>
  <si>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</si>
  <si>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</si>
  <si>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</si>
  <si>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</si>
  <si>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</si>
  <si>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</si>
  <si>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</si>
  <si>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</si>
  <si>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</si>
  <si>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</si>
  <si>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</si>
  <si>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</si>
  <si>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</si>
  <si>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</si>
  <si>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</si>
  <si>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</si>
  <si>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</si>
  <si>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</si>
  <si>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</si>
  <si>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</si>
  <si>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</si>
  <si>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</si>
  <si>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</si>
  <si>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</si>
  <si>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</si>
  <si>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</si>
  <si>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</si>
  <si>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</si>
  <si>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</si>
  <si>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</si>
  <si>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</si>
  <si>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</si>
  <si>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</si>
  <si>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</si>
  <si>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</si>
  <si>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</si>
  <si>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</si>
  <si>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</si>
  <si>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</si>
  <si>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</si>
  <si>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</si>
  <si>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</si>
  <si>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</si>
  <si>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</si>
  <si>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</si>
  <si>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</si>
  <si>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</si>
  <si>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</si>
  <si>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</si>
  <si>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</si>
  <si>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</si>
  <si>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</si>
  <si>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</si>
  <si>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</si>
  <si>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</si>
  <si>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</si>
  <si>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</si>
  <si>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</si>
  <si>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</si>
  <si>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</si>
  <si>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</si>
  <si>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</si>
  <si>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</si>
  <si>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</si>
  <si>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</si>
  <si>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</si>
  <si>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</si>
  <si>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</si>
  <si>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</si>
  <si>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</si>
  <si>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</si>
  <si>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</si>
  <si>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</si>
  <si>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</si>
  <si>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</si>
  <si>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</si>
  <si>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</si>
  <si>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</si>
  <si>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</si>
  <si>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</si>
  <si>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</si>
  <si>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</si>
  <si>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</si>
  <si>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</si>
  <si>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</si>
  <si>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</si>
  <si>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</si>
  <si>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</si>
  <si>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</si>
  <si>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</si>
  <si>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</si>
  <si>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</si>
  <si>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</si>
  <si>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</si>
  <si>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</si>
  <si>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</si>
  <si>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</si>
  <si>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</si>
  <si>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</si>
  <si>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</si>
  <si>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</si>
  <si>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</si>
  <si>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</si>
  <si>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</si>
  <si>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</si>
  <si>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</si>
  <si>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</si>
  <si>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</si>
  <si>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</si>
  <si>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</si>
  <si>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</si>
  <si>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</si>
  <si>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</si>
  <si>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</si>
  <si>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</si>
  <si>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</si>
  <si>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</si>
  <si>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</si>
  <si>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</si>
  <si>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</si>
  <si>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</si>
  <si>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</si>
  <si>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</si>
  <si>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</si>
  <si>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</si>
  <si>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</si>
  <si>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</si>
  <si>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</si>
  <si>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</si>
  <si>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</si>
  <si>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</si>
  <si>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</si>
  <si>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</si>
  <si>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</si>
  <si>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</si>
  <si>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</si>
  <si>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</si>
  <si>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</si>
  <si>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</si>
  <si>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</si>
  <si>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</si>
  <si>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</si>
  <si>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</si>
  <si>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</si>
  <si>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</si>
  <si>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</si>
  <si>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</si>
  <si>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</si>
  <si>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</si>
  <si>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</si>
  <si>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</si>
  <si>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</si>
  <si>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</si>
  <si>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</si>
  <si>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</si>
  <si>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</si>
  <si>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</si>
  <si>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</si>
  <si>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</si>
  <si>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</si>
  <si>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</si>
  <si>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</si>
  <si>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</si>
  <si>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</si>
  <si>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</si>
  <si>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</si>
  <si>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</si>
  <si>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</si>
  <si>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</si>
  <si>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</si>
  <si>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</si>
  <si>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</si>
  <si>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</si>
  <si>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</si>
  <si>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</si>
  <si>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</si>
  <si>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</si>
  <si>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</si>
  <si>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</si>
  <si>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</si>
  <si>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</si>
  <si>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</si>
  <si>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</si>
  <si>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</si>
  <si>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</si>
  <si>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</si>
  <si>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</si>
  <si>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</si>
  <si>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</si>
  <si>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</si>
  <si>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</si>
  <si>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</si>
  <si>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</si>
  <si>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</si>
  <si>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</si>
  <si>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</si>
  <si>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</si>
  <si>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</si>
  <si>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</si>
  <si>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</si>
  <si>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</si>
  <si>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</si>
  <si>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</si>
  <si>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</si>
  <si>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</si>
  <si>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</si>
  <si>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</si>
  <si>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</si>
  <si>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</si>
  <si>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</si>
  <si>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</si>
  <si>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</si>
  <si>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</si>
  <si>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</si>
  <si>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</si>
  <si>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</si>
  <si>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</si>
  <si>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</si>
  <si>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</si>
  <si>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</si>
  <si>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</si>
  <si>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</si>
  <si>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</si>
  <si>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</si>
  <si>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</si>
  <si>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</si>
  <si>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</si>
  <si>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</si>
  <si>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</si>
  <si>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</si>
  <si>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</si>
  <si>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</si>
  <si>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</si>
  <si>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</si>
  <si>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</si>
  <si>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</si>
  <si>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</si>
  <si>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</si>
  <si>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</si>
  <si>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</si>
  <si>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</si>
  <si>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</si>
  <si>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</si>
  <si>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</si>
  <si>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</si>
  <si>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</si>
  <si>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</si>
  <si>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</si>
  <si>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</si>
  <si>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</si>
  <si>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</si>
  <si>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</si>
  <si>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</si>
  <si>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</si>
  <si>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</si>
  <si>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</si>
  <si>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</si>
  <si>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</si>
  <si>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</si>
  <si>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</si>
  <si>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</si>
  <si>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</si>
  <si>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</si>
  <si>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</si>
  <si>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</si>
  <si>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</si>
  <si>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</si>
  <si>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</si>
  <si>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</si>
  <si>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</si>
  <si>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</si>
  <si>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</si>
  <si>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</si>
  <si>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</si>
  <si>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</si>
  <si>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</si>
  <si>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</si>
  <si>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</si>
  <si>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</si>
  <si>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</si>
  <si>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</si>
  <si>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</si>
  <si>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</si>
  <si>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</si>
  <si>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</si>
  <si>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</si>
  <si>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</si>
  <si>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</si>
  <si>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</si>
  <si>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</si>
  <si>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</si>
  <si>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</si>
  <si>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</si>
  <si>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</si>
  <si>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</si>
  <si>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</si>
  <si>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</si>
  <si>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</si>
  <si>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</si>
  <si>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</si>
  <si>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</si>
  <si>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</si>
  <si>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</si>
  <si>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</si>
  <si>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</si>
  <si>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</si>
  <si>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</si>
  <si>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</si>
  <si>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</si>
  <si>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</si>
  <si>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</si>
  <si>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</si>
  <si>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</si>
  <si>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</si>
  <si>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</si>
  <si>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</si>
  <si>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</si>
  <si>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</si>
  <si>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</si>
  <si>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</si>
  <si>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</si>
  <si>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</si>
  <si>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</si>
  <si>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</si>
  <si>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</si>
  <si>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</si>
  <si>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</si>
  <si>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</si>
  <si>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</si>
  <si>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</si>
  <si>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</si>
  <si>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</si>
  <si>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</si>
  <si>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</si>
  <si>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</si>
  <si>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</si>
  <si>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</si>
  <si>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</si>
  <si>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</si>
  <si>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</si>
  <si>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</si>
  <si>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</si>
  <si>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</si>
  <si>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</si>
  <si>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</si>
  <si>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</si>
  <si>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</si>
  <si>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</si>
  <si>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</si>
  <si>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</si>
  <si>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</si>
  <si>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</si>
  <si>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</si>
  <si>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</si>
  <si>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</si>
  <si>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</si>
  <si>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</si>
  <si>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</si>
  <si>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</si>
  <si>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</si>
  <si>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</si>
  <si>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</si>
  <si>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</si>
  <si>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</si>
  <si>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</si>
  <si>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</si>
  <si>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</si>
  <si>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</si>
  <si>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</si>
  <si>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</si>
  <si>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</si>
  <si>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</si>
  <si>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</si>
  <si>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</si>
  <si>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</si>
  <si>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</si>
  <si>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</si>
  <si>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</si>
  <si>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</si>
  <si>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</si>
  <si>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</si>
  <si>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</si>
  <si>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</si>
  <si>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</si>
  <si>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</si>
  <si>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</si>
  <si>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</si>
  <si>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</si>
  <si>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</si>
  <si>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</si>
  <si>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</si>
  <si>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</si>
  <si>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</si>
  <si>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</si>
  <si>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</si>
  <si>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</si>
  <si>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</si>
  <si>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</si>
  <si>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</si>
  <si>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</si>
  <si>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</si>
  <si>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</si>
  <si>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</si>
  <si>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</si>
  <si>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</si>
  <si>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</si>
  <si>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</si>
  <si>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</si>
  <si>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</si>
  <si>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</si>
  <si>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</si>
  <si>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</si>
  <si>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</si>
  <si>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</si>
  <si>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</si>
  <si>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</si>
  <si>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</si>
  <si>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</si>
  <si>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</si>
  <si>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</si>
  <si>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</si>
  <si>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</si>
  <si>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</si>
  <si>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</si>
  <si>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</si>
  <si>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</si>
  <si>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</si>
  <si>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</si>
  <si>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</si>
  <si>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</si>
  <si>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</si>
  <si>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</si>
  <si>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</si>
  <si>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</si>
  <si>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</si>
  <si>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</si>
  <si>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</si>
  <si>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</si>
  <si>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</si>
  <si>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</si>
  <si>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</si>
  <si>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</si>
  <si>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</si>
  <si>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</si>
  <si>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</si>
  <si>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</si>
  <si>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</si>
  <si>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</si>
  <si>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</si>
  <si>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</si>
  <si>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</si>
  <si>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</si>
  <si>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</si>
  <si>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</si>
  <si>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</si>
  <si>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</si>
  <si>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</si>
  <si>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</si>
  <si>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</si>
  <si>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</si>
  <si>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</si>
  <si>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</si>
  <si>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</si>
  <si>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</si>
  <si>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</si>
  <si>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</si>
  <si>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</si>
  <si>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</si>
  <si>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</si>
  <si>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</si>
  <si>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</si>
  <si>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</si>
  <si>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</si>
  <si>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</si>
  <si>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</si>
  <si>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</si>
  <si>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</si>
  <si>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</si>
  <si>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</si>
  <si>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</si>
  <si>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</si>
  <si>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</si>
  <si>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</si>
  <si>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</si>
  <si>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</si>
  <si>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</si>
  <si>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</si>
  <si>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</si>
  <si>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</si>
  <si>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</si>
  <si>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</si>
  <si>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</si>
  <si>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</si>
  <si>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</si>
  <si>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</si>
  <si>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</si>
  <si>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</si>
  <si>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</si>
  <si>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</si>
  <si>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</si>
  <si>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</si>
  <si>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</si>
  <si>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</si>
  <si>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</si>
  <si>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</si>
  <si>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</si>
  <si>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</si>
  <si>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</si>
  <si>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</si>
  <si>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</si>
  <si>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</si>
  <si>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</si>
  <si>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</si>
  <si>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</si>
  <si>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</si>
  <si>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</si>
  <si>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</si>
  <si>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</si>
  <si>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</si>
  <si>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</si>
  <si>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</si>
  <si>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</si>
  <si>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</si>
  <si>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</si>
  <si>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</si>
  <si>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</si>
  <si>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</si>
  <si>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</si>
  <si>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</si>
  <si>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</si>
  <si>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</si>
  <si>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</si>
  <si>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</si>
  <si>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</si>
  <si>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</si>
  <si>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</si>
  <si>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</si>
  <si>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</si>
  <si>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</si>
  <si>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</si>
  <si>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</si>
  <si>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</si>
  <si>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</si>
  <si>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</si>
  <si>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</si>
  <si>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</si>
  <si>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</si>
  <si>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</si>
  <si>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</si>
  <si>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</si>
  <si>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</si>
  <si>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</si>
  <si>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</si>
  <si>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</si>
  <si>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</si>
  <si>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</si>
  <si>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</si>
  <si>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</si>
  <si>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</si>
  <si>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</si>
  <si>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</si>
  <si>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</si>
  <si>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</si>
  <si>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</si>
  <si>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</si>
  <si>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</si>
  <si>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</si>
  <si>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</si>
  <si>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</si>
  <si>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</si>
  <si>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</si>
  <si>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</si>
  <si>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</si>
  <si>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</si>
  <si>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</si>
  <si>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</si>
  <si>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</si>
  <si>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</si>
  <si>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</si>
  <si>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</si>
  <si>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</si>
  <si>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</si>
  <si>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</si>
  <si>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</si>
  <si>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</si>
  <si>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</si>
  <si>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</si>
  <si>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</si>
  <si>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</si>
  <si>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</si>
  <si>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</si>
  <si>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</si>
  <si>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</si>
  <si>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</si>
  <si>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</si>
  <si>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</si>
  <si>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</si>
  <si>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</si>
  <si>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</si>
  <si>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</si>
  <si>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</si>
  <si>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</si>
  <si>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</si>
  <si>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</si>
  <si>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</si>
  <si>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</si>
  <si>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</si>
  <si>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</si>
  <si>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</si>
  <si>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</si>
  <si>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</si>
  <si>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</si>
  <si>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</si>
  <si>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</si>
  <si>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</si>
  <si>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</si>
  <si>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</si>
  <si>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</si>
  <si>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</si>
  <si>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</si>
  <si>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</si>
  <si>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</si>
  <si>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</si>
  <si>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</si>
  <si>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</si>
  <si>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</si>
  <si>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</si>
  <si>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</si>
  <si>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</si>
  <si>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</si>
  <si>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</si>
  <si>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</si>
  <si>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</si>
  <si>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</si>
  <si>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</si>
  <si>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</si>
  <si>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</si>
  <si>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</si>
  <si>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</si>
  <si>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</si>
  <si>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</si>
  <si>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</si>
  <si>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</si>
  <si>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</si>
  <si>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</si>
  <si>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</si>
  <si>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</si>
  <si>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</si>
  <si>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</si>
  <si>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</si>
  <si>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</si>
  <si>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</si>
  <si>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</si>
  <si>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</si>
  <si>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</si>
  <si>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</si>
  <si>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</si>
  <si>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</si>
  <si>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</si>
  <si>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</si>
  <si>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</si>
  <si>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</si>
  <si>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</si>
  <si>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</si>
  <si>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</si>
  <si>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</si>
  <si>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</si>
  <si>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</si>
  <si>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</si>
  <si>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</si>
  <si>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</si>
  <si>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</si>
  <si>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</si>
  <si>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</si>
  <si>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</si>
  <si>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</si>
  <si>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</si>
  <si>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</si>
  <si>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</si>
  <si>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</si>
  <si>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</si>
  <si>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</si>
  <si>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</si>
  <si>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</si>
  <si>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</si>
  <si>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</si>
  <si>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</si>
  <si>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</si>
  <si>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</si>
  <si>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</si>
  <si>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</si>
  <si>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</si>
  <si>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</si>
  <si>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</si>
  <si>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</si>
  <si>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</si>
  <si>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</si>
  <si>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</si>
  <si>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</si>
  <si>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</si>
  <si>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</si>
  <si>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</si>
  <si>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</si>
  <si>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</si>
  <si>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</si>
  <si>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</si>
  <si>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</si>
  <si>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</si>
  <si>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</si>
  <si>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</si>
  <si>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</si>
  <si>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</si>
  <si>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</si>
  <si>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</si>
  <si>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</si>
  <si>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</si>
  <si>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</si>
  <si>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</si>
  <si>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</si>
  <si>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</si>
  <si>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</si>
  <si>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</si>
  <si>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</si>
  <si>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</si>
  <si>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</si>
  <si>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</si>
  <si>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</si>
  <si>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</si>
  <si>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</si>
  <si>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</si>
  <si>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</si>
  <si>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</si>
  <si>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</si>
  <si>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</si>
  <si>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</si>
  <si>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</si>
  <si>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</si>
  <si>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</si>
  <si>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</si>
  <si>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</si>
  <si>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</si>
  <si>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</si>
  <si>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</si>
  <si>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</si>
  <si>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</si>
  <si>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</si>
  <si>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</si>
  <si>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</si>
  <si>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</si>
  <si>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</si>
  <si>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</si>
  <si>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</si>
  <si>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</si>
  <si>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</si>
  <si>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</si>
  <si>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</si>
  <si>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</si>
  <si>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</si>
  <si>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</si>
  <si>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</si>
  <si>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</si>
  <si>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</si>
  <si>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</si>
  <si>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</si>
  <si>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</si>
  <si>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</si>
  <si>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</si>
  <si>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</si>
  <si>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</si>
  <si>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</si>
  <si>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</si>
  <si>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</si>
  <si>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</si>
  <si>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</si>
  <si>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</si>
  <si>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</si>
  <si>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</si>
  <si>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</si>
  <si>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</si>
  <si>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</si>
  <si>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</si>
  <si>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</si>
  <si>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</si>
  <si>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</si>
  <si>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</si>
  <si>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</si>
  <si>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</si>
  <si>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</si>
  <si>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</si>
  <si>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</si>
  <si>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</si>
  <si>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</si>
  <si>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</si>
  <si>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</si>
  <si>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</si>
  <si>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</si>
  <si>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</si>
  <si>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</si>
  <si>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</si>
  <si>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</si>
  <si>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</si>
  <si>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</si>
  <si>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</si>
  <si>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</si>
  <si>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</si>
  <si>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</si>
  <si>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</si>
  <si>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</si>
  <si>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</si>
  <si>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</si>
  <si>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</si>
  <si>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</si>
  <si>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</si>
  <si>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</si>
  <si>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</si>
  <si>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</si>
  <si>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</si>
  <si>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</si>
  <si>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</si>
  <si>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</si>
  <si>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</si>
  <si>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</si>
  <si>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</si>
  <si>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</si>
  <si>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</si>
  <si>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</si>
  <si>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</si>
  <si>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</si>
  <si>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</si>
  <si>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</si>
  <si>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</si>
  <si>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</si>
  <si>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</si>
  <si>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</si>
  <si>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</si>
  <si>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</si>
  <si>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</si>
  <si>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</si>
  <si>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</si>
  <si>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</si>
  <si>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</si>
  <si>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</si>
  <si>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</si>
  <si>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</si>
  <si>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</si>
  <si>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</si>
  <si>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</si>
  <si>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</si>
  <si>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</si>
  <si>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</si>
  <si>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</si>
  <si>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</si>
  <si>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</si>
  <si>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</si>
  <si>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</si>
  <si>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</si>
  <si>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</si>
  <si>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</si>
  <si>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</si>
  <si>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</si>
  <si>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</si>
  <si>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</si>
  <si>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</si>
  <si>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</si>
  <si>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</si>
  <si>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</si>
  <si>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</si>
  <si>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</si>
  <si>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</si>
  <si>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</si>
  <si>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</si>
  <si>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</si>
  <si>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</si>
  <si>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</si>
  <si>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</si>
  <si>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</si>
  <si>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</si>
  <si>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</si>
  <si>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</si>
  <si>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</si>
  <si>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</si>
  <si>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</si>
  <si>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</si>
  <si>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</si>
  <si>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</si>
  <si>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</si>
  <si>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</si>
  <si>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</si>
  <si>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</si>
  <si>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</si>
  <si>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</si>
  <si>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</si>
  <si>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</si>
  <si>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</si>
  <si>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</si>
  <si>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</si>
  <si>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</si>
  <si>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</si>
  <si>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</si>
  <si>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</si>
  <si>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</si>
  <si>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</si>
  <si>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</si>
  <si>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</si>
  <si>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</si>
  <si>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</si>
  <si>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</si>
  <si>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</si>
  <si>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</si>
  <si>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</si>
  <si>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</si>
  <si>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</si>
  <si>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</si>
  <si>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</si>
  <si>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</si>
  <si>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</si>
  <si>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</si>
  <si>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</si>
  <si>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</si>
  <si>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</si>
  <si>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</si>
  <si>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</si>
  <si>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</si>
  <si>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</si>
  <si>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</si>
  <si>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</si>
  <si>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</si>
  <si>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</si>
  <si>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</si>
  <si>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</si>
  <si>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</si>
  <si>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</si>
  <si>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</si>
  <si>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</si>
  <si>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</si>
  <si>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</si>
  <si>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</si>
  <si>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</si>
  <si>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</si>
  <si>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</si>
  <si>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</si>
  <si>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</si>
  <si>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</si>
  <si>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</si>
  <si>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</si>
  <si>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</si>
  <si>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</si>
  <si>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</si>
  <si>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</si>
  <si>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</si>
  <si>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</si>
  <si>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</si>
  <si>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</si>
  <si>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</si>
  <si>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</si>
  <si>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</si>
  <si>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</si>
  <si>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</si>
  <si>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</si>
  <si>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</si>
  <si>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</si>
  <si>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</si>
  <si>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</si>
  <si>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</si>
  <si>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</si>
  <si>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</si>
  <si>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</si>
  <si>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</si>
  <si>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</si>
  <si>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</si>
  <si>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</si>
  <si>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</si>
  <si>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</si>
  <si>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</si>
  <si>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</si>
  <si>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</si>
  <si>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</si>
  <si>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</si>
  <si>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</si>
  <si>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</si>
  <si>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</si>
  <si>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</si>
  <si>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</si>
  <si>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</si>
  <si>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</si>
  <si>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</si>
  <si>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</si>
  <si>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</si>
  <si>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</si>
  <si>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</si>
  <si>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</si>
  <si>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</si>
  <si>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</si>
  <si>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</si>
  <si>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</si>
  <si>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</si>
  <si>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</si>
  <si>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</si>
  <si>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</si>
  <si>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</si>
  <si>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</si>
  <si>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</si>
  <si>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</si>
  <si>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</si>
  <si>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</si>
  <si>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</si>
  <si>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</si>
  <si>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</si>
  <si>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</si>
  <si>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</si>
  <si>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</si>
  <si>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</si>
  <si>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</si>
  <si>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</si>
  <si>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</si>
  <si>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</si>
  <si>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</si>
  <si>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</si>
  <si>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</si>
  <si>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</si>
  <si>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</si>
  <si>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</si>
  <si>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</si>
  <si>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</si>
  <si>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</si>
  <si>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</si>
  <si>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</si>
  <si>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</si>
  <si>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</si>
  <si>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</si>
  <si>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</si>
  <si>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</si>
  <si>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</si>
  <si>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</si>
  <si>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</si>
  <si>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</si>
  <si>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</si>
  <si>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</si>
  <si>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</si>
  <si>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</si>
  <si>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</si>
  <si>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</si>
  <si>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</si>
  <si>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</si>
  <si>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</si>
  <si>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</si>
  <si>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</si>
  <si>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</si>
  <si>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</si>
  <si>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</si>
  <si>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</si>
  <si>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</si>
  <si>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</si>
  <si>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</si>
  <si>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</si>
  <si>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</si>
  <si>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</si>
  <si>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</si>
  <si>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</si>
  <si>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</si>
  <si>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</si>
  <si>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</si>
  <si>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</si>
  <si>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</si>
  <si>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</si>
  <si>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</si>
  <si>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</si>
  <si>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</si>
  <si>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</si>
  <si>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</si>
  <si>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</si>
  <si>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</si>
  <si>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</si>
  <si>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</si>
  <si>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</si>
  <si>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</si>
  <si>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</si>
  <si>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</si>
  <si>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</si>
  <si>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</si>
  <si>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</si>
  <si>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</si>
  <si>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</si>
  <si>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</si>
  <si>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</si>
  <si>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</si>
  <si>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</si>
  <si>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</si>
  <si>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</si>
  <si>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</si>
  <si>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</si>
  <si>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</si>
  <si>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</si>
  <si>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</si>
  <si>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</si>
  <si>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</si>
  <si>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</si>
  <si>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</si>
  <si>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</si>
  <si>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</si>
  <si>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</si>
  <si>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</si>
  <si>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</si>
  <si>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</si>
  <si>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</si>
  <si>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</si>
  <si>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</si>
  <si>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</si>
  <si>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</si>
  <si>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</si>
  <si>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</si>
  <si>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</si>
  <si>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</si>
  <si>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</si>
  <si>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</si>
  <si>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</si>
  <si>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</si>
  <si>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</si>
  <si>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</si>
  <si>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</si>
  <si>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</si>
  <si>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</si>
  <si>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</si>
  <si>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</si>
  <si>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</si>
  <si>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</si>
  <si>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</si>
  <si>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</si>
  <si>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</si>
  <si>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</si>
  <si>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</si>
  <si>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</si>
  <si>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</si>
  <si>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</si>
  <si>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</si>
  <si>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</si>
  <si>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</si>
  <si>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</si>
  <si>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</si>
  <si>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</si>
  <si>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</si>
  <si>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</si>
  <si>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</si>
  <si>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</si>
  <si>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</si>
  <si>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</si>
  <si>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</si>
  <si>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</si>
  <si>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</si>
  <si>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</si>
  <si>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</si>
  <si>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</si>
  <si>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</si>
  <si>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</si>
  <si>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</si>
  <si>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</si>
  <si>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</si>
  <si>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</si>
  <si>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</si>
  <si>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</si>
  <si>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</si>
  <si>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</si>
  <si>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</si>
  <si>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</si>
  <si>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</si>
  <si>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</si>
  <si>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</si>
  <si>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</si>
  <si>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</si>
  <si>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</si>
  <si>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</si>
  <si>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</si>
  <si>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</si>
  <si>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</si>
  <si>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</si>
  <si>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</si>
  <si>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</si>
  <si>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</si>
  <si>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</si>
  <si>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</si>
  <si>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</si>
  <si>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</si>
  <si>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</si>
  <si>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</si>
  <si>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</si>
  <si>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</si>
  <si>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</si>
  <si>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</si>
  <si>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</si>
  <si>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</si>
  <si>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</si>
  <si>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</si>
  <si>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</si>
  <si>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</si>
  <si>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</si>
  <si>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</si>
  <si>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</si>
  <si>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</si>
  <si>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</si>
  <si>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</si>
  <si>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</si>
  <si>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</si>
  <si>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</si>
  <si>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</si>
  <si>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</si>
  <si>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</si>
  <si>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</si>
  <si>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</si>
  <si>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</si>
  <si>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</si>
  <si>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</si>
  <si>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</si>
  <si>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</si>
  <si>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</si>
  <si>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</si>
  <si>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</si>
  <si>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</si>
  <si>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</si>
  <si>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</si>
  <si>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</si>
  <si>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</si>
  <si>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</si>
  <si>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</si>
  <si>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</si>
  <si>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</si>
  <si>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</si>
  <si>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</si>
  <si>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</si>
  <si>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</si>
  <si>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</si>
  <si>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</si>
  <si>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</si>
  <si>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</si>
  <si>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</si>
  <si>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</si>
  <si>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</si>
  <si>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</si>
  <si>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</si>
  <si>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</si>
  <si>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</si>
  <si>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</si>
  <si>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</si>
  <si>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</si>
  <si>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</si>
  <si>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</si>
  <si>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</si>
  <si>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</si>
  <si>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</si>
  <si>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</si>
  <si>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</si>
  <si>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</si>
  <si>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</si>
  <si>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</si>
  <si>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</si>
  <si>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</si>
  <si>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</si>
  <si>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</si>
  <si>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</si>
  <si>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</si>
  <si>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</si>
  <si>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</si>
  <si>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</si>
  <si>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</si>
  <si>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</si>
  <si>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</si>
  <si>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</si>
  <si>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</si>
  <si>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</si>
  <si>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</si>
  <si>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</si>
  <si>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</si>
  <si>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</si>
  <si>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</si>
  <si>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</si>
  <si>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</si>
  <si>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</si>
  <si>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</si>
  <si>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</si>
  <si>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</si>
  <si>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</si>
  <si>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</si>
  <si>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</si>
  <si>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</si>
  <si>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</si>
  <si>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</si>
  <si>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</si>
  <si>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</si>
  <si>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</si>
  <si>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</si>
  <si>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</si>
  <si>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</si>
  <si>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</si>
  <si>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</si>
  <si>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</si>
  <si>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</si>
  <si>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</si>
  <si>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</si>
  <si>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</si>
  <si>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</si>
  <si>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</si>
  <si>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</si>
  <si>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</si>
  <si>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</si>
  <si>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</si>
  <si>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</si>
  <si>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</si>
  <si>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</si>
  <si>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</si>
  <si>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</si>
  <si>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</si>
  <si>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</si>
  <si>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</si>
  <si>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</si>
  <si>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</si>
  <si>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</si>
  <si>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</si>
  <si>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</si>
  <si>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</si>
  <si>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</si>
  <si>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</si>
  <si>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</si>
  <si>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</si>
  <si>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</si>
  <si>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</si>
  <si>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</si>
  <si>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</si>
  <si>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</si>
  <si>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</si>
  <si>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</si>
  <si>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</si>
  <si>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</si>
  <si>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</si>
  <si>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</si>
  <si>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</si>
  <si>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</si>
  <si>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</si>
  <si>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</si>
  <si>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</si>
  <si>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</si>
  <si>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</si>
  <si>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</si>
  <si>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</si>
  <si>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</si>
  <si>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</si>
  <si>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</si>
  <si>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</si>
  <si>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</si>
  <si>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</si>
  <si>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</si>
  <si>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</si>
  <si>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</si>
  <si>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</si>
  <si>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</si>
  <si>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</si>
  <si>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</si>
  <si>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</si>
  <si>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</si>
  <si>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</si>
  <si>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</si>
  <si>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</si>
  <si>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</si>
  <si>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</si>
  <si>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</si>
  <si>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</si>
  <si>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</si>
  <si>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</si>
  <si>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</si>
  <si>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</si>
  <si>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</si>
  <si>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</si>
  <si>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</si>
  <si>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</si>
  <si>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</si>
  <si>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</si>
  <si>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</si>
  <si>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</si>
  <si>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</si>
  <si>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</si>
  <si>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</si>
  <si>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</si>
  <si>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</si>
  <si>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</si>
  <si>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</si>
  <si>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</si>
  <si>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</si>
  <si>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</si>
  <si>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</si>
  <si>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</si>
  <si>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</si>
  <si>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</si>
  <si>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</si>
  <si>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</si>
  <si>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</si>
  <si>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</si>
  <si>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</si>
  <si>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</si>
  <si>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</si>
  <si>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</si>
  <si>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</si>
  <si>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</si>
  <si>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</si>
  <si>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</si>
  <si>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</si>
  <si>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</si>
  <si>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</si>
  <si>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</si>
  <si>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</si>
  <si>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</si>
  <si>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</si>
  <si>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</si>
  <si>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</si>
  <si>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</si>
  <si>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</si>
  <si>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</si>
  <si>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Number-successful</t>
  </si>
  <si>
    <t>Number-failed</t>
  </si>
  <si>
    <t>Number-canceled</t>
  </si>
  <si>
    <t>Total-projects</t>
  </si>
  <si>
    <t>Percentage-successful</t>
  </si>
  <si>
    <t>Percentage-failed</t>
  </si>
  <si>
    <t>Percentage-cancelled</t>
  </si>
  <si>
    <t>&lt;1000</t>
  </si>
  <si>
    <t>1000 - 4999</t>
  </si>
  <si>
    <t>5000 - 9999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</si>
  <si>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</si>
  <si>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</si>
  <si>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</si>
  <si>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</si>
  <si>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</si>
  <si>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</si>
  <si>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</si>
  <si>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</si>
  <si>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&gt;=50,000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</si>
</sst>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indent="1"/>
    </xf>
  </cellXfs>
  <cellStyles count="1">
    <cellStyle name="Normal" xfId="0" builtinId="0"/>
  </cellStyles>
  <dxfs count="11"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1-444C-910E-77171A5377CF}"/>
            </c:ext>
          </c:extLst>
        </c:ser>
        <c:ser>
          <c:idx val="1"/>
          <c:order val="1"/>
          <c:tx>
            <c:strRef>
              <c:f>'PivotChart-Category'!$C$3:$C$4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41-444C-910E-77171A5377CF}"/>
            </c:ext>
          </c:extLst>
        </c:ser>
        <c:ser>
          <c:idx val="2"/>
          <c:order val="2"/>
          <c:tx>
            <c:strRef>
              <c:f>'PivotChart-Category'!$D$3:$D$4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'PivotChart-Category'!$D$5:$D$14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41-444C-910E-77171A5377CF}"/>
            </c:ext>
          </c:extLst>
        </c:ser>
        <c:ser>
          <c:idx val="3"/>
          <c:order val="3"/>
          <c:tx>
            <c:strRef>
              <c:f>'PivotChart-Category'!$E$3:$E$4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41-444C-910E-77171A537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609167"/>
        <c:axId val="1132906768"/>
      </c:barChart>
      <c:catAx>
        <c:axId val="151360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6768"/>
        <c:crosses val="autoZero"/>
        <c:auto val="1"/>
        <c:lblAlgn val="ctr"/>
        <c:lblOffset val="100"/>
        <c:noMultiLvlLbl val="0"/>
      </c:catAx>
      <c:valAx>
        <c:axId val="11329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0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7-8941-92EE-BA2CE0E523EE}"/>
            </c:ext>
          </c:extLst>
        </c:ser>
        <c:ser>
          <c:idx val="1"/>
          <c:order val="1"/>
          <c:tx>
            <c:strRef>
              <c:f>'PivotChart-SubCategory'!$C$4:$C$5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97-8941-92EE-BA2CE0E523EE}"/>
            </c:ext>
          </c:extLst>
        </c:ser>
        <c:ser>
          <c:idx val="2"/>
          <c:order val="2"/>
          <c:tx>
            <c:strRef>
              <c:f>'PivotChart-SubCategory'!$D$4:$D$5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7-8941-92EE-BA2CE0E523EE}"/>
            </c:ext>
          </c:extLst>
        </c:ser>
        <c:ser>
          <c:idx val="3"/>
          <c:order val="3"/>
          <c:tx>
            <c:strRef>
              <c:f>'PivotChart-SubCategory'!$E$4:$E$5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7-8941-92EE-BA2CE0E52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912719"/>
        <c:axId val="1523444079"/>
      </c:barChart>
      <c:catAx>
        <c:axId val="15109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444079"/>
        <c:crosses val="autoZero"/>
        <c:auto val="1"/>
        <c:lblAlgn val="ctr"/>
        <c:lblOffset val="100"/>
        <c:noMultiLvlLbl val="0"/>
      </c:catAx>
      <c:valAx>
        <c:axId val="152344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[excel-challenge.xlsx]PivotChart-Category&amp;Years!PivotTable5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'PivotChart-Category&amp;Years'!$B$4:$B$5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D-DE42-B4F3-E379FA83D3D7}"/>
            </c:ext>
          </c:extLst>
        </c:ser>
        <c:ser>
          <c:idx val="1"/>
          <c:order val="1"/>
          <c:tx>
            <c:strRef>
              <c:f>'PivotChart-Category&amp;Years'!$C$4:$C$5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1D-DE42-B4F3-E379FA83D3D7}"/>
            </c:ext>
          </c:extLst>
        </c:ser>
        <c:ser>
          <c:idx val="2"/>
          <c:order val="2"/>
          <c:tx>
            <c:strRef>
              <c:f>'PivotChart-Category&amp;Years'!$D$4:$D$5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1D-DE42-B4F3-E379FA83D3D7}"/>
            </c:ext>
          </c:extLst>
        </c:ser>
        <c:ser>
          <c:idx val="3"/>
          <c:order val="3"/>
          <c:tx>
            <c:strRef>
              <c:f>'PivotChart-Category&amp;Years'!$E$4:$E$5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1-974E-ADF6-1CBC3F8E9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705136"/>
        <c:axId val="1521501295"/>
      </c:lineChart>
      <c:catAx>
        <c:axId val="11097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01295"/>
        <c:crosses val="autoZero"/>
        <c:auto val="1"/>
        <c:lblAlgn val="ctr"/>
        <c:lblOffset val="100"/>
        <c:noMultiLvlLbl val="0"/>
      </c:catAx>
      <c:valAx>
        <c:axId val="152150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4-6A43-8E96-B1BE1F3C79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4-6A43-8E96-B1BE1F3C79B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4-6A43-8E96-B1BE1F3C7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45503"/>
        <c:axId val="108708879"/>
      </c:lineChart>
      <c:catAx>
        <c:axId val="9814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Goal</a:t>
                </a:r>
                <a:r>
                  <a:rPr lang="en-GB" baseline="0"/>
                  <a:t> Amount in $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8879"/>
        <c:crosses val="autoZero"/>
        <c:auto val="1"/>
        <c:lblAlgn val="ctr"/>
        <c:lblOffset val="100"/>
        <c:noMultiLvlLbl val="0"/>
      </c:catAx>
      <c:valAx>
        <c:axId val="1087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  <a:r>
                  <a:rPr lang="en-GB" baseline="0"/>
                  <a:t> of total goal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12700</xdr:rowOff>
    </xdr:from>
    <xdr:to>
      <xdr:col>11</xdr:col>
      <xdr:colOff>692150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53D77-2981-1F46-B4E2-AD168E229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25400</xdr:rowOff>
    </xdr:from>
    <xdr:to>
      <xdr:col>11</xdr:col>
      <xdr:colOff>603250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F130B-2CD3-C24E-A7E8-16493266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38100</xdr:rowOff>
    </xdr:from>
    <xdr:to>
      <xdr:col>11</xdr:col>
      <xdr:colOff>654050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827E-7CE0-B44D-9F42-51B40DF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165100</xdr:rowOff>
    </xdr:from>
    <xdr:to>
      <xdr:col>4</xdr:col>
      <xdr:colOff>1193800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48030-462F-6B45-BE7B-134CD8F22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31523726853" createdVersion="7" refreshedVersion="7" minRefreshableVersion="3" recordCount="4114" xr:uid="{6D0E5051-282C-7847-82C3-5EFCF6698FD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51133449074" createdVersion="7" refreshedVersion="7" minRefreshableVersion="3" recordCount="4114" xr:uid="{D5B2F4BC-B615-2D43-80D9-F7FA788485B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44300-17D9-FD47-8F59-2EF046417E50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0">
      <pivotArea collapsedLevelsAreSubtotals="1" fieldPosition="0">
        <references count="1">
          <reference field="16" count="0"/>
        </references>
      </pivotArea>
    </format>
    <format dxfId="9">
      <pivotArea dataOnly="0" labelOnly="1" fieldPosition="0">
        <references count="1"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5C1DE-D843-E34F-B34B-C4E8FD4E542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8">
      <pivotArea collapsedLevelsAreSubtotals="1" fieldPosition="0">
        <references count="1">
          <reference field="17" count="0"/>
        </references>
      </pivotArea>
    </format>
    <format dxfId="7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278AD-B504-1748-8F58-2614C23A5F99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900C-0608-C646-83F9-28030295D264}">
  <dimension ref="A1:F14"/>
  <sheetViews>
    <sheetView workbookViewId="0">
      <selection activeCell="H22" sqref="H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8319</v>
      </c>
      <c r="B6" s="12">
        <v>178</v>
      </c>
      <c r="C6" s="12">
        <v>213</v>
      </c>
      <c r="D6" s="12"/>
      <c r="E6" s="12">
        <v>209</v>
      </c>
      <c r="F6" s="12">
        <v>600</v>
      </c>
    </row>
    <row r="7" spans="1:6" x14ac:dyDescent="0.2">
      <c r="A7" s="11" t="s">
        <v>8322</v>
      </c>
      <c r="B7" s="12">
        <v>30</v>
      </c>
      <c r="C7" s="12">
        <v>127</v>
      </c>
      <c r="D7" s="12"/>
      <c r="E7" s="12">
        <v>80</v>
      </c>
      <c r="F7" s="12">
        <v>237</v>
      </c>
    </row>
    <row r="8" spans="1:6" x14ac:dyDescent="0.2">
      <c r="A8" s="11" t="s">
        <v>8338</v>
      </c>
      <c r="B8" s="12"/>
      <c r="C8" s="12">
        <v>117</v>
      </c>
      <c r="D8" s="12"/>
      <c r="E8" s="12">
        <v>103</v>
      </c>
      <c r="F8" s="12">
        <v>220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8331</v>
      </c>
      <c r="B10" s="12">
        <v>24</v>
      </c>
      <c r="C10" s="12"/>
      <c r="D10" s="12"/>
      <c r="E10" s="12"/>
      <c r="F10" s="12">
        <v>24</v>
      </c>
    </row>
    <row r="11" spans="1:6" x14ac:dyDescent="0.2">
      <c r="A11" s="11" t="s">
        <v>8333</v>
      </c>
      <c r="B11" s="12"/>
      <c r="C11" s="12">
        <v>140</v>
      </c>
      <c r="D11" s="12"/>
      <c r="E11" s="12">
        <v>80</v>
      </c>
      <c r="F11" s="12">
        <v>220</v>
      </c>
    </row>
    <row r="12" spans="1:6" x14ac:dyDescent="0.2">
      <c r="A12" s="11" t="s">
        <v>8336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2">
      <c r="A13" s="11" t="s">
        <v>8310</v>
      </c>
      <c r="B13" s="12">
        <v>40</v>
      </c>
      <c r="C13" s="12">
        <v>180</v>
      </c>
      <c r="D13" s="12"/>
      <c r="E13" s="12">
        <v>300</v>
      </c>
      <c r="F13" s="12">
        <v>520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2B53-E9D3-454E-9D43-C1F42944FA1E}">
  <dimension ref="A1:F47"/>
  <sheetViews>
    <sheetView workbookViewId="0">
      <selection activeCell="I23" sqref="I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94E1-A85F-8D48-991D-507FCAE275C3}">
  <dimension ref="A1:F22"/>
  <sheetViews>
    <sheetView workbookViewId="0">
      <selection activeCell="E28" sqref="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8383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">
      <c r="A7" s="15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">
      <c r="A8" s="15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">
      <c r="A9" s="15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2">
      <c r="A11" s="15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2">
      <c r="A12" s="15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2">
      <c r="A13" s="15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2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2">
      <c r="A15" s="15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">
      <c r="A16" s="15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">
      <c r="A17" s="15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2">
      <c r="A19" s="15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2">
      <c r="A20" s="15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2">
      <c r="A21" s="15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2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style="6" customWidth="1"/>
    <col min="16" max="16" width="17.5" customWidth="1"/>
    <col min="17" max="17" width="15.6640625" customWidth="1"/>
    <col min="18" max="18" width="18.1640625" customWidth="1"/>
    <col min="19" max="19" width="26.33203125" style="14" customWidth="1"/>
    <col min="20" max="20" width="22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  <cfRule type="containsText" dxfId="3" priority="4" operator="containsText" text="live">
      <formula>NOT(ISERROR(SEARCH("live",F1)))</formula>
    </cfRule>
  </conditionalFormatting>
  <conditionalFormatting sqref="O2:O4115">
    <cfRule type="cellIs" dxfId="2" priority="3" operator="between">
      <formula>0</formula>
      <formula>0.9999</formula>
    </cfRule>
    <cfRule type="cellIs" dxfId="1" priority="2" operator="between">
      <formula>1</formula>
      <formula>1.9999</formula>
    </cfRule>
    <cfRule type="cellIs" dxfId="0" priority="1" operator="greaterThan">
      <formula>1.9999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E906-8B48-CF49-99E3-F33A0B8977D0}">
  <dimension ref="A1:H13"/>
  <sheetViews>
    <sheetView workbookViewId="0">
      <selection activeCell="F21" sqref="F21"/>
    </sheetView>
  </sheetViews>
  <sheetFormatPr baseColWidth="10" defaultRowHeight="15" x14ac:dyDescent="0.2"/>
  <cols>
    <col min="1" max="1" width="13.5" customWidth="1"/>
    <col min="2" max="8" width="16.6640625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COUNTIFS(Data!$F2:$F4115,"successful",Data!$D2:$D4115,"&lt;1000")</f>
        <v>322</v>
      </c>
      <c r="C2">
        <f>COUNTIFS(Data!$F2:$F4115,"failed",Data!$D2:$D4115,"&lt;1000")</f>
        <v>113</v>
      </c>
      <c r="D2">
        <f>COUNTIFS(Data!$F2:$F4115,"canceled",Data!$D2:$D4115,"&lt;1000")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8393</v>
      </c>
      <c r="B3">
        <f>COUNTIFS(Data!$F2:$F4115,"successful",Data!$D2:$D4115,"&gt;999",Data!$D2:$D4115,"&lt;5000")</f>
        <v>932</v>
      </c>
      <c r="C3">
        <f>COUNTIFS(Data!$F2:$F4115,"failed",Data!$D2:$D4115,"&gt;999",Data!$D2:$D4115,"&lt;5000")</f>
        <v>420</v>
      </c>
      <c r="D3">
        <f>COUNTIFS(Data!$F2:$F4115,"canceled",Data!$D2:$D4115,"&gt;999",Data!$D2:$D4115,"&lt;5000")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8394</v>
      </c>
      <c r="B4">
        <f>COUNTIFS(Data!$F2:$F4115,"successful",Data!$D2:$D4115,"&gt;4999",Data!$D2:$D4115,"&lt;10000")</f>
        <v>381</v>
      </c>
      <c r="C4">
        <f>COUNTIFS(Data!$F2:$F4115,"failed",Data!$D2:$D4115,"&gt;4999",Data!$D2:$D4115,"&lt;10000")</f>
        <v>283</v>
      </c>
      <c r="D4">
        <f>COUNTIFS(Data!$F2:$F4115,"canceled",Data!$D2:$D4115,"&gt;4999",Data!$D2:$D4115,"&lt;10000")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8395</v>
      </c>
      <c r="B5">
        <f>COUNTIFS(Data!$F2:$F4115,"successful",Data!$D2:$D4115,"&gt;9999",Data!$D2:$D4115,"&lt;15000")</f>
        <v>168</v>
      </c>
      <c r="C5">
        <f>COUNTIFS(Data!$F2:$F4115,"failed",Data!$D2:$D4115,"&gt;9999",Data!$D2:$D4115,"&lt;15000")</f>
        <v>144</v>
      </c>
      <c r="D5">
        <f>COUNTIFS(Data!$F2:$F4115,"canceled",Data!$D2:$D4115,"&gt;9999",Data!$D2:$D4115,"&lt;15000")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8396</v>
      </c>
      <c r="B6">
        <f>COUNTIFS(Data!$F2:$F4115,"successful",Data!$D2:$D4115,"&gt;14999",Data!$D2:$D4115,"&lt;20000")</f>
        <v>94</v>
      </c>
      <c r="C6">
        <f>COUNTIFS(Data!$F2:$F4115,"failed",Data!$D2:$D4115,"&gt;14999",Data!$D2:$D4115,"&lt;20000")</f>
        <v>90</v>
      </c>
      <c r="D6">
        <f>COUNTIFS(Data!$F2:$F4115,"canceled",Data!$D2:$D4115,"&gt;14999",Data!$D2:$D4115,"&lt;20000")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8397</v>
      </c>
      <c r="B7">
        <f>COUNTIFS(Data!$F2:$F4115,"successful",Data!$D2:$D4115,"&gt;19999",Data!$D2:$D4115,"&lt;25000")</f>
        <v>62</v>
      </c>
      <c r="C7">
        <f>COUNTIFS(Data!$F2:$F4115,"failed",Data!$D2:$D4115,"&gt;19999",Data!$D2:$D4115,"&lt;25000")</f>
        <v>72</v>
      </c>
      <c r="D7">
        <f>COUNTIFS(Data!$F2:$F4115,"canceled",Data!$D2:$D4115,"&gt;19999",Data!$D2:$D4115,"&lt;25000")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8398</v>
      </c>
      <c r="B8">
        <f>COUNTIFS(Data!$F2:$F4115,"successful",Data!$D2:$D4115,"&gt;24999",Data!$D2:$D4115,"&lt;30000")</f>
        <v>55</v>
      </c>
      <c r="C8">
        <f>COUNTIFS(Data!$F2:$F4115,"failed",Data!$D2:$D4115,"&gt;24999",Data!$D2:$D4115,"&lt;30000")</f>
        <v>64</v>
      </c>
      <c r="D8">
        <f>COUNTIFS(Data!$F2:$F4115,"canceled",Data!$D2:$D4115,"&gt;24999",Data!$D2:$D4115,"&lt;30000")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8399</v>
      </c>
      <c r="B9">
        <f>COUNTIFS(Data!$F2:$F4115,"successful",Data!$D2:$D4115,"&gt;29999",Data!$D2:$D4115,"&lt;35000")</f>
        <v>32</v>
      </c>
      <c r="C9">
        <f>COUNTIFS(Data!$F2:$F4115,"failed",Data!$D2:$D4115,"&gt;29999",Data!$D2:$D4115,"&lt;35000")</f>
        <v>37</v>
      </c>
      <c r="D9">
        <f>COUNTIFS(Data!$F2:$F4115,"canceled",Data!$D2:$D4115,"&gt;29999",Data!$D2:$D4115,"&lt;35000")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8400</v>
      </c>
      <c r="B10">
        <f>COUNTIFS(Data!$F2:$F4115,"successful",Data!$D2:$D4115,"&gt;34999",Data!$D2:$D4115,"&lt;40000")</f>
        <v>26</v>
      </c>
      <c r="C10">
        <f>COUNTIFS(Data!$F2:$F4115,"failed",Data!$D2:$D4115,"&gt;34999",Data!$D2:$D4115,"&lt;40000")</f>
        <v>22</v>
      </c>
      <c r="D10">
        <f>COUNTIFS(Data!$F2:$F4115,"canceled",Data!$D2:$D4115,"&gt;34999",Data!$D2:$D4115,"&lt;40000")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8401</v>
      </c>
      <c r="B11">
        <f>COUNTIFS(Data!$F2:$F4115,"successful",Data!$D2:$D4115,"&gt;39999",Data!$D2:$D4115,"&lt;45000")</f>
        <v>21</v>
      </c>
      <c r="C11">
        <f>COUNTIFS(Data!$F2:$F4115,"failed",Data!$D2:$D4115,"&gt;39999",Data!$D2:$D4115,"&lt;45000")</f>
        <v>16</v>
      </c>
      <c r="D11">
        <f>COUNTIFS(Data!$F2:$F4115,"canceled",Data!$D2:$D4115,"&gt;39999",Data!$D2:$D4115,"&lt;45000")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8402</v>
      </c>
      <c r="B12">
        <f>COUNTIFS(Data!$F2:$F4115,"successful",Data!$D2:$D4115,"&gt;44999",Data!$D2:$D4115,"&lt;50000")</f>
        <v>6</v>
      </c>
      <c r="C12">
        <f>COUNTIFS(Data!$F2:$F4115,"failed",Data!$D2:$D4115,"&gt;44999",Data!$D2:$D4115,"&lt;50000")</f>
        <v>11</v>
      </c>
      <c r="D12">
        <f>COUNTIFS(Data!$F2:$F4115,"canceled",Data!$D2:$D4115,"&gt;44999",Data!$D2:$D4115,"&lt;50000")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8403</v>
      </c>
      <c r="B13">
        <f>COUNTIFS(Data!$F2:$F4115,"successful",Data!$D2:$D4115,"&gt;=50000")</f>
        <v>86</v>
      </c>
      <c r="C13">
        <f>COUNTIFS(Data!$F2:$F4115,"failed",Data!$D2:$D4115,"&gt;=50000")</f>
        <v>258</v>
      </c>
      <c r="D13">
        <f>COUNTIFS(Data!$F2:$F4115,"canceled",Data!$D2:$D4115,"&gt;=50000")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B6 C2: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PivotChart-Category</vt:lpstr>
      <vt:lpstr>PivotChart-SubCategory</vt:lpstr>
      <vt:lpstr>PivotChart-Category&amp;Years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2021-11-15T05:49:53Z</dcterms:modified>
</cp:coreProperties>
</file>