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41c7a53b6437cf/Documents/Physics/Phys1B_23/Project/Exoplanet-Project/"/>
    </mc:Choice>
  </mc:AlternateContent>
  <xr:revisionPtr revIDLastSave="156" documentId="8_{63039A51-9046-400B-B987-5410388C896B}" xr6:coauthVersionLast="47" xr6:coauthVersionMax="47" xr10:uidLastSave="{5BEF3281-9215-4171-9C9F-6C24D82CED38}"/>
  <bookViews>
    <workbookView xWindow="-108" yWindow="-108" windowWidth="23256" windowHeight="12456" xr2:uid="{84424C9F-1220-4EAF-B916-C3810A9E16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1" i="1" l="1"/>
  <c r="L141" i="1" s="1"/>
  <c r="M141" i="1" s="1"/>
  <c r="G141" i="1"/>
  <c r="K140" i="1"/>
  <c r="L140" i="1" s="1"/>
  <c r="M140" i="1" s="1"/>
  <c r="G140" i="1"/>
  <c r="K105" i="1"/>
  <c r="L105" i="1" s="1"/>
  <c r="M105" i="1" s="1"/>
  <c r="G105" i="1"/>
  <c r="L104" i="1"/>
  <c r="M104" i="1" s="1"/>
  <c r="K104" i="1"/>
  <c r="G104" i="1"/>
  <c r="K76" i="1"/>
  <c r="L76" i="1" s="1"/>
  <c r="M76" i="1" s="1"/>
  <c r="G76" i="1"/>
  <c r="K75" i="1"/>
  <c r="L75" i="1" s="1"/>
  <c r="M75" i="1" s="1"/>
  <c r="G75" i="1"/>
  <c r="M5" i="1"/>
  <c r="I5" i="1"/>
  <c r="H5" i="1"/>
  <c r="G67" i="1"/>
  <c r="G66" i="1"/>
  <c r="K67" i="1"/>
  <c r="L67" i="1" s="1"/>
  <c r="M67" i="1" s="1"/>
  <c r="K66" i="1"/>
  <c r="L66" i="1" s="1"/>
  <c r="M66" i="1" s="1"/>
  <c r="K58" i="1"/>
  <c r="L58" i="1" s="1"/>
  <c r="M58" i="1" s="1"/>
  <c r="K57" i="1"/>
  <c r="L57" i="1" s="1"/>
  <c r="M57" i="1" s="1"/>
  <c r="K29" i="1"/>
  <c r="L29" i="1" s="1"/>
  <c r="M29" i="1" s="1"/>
  <c r="K28" i="1"/>
  <c r="L28" i="1" s="1"/>
  <c r="M28" i="1" s="1"/>
  <c r="D5" i="1"/>
  <c r="E5" i="1"/>
  <c r="F5" i="1"/>
  <c r="J5" i="1"/>
  <c r="K4" i="1"/>
  <c r="L4" i="1" s="1"/>
  <c r="M4" i="1" s="1"/>
  <c r="K3" i="1"/>
  <c r="K5" i="1" l="1"/>
  <c r="L3" i="1"/>
  <c r="M3" i="1" l="1"/>
  <c r="L5" i="1"/>
</calcChain>
</file>

<file path=xl/sharedStrings.xml><?xml version="1.0" encoding="utf-8"?>
<sst xmlns="http://schemas.openxmlformats.org/spreadsheetml/2006/main" count="115" uniqueCount="41">
  <si>
    <t>Sector</t>
  </si>
  <si>
    <t>Period</t>
  </si>
  <si>
    <t>Stellar Radius</t>
  </si>
  <si>
    <t>Planet Radius</t>
  </si>
  <si>
    <t>Data</t>
  </si>
  <si>
    <t>System</t>
  </si>
  <si>
    <t xml:space="preserve">Depth </t>
  </si>
  <si>
    <t>TIC: 261136679</t>
  </si>
  <si>
    <t>TOI: 144</t>
  </si>
  <si>
    <t>Transit Duration</t>
  </si>
  <si>
    <t>Transit Location</t>
  </si>
  <si>
    <t xml:space="preserve"> Radius</t>
  </si>
  <si>
    <t>Radius (Earth)</t>
  </si>
  <si>
    <t>Percent Difference</t>
  </si>
  <si>
    <t>TOI 1726 - weird</t>
  </si>
  <si>
    <t>TOI: 197</t>
  </si>
  <si>
    <t>TIC: 441462736</t>
  </si>
  <si>
    <t>Consider noise in periodogram</t>
  </si>
  <si>
    <t>20 sec</t>
  </si>
  <si>
    <t>120sec</t>
  </si>
  <si>
    <t>TIC: 403224672</t>
  </si>
  <si>
    <t>TOI: 141</t>
  </si>
  <si>
    <t>TIC: 263003176</t>
  </si>
  <si>
    <t>TOI: 130</t>
  </si>
  <si>
    <t>Duration Hours</t>
  </si>
  <si>
    <t>TIC: 232038798</t>
  </si>
  <si>
    <t>TOI: 1909</t>
  </si>
  <si>
    <t>20sec</t>
  </si>
  <si>
    <t>TIC: 294090620</t>
  </si>
  <si>
    <t>TOI: 587</t>
  </si>
  <si>
    <t>Mag = 7.81307</t>
  </si>
  <si>
    <t>NASA says period of 8 days - looks like transit overlaps with dwonload of data - misses a transit therefore period of 16 days</t>
  </si>
  <si>
    <t>Mag = 11.3187</t>
  </si>
  <si>
    <t>Mag = 7.437</t>
  </si>
  <si>
    <t>Mag = 7.384</t>
  </si>
  <si>
    <t>Mag = 7.3566</t>
  </si>
  <si>
    <t>Mag = 5.1054</t>
  </si>
  <si>
    <t>TIC: 191284318</t>
  </si>
  <si>
    <t>TOI: 1458</t>
  </si>
  <si>
    <t>Mag  = 10.374</t>
  </si>
  <si>
    <t>Problem is with remove outliers on 120sec - normalising is fine - but when removing outliers it must take all the transit as outliers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</si>
</sst>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"/>
    <numFmt numFmtId="165" formatCode="0.000000000"/>
    <numFmt numFmtId="166" formatCode="0.000000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8</xdr:row>
      <xdr:rowOff>188237</xdr:rowOff>
    </xdr:from>
    <xdr:to>
      <xdr:col>8</xdr:col>
      <xdr:colOff>333374</xdr:colOff>
      <xdr:row>24</xdr:row>
      <xdr:rowOff>75118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55C4AB-39C6-9A8A-4656-0A39FAE2E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1740812"/>
          <a:ext cx="6915149" cy="29348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8</xdr:col>
      <xdr:colOff>1090973</xdr:colOff>
      <xdr:row>50</xdr:row>
      <xdr:rowOff>162426</xdr:rowOff>
    </xdr:to>
    <xdr:pic>
      <xdr:nvPicPr>
        <xdr:cNvPr id="3" name="Picture 2" descr="20 sec&#10;">
          <a:extLst>
            <a:ext uri="{FF2B5EF4-FFF2-40B4-BE49-F238E27FC236}">
              <a16:creationId xmlns:a16="http://schemas.microsoft.com/office/drawing/2014/main" id="{BC80E61C-BD61-D7E0-F946-6C753F4EEEA3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153150"/>
          <a:ext cx="7449590" cy="359142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21</xdr:col>
      <xdr:colOff>155940</xdr:colOff>
      <xdr:row>49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61069E-5119-C182-A5A6-790D5B6BB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20150" y="6153150"/>
          <a:ext cx="6985365" cy="3362325"/>
        </a:xfrm>
        <a:prstGeom prst="rect">
          <a:avLst/>
        </a:prstGeom>
      </xdr:spPr>
    </xdr:pic>
    <xdr:clientData/>
  </xdr:twoCellAnchor>
  <xdr:twoCellAnchor editAs="oneCell">
    <xdr:from>
      <xdr:col>0</xdr:col>
      <xdr:colOff>598714</xdr:colOff>
      <xdr:row>78</xdr:row>
      <xdr:rowOff>163285</xdr:rowOff>
    </xdr:from>
    <xdr:to>
      <xdr:col>9</xdr:col>
      <xdr:colOff>258328</xdr:colOff>
      <xdr:row>98</xdr:row>
      <xdr:rowOff>20922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B7C4838-064D-957A-D52D-2501195FB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8714" y="15239999"/>
          <a:ext cx="8259328" cy="3667637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78</xdr:row>
      <xdr:rowOff>95251</xdr:rowOff>
    </xdr:from>
    <xdr:to>
      <xdr:col>21</xdr:col>
      <xdr:colOff>413399</xdr:colOff>
      <xdr:row>97</xdr:row>
      <xdr:rowOff>152914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8E75F3-C503-33D0-EDDE-A6C2EC886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97143" y="15171965"/>
          <a:ext cx="7897327" cy="3677163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105</xdr:row>
      <xdr:rowOff>1</xdr:rowOff>
    </xdr:from>
    <xdr:to>
      <xdr:col>22</xdr:col>
      <xdr:colOff>476251</xdr:colOff>
      <xdr:row>118</xdr:row>
      <xdr:rowOff>70447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ADE401-1DF8-6AFB-AF44-D113962C2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1" y="20026314"/>
          <a:ext cx="5429250" cy="2546946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108</xdr:row>
      <xdr:rowOff>71438</xdr:rowOff>
    </xdr:from>
    <xdr:to>
      <xdr:col>12</xdr:col>
      <xdr:colOff>608119</xdr:colOff>
      <xdr:row>120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3D9BF4-7424-BEF3-1713-AC21C916A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72313" y="20669251"/>
          <a:ext cx="4918181" cy="2285999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714375</xdr:colOff>
      <xdr:row>108</xdr:row>
      <xdr:rowOff>166688</xdr:rowOff>
    </xdr:from>
    <xdr:to>
      <xdr:col>7</xdr:col>
      <xdr:colOff>190499</xdr:colOff>
      <xdr:row>120</xdr:row>
      <xdr:rowOff>96024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8EB4DBD-74E3-5035-4506-FD0E9840C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33500" y="20764501"/>
          <a:ext cx="4738687" cy="2215336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121</xdr:row>
      <xdr:rowOff>0</xdr:rowOff>
    </xdr:from>
    <xdr:to>
      <xdr:col>12</xdr:col>
      <xdr:colOff>902806</xdr:colOff>
      <xdr:row>134</xdr:row>
      <xdr:rowOff>127481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A9FAF98-B328-F7E3-5372-07C5BE885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73958" y="23216152"/>
          <a:ext cx="5309152" cy="2603981"/>
        </a:xfrm>
        <a:prstGeom prst="rect">
          <a:avLst/>
        </a:prstGeom>
      </xdr:spPr>
    </xdr:pic>
    <xdr:clientData/>
  </xdr:twoCellAnchor>
  <xdr:twoCellAnchor editAs="oneCell">
    <xdr:from>
      <xdr:col>1</xdr:col>
      <xdr:colOff>422413</xdr:colOff>
      <xdr:row>121</xdr:row>
      <xdr:rowOff>41414</xdr:rowOff>
    </xdr:from>
    <xdr:to>
      <xdr:col>7</xdr:col>
      <xdr:colOff>472109</xdr:colOff>
      <xdr:row>134</xdr:row>
      <xdr:rowOff>173842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72587A-E1DA-C8CE-5D30-31F4D153F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5326" y="23257566"/>
          <a:ext cx="5317435" cy="2608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7</xdr:col>
      <xdr:colOff>536426</xdr:colOff>
      <xdr:row>156</xdr:row>
      <xdr:rowOff>4087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F2859F9-3D95-A32F-2778-E1B92C48A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2913" y="27432000"/>
          <a:ext cx="5804165" cy="246821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143</xdr:row>
      <xdr:rowOff>1</xdr:rowOff>
    </xdr:from>
    <xdr:to>
      <xdr:col>12</xdr:col>
      <xdr:colOff>627408</xdr:colOff>
      <xdr:row>155</xdr:row>
      <xdr:rowOff>82827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5F77DD-EB34-ED6B-98B5-3501D61EC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73957" y="27432001"/>
          <a:ext cx="5033755" cy="2368826"/>
        </a:xfrm>
        <a:prstGeom prst="rect">
          <a:avLst/>
        </a:prstGeom>
      </xdr:spPr>
    </xdr:pic>
    <xdr:clientData/>
  </xdr:twoCellAnchor>
  <xdr:twoCellAnchor editAs="oneCell">
    <xdr:from>
      <xdr:col>1</xdr:col>
      <xdr:colOff>207065</xdr:colOff>
      <xdr:row>156</xdr:row>
      <xdr:rowOff>66262</xdr:rowOff>
    </xdr:from>
    <xdr:to>
      <xdr:col>7</xdr:col>
      <xdr:colOff>34165</xdr:colOff>
      <xdr:row>169</xdr:row>
      <xdr:rowOff>41414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4F71D34-D524-1A04-3ED7-B57BF609C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9978" y="29974762"/>
          <a:ext cx="5094839" cy="2451652"/>
        </a:xfrm>
        <a:prstGeom prst="rect">
          <a:avLst/>
        </a:prstGeom>
      </xdr:spPr>
    </xdr:pic>
    <xdr:clientData/>
  </xdr:twoCellAnchor>
  <xdr:twoCellAnchor editAs="oneCell">
    <xdr:from>
      <xdr:col>8</xdr:col>
      <xdr:colOff>115958</xdr:colOff>
      <xdr:row>156</xdr:row>
      <xdr:rowOff>24848</xdr:rowOff>
    </xdr:from>
    <xdr:to>
      <xdr:col>12</xdr:col>
      <xdr:colOff>518347</xdr:colOff>
      <xdr:row>168</xdr:row>
      <xdr:rowOff>49696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EBF1894-F127-B590-FE49-CD877D8ED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089915" y="29933348"/>
          <a:ext cx="4808736" cy="23108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7</xdr:col>
      <xdr:colOff>546652</xdr:colOff>
      <xdr:row>183</xdr:row>
      <xdr:rowOff>161383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9E97F01-BB48-5761-A2E2-CEF99268D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2913" y="32575500"/>
          <a:ext cx="5814391" cy="2637883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170</xdr:row>
      <xdr:rowOff>0</xdr:rowOff>
    </xdr:from>
    <xdr:to>
      <xdr:col>12</xdr:col>
      <xdr:colOff>612914</xdr:colOff>
      <xdr:row>182</xdr:row>
      <xdr:rowOff>28195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1B31F47-C6FB-F2C7-896E-326605DEA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73958" y="32575500"/>
          <a:ext cx="5019260" cy="2314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9028-DB39-4B40-AB49-359FC1827FAB}">
  <dimension ref="B1:O187"/>
  <sheetViews>
    <sheetView tabSelected="1" topLeftCell="A146" zoomScale="86" zoomScaleNormal="100" workbookViewId="0">
      <selection activeCell="B140" sqref="B140"/>
    </sheetView>
  </sheetViews>
  <sheetFormatPr defaultRowHeight="14.4" x14ac:dyDescent="0.3"/>
  <cols>
    <col min="2" max="2" width="19.6640625" customWidth="1"/>
    <col min="3" max="3" width="10" bestFit="1" customWidth="1"/>
    <col min="6" max="7" width="15.44140625" customWidth="1"/>
    <col min="8" max="8" width="16.44140625" customWidth="1"/>
    <col min="9" max="9" width="24" customWidth="1"/>
    <col min="10" max="10" width="13.5546875" customWidth="1"/>
    <col min="11" max="11" width="13.6640625" customWidth="1"/>
    <col min="12" max="12" width="14.88671875" customWidth="1"/>
    <col min="13" max="13" width="14.44140625" customWidth="1"/>
  </cols>
  <sheetData>
    <row r="1" spans="2:15" ht="15" thickBot="1" x14ac:dyDescent="0.35"/>
    <row r="2" spans="2:15" ht="15" thickBot="1" x14ac:dyDescent="0.35">
      <c r="B2" s="6" t="s">
        <v>5</v>
      </c>
      <c r="C2" s="8" t="s">
        <v>4</v>
      </c>
      <c r="D2" s="7" t="s">
        <v>0</v>
      </c>
      <c r="E2" s="7" t="s">
        <v>1</v>
      </c>
      <c r="F2" s="7" t="s">
        <v>9</v>
      </c>
      <c r="G2" s="7"/>
      <c r="H2" s="7" t="s">
        <v>10</v>
      </c>
      <c r="I2" s="7" t="s">
        <v>6</v>
      </c>
      <c r="J2" s="6" t="s">
        <v>2</v>
      </c>
      <c r="K2" s="7" t="s">
        <v>11</v>
      </c>
      <c r="L2" s="7" t="s">
        <v>3</v>
      </c>
      <c r="M2" s="8" t="s">
        <v>12</v>
      </c>
      <c r="O2" t="s">
        <v>36</v>
      </c>
    </row>
    <row r="3" spans="2:15" x14ac:dyDescent="0.3">
      <c r="B3" s="9" t="s">
        <v>7</v>
      </c>
      <c r="C3" s="10">
        <v>20</v>
      </c>
      <c r="D3">
        <v>39</v>
      </c>
      <c r="E3">
        <v>6.2730273027302701</v>
      </c>
      <c r="F3">
        <v>0.1</v>
      </c>
      <c r="H3">
        <v>2365.9523273193799</v>
      </c>
      <c r="I3" s="13">
        <v>2.9942255249805201E-4</v>
      </c>
      <c r="J3" s="5">
        <v>1.1499999999999999</v>
      </c>
      <c r="K3">
        <f>696340*J3</f>
        <v>800790.99999999988</v>
      </c>
      <c r="L3">
        <f>SQRT(I3)*K3</f>
        <v>13856.751788359234</v>
      </c>
      <c r="M3" s="1">
        <f>L3/6371</f>
        <v>2.1749728124877152</v>
      </c>
    </row>
    <row r="4" spans="2:15" ht="15" thickBot="1" x14ac:dyDescent="0.35">
      <c r="B4" s="11" t="s">
        <v>8</v>
      </c>
      <c r="C4" s="12">
        <v>120</v>
      </c>
      <c r="D4" s="3">
        <v>39</v>
      </c>
      <c r="E4" s="3">
        <v>6.2730273027302701</v>
      </c>
      <c r="F4" s="3">
        <v>0.1</v>
      </c>
      <c r="G4" s="3"/>
      <c r="H4" s="3">
        <v>1601.2846601542601</v>
      </c>
      <c r="I4" s="3">
        <v>3.0505424725903402E-4</v>
      </c>
      <c r="J4" s="2">
        <v>1.1499999999999999</v>
      </c>
      <c r="K4" s="3">
        <f>696340*J4</f>
        <v>800790.99999999988</v>
      </c>
      <c r="L4" s="3">
        <f>SQRT(I4)*K4</f>
        <v>13986.457227180845</v>
      </c>
      <c r="M4" s="4">
        <f>L4/6371</f>
        <v>2.1953315377775615</v>
      </c>
    </row>
    <row r="5" spans="2:15" x14ac:dyDescent="0.3">
      <c r="B5" t="s">
        <v>13</v>
      </c>
      <c r="D5">
        <f t="shared" ref="D5" si="0">ABS(D3-D4)/D4 *100</f>
        <v>0</v>
      </c>
      <c r="E5">
        <f t="shared" ref="E5" si="1">ABS(E3-E4)/E4 *100</f>
        <v>0</v>
      </c>
      <c r="F5">
        <f t="shared" ref="F5" si="2">ABS(F3-F4)/F4 *100</f>
        <v>0</v>
      </c>
      <c r="H5">
        <f>ABS(H3-H4)/H4 *100</f>
        <v>47.753387401553915</v>
      </c>
      <c r="I5">
        <f>ABS(I3-I4)/I4 *100</f>
        <v>1.846128946436175</v>
      </c>
      <c r="J5">
        <f t="shared" ref="J5:L5" si="3">ABS(J3-J4)/J4 *100</f>
        <v>0</v>
      </c>
      <c r="K5">
        <f t="shared" si="3"/>
        <v>0</v>
      </c>
      <c r="L5">
        <f t="shared" si="3"/>
        <v>0.92736449777678942</v>
      </c>
      <c r="M5">
        <f>ABS(M3-M4)/M4 *100</f>
        <v>0.9273644977767862</v>
      </c>
    </row>
    <row r="9" spans="2:15" x14ac:dyDescent="0.3">
      <c r="B9" t="s">
        <v>14</v>
      </c>
    </row>
    <row r="12" spans="2:15" x14ac:dyDescent="0.3">
      <c r="I12" s="13"/>
    </row>
    <row r="26" spans="2:15" ht="15" thickBot="1" x14ac:dyDescent="0.35"/>
    <row r="27" spans="2:15" ht="15" thickBot="1" x14ac:dyDescent="0.35">
      <c r="B27" s="6" t="s">
        <v>5</v>
      </c>
      <c r="C27" s="8" t="s">
        <v>4</v>
      </c>
      <c r="D27" s="7" t="s">
        <v>0</v>
      </c>
      <c r="E27" s="7" t="s">
        <v>1</v>
      </c>
      <c r="F27" s="7" t="s">
        <v>9</v>
      </c>
      <c r="G27" s="7"/>
      <c r="H27" s="7" t="s">
        <v>10</v>
      </c>
      <c r="I27" s="7" t="s">
        <v>6</v>
      </c>
      <c r="J27" s="6" t="s">
        <v>2</v>
      </c>
      <c r="K27" s="7" t="s">
        <v>11</v>
      </c>
      <c r="L27" s="7" t="s">
        <v>3</v>
      </c>
      <c r="M27" s="8" t="s">
        <v>12</v>
      </c>
      <c r="O27" t="s">
        <v>35</v>
      </c>
    </row>
    <row r="28" spans="2:15" x14ac:dyDescent="0.3">
      <c r="B28" s="9" t="s">
        <v>16</v>
      </c>
      <c r="C28" s="10">
        <v>20</v>
      </c>
      <c r="D28">
        <v>29</v>
      </c>
      <c r="E28">
        <v>11.6790679067906</v>
      </c>
      <c r="F28">
        <v>0.33</v>
      </c>
      <c r="H28">
        <v>2096.6246912766701</v>
      </c>
      <c r="I28" s="14">
        <v>3.3185509566061001E-4</v>
      </c>
      <c r="J28" s="5">
        <v>2.9032399654388401</v>
      </c>
      <c r="K28">
        <f>696340*J28</f>
        <v>2021642.1175336819</v>
      </c>
      <c r="L28">
        <f>SQRT(I28)*K28</f>
        <v>36828.032872869582</v>
      </c>
      <c r="M28" s="1">
        <f>L28/6371</f>
        <v>5.7805733594207478</v>
      </c>
    </row>
    <row r="29" spans="2:15" ht="15" thickBot="1" x14ac:dyDescent="0.35">
      <c r="B29" s="11" t="s">
        <v>15</v>
      </c>
      <c r="C29" s="12">
        <v>120</v>
      </c>
      <c r="D29" s="3">
        <v>29</v>
      </c>
      <c r="E29" s="3">
        <v>15.735973597359701</v>
      </c>
      <c r="F29" s="3">
        <v>0.33</v>
      </c>
      <c r="H29">
        <v>2096.6246912766701</v>
      </c>
      <c r="I29" s="3">
        <v>2.29921678705534E-4</v>
      </c>
      <c r="J29" s="5">
        <v>2.9032399654388401</v>
      </c>
      <c r="K29" s="3">
        <f>696340*J29</f>
        <v>2021642.1175336819</v>
      </c>
      <c r="L29" s="3">
        <f>SQRT(I29)*K29</f>
        <v>30654.50005793709</v>
      </c>
      <c r="M29" s="4">
        <f>L29/6371</f>
        <v>4.811568051787332</v>
      </c>
    </row>
    <row r="31" spans="2:15" x14ac:dyDescent="0.3">
      <c r="B31" t="s">
        <v>17</v>
      </c>
    </row>
    <row r="32" spans="2:15" x14ac:dyDescent="0.3">
      <c r="B32" t="s">
        <v>18</v>
      </c>
      <c r="L32" t="s">
        <v>19</v>
      </c>
    </row>
    <row r="55" spans="2:15" ht="15" thickBot="1" x14ac:dyDescent="0.35"/>
    <row r="56" spans="2:15" ht="15" thickBot="1" x14ac:dyDescent="0.35">
      <c r="B56" s="6" t="s">
        <v>5</v>
      </c>
      <c r="C56" s="8" t="s">
        <v>4</v>
      </c>
      <c r="D56" s="7" t="s">
        <v>0</v>
      </c>
      <c r="E56" s="7" t="s">
        <v>1</v>
      </c>
      <c r="F56" s="7" t="s">
        <v>9</v>
      </c>
      <c r="G56" s="7"/>
      <c r="H56" s="7" t="s">
        <v>10</v>
      </c>
      <c r="I56" s="7" t="s">
        <v>6</v>
      </c>
      <c r="J56" s="6" t="s">
        <v>2</v>
      </c>
      <c r="K56" s="7" t="s">
        <v>11</v>
      </c>
      <c r="L56" s="7" t="s">
        <v>3</v>
      </c>
      <c r="M56" s="8" t="s">
        <v>12</v>
      </c>
      <c r="O56" t="s">
        <v>34</v>
      </c>
    </row>
    <row r="57" spans="2:15" x14ac:dyDescent="0.3">
      <c r="B57" s="9" t="s">
        <v>20</v>
      </c>
      <c r="C57" s="10">
        <v>20</v>
      </c>
      <c r="D57">
        <v>27</v>
      </c>
      <c r="E57">
        <v>1.007600760076</v>
      </c>
      <c r="F57">
        <v>0.05</v>
      </c>
      <c r="H57">
        <v>2036.3517171498199</v>
      </c>
      <c r="I57" s="14">
        <v>2.0684132360365099E-4</v>
      </c>
      <c r="J57" s="5">
        <v>1.13187003135681</v>
      </c>
      <c r="K57">
        <f>696340*J57</f>
        <v>788166.37763500109</v>
      </c>
      <c r="L57">
        <f>SQRT(I57)*K57</f>
        <v>11335.392391590511</v>
      </c>
      <c r="M57" s="1">
        <f>L57/6371</f>
        <v>1.7792171388464151</v>
      </c>
    </row>
    <row r="58" spans="2:15" ht="15" thickBot="1" x14ac:dyDescent="0.35">
      <c r="B58" s="11" t="s">
        <v>21</v>
      </c>
      <c r="C58" s="12">
        <v>120</v>
      </c>
      <c r="D58">
        <v>27</v>
      </c>
      <c r="E58" s="3">
        <v>1.007600760076</v>
      </c>
      <c r="F58">
        <v>0.05</v>
      </c>
      <c r="H58">
        <v>2036.35229587188</v>
      </c>
      <c r="I58" s="3">
        <v>1.9292026153994499E-4</v>
      </c>
      <c r="J58" s="5">
        <v>1.13187003135681</v>
      </c>
      <c r="K58" s="3">
        <f>696340*J58</f>
        <v>788166.37763500109</v>
      </c>
      <c r="L58" s="3">
        <f>SQRT(I58)*K58</f>
        <v>10947.29510272536</v>
      </c>
      <c r="M58" s="4">
        <f>L58/6371</f>
        <v>1.7183009108029133</v>
      </c>
    </row>
    <row r="64" spans="2:15" ht="15" thickBot="1" x14ac:dyDescent="0.35"/>
    <row r="65" spans="2:15" ht="15" thickBot="1" x14ac:dyDescent="0.35">
      <c r="B65" s="6" t="s">
        <v>5</v>
      </c>
      <c r="C65" s="8" t="s">
        <v>4</v>
      </c>
      <c r="D65" s="7" t="s">
        <v>0</v>
      </c>
      <c r="E65" s="7" t="s">
        <v>1</v>
      </c>
      <c r="F65" s="7" t="s">
        <v>9</v>
      </c>
      <c r="G65" s="7" t="s">
        <v>24</v>
      </c>
      <c r="H65" s="7" t="s">
        <v>10</v>
      </c>
      <c r="I65" s="7" t="s">
        <v>6</v>
      </c>
      <c r="J65" s="6" t="s">
        <v>2</v>
      </c>
      <c r="K65" s="7" t="s">
        <v>11</v>
      </c>
      <c r="L65" s="7" t="s">
        <v>3</v>
      </c>
      <c r="M65" s="8" t="s">
        <v>12</v>
      </c>
      <c r="O65" t="s">
        <v>33</v>
      </c>
    </row>
    <row r="66" spans="2:15" x14ac:dyDescent="0.3">
      <c r="B66" s="9" t="s">
        <v>22</v>
      </c>
      <c r="C66" s="10">
        <v>20</v>
      </c>
      <c r="D66">
        <v>39</v>
      </c>
      <c r="E66">
        <v>14.316531653165301</v>
      </c>
      <c r="F66">
        <v>0.15</v>
      </c>
      <c r="G66">
        <f>F66*24</f>
        <v>3.5999999999999996</v>
      </c>
      <c r="H66">
        <v>2368.9928141528899</v>
      </c>
      <c r="I66" s="14">
        <v>3.5422542767950298E-4</v>
      </c>
      <c r="J66" s="5">
        <v>1.1374200582504299</v>
      </c>
      <c r="K66">
        <f>696340*J66</f>
        <v>792031.08336210437</v>
      </c>
      <c r="L66">
        <f>SQRT(I66)*K66</f>
        <v>14906.719950059442</v>
      </c>
      <c r="M66" s="1">
        <f>L66/6371</f>
        <v>2.3397771072138505</v>
      </c>
    </row>
    <row r="67" spans="2:15" ht="15" thickBot="1" x14ac:dyDescent="0.35">
      <c r="B67" s="11" t="s">
        <v>23</v>
      </c>
      <c r="C67" s="12">
        <v>120</v>
      </c>
      <c r="D67">
        <v>39</v>
      </c>
      <c r="E67" s="3">
        <v>14.3393339333933</v>
      </c>
      <c r="F67">
        <v>0.2</v>
      </c>
      <c r="G67">
        <f>F67*24</f>
        <v>4.8000000000000007</v>
      </c>
      <c r="H67">
        <v>2368.9733928717001</v>
      </c>
      <c r="I67" s="3">
        <v>3.2859226992662597E-4</v>
      </c>
      <c r="J67" s="5">
        <v>1.1374200582504299</v>
      </c>
      <c r="K67" s="3">
        <f>696340*J67</f>
        <v>792031.08336210437</v>
      </c>
      <c r="L67" s="3">
        <f>SQRT(I67)*K67</f>
        <v>14357.23791349541</v>
      </c>
      <c r="M67" s="4">
        <f>L67/6371</f>
        <v>2.2535297305753272</v>
      </c>
    </row>
    <row r="73" spans="2:15" ht="15" thickBot="1" x14ac:dyDescent="0.35"/>
    <row r="74" spans="2:15" ht="15" thickBot="1" x14ac:dyDescent="0.35">
      <c r="B74" s="6" t="s">
        <v>5</v>
      </c>
      <c r="C74" s="8" t="s">
        <v>4</v>
      </c>
      <c r="D74" s="7" t="s">
        <v>0</v>
      </c>
      <c r="E74" s="7" t="s">
        <v>1</v>
      </c>
      <c r="F74" s="7" t="s">
        <v>9</v>
      </c>
      <c r="G74" s="7" t="s">
        <v>24</v>
      </c>
      <c r="H74" s="7" t="s">
        <v>10</v>
      </c>
      <c r="I74" s="7" t="s">
        <v>6</v>
      </c>
      <c r="J74" s="6" t="s">
        <v>2</v>
      </c>
      <c r="K74" s="7" t="s">
        <v>11</v>
      </c>
      <c r="L74" s="7" t="s">
        <v>3</v>
      </c>
      <c r="M74" s="8" t="s">
        <v>12</v>
      </c>
      <c r="O74" t="s">
        <v>32</v>
      </c>
    </row>
    <row r="75" spans="2:15" ht="15.6" x14ac:dyDescent="0.3">
      <c r="B75" s="9" t="s">
        <v>25</v>
      </c>
      <c r="C75" s="10">
        <v>20</v>
      </c>
      <c r="D75">
        <v>34</v>
      </c>
      <c r="E75">
        <v>4.1546204620461999</v>
      </c>
      <c r="F75">
        <v>0.05</v>
      </c>
      <c r="G75">
        <f>F75*24</f>
        <v>1.2000000000000002</v>
      </c>
      <c r="H75">
        <v>2231.3674259178101</v>
      </c>
      <c r="I75" s="15">
        <v>1.0300024461642099E-2</v>
      </c>
      <c r="J75" s="16">
        <v>1.0900000000000001</v>
      </c>
      <c r="K75">
        <f>696340*J75</f>
        <v>759010.60000000009</v>
      </c>
      <c r="L75">
        <f>SQRT(I75)*K75</f>
        <v>77031.254232799314</v>
      </c>
      <c r="M75" s="1">
        <f>L75/6371</f>
        <v>12.090920457196566</v>
      </c>
    </row>
    <row r="76" spans="2:15" ht="16.2" thickBot="1" x14ac:dyDescent="0.35">
      <c r="B76" s="11" t="s">
        <v>26</v>
      </c>
      <c r="C76" s="12">
        <v>120</v>
      </c>
      <c r="D76">
        <v>34</v>
      </c>
      <c r="E76" s="3">
        <v>4.1546204620461999</v>
      </c>
      <c r="F76">
        <v>0.05</v>
      </c>
      <c r="G76">
        <f>F76*24</f>
        <v>1.2000000000000002</v>
      </c>
      <c r="H76">
        <v>2231.3675416582601</v>
      </c>
      <c r="I76" s="3">
        <v>9.6513700659763401E-3</v>
      </c>
      <c r="J76" s="16">
        <v>1.0900000000000001</v>
      </c>
      <c r="K76" s="3">
        <f>696340*J76</f>
        <v>759010.60000000009</v>
      </c>
      <c r="L76" s="3">
        <f>SQRT(I76)*K76</f>
        <v>74566.253884231061</v>
      </c>
      <c r="M76" s="4">
        <f>L76/6371</f>
        <v>11.704010969114906</v>
      </c>
    </row>
    <row r="78" spans="2:15" x14ac:dyDescent="0.3">
      <c r="C78" t="s">
        <v>19</v>
      </c>
      <c r="M78" t="s">
        <v>27</v>
      </c>
    </row>
    <row r="102" spans="2:15" ht="15" thickBot="1" x14ac:dyDescent="0.35"/>
    <row r="103" spans="2:15" ht="15" thickBot="1" x14ac:dyDescent="0.35">
      <c r="B103" s="6" t="s">
        <v>5</v>
      </c>
      <c r="C103" s="8" t="s">
        <v>4</v>
      </c>
      <c r="D103" s="7" t="s">
        <v>0</v>
      </c>
      <c r="E103" s="7" t="s">
        <v>1</v>
      </c>
      <c r="F103" s="7" t="s">
        <v>9</v>
      </c>
      <c r="G103" s="7" t="s">
        <v>24</v>
      </c>
      <c r="H103" s="7" t="s">
        <v>10</v>
      </c>
      <c r="I103" s="7" t="s">
        <v>6</v>
      </c>
      <c r="J103" s="6" t="s">
        <v>2</v>
      </c>
      <c r="K103" s="7" t="s">
        <v>11</v>
      </c>
      <c r="L103" s="7" t="s">
        <v>3</v>
      </c>
      <c r="M103" s="8" t="s">
        <v>12</v>
      </c>
      <c r="O103" t="s">
        <v>30</v>
      </c>
    </row>
    <row r="104" spans="2:15" x14ac:dyDescent="0.3">
      <c r="B104" s="9" t="s">
        <v>28</v>
      </c>
      <c r="C104" s="10">
        <v>20</v>
      </c>
      <c r="D104">
        <v>61</v>
      </c>
      <c r="E104">
        <v>16.087293729372899</v>
      </c>
      <c r="F104">
        <v>0.2</v>
      </c>
      <c r="G104">
        <f>F104*24</f>
        <v>4.8000000000000007</v>
      </c>
      <c r="H104">
        <v>2968.1236705565798</v>
      </c>
      <c r="I104" s="15">
        <v>3.3736876781666602E-3</v>
      </c>
      <c r="J104">
        <v>2.0411400794982901</v>
      </c>
      <c r="K104">
        <f>696340*J104</f>
        <v>1421327.4829578393</v>
      </c>
      <c r="L104">
        <f>SQRT(I104)*K104</f>
        <v>82555.610082141997</v>
      </c>
      <c r="M104" s="1">
        <f>L104/6371</f>
        <v>12.95803014944938</v>
      </c>
      <c r="O104" t="s">
        <v>31</v>
      </c>
    </row>
    <row r="105" spans="2:15" ht="15" thickBot="1" x14ac:dyDescent="0.35">
      <c r="B105" s="11" t="s">
        <v>29</v>
      </c>
      <c r="C105" s="12">
        <v>120</v>
      </c>
      <c r="D105">
        <v>61</v>
      </c>
      <c r="E105" s="3">
        <v>10.048244824482399</v>
      </c>
      <c r="F105">
        <v>0.33</v>
      </c>
      <c r="G105">
        <f>F105*24</f>
        <v>7.92</v>
      </c>
      <c r="H105">
        <v>2964.0655454611701</v>
      </c>
      <c r="I105" s="3">
        <v>1.9860867021771899E-4</v>
      </c>
      <c r="J105">
        <v>2.0411400794982901</v>
      </c>
      <c r="K105" s="3">
        <f>696340*J105</f>
        <v>1421327.4829578393</v>
      </c>
      <c r="L105" s="3">
        <f>SQRT(I105)*K105</f>
        <v>20030.567579386588</v>
      </c>
      <c r="M105" s="4">
        <f>L105/6371</f>
        <v>3.1440225363972041</v>
      </c>
    </row>
    <row r="108" spans="2:15" x14ac:dyDescent="0.3">
      <c r="C108" t="s">
        <v>27</v>
      </c>
      <c r="I108" t="s">
        <v>19</v>
      </c>
    </row>
    <row r="138" spans="2:15" ht="15" thickBot="1" x14ac:dyDescent="0.35"/>
    <row r="139" spans="2:15" ht="15" thickBot="1" x14ac:dyDescent="0.35">
      <c r="B139" s="6" t="s">
        <v>5</v>
      </c>
      <c r="C139" s="8" t="s">
        <v>4</v>
      </c>
      <c r="D139" s="7" t="s">
        <v>0</v>
      </c>
      <c r="E139" s="7" t="s">
        <v>1</v>
      </c>
      <c r="F139" s="7" t="s">
        <v>9</v>
      </c>
      <c r="G139" s="7" t="s">
        <v>24</v>
      </c>
      <c r="H139" s="7" t="s">
        <v>10</v>
      </c>
      <c r="I139" s="7" t="s">
        <v>6</v>
      </c>
      <c r="J139" s="6" t="s">
        <v>2</v>
      </c>
      <c r="K139" s="7" t="s">
        <v>11</v>
      </c>
      <c r="L139" s="7" t="s">
        <v>3</v>
      </c>
      <c r="M139" s="8" t="s">
        <v>12</v>
      </c>
      <c r="O139" t="s">
        <v>39</v>
      </c>
    </row>
    <row r="140" spans="2:15" x14ac:dyDescent="0.3">
      <c r="B140" s="9" t="s">
        <v>37</v>
      </c>
      <c r="C140" s="10">
        <v>20</v>
      </c>
      <c r="D140">
        <v>61</v>
      </c>
      <c r="E140" s="3">
        <v>2.7770177017701698</v>
      </c>
      <c r="F140">
        <v>0.1</v>
      </c>
      <c r="G140">
        <f>F140*24</f>
        <v>2.4000000000000004</v>
      </c>
      <c r="H140">
        <v>2854.9936268275501</v>
      </c>
      <c r="I140" s="15">
        <v>1.13026306690816E-2</v>
      </c>
      <c r="J140">
        <v>1.2418199777603101</v>
      </c>
      <c r="K140">
        <f>696340*J140</f>
        <v>864728.92331361433</v>
      </c>
      <c r="L140">
        <f>SQRT(I140)*K140</f>
        <v>91932.644643196167</v>
      </c>
      <c r="M140" s="1">
        <f>L140/6371</f>
        <v>14.429861033306571</v>
      </c>
    </row>
    <row r="141" spans="2:15" ht="15" thickBot="1" x14ac:dyDescent="0.35">
      <c r="B141" s="11" t="s">
        <v>38</v>
      </c>
      <c r="C141" s="12">
        <v>120</v>
      </c>
      <c r="D141">
        <v>61</v>
      </c>
      <c r="E141" s="3">
        <v>2.7770177017701698</v>
      </c>
      <c r="F141">
        <v>0.1</v>
      </c>
      <c r="G141">
        <f>F141*24</f>
        <v>2.4000000000000004</v>
      </c>
      <c r="H141">
        <v>2854.9942055472902</v>
      </c>
      <c r="I141" s="3">
        <v>1.2072861115364601E-2</v>
      </c>
      <c r="J141">
        <v>1.2418199777603101</v>
      </c>
      <c r="K141" s="3">
        <f>696340*J141</f>
        <v>864728.92331361433</v>
      </c>
      <c r="L141" s="3">
        <f>SQRT(I141)*K141</f>
        <v>95013.449963866471</v>
      </c>
      <c r="M141" s="4">
        <f>L141/6371</f>
        <v>14.913428027604217</v>
      </c>
    </row>
    <row r="143" spans="2:15" x14ac:dyDescent="0.3">
      <c r="B143" t="s">
        <v>19</v>
      </c>
      <c r="I143" t="s">
        <v>27</v>
      </c>
    </row>
    <row r="187" spans="6:6" x14ac:dyDescent="0.3">
      <c r="F187" t="s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</dc:creator>
  <cp:lastModifiedBy>Hamish Batty</cp:lastModifiedBy>
  <dcterms:created xsi:type="dcterms:W3CDTF">2023-08-21T04:11:08Z</dcterms:created>
  <dcterms:modified xsi:type="dcterms:W3CDTF">2023-10-17T03:05:38Z</dcterms:modified>
</cp:coreProperties>
</file>