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500" windowWidth="28800" windowHeight="15960" tabRatio="415" firstSheet="1" activeTab="1" autoFilterDateGrouping="1"/>
  </bookViews>
  <sheets>
    <sheet name="About" sheetId="1" state="visible" r:id="rId1"/>
    <sheet name="Light" sheetId="2" state="visible" r:id="rId2"/>
    <sheet name="Dark" sheetId="3" state="visible" r:id="rId3"/>
    <sheet name="Color" sheetId="4" state="visible" r:id="rId4"/>
  </sheets>
  <definedNames>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Light!$C$8</definedName>
    <definedName name="Scrolling_Increment">#REF!</definedName>
    <definedName name="Today" localSheetId="3">TODAY()</definedName>
    <definedName name="Today" localSheetId="2">TODAY()</definedName>
    <definedName name="Today" localSheetId="1">TODAY()</definedName>
    <definedName name="type">Light!$C1</definedName>
    <definedName name="_xlnm.Print_Titles" localSheetId="1">'Light'!$6:$10</definedName>
    <definedName name="_xlnm.Print_Titles" localSheetId="2">'Dark'!$6:$9</definedName>
    <definedName name="_xlnm.Print_Titles" localSheetId="3">'Color'!$6:$9</definedName>
  </definedNames>
  <calcPr calcId="191029" fullCalcOnLoad="1"/>
</workbook>
</file>

<file path=xl/styles.xml><?xml version="1.0" encoding="utf-8"?>
<styleSheet xmlns="http://schemas.openxmlformats.org/spreadsheetml/2006/main">
  <numFmts count="2">
    <numFmt numFmtId="164" formatCode="d"/>
    <numFmt numFmtId="165" formatCode="yyyy\-mm\-dd;@"/>
  </numFmts>
  <fonts count="51">
    <font>
      <name val="Calibri"/>
      <family val="2"/>
      <color theme="1"/>
      <sz val="11"/>
      <scheme val="minor"/>
    </font>
    <font>
      <name val="Calibri"/>
      <family val="2"/>
      <sz val="10"/>
      <scheme val="minor"/>
    </font>
    <font>
      <name val="Arial"/>
      <family val="2"/>
      <color indexed="12"/>
      <sz val="11"/>
      <u val="single"/>
    </font>
    <font>
      <name val="Calibri"/>
      <family val="2"/>
      <sz val="11"/>
      <scheme val="minor"/>
    </font>
    <font>
      <name val="Calibri"/>
      <family val="2"/>
      <color theme="1"/>
      <sz val="11"/>
      <scheme val="minor"/>
    </font>
    <font>
      <name val="Calibri"/>
      <family val="2"/>
      <color theme="1"/>
      <sz val="14"/>
      <scheme val="minor"/>
    </font>
    <font>
      <name val="Calibri"/>
      <family val="2"/>
      <b val="1"/>
      <color theme="1" tint="0.3499862666707358"/>
      <sz val="22"/>
      <scheme val="major"/>
    </font>
    <font>
      <name val="Calibri"/>
      <family val="2"/>
      <b val="1"/>
      <color theme="1" tint="0.499984740745262"/>
      <sz val="11"/>
      <scheme val="minor"/>
    </font>
    <font>
      <name val="Arial"/>
      <family val="2"/>
      <color theme="1" tint="0.499984740745262"/>
      <sz val="10"/>
    </font>
    <font>
      <name val="Calibri"/>
      <family val="2"/>
      <sz val="20"/>
      <scheme val="major"/>
    </font>
    <font>
      <name val="Calibri"/>
      <family val="2"/>
      <color theme="0"/>
      <sz val="11"/>
      <scheme val="minor"/>
    </font>
    <font>
      <name val="Calibri"/>
      <family val="2"/>
      <b val="1"/>
      <color theme="0"/>
      <sz val="10"/>
      <scheme val="minor"/>
    </font>
    <font>
      <name val="Calibri"/>
      <family val="2"/>
      <color theme="0"/>
      <sz val="10"/>
      <scheme val="minor"/>
    </font>
    <font>
      <name val="Calibri"/>
      <family val="2"/>
      <b val="1"/>
      <sz val="14"/>
      <scheme val="minor"/>
    </font>
    <font>
      <name val="Calibri"/>
      <family val="2"/>
      <b val="1"/>
      <color theme="0"/>
      <sz val="14"/>
      <scheme val="minor"/>
    </font>
    <font>
      <name val="Calibri"/>
      <family val="2"/>
      <color theme="1"/>
      <sz val="16"/>
      <scheme val="minor"/>
    </font>
    <font>
      <name val="Calibri"/>
      <family val="2"/>
      <b val="1"/>
      <sz val="11"/>
      <scheme val="minor"/>
    </font>
    <font>
      <name val="Calibri"/>
      <family val="2"/>
      <sz val="14"/>
      <scheme val="minor"/>
    </font>
    <font>
      <name val="Calibri"/>
      <family val="2"/>
      <color rgb="FF000000"/>
      <sz val="16"/>
      <scheme val="minor"/>
    </font>
    <font>
      <name val="Calibri"/>
      <family val="2"/>
      <color rgb="FF000000"/>
      <sz val="14"/>
      <scheme val="minor"/>
    </font>
    <font>
      <name val="Calibri"/>
      <family val="2"/>
      <color rgb="FF000000"/>
      <sz val="11"/>
      <scheme val="minor"/>
    </font>
    <font>
      <name val="Calibri"/>
      <family val="2"/>
      <b val="1"/>
      <color theme="0"/>
      <sz val="11"/>
      <scheme val="minor"/>
    </font>
    <font>
      <name val="Calibri"/>
      <family val="2"/>
      <b val="1"/>
      <sz val="20"/>
      <scheme val="major"/>
    </font>
    <font>
      <name val="Calibri"/>
      <family val="2"/>
      <b val="1"/>
      <sz val="22"/>
      <scheme val="major"/>
    </font>
    <font>
      <name val="Calibri"/>
      <family val="2"/>
      <color theme="0"/>
      <sz val="14"/>
      <scheme val="minor"/>
    </font>
    <font>
      <name val="Calibri"/>
      <family val="2"/>
      <b val="1"/>
      <color theme="0"/>
      <sz val="26"/>
      <scheme val="major"/>
    </font>
    <font>
      <name val="Calibri"/>
      <family val="2"/>
      <b val="1"/>
      <color theme="0"/>
      <sz val="16"/>
      <scheme val="minor"/>
    </font>
    <font>
      <name val="Calibri"/>
      <family val="2"/>
      <b val="1"/>
      <sz val="16"/>
      <scheme val="minor"/>
    </font>
    <font>
      <name val="Calibri"/>
      <family val="2"/>
      <b val="1"/>
      <sz val="26"/>
      <scheme val="major"/>
    </font>
    <font>
      <name val="Calibri"/>
      <family val="2"/>
      <b val="1"/>
      <color rgb="FF000000"/>
      <sz val="16"/>
      <scheme val="minor"/>
    </font>
    <font>
      <name val="Corbel"/>
      <family val="2"/>
      <sz val="22"/>
    </font>
    <font>
      <name val="Calibri"/>
      <family val="2"/>
      <color theme="8" tint="0.5999938962981048"/>
      <sz val="20"/>
      <scheme val="major"/>
    </font>
    <font>
      <name val="Calibri"/>
      <family val="2"/>
      <b val="1"/>
      <color theme="0"/>
      <sz val="24"/>
      <scheme val="major"/>
    </font>
    <font>
      <name val="Corbel"/>
      <family val="2"/>
      <sz val="14"/>
    </font>
    <font>
      <name val="Calibri"/>
      <family val="2"/>
      <b val="1"/>
      <color theme="1"/>
      <sz val="14"/>
      <scheme val="minor"/>
    </font>
    <font>
      <name val="Calibri"/>
      <family val="2"/>
      <sz val="22"/>
      <scheme val="minor"/>
    </font>
    <font>
      <name val="Calibri"/>
      <family val="2"/>
      <b val="1"/>
      <sz val="18"/>
      <scheme val="minor"/>
    </font>
    <font>
      <name val="Calibri"/>
      <charset val="1"/>
      <family val="2"/>
      <color theme="1"/>
      <sz val="11"/>
      <scheme val="minor"/>
    </font>
    <font>
      <name val="Calibri"/>
      <family val="2"/>
      <color rgb="FFBFBFBF"/>
      <sz val="10"/>
      <scheme val="minor"/>
    </font>
    <font>
      <name val="Arial"/>
      <family val="2"/>
      <color theme="1"/>
      <sz val="11"/>
    </font>
    <font>
      <name val="Arial"/>
      <family val="2"/>
      <sz val="11"/>
    </font>
    <font>
      <name val="Arial"/>
      <family val="2"/>
      <b val="1"/>
      <sz val="11"/>
    </font>
    <font>
      <name val="Arial"/>
      <family val="2"/>
      <color rgb="FF000000"/>
      <sz val="11"/>
    </font>
    <font>
      <name val="Arial"/>
      <family val="2"/>
      <color rgb="FF201F1E"/>
      <sz val="11"/>
    </font>
    <font>
      <name val="Arial"/>
      <family val="2"/>
      <color theme="0"/>
      <sz val="11"/>
    </font>
    <font>
      <name val="Arial"/>
      <family val="2"/>
      <color theme="0" tint="-0.499984740745262"/>
      <sz val="11"/>
    </font>
    <font>
      <name val="Arial"/>
      <family val="2"/>
      <b val="1"/>
      <color theme="0"/>
      <sz val="14"/>
    </font>
    <font>
      <name val="Arial"/>
      <family val="2"/>
      <b val="1"/>
      <color theme="1"/>
      <sz val="14"/>
    </font>
    <font>
      <name val="Arial"/>
      <family val="2"/>
      <sz val="9"/>
    </font>
    <font>
      <name val="Arial"/>
      <family val="2"/>
      <color theme="1"/>
      <sz val="10"/>
    </font>
    <font>
      <name val="Arial"/>
      <family val="2"/>
      <color theme="1"/>
      <sz val="9"/>
    </font>
  </fonts>
  <fills count="42">
    <fill>
      <patternFill/>
    </fill>
    <fill>
      <patternFill patternType="gray125"/>
    </fill>
    <fill>
      <patternFill patternType="solid">
        <fgColor theme="0" tint="-0.0499893185216834"/>
        <bgColor indexed="64"/>
      </patternFill>
    </fill>
    <fill>
      <patternFill patternType="solid">
        <fgColor theme="6"/>
      </patternFill>
    </fill>
    <fill>
      <patternFill patternType="solid">
        <fgColor theme="2" tint="-0.09997863704336681"/>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
        <bgColor indexed="64"/>
      </patternFill>
    </fill>
    <fill>
      <patternFill patternType="solid">
        <fgColor theme="0" tint="-0.1499984740745262"/>
        <bgColor indexed="64"/>
      </patternFill>
    </fill>
    <fill>
      <patternFill patternType="solid">
        <fgColor theme="1" tint="0.1499984740745262"/>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theme="4" tint="0.7999816888943144"/>
        <bgColor indexed="65"/>
      </patternFill>
    </fill>
    <fill>
      <patternFill patternType="solid">
        <fgColor theme="5" tint="0.7999816888943144"/>
        <bgColor indexed="65"/>
      </patternFill>
    </fill>
    <fill>
      <patternFill patternType="solid">
        <fgColor rgb="FFD6DCE4"/>
        <bgColor indexed="64"/>
      </patternFill>
    </fill>
    <fill>
      <patternFill patternType="solid">
        <fgColor rgb="FFED7D31"/>
        <bgColor indexed="64"/>
      </patternFill>
    </fill>
    <fill>
      <patternFill patternType="solid">
        <fgColor theme="6" tint="0.7999816888943144"/>
        <bgColor indexed="65"/>
      </patternFill>
    </fill>
    <fill>
      <patternFill patternType="solid">
        <fgColor rgb="FF00B0F0"/>
        <bgColor indexed="64"/>
      </patternFill>
    </fill>
    <fill>
      <patternFill patternType="solid">
        <fgColor theme="6" tint="0.3999755851924192"/>
        <bgColor indexed="65"/>
      </patternFill>
    </fill>
    <fill>
      <patternFill patternType="solid">
        <fgColor theme="7" tint="0.7999816888943144"/>
        <bgColor indexed="65"/>
      </patternFill>
    </fill>
    <fill>
      <patternFill patternType="solid">
        <fgColor rgb="FFFFC000"/>
        <bgColor indexed="64"/>
      </patternFill>
    </fill>
    <fill>
      <patternFill patternType="solid">
        <fgColor theme="4"/>
        <bgColor indexed="64"/>
      </patternFill>
    </fill>
    <fill>
      <patternFill patternType="solid">
        <fgColor rgb="FFEB374F"/>
        <bgColor indexed="64"/>
      </patternFill>
    </fill>
    <fill>
      <patternFill patternType="solid">
        <fgColor rgb="FFB215FF"/>
        <bgColor indexed="64"/>
      </patternFill>
    </fill>
    <fill>
      <patternFill patternType="solid">
        <fgColor rgb="FFF9FFC3"/>
        <bgColor indexed="64"/>
      </patternFill>
    </fill>
    <fill>
      <patternFill patternType="solid">
        <fgColor rgb="FFFFE2FF"/>
        <bgColor indexed="64"/>
      </patternFill>
    </fill>
    <fill>
      <patternFill patternType="solid">
        <fgColor rgb="FF007DFA"/>
        <bgColor indexed="64"/>
      </patternFill>
    </fill>
    <fill>
      <patternFill patternType="solid">
        <fgColor rgb="FF929000"/>
        <bgColor indexed="64"/>
      </patternFill>
    </fill>
    <fill>
      <patternFill patternType="solid">
        <fgColor rgb="FF73FB79"/>
        <bgColor indexed="64"/>
      </patternFill>
    </fill>
    <fill>
      <patternFill patternType="solid">
        <fgColor rgb="FFDAE0FA"/>
        <bgColor indexed="64"/>
      </patternFill>
    </fill>
    <fill>
      <patternFill patternType="solid">
        <fgColor rgb="FFCAF4E4"/>
        <bgColor indexed="64"/>
      </patternFill>
    </fill>
    <fill>
      <patternFill patternType="solid">
        <fgColor rgb="FFCF89DE"/>
        <bgColor indexed="64"/>
      </patternFill>
    </fill>
    <fill>
      <patternFill patternType="solid">
        <fgColor indexed="65"/>
        <bgColor indexed="64"/>
      </patternFill>
    </fill>
    <fill>
      <patternFill patternType="solid">
        <fgColor rgb="FF60E6BB"/>
        <bgColor indexed="64"/>
      </patternFill>
    </fill>
    <fill>
      <patternFill patternType="solid">
        <fgColor rgb="FFE9DE7D"/>
        <bgColor indexed="64"/>
      </patternFill>
    </fill>
  </fills>
  <borders count="35">
    <border>
      <left/>
      <right/>
      <top/>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top/>
      <bottom/>
      <diagonal/>
    </border>
    <border>
      <left/>
      <right style="thin">
        <color theme="0" tint="-0.3499862666707358"/>
      </right>
      <top/>
      <bottom/>
      <diagonal/>
    </border>
    <border>
      <left style="thin">
        <color theme="0" tint="-0.1499984740745262"/>
      </left>
      <right style="thin">
        <color theme="0" tint="-0.1499984740745262"/>
      </right>
      <top style="thin">
        <color theme="0" tint="-0.1499984740745262"/>
      </top>
      <bottom style="thin">
        <color theme="0" tint="-0.1499984740745262"/>
      </bottom>
      <diagonal/>
    </border>
    <border>
      <left style="thin">
        <color theme="1" tint="0.3499862666707358"/>
      </left>
      <right style="thin">
        <color theme="1" tint="0.3499862666707358"/>
      </right>
      <top style="thin">
        <color theme="1" tint="0.3499862666707358"/>
      </top>
      <bottom style="thin">
        <color theme="1" tint="0.3499862666707358"/>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8764000366222"/>
      </left>
      <right style="thin">
        <color theme="0" tint="-0.1498764000366222"/>
      </right>
      <top/>
      <bottom/>
      <diagonal/>
    </border>
    <border>
      <left style="thin">
        <color theme="0" tint="-0.3499862666707358"/>
      </left>
      <right/>
      <top style="thin">
        <color theme="0" tint="-0.499984740745262"/>
      </top>
      <bottom/>
      <diagonal/>
    </border>
    <border>
      <left/>
      <right style="thin">
        <color theme="0" tint="-0.3499862666707358"/>
      </right>
      <top style="thin">
        <color theme="0" tint="-0.499984740745262"/>
      </top>
      <bottom/>
      <diagonal/>
    </border>
    <border>
      <left/>
      <right/>
      <top/>
      <bottom style="thin">
        <color theme="0" tint="-0.499984740745262"/>
      </bottom>
      <diagonal/>
    </border>
    <border>
      <left/>
      <right style="thin">
        <color theme="0" tint="-0.3499862666707358"/>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8"/>
      </right>
      <top style="thin">
        <color theme="1" tint="0.3499862666707358"/>
      </top>
      <bottom style="thin">
        <color theme="1" tint="0.3499862666707358"/>
      </bottom>
      <diagonal/>
    </border>
    <border>
      <left/>
      <right style="thin">
        <color theme="0" tint="-0.499984740745262"/>
      </right>
      <top/>
      <bottom/>
      <diagonal/>
    </border>
    <border>
      <left/>
      <right/>
      <top/>
      <bottom style="thin">
        <color theme="1" tint="0.3499862666707358"/>
      </bottom>
      <diagonal/>
    </border>
    <border>
      <left style="thin">
        <color theme="0" tint="-0.499984740745262"/>
      </left>
      <right/>
      <top/>
      <bottom/>
      <diagonal/>
    </border>
    <border>
      <left style="thin">
        <color theme="0" tint="-0.3499862666707358"/>
      </left>
      <right/>
      <top/>
      <bottom style="thin">
        <color theme="0" tint="-0.3499862666707358"/>
      </bottom>
      <diagonal/>
    </border>
    <border>
      <left/>
      <right style="thin">
        <color theme="0" tint="-0.3499862666707358"/>
      </right>
      <top/>
      <bottom style="thin">
        <color theme="0" tint="-0.3499862666707358"/>
      </bottom>
      <diagonal/>
    </border>
    <border>
      <left style="thin">
        <color theme="0" tint="-0.1499984740745262"/>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
      <left/>
      <right/>
      <top style="thin">
        <color indexed="64"/>
      </top>
      <bottom/>
      <diagonal/>
    </border>
    <border>
      <left/>
      <right style="thin">
        <color indexed="64"/>
      </right>
      <top style="thin">
        <color indexed="64"/>
      </top>
      <bottom/>
      <diagonal/>
    </border>
  </borders>
  <cellStyleXfs count="15">
    <xf numFmtId="0" fontId="4" fillId="0" borderId="0"/>
    <xf numFmtId="0" fontId="2" fillId="0" borderId="0" applyAlignment="1" applyProtection="1">
      <alignment vertical="top"/>
      <protection locked="0" hidden="0"/>
    </xf>
    <xf numFmtId="9" fontId="4" fillId="0" borderId="0" applyAlignment="1">
      <alignment horizontal="center" vertical="center"/>
    </xf>
    <xf numFmtId="0" fontId="10" fillId="0" borderId="0"/>
    <xf numFmtId="0" fontId="6" fillId="0" borderId="0"/>
    <xf numFmtId="0" fontId="5" fillId="0" borderId="0"/>
    <xf numFmtId="0" fontId="4" fillId="0" borderId="0" applyAlignment="1">
      <alignment horizontal="right" vertical="center" indent="1"/>
    </xf>
    <xf numFmtId="14" fontId="4" fillId="0" borderId="0" applyAlignment="1">
      <alignment horizontal="center" vertical="center"/>
    </xf>
    <xf numFmtId="37" fontId="4" fillId="0" borderId="0" applyAlignment="1">
      <alignment horizontal="center" vertical="center"/>
    </xf>
    <xf numFmtId="0" fontId="10" fillId="3" borderId="0"/>
    <xf numFmtId="0" fontId="4" fillId="19" borderId="0"/>
    <xf numFmtId="0" fontId="4" fillId="20" borderId="0"/>
    <xf numFmtId="0" fontId="4" fillId="23" borderId="0"/>
    <xf numFmtId="0" fontId="4" fillId="25" borderId="0"/>
    <xf numFmtId="0" fontId="4" fillId="26" borderId="0"/>
  </cellStyleXfs>
  <cellXfs count="233">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7" fillId="0" borderId="0" pivotButton="0" quotePrefix="0" xfId="0"/>
    <xf numFmtId="0" fontId="8" fillId="0" borderId="0" pivotButton="0" quotePrefix="0" xfId="1"/>
    <xf numFmtId="0" fontId="9" fillId="0" borderId="0" pivotButton="0" quotePrefix="0" xfId="0"/>
    <xf numFmtId="0" fontId="10" fillId="0" borderId="0" pivotButton="0" quotePrefix="0" xfId="3"/>
    <xf numFmtId="0" fontId="10" fillId="0" borderId="0" applyAlignment="1" pivotButton="0" quotePrefix="0" xfId="3">
      <alignment wrapText="1"/>
    </xf>
    <xf numFmtId="0" fontId="10" fillId="0" borderId="0" applyAlignment="1" pivotButton="0" quotePrefix="0" xfId="0">
      <alignment horizontal="center"/>
    </xf>
    <xf numFmtId="164" fontId="12" fillId="9" borderId="0" applyAlignment="1" pivotButton="0" quotePrefix="0" xfId="0">
      <alignment horizontal="center" vertical="center"/>
    </xf>
    <xf numFmtId="164" fontId="12" fillId="9" borderId="3" applyAlignment="1" pivotButton="0" quotePrefix="0" xfId="0">
      <alignment horizontal="center" vertical="center"/>
    </xf>
    <xf numFmtId="0" fontId="3" fillId="10" borderId="0" applyAlignment="1" pivotButton="0" quotePrefix="0" xfId="0">
      <alignment horizontal="center" vertical="center"/>
    </xf>
    <xf numFmtId="0" fontId="0" fillId="9" borderId="0" pivotButton="0" quotePrefix="0" xfId="0"/>
    <xf numFmtId="0" fontId="10" fillId="0" borderId="0" applyAlignment="1" pivotButton="0" quotePrefix="0" xfId="0">
      <alignment horizontal="center" vertical="center"/>
    </xf>
    <xf numFmtId="9" fontId="21" fillId="0" borderId="0" applyAlignment="1" pivotButton="0" quotePrefix="0" xfId="2">
      <alignment horizontal="center" vertical="center"/>
    </xf>
    <xf numFmtId="14" fontId="10" fillId="0" borderId="0" applyAlignment="1" pivotButton="0" quotePrefix="0" xfId="7">
      <alignment horizontal="center" vertical="center"/>
    </xf>
    <xf numFmtId="37" fontId="10" fillId="0" borderId="0" applyAlignment="1" pivotButton="0" quotePrefix="0" xfId="8">
      <alignment horizontal="center" vertical="center"/>
    </xf>
    <xf numFmtId="0" fontId="10" fillId="0" borderId="0" applyAlignment="1" pivotButton="0" quotePrefix="0" xfId="0">
      <alignment horizontal="left" vertical="center" wrapText="1" indent="2"/>
    </xf>
    <xf numFmtId="0" fontId="0" fillId="10" borderId="5" applyAlignment="1" pivotButton="0" quotePrefix="0" xfId="0">
      <alignment horizontal="center" vertical="center"/>
    </xf>
    <xf numFmtId="0" fontId="0" fillId="10" borderId="0" applyAlignment="1" pivotButton="0" quotePrefix="0" xfId="0">
      <alignment vertical="center"/>
    </xf>
    <xf numFmtId="0" fontId="20" fillId="10" borderId="0" pivotButton="0" quotePrefix="0" xfId="0"/>
    <xf numFmtId="0" fontId="20" fillId="10" borderId="0" applyAlignment="1" pivotButton="0" quotePrefix="0" xfId="0">
      <alignment horizontal="center"/>
    </xf>
    <xf numFmtId="0" fontId="10" fillId="10" borderId="0" applyAlignment="1" pivotButton="0" quotePrefix="0" xfId="0">
      <alignment horizontal="right" vertical="center"/>
    </xf>
    <xf numFmtId="0" fontId="0" fillId="10" borderId="0" pivotButton="0" quotePrefix="0" xfId="0"/>
    <xf numFmtId="0" fontId="0" fillId="10" borderId="0" applyAlignment="1" pivotButton="0" quotePrefix="0" xfId="0">
      <alignment horizontal="center"/>
    </xf>
    <xf numFmtId="14" fontId="10" fillId="10" borderId="0" applyAlignment="1" pivotButton="0" quotePrefix="0" xfId="7">
      <alignment horizontal="left" vertical="center"/>
    </xf>
    <xf numFmtId="0" fontId="10" fillId="10" borderId="0" applyAlignment="1" pivotButton="0" quotePrefix="0" xfId="0">
      <alignment horizontal="left" vertical="center"/>
    </xf>
    <xf numFmtId="0" fontId="12" fillId="9" borderId="7" applyAlignment="1" pivotButton="0" quotePrefix="0" xfId="0">
      <alignment horizontal="center" vertical="center" shrinkToFit="1"/>
    </xf>
    <xf numFmtId="164" fontId="1" fillId="9" borderId="11" applyAlignment="1" pivotButton="0" quotePrefix="0" xfId="0">
      <alignment horizontal="center" vertical="center"/>
    </xf>
    <xf numFmtId="164" fontId="1" fillId="9" borderId="12" applyAlignment="1" pivotButton="0" quotePrefix="0" xfId="0">
      <alignment horizontal="center" vertical="center"/>
    </xf>
    <xf numFmtId="164" fontId="1" fillId="9" borderId="13" applyAlignment="1" pivotButton="0" quotePrefix="0" xfId="0">
      <alignment horizontal="center" vertical="center"/>
    </xf>
    <xf numFmtId="0" fontId="0" fillId="0" borderId="7" applyAlignment="1" pivotButton="0" quotePrefix="0" xfId="0">
      <alignment vertical="center"/>
    </xf>
    <xf numFmtId="0" fontId="23" fillId="10" borderId="0" applyAlignment="1" pivotButton="0" quotePrefix="0" xfId="4">
      <alignment horizontal="left" vertical="center"/>
    </xf>
    <xf numFmtId="0" fontId="22" fillId="10" borderId="0" applyAlignment="1" pivotButton="0" quotePrefix="0" xfId="0">
      <alignment horizontal="left" vertical="center"/>
    </xf>
    <xf numFmtId="0" fontId="3" fillId="10" borderId="0" applyAlignment="1" pivotButton="0" quotePrefix="0" xfId="0">
      <alignment vertical="center"/>
    </xf>
    <xf numFmtId="0" fontId="17" fillId="10" borderId="0" applyAlignment="1" pivotButton="0" quotePrefix="0" xfId="0">
      <alignment horizontal="center" vertical="center"/>
    </xf>
    <xf numFmtId="0" fontId="17" fillId="10" borderId="0" applyAlignment="1" pivotButton="0" quotePrefix="0" xfId="0">
      <alignment vertical="center"/>
    </xf>
    <xf numFmtId="0" fontId="0" fillId="10" borderId="14" applyAlignment="1" pivotButton="0" quotePrefix="0" xfId="0">
      <alignment horizontal="center" vertical="center"/>
    </xf>
    <xf numFmtId="0" fontId="11" fillId="12" borderId="0" applyAlignment="1" pivotButton="0" quotePrefix="0" xfId="0">
      <alignment horizontal="center" vertical="center" wrapText="1"/>
    </xf>
    <xf numFmtId="0" fontId="10" fillId="10" borderId="0" applyAlignment="1" pivotButton="0" quotePrefix="0" xfId="6">
      <alignment horizontal="left" vertical="center" indent="2"/>
    </xf>
    <xf numFmtId="0" fontId="19" fillId="10" borderId="0" applyAlignment="1" pivotButton="0" quotePrefix="0" xfId="5">
      <alignment horizontal="left" vertical="center" indent="2"/>
    </xf>
    <xf numFmtId="0" fontId="20" fillId="10" borderId="0" applyAlignment="1" pivotButton="0" quotePrefix="0" xfId="0">
      <alignment horizontal="left" vertical="center" indent="2"/>
    </xf>
    <xf numFmtId="0" fontId="0" fillId="10" borderId="0" applyAlignment="1" pivotButton="0" quotePrefix="0" xfId="0">
      <alignment horizontal="left" vertical="center" indent="2"/>
    </xf>
    <xf numFmtId="14" fontId="20" fillId="10" borderId="0" applyAlignment="1" pivotButton="0" quotePrefix="0" xfId="7">
      <alignment horizontal="left" vertical="center" indent="2"/>
    </xf>
    <xf numFmtId="0" fontId="26" fillId="10" borderId="0" applyAlignment="1" pivotButton="0" quotePrefix="0" xfId="5">
      <alignment horizontal="left" vertical="center" indent="2"/>
    </xf>
    <xf numFmtId="0" fontId="26" fillId="10" borderId="0" applyAlignment="1" pivotButton="0" quotePrefix="0" xfId="0">
      <alignment horizontal="left" vertical="center" indent="2"/>
    </xf>
    <xf numFmtId="0" fontId="0" fillId="10" borderId="0" applyAlignment="1" pivotButton="0" quotePrefix="0" xfId="0">
      <alignment horizontal="center" vertical="center"/>
    </xf>
    <xf numFmtId="14" fontId="0" fillId="10" borderId="0" applyAlignment="1" pivotButton="0" quotePrefix="0" xfId="7">
      <alignment horizontal="center" vertical="center"/>
    </xf>
    <xf numFmtId="37" fontId="0" fillId="10" borderId="0" applyAlignment="1" pivotButton="0" quotePrefix="0" xfId="8">
      <alignment horizontal="center" vertical="center"/>
    </xf>
    <xf numFmtId="9" fontId="16" fillId="0" borderId="0" applyAlignment="1" pivotButton="0" quotePrefix="0" xfId="2">
      <alignment horizontal="center" vertical="center"/>
    </xf>
    <xf numFmtId="164" fontId="12" fillId="9" borderId="15" applyAlignment="1" pivotButton="0" quotePrefix="0" xfId="0">
      <alignment horizontal="center" vertical="center"/>
    </xf>
    <xf numFmtId="0" fontId="15" fillId="0" borderId="0" pivotButton="0" quotePrefix="0" xfId="0"/>
    <xf numFmtId="0" fontId="0" fillId="10" borderId="16" applyAlignment="1" pivotButton="0" quotePrefix="0" xfId="0">
      <alignment vertical="center"/>
    </xf>
    <xf numFmtId="0" fontId="3" fillId="2" borderId="0" pivotButton="0" quotePrefix="0" xfId="0"/>
    <xf numFmtId="0" fontId="23" fillId="0" borderId="0" applyAlignment="1" pivotButton="0" quotePrefix="0" xfId="4">
      <alignment horizontal="left" vertical="center"/>
    </xf>
    <xf numFmtId="0" fontId="22" fillId="0" borderId="0" applyAlignment="1" pivotButton="0" quotePrefix="0" xfId="0">
      <alignment horizontal="left" vertical="center"/>
    </xf>
    <xf numFmtId="0" fontId="3" fillId="0" borderId="0" applyAlignment="1" pivotButton="0" quotePrefix="0" xfId="0">
      <alignment vertical="center"/>
    </xf>
    <xf numFmtId="0" fontId="17" fillId="0" borderId="0" applyAlignment="1" pivotButton="0" quotePrefix="0" xfId="0">
      <alignment horizontal="center" vertical="center"/>
    </xf>
    <xf numFmtId="0" fontId="27" fillId="0" borderId="0" applyAlignment="1" pivotButton="0" quotePrefix="0" xfId="5">
      <alignment horizontal="left" vertical="center" indent="2"/>
    </xf>
    <xf numFmtId="0" fontId="17" fillId="0" borderId="0" applyAlignment="1" pivotButton="0" quotePrefix="0" xfId="5">
      <alignment horizontal="left" vertical="center" indent="2"/>
    </xf>
    <xf numFmtId="0" fontId="3" fillId="0" borderId="0" applyAlignment="1" pivotButton="0" quotePrefix="0" xfId="0">
      <alignment horizontal="left" vertical="center" indent="2"/>
    </xf>
    <xf numFmtId="0" fontId="3" fillId="0" borderId="0" pivotButton="0" quotePrefix="0" xfId="0"/>
    <xf numFmtId="0" fontId="3" fillId="0" borderId="0" applyAlignment="1" pivotButton="0" quotePrefix="0" xfId="0">
      <alignment horizontal="center"/>
    </xf>
    <xf numFmtId="0" fontId="3" fillId="0" borderId="0" applyAlignment="1" pivotButton="0" quotePrefix="0" xfId="0">
      <alignment horizontal="right" vertical="center"/>
    </xf>
    <xf numFmtId="0" fontId="27" fillId="0" borderId="0" applyAlignment="1" pivotButton="0" quotePrefix="0" xfId="0">
      <alignment horizontal="left" vertical="center" indent="2"/>
    </xf>
    <xf numFmtId="0" fontId="3" fillId="0" borderId="0" applyAlignment="1" pivotButton="0" quotePrefix="0" xfId="6">
      <alignment horizontal="left" vertical="center" indent="2"/>
    </xf>
    <xf numFmtId="14" fontId="3" fillId="0" borderId="0" applyAlignment="1" pivotButton="0" quotePrefix="0" xfId="7">
      <alignment horizontal="left" vertical="center"/>
    </xf>
    <xf numFmtId="14" fontId="3" fillId="0" borderId="0" applyAlignment="1" pivotButton="0" quotePrefix="0" xfId="7">
      <alignment horizontal="left" vertical="center" indent="2"/>
    </xf>
    <xf numFmtId="0" fontId="3" fillId="0" borderId="0" applyAlignment="1" pivotButton="0" quotePrefix="0" xfId="0">
      <alignment horizontal="left" vertical="center"/>
    </xf>
    <xf numFmtId="0" fontId="3" fillId="0" borderId="3" pivotButton="0" quotePrefix="0" xfId="0"/>
    <xf numFmtId="0" fontId="17" fillId="0" borderId="0" applyAlignment="1" pivotButton="0" quotePrefix="0" xfId="0">
      <alignment vertical="center"/>
    </xf>
    <xf numFmtId="14" fontId="3" fillId="0" borderId="0" applyAlignment="1" pivotButton="0" quotePrefix="0" xfId="7">
      <alignment horizontal="center" vertical="center"/>
    </xf>
    <xf numFmtId="0" fontId="11" fillId="0" borderId="3" applyAlignment="1" pivotButton="0" quotePrefix="0" xfId="0">
      <alignment horizontal="center" vertical="center" wrapText="1"/>
    </xf>
    <xf numFmtId="0" fontId="0" fillId="0" borderId="20" applyAlignment="1" pivotButton="0" quotePrefix="0" xfId="0">
      <alignment vertical="center"/>
    </xf>
    <xf numFmtId="0" fontId="15" fillId="0" borderId="11" pivotButton="0" quotePrefix="0" xfId="0"/>
    <xf numFmtId="0" fontId="27" fillId="0" borderId="11" applyAlignment="1" pivotButton="0" quotePrefix="0" xfId="0">
      <alignment vertical="center"/>
    </xf>
    <xf numFmtId="0" fontId="29" fillId="0" borderId="11" applyAlignment="1" pivotButton="0" quotePrefix="0" xfId="0">
      <alignment vertical="center"/>
    </xf>
    <xf numFmtId="0" fontId="18" fillId="0" borderId="11" applyAlignment="1" pivotButton="0" quotePrefix="0" xfId="0">
      <alignment vertical="center"/>
    </xf>
    <xf numFmtId="0" fontId="29" fillId="0" borderId="0" applyAlignment="1" pivotButton="0" quotePrefix="0" xfId="0">
      <alignment vertical="center"/>
    </xf>
    <xf numFmtId="0" fontId="18" fillId="0" borderId="0" applyAlignment="1" pivotButton="0" quotePrefix="0" xfId="0">
      <alignment vertical="center"/>
    </xf>
    <xf numFmtId="164" fontId="12" fillId="9" borderId="17" applyAlignment="1" pivotButton="0" quotePrefix="0" xfId="0">
      <alignment horizontal="center" vertical="center"/>
    </xf>
    <xf numFmtId="0" fontId="10" fillId="13" borderId="0" pivotButton="0" quotePrefix="0" xfId="0"/>
    <xf numFmtId="164" fontId="1" fillId="14" borderId="9" applyAlignment="1" pivotButton="0" quotePrefix="0" xfId="0">
      <alignment horizontal="center" vertical="center"/>
    </xf>
    <xf numFmtId="164" fontId="1" fillId="14" borderId="6" applyAlignment="1" pivotButton="0" quotePrefix="0" xfId="0">
      <alignment horizontal="center" vertical="center"/>
    </xf>
    <xf numFmtId="164" fontId="1" fillId="14" borderId="10" applyAlignment="1" pivotButton="0" quotePrefix="0" xfId="0">
      <alignment horizontal="center" vertical="center"/>
    </xf>
    <xf numFmtId="164" fontId="1" fillId="14" borderId="2" applyAlignment="1" pivotButton="0" quotePrefix="0" xfId="0">
      <alignment horizontal="center" vertical="center"/>
    </xf>
    <xf numFmtId="164" fontId="1" fillId="14" borderId="0" applyAlignment="1" pivotButton="0" quotePrefix="0" xfId="0">
      <alignment horizontal="center" vertical="center"/>
    </xf>
    <xf numFmtId="164" fontId="1" fillId="14" borderId="18" applyAlignment="1" pivotButton="0" quotePrefix="0" xfId="0">
      <alignment horizontal="center" vertical="center"/>
    </xf>
    <xf numFmtId="164" fontId="1" fillId="14" borderId="19" applyAlignment="1" pivotButton="0" quotePrefix="0" xfId="0">
      <alignment horizontal="center" vertical="center"/>
    </xf>
    <xf numFmtId="164" fontId="1" fillId="14" borderId="3" applyAlignment="1" pivotButton="0" quotePrefix="0" xfId="0">
      <alignment horizontal="center" vertical="center"/>
    </xf>
    <xf numFmtId="0" fontId="1" fillId="14" borderId="1" applyAlignment="1" pivotButton="0" quotePrefix="0" xfId="0">
      <alignment horizontal="center" vertical="center" shrinkToFit="1"/>
    </xf>
    <xf numFmtId="0" fontId="30" fillId="0" borderId="0" applyAlignment="1" pivotButton="0" quotePrefix="0" xfId="5">
      <alignment vertical="center"/>
    </xf>
    <xf numFmtId="0" fontId="9" fillId="2" borderId="0" pivotButton="0" quotePrefix="0" xfId="0"/>
    <xf numFmtId="0" fontId="31" fillId="2" borderId="0" pivotButton="0" quotePrefix="0" xfId="0"/>
    <xf numFmtId="0" fontId="23" fillId="2" borderId="0" applyAlignment="1" pivotButton="0" quotePrefix="0" xfId="5">
      <alignment vertical="center"/>
    </xf>
    <xf numFmtId="0" fontId="1" fillId="2" borderId="0" pivotButton="0" quotePrefix="0" xfId="0"/>
    <xf numFmtId="0" fontId="3" fillId="2" borderId="0" applyAlignment="1" pivotButton="0" quotePrefix="0" xfId="0">
      <alignment wrapText="1"/>
    </xf>
    <xf numFmtId="0" fontId="9" fillId="13" borderId="0" pivotButton="0" quotePrefix="0" xfId="0"/>
    <xf numFmtId="0" fontId="21" fillId="9" borderId="0" applyAlignment="1" pivotButton="0" quotePrefix="0" xfId="0">
      <alignment horizontal="left" vertical="center" indent="1"/>
    </xf>
    <xf numFmtId="0" fontId="21" fillId="9" borderId="0" applyAlignment="1" pivotButton="0" quotePrefix="0" xfId="0">
      <alignment horizontal="center" vertical="center" wrapText="1"/>
    </xf>
    <xf numFmtId="0" fontId="10" fillId="10" borderId="0" applyAlignment="1" pivotButton="0" quotePrefix="0" xfId="0">
      <alignment horizontal="left" vertical="center" wrapText="1" indent="1"/>
    </xf>
    <xf numFmtId="0" fontId="16" fillId="11" borderId="0" applyAlignment="1" pivotButton="0" quotePrefix="0" xfId="0">
      <alignment horizontal="left" vertical="center" indent="1"/>
    </xf>
    <xf numFmtId="0" fontId="16" fillId="11" borderId="0" applyAlignment="1" pivotButton="0" quotePrefix="0" xfId="0">
      <alignment horizontal="center" vertical="center" wrapText="1"/>
    </xf>
    <xf numFmtId="0" fontId="21" fillId="0" borderId="0" applyAlignment="1" pivotButton="0" quotePrefix="0" xfId="0">
      <alignment horizontal="left" vertical="center" wrapText="1" indent="1"/>
    </xf>
    <xf numFmtId="0" fontId="21" fillId="13" borderId="0" applyAlignment="1" pivotButton="0" quotePrefix="0" xfId="0">
      <alignment horizontal="left" vertical="center" indent="1"/>
    </xf>
    <xf numFmtId="0" fontId="21" fillId="13" borderId="0" applyAlignment="1" pivotButton="0" quotePrefix="0" xfId="0">
      <alignment horizontal="center" vertical="center" wrapText="1"/>
    </xf>
    <xf numFmtId="0" fontId="35" fillId="14" borderId="1" applyAlignment="1" pivotButton="0" quotePrefix="0" xfId="0">
      <alignment horizontal="center" vertical="center" shrinkToFit="1"/>
    </xf>
    <xf numFmtId="0" fontId="0" fillId="18" borderId="4" applyAlignment="1" pivotButton="0" quotePrefix="0" xfId="0">
      <alignment horizontal="center" vertical="center"/>
    </xf>
    <xf numFmtId="0" fontId="36" fillId="0" borderId="0" applyAlignment="1" pivotButton="0" quotePrefix="0" xfId="0">
      <alignment horizontal="right" vertical="center"/>
    </xf>
    <xf numFmtId="0" fontId="34" fillId="0" borderId="0" applyAlignment="1" pivotButton="0" quotePrefix="0" xfId="0">
      <alignment horizontal="right" vertical="center"/>
    </xf>
    <xf numFmtId="0" fontId="3" fillId="0" borderId="0" applyAlignment="1" pivotButton="0" quotePrefix="0" xfId="0">
      <alignment horizontal="left" wrapText="1" indent="3"/>
    </xf>
    <xf numFmtId="37" fontId="3" fillId="0" borderId="0" applyAlignment="1" pivotButton="0" quotePrefix="0" xfId="8">
      <alignment horizontal="center" vertical="center"/>
    </xf>
    <xf numFmtId="0" fontId="39" fillId="0" borderId="0" pivotButton="0" quotePrefix="0" xfId="0"/>
    <xf numFmtId="0" fontId="39" fillId="19" borderId="21" applyAlignment="1" pivotButton="0" quotePrefix="0" xfId="10">
      <alignment horizontal="center" vertical="center" wrapText="1"/>
    </xf>
    <xf numFmtId="0" fontId="42" fillId="27" borderId="21" applyAlignment="1" pivotButton="0" quotePrefix="0" xfId="0">
      <alignment horizontal="center" vertical="center" wrapText="1"/>
    </xf>
    <xf numFmtId="0" fontId="39" fillId="34" borderId="21" applyAlignment="1" pivotButton="0" quotePrefix="0" xfId="12">
      <alignment horizontal="center" vertical="center" wrapText="1"/>
    </xf>
    <xf numFmtId="0" fontId="46" fillId="0" borderId="0" applyAlignment="1" pivotButton="0" quotePrefix="0" xfId="9">
      <alignment horizontal="center" vertical="center"/>
    </xf>
    <xf numFmtId="0" fontId="3" fillId="22" borderId="22" applyAlignment="1" pivotButton="0" quotePrefix="0" xfId="0">
      <alignment vertical="center"/>
    </xf>
    <xf numFmtId="0" fontId="37" fillId="21" borderId="23" applyAlignment="1" pivotButton="0" quotePrefix="0" xfId="0">
      <alignment horizontal="left" wrapText="1" indent="3"/>
    </xf>
    <xf numFmtId="0" fontId="3" fillId="21" borderId="23" applyAlignment="1" pivotButton="0" quotePrefix="0" xfId="0">
      <alignment horizontal="left" vertical="center" wrapText="1" indent="3"/>
    </xf>
    <xf numFmtId="0" fontId="0" fillId="21" borderId="23" applyAlignment="1" pivotButton="0" quotePrefix="0" xfId="0">
      <alignment horizontal="left" wrapText="1" indent="3"/>
    </xf>
    <xf numFmtId="0" fontId="3" fillId="21" borderId="24" applyAlignment="1" pivotButton="0" quotePrefix="0" xfId="0">
      <alignment horizontal="left" wrapText="1" indent="3"/>
    </xf>
    <xf numFmtId="164" fontId="38" fillId="14" borderId="2" applyAlignment="1" pivotButton="0" quotePrefix="0" xfId="0">
      <alignment horizontal="center" vertical="center"/>
    </xf>
    <xf numFmtId="164" fontId="38" fillId="14" borderId="0" applyAlignment="1" pivotButton="0" quotePrefix="0" xfId="0">
      <alignment horizontal="center" vertical="center"/>
    </xf>
    <xf numFmtId="0" fontId="27" fillId="0" borderId="26" applyAlignment="1" pivotButton="0" quotePrefix="0" xfId="0">
      <alignment vertical="center"/>
    </xf>
    <xf numFmtId="0" fontId="27" fillId="0" borderId="27" applyAlignment="1" pivotButton="0" quotePrefix="0" xfId="0">
      <alignment vertical="center"/>
    </xf>
    <xf numFmtId="0" fontId="27" fillId="0" borderId="28" applyAlignment="1" pivotButton="0" quotePrefix="0" xfId="0">
      <alignment vertical="center"/>
    </xf>
    <xf numFmtId="164" fontId="27" fillId="0" borderId="29" applyAlignment="1" pivotButton="0" quotePrefix="0" xfId="0">
      <alignment vertical="center"/>
    </xf>
    <xf numFmtId="164" fontId="27" fillId="0" borderId="30" applyAlignment="1" pivotButton="0" quotePrefix="0" xfId="0">
      <alignment vertical="center"/>
    </xf>
    <xf numFmtId="164" fontId="27" fillId="0" borderId="31" applyAlignment="1" pivotButton="0" quotePrefix="0" xfId="0">
      <alignment vertical="center"/>
    </xf>
    <xf numFmtId="0" fontId="39" fillId="29" borderId="25" applyAlignment="1" pivotButton="0" quotePrefix="0" xfId="14">
      <alignment horizontal="center" vertical="center" wrapText="1"/>
    </xf>
    <xf numFmtId="0" fontId="39" fillId="36" borderId="21" applyAlignment="1" pivotButton="0" quotePrefix="0" xfId="11">
      <alignment horizontal="center" vertical="center" wrapText="1"/>
    </xf>
    <xf numFmtId="0" fontId="39" fillId="37" borderId="21" applyAlignment="1" pivotButton="0" quotePrefix="0" xfId="12">
      <alignment horizontal="center" vertical="center" wrapText="1"/>
    </xf>
    <xf numFmtId="0" fontId="0" fillId="38" borderId="32" applyAlignment="1" pivotButton="0" quotePrefix="0" xfId="14">
      <alignment horizontal="center" vertical="center" wrapText="1"/>
    </xf>
    <xf numFmtId="0" fontId="39" fillId="35" borderId="21" applyAlignment="1" pivotButton="0" quotePrefix="0" xfId="13">
      <alignment horizontal="center" vertical="center" wrapText="1"/>
    </xf>
    <xf numFmtId="0" fontId="50" fillId="0" borderId="0" applyAlignment="1" pivotButton="0" quotePrefix="0" xfId="1">
      <alignment horizontal="center" vertical="center" wrapText="1"/>
    </xf>
    <xf numFmtId="0" fontId="0" fillId="0" borderId="0" applyAlignment="1" pivotButton="0" quotePrefix="0" xfId="0">
      <alignment horizontal="center" vertical="center" wrapText="1"/>
    </xf>
    <xf numFmtId="0" fontId="0" fillId="0" borderId="8" applyAlignment="1" pivotButton="0" quotePrefix="0" xfId="0">
      <alignment vertical="center"/>
    </xf>
    <xf numFmtId="0" fontId="39" fillId="0" borderId="21" applyAlignment="1" pivotButton="0" quotePrefix="0" xfId="10">
      <alignment horizontal="center" vertical="center" wrapText="1"/>
    </xf>
    <xf numFmtId="0" fontId="40" fillId="0" borderId="0" applyAlignment="1" pivotButton="0" quotePrefix="0" xfId="0">
      <alignment vertical="center" wrapText="1"/>
    </xf>
    <xf numFmtId="0" fontId="39" fillId="0" borderId="0" applyAlignment="1" pivotButton="0" quotePrefix="0" xfId="1">
      <alignment horizontal="center" vertical="center" wrapText="1"/>
    </xf>
    <xf numFmtId="0" fontId="0" fillId="0" borderId="4" applyAlignment="1" pivotButton="0" quotePrefix="0" xfId="0">
      <alignment horizontal="center" vertical="center"/>
    </xf>
    <xf numFmtId="0" fontId="49" fillId="0" borderId="0" applyAlignment="1" pivotButton="0" quotePrefix="0" xfId="0">
      <alignment horizontal="center" vertical="center" wrapText="1"/>
    </xf>
    <xf numFmtId="0" fontId="40" fillId="0" borderId="0" applyAlignment="1" pivotButton="0" quotePrefix="0" xfId="0">
      <alignment horizontal="left" vertical="center" wrapText="1"/>
    </xf>
    <xf numFmtId="0" fontId="39" fillId="0" borderId="0" applyAlignment="1" pivotButton="0" quotePrefix="0" xfId="0">
      <alignment horizontal="center" vertical="center" wrapText="1"/>
    </xf>
    <xf numFmtId="0" fontId="42" fillId="0" borderId="0" applyAlignment="1" pivotButton="0" quotePrefix="0" xfId="0">
      <alignment horizontal="center" vertical="center" wrapText="1"/>
    </xf>
    <xf numFmtId="0" fontId="48" fillId="0" borderId="0" applyAlignment="1" pivotButton="0" quotePrefix="0" xfId="0">
      <alignment horizontal="center" vertical="center" wrapText="1"/>
    </xf>
    <xf numFmtId="0" fontId="3" fillId="0" borderId="0" applyAlignment="1" pivotButton="0" quotePrefix="0" xfId="0">
      <alignment horizontal="center" vertical="center"/>
    </xf>
    <xf numFmtId="14" fontId="0" fillId="0" borderId="0" applyAlignment="1" pivotButton="0" quotePrefix="0" xfId="7">
      <alignment horizontal="center" vertical="center"/>
    </xf>
    <xf numFmtId="37" fontId="0" fillId="0" borderId="0" applyAlignment="1" pivotButton="0" quotePrefix="0" xfId="8">
      <alignment horizontal="center" vertical="center"/>
    </xf>
    <xf numFmtId="9" fontId="0" fillId="0" borderId="0" applyAlignment="1" pivotButton="0" quotePrefix="0" xfId="2">
      <alignment horizontal="center" vertical="center"/>
    </xf>
    <xf numFmtId="0" fontId="0" fillId="0" borderId="0" applyAlignment="1" pivotButton="0" quotePrefix="0" xfId="0">
      <alignment horizontal="center" vertical="center"/>
    </xf>
    <xf numFmtId="0" fontId="40" fillId="0" borderId="0" applyAlignment="1" pivotButton="0" quotePrefix="0" xfId="0">
      <alignment horizontal="center" vertical="center" wrapText="1"/>
    </xf>
    <xf numFmtId="0" fontId="41" fillId="0" borderId="0" applyAlignment="1" pivotButton="0" quotePrefix="0" xfId="0">
      <alignment horizontal="center" vertical="center" wrapText="1"/>
    </xf>
    <xf numFmtId="0" fontId="16" fillId="0" borderId="0" applyAlignment="1" pivotButton="0" quotePrefix="0" xfId="0">
      <alignment horizontal="left" vertical="center" wrapText="1" indent="1"/>
    </xf>
    <xf numFmtId="0" fontId="3" fillId="0" borderId="0" applyAlignment="1" pivotButton="0" quotePrefix="0" xfId="0">
      <alignment horizontal="left" vertical="center" wrapText="1" indent="2"/>
    </xf>
    <xf numFmtId="0" fontId="3" fillId="0" borderId="0" applyAlignment="1" pivotButton="0" quotePrefix="0" xfId="0">
      <alignment horizontal="left" vertical="center" wrapText="1" indent="1"/>
    </xf>
    <xf numFmtId="0" fontId="0" fillId="0" borderId="0" applyAlignment="1" pivotButton="0" quotePrefix="0" xfId="0">
      <alignment horizontal="left" wrapText="1" indent="2"/>
    </xf>
    <xf numFmtId="2" fontId="0" fillId="0" borderId="0" applyAlignment="1" pivotButton="0" quotePrefix="0" xfId="0">
      <alignment vertical="center"/>
    </xf>
    <xf numFmtId="2" fontId="21" fillId="9" borderId="0" applyAlignment="1" pivotButton="0" quotePrefix="0" xfId="0">
      <alignment horizontal="center" vertical="center" wrapText="1"/>
    </xf>
    <xf numFmtId="165" fontId="3" fillId="0" borderId="0" applyAlignment="1" pivotButton="0" quotePrefix="0" xfId="0">
      <alignment vertical="center"/>
    </xf>
    <xf numFmtId="165" fontId="17" fillId="0" borderId="0" applyAlignment="1" pivotButton="0" quotePrefix="0" xfId="0">
      <alignment vertical="center"/>
    </xf>
    <xf numFmtId="165" fontId="39" fillId="30" borderId="21" applyAlignment="1" pivotButton="0" quotePrefix="0" xfId="0">
      <alignment horizontal="center" vertical="center" wrapText="1"/>
    </xf>
    <xf numFmtId="165" fontId="3" fillId="0" borderId="0" applyAlignment="1" pivotButton="0" quotePrefix="0" xfId="0">
      <alignment wrapText="1"/>
    </xf>
    <xf numFmtId="165" fontId="42" fillId="31" borderId="21" applyAlignment="1" pivotButton="0" quotePrefix="0" xfId="0">
      <alignment horizontal="center" vertical="center" wrapText="1"/>
    </xf>
    <xf numFmtId="165" fontId="42" fillId="32" borderId="21" applyAlignment="1" pivotButton="0" quotePrefix="0" xfId="0">
      <alignment horizontal="center" vertical="center"/>
    </xf>
    <xf numFmtId="165" fontId="39" fillId="33" borderId="21" applyAlignment="1" pivotButton="0" quotePrefix="0" xfId="13">
      <alignment horizontal="center" vertical="center" wrapText="1"/>
    </xf>
    <xf numFmtId="165" fontId="45" fillId="0" borderId="0" applyAlignment="1" pivotButton="0" quotePrefix="0" xfId="0">
      <alignment horizontal="center" vertical="center" wrapText="1"/>
    </xf>
    <xf numFmtId="165" fontId="3" fillId="0" borderId="0" pivotButton="0" quotePrefix="0" xfId="0"/>
    <xf numFmtId="165" fontId="21" fillId="9" borderId="0" applyAlignment="1" pivotButton="0" quotePrefix="0" xfId="0">
      <alignment horizontal="center" vertical="center" wrapText="1"/>
    </xf>
    <xf numFmtId="9" fontId="0" fillId="0" borderId="0" applyAlignment="1" pivotButton="0" quotePrefix="0" xfId="2">
      <alignment horizontal="center" vertical="center" wrapText="1"/>
    </xf>
    <xf numFmtId="0" fontId="0" fillId="0" borderId="0" applyAlignment="1" pivotButton="0" quotePrefix="0" xfId="0">
      <alignment horizontal="left" wrapText="1"/>
    </xf>
    <xf numFmtId="165" fontId="0" fillId="0" borderId="0" applyAlignment="1" pivotButton="0" quotePrefix="0" xfId="7">
      <alignment horizontal="center" vertical="center" wrapText="1"/>
    </xf>
    <xf numFmtId="165" fontId="0" fillId="0" borderId="0" applyAlignment="1" pivotButton="0" quotePrefix="0" xfId="8">
      <alignment horizontal="center" vertical="center" wrapText="1"/>
    </xf>
    <xf numFmtId="2" fontId="0" fillId="0" borderId="0" applyAlignment="1" pivotButton="0" quotePrefix="0" xfId="8">
      <alignment horizontal="center" vertical="center" wrapText="1"/>
    </xf>
    <xf numFmtId="37" fontId="0" fillId="0" borderId="0" applyAlignment="1" pivotButton="0" quotePrefix="0" xfId="8">
      <alignment horizontal="center" vertical="center" wrapText="1"/>
    </xf>
    <xf numFmtId="9" fontId="41" fillId="0" borderId="0" applyAlignment="1" pivotButton="0" quotePrefix="0" xfId="2">
      <alignment horizontal="center" vertical="center" wrapText="1"/>
    </xf>
    <xf numFmtId="165" fontId="40" fillId="0" borderId="0" applyAlignment="1" pivotButton="0" quotePrefix="0" xfId="7">
      <alignment horizontal="center" vertical="center" wrapText="1"/>
    </xf>
    <xf numFmtId="165" fontId="40" fillId="0" borderId="0" applyAlignment="1" pivotButton="0" quotePrefix="0" xfId="8">
      <alignment horizontal="center" vertical="center" wrapText="1"/>
    </xf>
    <xf numFmtId="2" fontId="40" fillId="0" borderId="0" applyAlignment="1" pivotButton="0" quotePrefix="0" xfId="8">
      <alignment horizontal="center" vertical="center" wrapText="1"/>
    </xf>
    <xf numFmtId="14" fontId="3" fillId="0" borderId="0" applyAlignment="1" pivotButton="0" quotePrefix="0" xfId="8">
      <alignment horizontal="center" vertical="center" wrapText="1"/>
    </xf>
    <xf numFmtId="37" fontId="3" fillId="0" borderId="0" applyAlignment="1" pivotButton="0" quotePrefix="0" xfId="8">
      <alignment horizontal="center" vertical="center" wrapText="1"/>
    </xf>
    <xf numFmtId="0" fontId="43" fillId="0" borderId="0" applyAlignment="1" pivotButton="0" quotePrefix="0" xfId="0">
      <alignment horizontal="center" vertical="center" wrapText="1"/>
    </xf>
    <xf numFmtId="0" fontId="3" fillId="0" borderId="0" applyAlignment="1" pivotButton="0" quotePrefix="0" xfId="0">
      <alignment horizontal="center" vertical="center" wrapText="1"/>
    </xf>
    <xf numFmtId="0" fontId="16" fillId="0" borderId="0" applyAlignment="1" pivotButton="0" quotePrefix="0" xfId="0">
      <alignment horizontal="left" vertical="center" wrapText="1"/>
    </xf>
    <xf numFmtId="0" fontId="3" fillId="0" borderId="0" applyAlignment="1" pivotButton="0" quotePrefix="0" xfId="0">
      <alignment horizontal="left" vertical="center" wrapText="1"/>
    </xf>
    <xf numFmtId="0" fontId="40" fillId="0" borderId="0" applyAlignment="1" pivotButton="0" quotePrefix="0" xfId="0">
      <alignment wrapText="1"/>
    </xf>
    <xf numFmtId="165" fontId="40" fillId="0" borderId="0" applyAlignment="1" pivotButton="0" quotePrefix="0" xfId="0">
      <alignment horizontal="center" vertical="center" wrapText="1"/>
    </xf>
    <xf numFmtId="0" fontId="44" fillId="0" borderId="0" applyAlignment="1" pivotButton="0" quotePrefix="0" xfId="0">
      <alignment horizontal="center" wrapText="1"/>
    </xf>
    <xf numFmtId="0" fontId="3" fillId="0" borderId="0" applyAlignment="1" pivotButton="0" quotePrefix="0" xfId="1">
      <alignment horizontal="center" vertical="center" wrapText="1"/>
    </xf>
    <xf numFmtId="0" fontId="39" fillId="0" borderId="0" applyAlignment="1" pivotButton="0" quotePrefix="0" xfId="0">
      <alignment wrapText="1"/>
    </xf>
    <xf numFmtId="0" fontId="0" fillId="0" borderId="0" applyAlignment="1" pivotButton="0" quotePrefix="0" xfId="0">
      <alignment wrapText="1"/>
    </xf>
    <xf numFmtId="165" fontId="3" fillId="0" borderId="0" applyAlignment="1" pivotButton="0" quotePrefix="0" xfId="8">
      <alignment horizontal="center" vertical="center" wrapText="1"/>
    </xf>
    <xf numFmtId="2" fontId="3" fillId="0" borderId="0" applyAlignment="1" pivotButton="0" quotePrefix="0" xfId="8">
      <alignment horizontal="center" vertical="center" wrapText="1"/>
    </xf>
    <xf numFmtId="165" fontId="3" fillId="39" borderId="0" applyAlignment="1" pivotButton="0" quotePrefix="0" xfId="8">
      <alignment horizontal="center" vertical="center" wrapText="1"/>
    </xf>
    <xf numFmtId="37" fontId="3" fillId="39" borderId="0" applyAlignment="1" pivotButton="0" quotePrefix="0" xfId="8">
      <alignment horizontal="center" vertical="center" wrapText="1"/>
    </xf>
    <xf numFmtId="0" fontId="1" fillId="0" borderId="0" pivotButton="0" quotePrefix="0" xfId="0"/>
    <xf numFmtId="0" fontId="1" fillId="0" borderId="0" applyAlignment="1" pivotButton="0" quotePrefix="0" xfId="0">
      <alignment vertical="top"/>
    </xf>
    <xf numFmtId="0" fontId="0" fillId="0" borderId="0" pivotButton="0" quotePrefix="0" xfId="0"/>
    <xf numFmtId="0" fontId="0" fillId="0" borderId="0" applyAlignment="1" pivotButton="0" quotePrefix="0" xfId="0">
      <alignment horizontal="center"/>
    </xf>
    <xf numFmtId="165" fontId="0" fillId="0" borderId="0" pivotButton="0" quotePrefix="0" xfId="0"/>
    <xf numFmtId="2" fontId="0" fillId="0" borderId="0" pivotButton="0" quotePrefix="0" xfId="0"/>
    <xf numFmtId="0" fontId="39" fillId="40" borderId="21" applyAlignment="1" pivotButton="0" quotePrefix="0" xfId="14">
      <alignment horizontal="center" vertical="center" wrapText="1"/>
    </xf>
    <xf numFmtId="0" fontId="39" fillId="41" borderId="21" applyAlignment="1" pivotButton="0" quotePrefix="0" xfId="14">
      <alignment horizontal="center" vertical="center" wrapText="1"/>
    </xf>
    <xf numFmtId="2" fontId="0" fillId="0" borderId="0" pivotButton="0" quotePrefix="0" xfId="0"/>
    <xf numFmtId="0" fontId="32" fillId="13" borderId="0" applyAlignment="1" pivotButton="0" quotePrefix="0" xfId="5">
      <alignment horizontal="left" vertical="center"/>
    </xf>
    <xf numFmtId="0" fontId="1" fillId="0" borderId="0" pivotButton="0" quotePrefix="0" xfId="0"/>
    <xf numFmtId="0" fontId="33" fillId="2" borderId="0" applyAlignment="1" pivotButton="0" quotePrefix="0" xfId="5">
      <alignment horizontal="left" vertical="center" wrapText="1"/>
    </xf>
    <xf numFmtId="0" fontId="1" fillId="0" borderId="0" applyAlignment="1" pivotButton="0" quotePrefix="0" xfId="0">
      <alignment vertical="top"/>
    </xf>
    <xf numFmtId="0" fontId="46" fillId="24" borderId="21" applyAlignment="1" pivotButton="0" quotePrefix="0" xfId="0">
      <alignment horizontal="center" vertical="center"/>
    </xf>
    <xf numFmtId="0" fontId="0" fillId="0" borderId="25" pivotButton="0" quotePrefix="0" xfId="0"/>
    <xf numFmtId="0" fontId="46" fillId="17" borderId="21" applyAlignment="1" pivotButton="0" quotePrefix="0" xfId="9">
      <alignment horizontal="center" vertical="center"/>
    </xf>
    <xf numFmtId="0" fontId="47" fillId="15" borderId="21" applyAlignment="1" pivotButton="0" quotePrefix="0" xfId="0">
      <alignment horizontal="center" vertical="center"/>
    </xf>
    <xf numFmtId="0" fontId="28" fillId="2" borderId="0" applyAlignment="1" pivotButton="0" quotePrefix="0" xfId="4">
      <alignment horizontal="left" vertical="center" indent="1"/>
    </xf>
    <xf numFmtId="0" fontId="0" fillId="0" borderId="0" pivotButton="0" quotePrefix="0" xfId="0"/>
    <xf numFmtId="0" fontId="0" fillId="0" borderId="0" applyAlignment="1" pivotButton="0" quotePrefix="0" xfId="0">
      <alignment horizontal="center"/>
    </xf>
    <xf numFmtId="165" fontId="0" fillId="0" borderId="0" pivotButton="0" quotePrefix="0" xfId="0"/>
    <xf numFmtId="0" fontId="17" fillId="2" borderId="0" applyAlignment="1" pivotButton="0" quotePrefix="0" xfId="0">
      <alignment horizontal="center" vertical="center"/>
    </xf>
    <xf numFmtId="2" fontId="0" fillId="0" borderId="0" pivotButton="0" quotePrefix="0" xfId="0"/>
    <xf numFmtId="0" fontId="3" fillId="2" borderId="0" applyAlignment="1" pivotButton="0" quotePrefix="0" xfId="0">
      <alignment horizontal="center" vertical="center"/>
    </xf>
    <xf numFmtId="0" fontId="46" fillId="16" borderId="21" applyAlignment="1" pivotButton="0" quotePrefix="0" xfId="0">
      <alignment horizontal="center" vertical="center"/>
    </xf>
    <xf numFmtId="0" fontId="14" fillId="6" borderId="0" applyAlignment="1" pivotButton="0" quotePrefix="0" xfId="0">
      <alignment horizontal="center" vertical="center"/>
    </xf>
    <xf numFmtId="0" fontId="13" fillId="4" borderId="0" applyAlignment="1" pivotButton="0" quotePrefix="0" xfId="0">
      <alignment horizontal="center" vertical="center"/>
    </xf>
    <xf numFmtId="0" fontId="25" fillId="9" borderId="0" applyAlignment="1" pivotButton="0" quotePrefix="0" xfId="4">
      <alignment horizontal="left" vertical="center" indent="1"/>
    </xf>
    <xf numFmtId="0" fontId="24" fillId="9" borderId="0" applyAlignment="1" pivotButton="0" quotePrefix="0" xfId="0">
      <alignment horizontal="center" vertical="center"/>
    </xf>
    <xf numFmtId="0" fontId="10" fillId="9" borderId="0" applyAlignment="1" pivotButton="0" quotePrefix="0" xfId="0">
      <alignment horizontal="center" vertical="center"/>
    </xf>
    <xf numFmtId="0" fontId="14" fillId="5" borderId="0" applyAlignment="1" pivotButton="0" quotePrefix="0" xfId="9">
      <alignment horizontal="center" vertical="center"/>
    </xf>
    <xf numFmtId="0" fontId="14" fillId="7" borderId="0" applyAlignment="1" pivotButton="0" quotePrefix="0" xfId="0">
      <alignment horizontal="center" vertical="center"/>
    </xf>
    <xf numFmtId="0" fontId="14" fillId="8" borderId="0" applyAlignment="1" pivotButton="0" quotePrefix="0" xfId="0">
      <alignment horizontal="center" vertical="center"/>
    </xf>
    <xf numFmtId="0" fontId="14" fillId="28" borderId="0" applyAlignment="1" pivotButton="0" quotePrefix="0" xfId="0">
      <alignment horizontal="center" vertical="center"/>
    </xf>
    <xf numFmtId="0" fontId="25" fillId="13" borderId="0" applyAlignment="1" pivotButton="0" quotePrefix="0" xfId="4">
      <alignment horizontal="left" vertical="center" indent="1"/>
    </xf>
    <xf numFmtId="0" fontId="24" fillId="13" borderId="0" applyAlignment="1" pivotButton="0" quotePrefix="0" xfId="0">
      <alignment horizontal="center" vertical="center"/>
    </xf>
    <xf numFmtId="0" fontId="10" fillId="13" borderId="0" applyAlignment="1" pivotButton="0" quotePrefix="0" xfId="0">
      <alignment horizontal="center" vertical="center"/>
    </xf>
  </cellXfs>
  <cellStyles count="15">
    <cellStyle name="Normal" xfId="0" builtinId="0"/>
    <cellStyle name="Hyperlink" xfId="1" builtinId="8"/>
    <cellStyle name="Percent" xfId="2" builtinId="5"/>
    <cellStyle name="zHiddenText" xfId="3"/>
    <cellStyle name="Title" xfId="4" builtinId="15"/>
    <cellStyle name="Heading 1" xfId="5" builtinId="16"/>
    <cellStyle name="Heading 3" xfId="6" builtinId="18"/>
    <cellStyle name="Date" xfId="7"/>
    <cellStyle name="Comma [0]" xfId="8" builtinId="6"/>
    <cellStyle name="Accent3" xfId="9" builtinId="37"/>
    <cellStyle name="20% - Accent1" xfId="10" builtinId="30"/>
    <cellStyle name="20% - Accent2" xfId="11" builtinId="34"/>
    <cellStyle name="20% - Accent3" xfId="12" builtinId="38"/>
    <cellStyle name="60% - Accent3" xfId="13" builtinId="40"/>
    <cellStyle name="20% - Accent4" xfId="14" builtinId="42"/>
  </cellStyles>
  <dxfs count="322">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
        </patternFill>
      </fill>
    </dxf>
    <dxf>
      <fill>
        <patternFill>
          <bgColor theme="3" tint="0.7999816888943144"/>
        </patternFill>
      </fill>
    </dxf>
    <dxf>
      <fill>
        <patternFill>
          <bgColor theme="6" tint="0.7999816888943144"/>
        </patternFill>
      </fill>
    </dxf>
    <dxf>
      <fill>
        <patternFill>
          <bgColor theme="7" tint="0.3999450666829432"/>
        </patternFill>
      </fill>
    </dxf>
    <dxf>
      <fill>
        <patternFill>
          <bgColor theme="6" tint="0.399945066682943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color auto="1"/>
      </font>
      <fill>
        <patternFill>
          <bgColor theme="0" tint="-0.1498764000366222"/>
        </patternFill>
      </fill>
      <border>
        <left/>
        <right/>
        <top/>
        <bottom style="thin">
          <color theme="0" tint="-0.3499862666707358"/>
        </bottom>
      </border>
    </dxf>
    <dxf>
      <font>
        <color auto="1"/>
      </font>
      <fill>
        <patternFill>
          <bgColor theme="0" tint="-0.0499893185216834"/>
        </patternFill>
      </fill>
      <border>
        <left/>
        <right/>
        <top/>
        <bottom style="thin">
          <color theme="0" tint="-0.3499862666707358"/>
        </bottom>
        <vertical/>
        <horizontal/>
      </border>
    </dxf>
    <dxf>
      <font>
        <color auto="1"/>
      </font>
      <fill>
        <patternFill>
          <bgColor theme="0" tint="-0.1498764000366222"/>
        </patternFill>
      </fill>
      <border>
        <left/>
        <right/>
        <top/>
        <bottom style="thin">
          <color theme="0" tint="-0.3499862666707358"/>
        </bottom>
      </border>
    </dxf>
    <dxf>
      <font>
        <color rgb="FF9C0006"/>
      </font>
      <fill>
        <patternFill patternType="solid">
          <bgColor rgb="FFD9D9D9"/>
        </patternFill>
      </fill>
    </dxf>
    <dxf>
      <font>
        <color rgb="FF9C0006"/>
      </font>
      <fill>
        <patternFill patternType="solid">
          <bgColor rgb="FF808080"/>
        </patternFill>
      </fill>
    </dxf>
    <dxf>
      <font>
        <b val="1"/>
        <color theme="0"/>
      </font>
      <border>
        <left style="thin">
          <color rgb="FFC00000"/>
        </left>
        <right style="thin">
          <color rgb="FFC00000"/>
        </right>
        <vertical/>
        <horizontal/>
      </border>
    </dxf>
    <dxf>
      <fill>
        <patternFill patternType="solid">
          <bgColor rgb="FFFFFF00"/>
        </patternFill>
      </fill>
    </dxf>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
        </patternFill>
      </fill>
    </dxf>
    <dxf>
      <fill>
        <patternFill>
          <bgColor theme="3" tint="0.7999816888943144"/>
        </patternFill>
      </fill>
    </dxf>
    <dxf>
      <fill>
        <patternFill>
          <bgColor theme="6" tint="0.7999816888943144"/>
        </patternFill>
      </fill>
    </dxf>
    <dxf>
      <fill>
        <patternFill>
          <bgColor theme="7" tint="0.3999450666829432"/>
        </patternFill>
      </fill>
    </dxf>
    <dxf>
      <fill>
        <patternFill>
          <bgColor theme="6" tint="0.399945066682943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bgColor rgb="FF00B050"/>
        </patternFill>
      </fill>
    </dxf>
    <dxf>
      <fill>
        <patternFill>
          <bgColor rgb="FFFF0000"/>
        </patternFill>
      </fill>
    </dxf>
    <dxf>
      <fill>
        <patternFill>
          <bgColor rgb="FF0070C0"/>
        </patternFill>
      </fill>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color auto="1"/>
      </font>
      <fill>
        <patternFill>
          <bgColor theme="0" tint="-0.1498764000366222"/>
        </patternFill>
      </fill>
      <border>
        <left/>
        <right/>
        <top/>
        <bottom style="thin">
          <color theme="0" tint="-0.3499862666707358"/>
        </bottom>
      </border>
    </dxf>
    <dxf>
      <font>
        <color auto="1"/>
      </font>
      <fill>
        <patternFill>
          <bgColor theme="0" tint="-0.0499893185216834"/>
        </patternFill>
      </fill>
      <border>
        <left/>
        <right/>
        <top/>
        <bottom style="thin">
          <color theme="0" tint="-0.3499862666707358"/>
        </bottom>
        <vertical/>
        <horizontal/>
      </border>
    </dxf>
    <dxf>
      <font>
        <color auto="1"/>
      </font>
      <fill>
        <patternFill>
          <bgColor theme="0" tint="-0.1498764000366222"/>
        </patternFill>
      </fill>
      <border>
        <left/>
        <right/>
        <top/>
        <bottom style="thin">
          <color theme="0" tint="-0.3499862666707358"/>
        </bottom>
      </border>
    </dxf>
    <dxf>
      <font>
        <color rgb="FF9C0006"/>
      </font>
      <fill>
        <patternFill patternType="solid">
          <bgColor rgb="FFD9D9D9"/>
        </patternFill>
      </fill>
    </dxf>
    <dxf>
      <font>
        <color rgb="FF9C0006"/>
      </font>
      <fill>
        <patternFill patternType="solid">
          <bgColor rgb="FF808080"/>
        </patternFill>
      </fill>
    </dxf>
    <dxf>
      <font>
        <b val="1"/>
        <color theme="0"/>
      </font>
      <border>
        <left style="thin">
          <color rgb="FFC00000"/>
        </left>
        <right style="thin">
          <color rgb="FFC00000"/>
        </right>
        <vertical/>
        <horizontal/>
      </border>
    </dxf>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
        </patternFill>
      </fill>
    </dxf>
    <dxf>
      <fill>
        <patternFill>
          <bgColor theme="3" tint="0.7999816888943144"/>
        </patternFill>
      </fill>
    </dxf>
    <dxf>
      <fill>
        <patternFill>
          <bgColor theme="6" tint="0.7999816888943144"/>
        </patternFill>
      </fill>
    </dxf>
    <dxf>
      <fill>
        <patternFill>
          <bgColor theme="7" tint="0.3999450666829432"/>
        </patternFill>
      </fill>
    </dxf>
    <dxf>
      <fill>
        <patternFill>
          <bgColor theme="6" tint="0.399945066682943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color auto="1"/>
      </font>
      <fill>
        <patternFill>
          <bgColor theme="0" tint="-0.1498764000366222"/>
        </patternFill>
      </fill>
      <border>
        <left/>
        <right/>
        <top/>
        <bottom style="thin">
          <color theme="0" tint="-0.3499862666707358"/>
        </bottom>
      </border>
    </dxf>
    <dxf>
      <font>
        <color auto="1"/>
      </font>
      <fill>
        <patternFill>
          <bgColor theme="0" tint="-0.0499893185216834"/>
        </patternFill>
      </fill>
      <border>
        <left/>
        <right/>
        <top/>
        <bottom style="thin">
          <color theme="0" tint="-0.3499862666707358"/>
        </bottom>
        <vertical/>
        <horizontal/>
      </border>
    </dxf>
    <dxf>
      <font>
        <color auto="1"/>
      </font>
      <fill>
        <patternFill>
          <bgColor theme="0" tint="-0.1498764000366222"/>
        </patternFill>
      </fill>
      <border>
        <left/>
        <right/>
        <top/>
        <bottom style="thin">
          <color theme="0" tint="-0.3499862666707358"/>
        </bottom>
      </border>
    </dxf>
    <dxf>
      <font>
        <color rgb="FF9C0006"/>
      </font>
      <fill>
        <patternFill patternType="solid">
          <bgColor rgb="FFD9D9D9"/>
        </patternFill>
      </fill>
    </dxf>
    <dxf>
      <font>
        <color rgb="FF9C0006"/>
      </font>
      <fill>
        <patternFill patternType="solid">
          <bgColor rgb="FF808080"/>
        </patternFill>
      </fill>
    </dxf>
    <dxf>
      <font>
        <b val="1"/>
        <color theme="0"/>
      </font>
      <border>
        <left style="thin">
          <color rgb="FFC00000"/>
        </left>
        <right style="thin">
          <color rgb="FFC00000"/>
        </right>
        <vertical/>
        <horizontal/>
      </border>
    </dxf>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
        </patternFill>
      </fill>
    </dxf>
    <dxf>
      <fill>
        <patternFill>
          <bgColor theme="3" tint="0.7999816888943144"/>
        </patternFill>
      </fill>
    </dxf>
    <dxf>
      <fill>
        <patternFill>
          <bgColor theme="6" tint="0.7999816888943144"/>
        </patternFill>
      </fill>
    </dxf>
    <dxf>
      <fill>
        <patternFill>
          <bgColor theme="7" tint="0.3999450666829432"/>
        </patternFill>
      </fill>
    </dxf>
    <dxf>
      <fill>
        <patternFill>
          <bgColor theme="6" tint="0.399945066682943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color auto="1"/>
      </font>
      <fill>
        <patternFill>
          <bgColor theme="0" tint="-0.1498764000366222"/>
        </patternFill>
      </fill>
      <border>
        <left/>
        <right/>
        <top/>
        <bottom style="thin">
          <color theme="0" tint="-0.3499862666707358"/>
        </bottom>
      </border>
    </dxf>
    <dxf>
      <font>
        <color auto="1"/>
      </font>
      <fill>
        <patternFill>
          <bgColor theme="0" tint="-0.0499893185216834"/>
        </patternFill>
      </fill>
      <border>
        <left/>
        <right/>
        <top/>
        <bottom style="thin">
          <color theme="0" tint="-0.3499862666707358"/>
        </bottom>
        <vertical/>
        <horizontal/>
      </border>
    </dxf>
    <dxf>
      <font>
        <color auto="1"/>
      </font>
      <fill>
        <patternFill>
          <bgColor theme="0" tint="-0.1498764000366222"/>
        </patternFill>
      </fill>
      <border>
        <left/>
        <right/>
        <top/>
        <bottom style="thin">
          <color theme="0" tint="-0.3499862666707358"/>
        </bottom>
      </border>
    </dxf>
    <dxf>
      <font>
        <color rgb="FF9C0006"/>
      </font>
      <fill>
        <patternFill patternType="solid">
          <bgColor rgb="FFD9D9D9"/>
        </patternFill>
      </fill>
    </dxf>
    <dxf>
      <font>
        <color rgb="FF9C0006"/>
      </font>
      <fill>
        <patternFill patternType="solid">
          <bgColor rgb="FF808080"/>
        </patternFill>
      </fill>
    </dxf>
    <dxf>
      <font>
        <b val="1"/>
        <color theme="0"/>
      </font>
      <border>
        <left style="thin">
          <color rgb="FFC00000"/>
        </left>
        <right style="thin">
          <color rgb="FFC00000"/>
        </right>
        <vertical/>
        <horizontal/>
      </border>
    </dxf>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
        </patternFill>
      </fill>
    </dxf>
    <dxf>
      <fill>
        <patternFill>
          <bgColor theme="3" tint="0.7999816888943144"/>
        </patternFill>
      </fill>
    </dxf>
    <dxf>
      <fill>
        <patternFill>
          <bgColor theme="6" tint="0.7999816888943144"/>
        </patternFill>
      </fill>
    </dxf>
    <dxf>
      <fill>
        <patternFill>
          <bgColor theme="7" tint="0.3999450666829432"/>
        </patternFill>
      </fill>
    </dxf>
    <dxf>
      <fill>
        <patternFill>
          <bgColor theme="6" tint="0.399945066682943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b val="1"/>
        <color theme="0"/>
      </font>
      <border>
        <left style="thin">
          <color rgb="FFC00000"/>
        </left>
        <right style="thin">
          <color rgb="FFC00000"/>
        </right>
        <vertical/>
        <horizontal/>
      </border>
    </dxf>
    <dxf>
      <font>
        <color auto="1"/>
      </font>
      <fill>
        <patternFill>
          <bgColor theme="0" tint="-0.1498764000366222"/>
        </patternFill>
      </fill>
      <border>
        <left/>
        <right/>
        <top/>
        <bottom style="thin">
          <color theme="0" tint="-0.3499862666707358"/>
        </bottom>
      </border>
    </dxf>
    <dxf>
      <font>
        <color auto="1"/>
      </font>
      <fill>
        <patternFill>
          <bgColor theme="0" tint="-0.0499893185216834"/>
        </patternFill>
      </fill>
      <border>
        <left/>
        <right/>
        <top/>
        <bottom style="thin">
          <color theme="0" tint="-0.3499862666707358"/>
        </bottom>
        <vertical/>
        <horizontal/>
      </border>
    </dxf>
    <dxf>
      <font>
        <color auto="1"/>
      </font>
      <fill>
        <patternFill>
          <bgColor theme="0" tint="-0.1498764000366222"/>
        </patternFill>
      </fill>
      <border>
        <left/>
        <right/>
        <top/>
        <bottom style="thin">
          <color theme="0" tint="-0.3499862666707358"/>
        </bottom>
      </border>
    </dxf>
    <dxf>
      <font>
        <color rgb="FF9C0006"/>
      </font>
      <fill>
        <patternFill patternType="solid">
          <bgColor rgb="FFD9D9D9"/>
        </patternFill>
      </fill>
    </dxf>
    <dxf>
      <font>
        <color rgb="FF9C0006"/>
      </font>
      <fill>
        <patternFill patternType="solid">
          <bgColor rgb="FF808080"/>
        </patternFill>
      </fill>
    </dxf>
    <dxf>
      <font>
        <b val="1"/>
        <color theme="0"/>
      </font>
      <border>
        <left style="thin">
          <color rgb="FFC00000"/>
        </left>
        <right style="thin">
          <color rgb="FFC00000"/>
        </right>
        <vertical/>
        <horizontal/>
      </border>
    </dxf>
    <dxf>
      <fill>
        <patternFill>
          <bgColor theme="2" tint="-0.09994811853389081"/>
        </patternFill>
      </fill>
      <border>
        <left style="thin">
          <color theme="2" tint="-0.09994811853389081"/>
        </left>
        <right style="thin">
          <color theme="2" tint="-0.09994811853389081"/>
        </right>
        <top style="thin">
          <color theme="0"/>
        </top>
        <bottom style="thin">
          <color theme="0"/>
        </bottom>
        <vertical/>
        <horizontal/>
      </border>
    </dxf>
    <dxf>
      <fill>
        <patternFill>
          <bgColor theme="9" tint="-0.249946592608417"/>
        </patternFill>
      </fill>
      <border>
        <left style="thin">
          <color theme="9" tint="-0.249946592608417"/>
        </left>
        <right style="thin">
          <color theme="9" tint="-0.249946592608417"/>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
        </patternFill>
      </fill>
      <border>
        <left style="thin">
          <color theme="7" tint="-0.249946592608417"/>
        </left>
        <right style="thin">
          <color theme="7" tint="-0.249946592608417"/>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ont>
        <color auto="1"/>
      </font>
      <fill>
        <patternFill>
          <bgColor theme="0" tint="-0.0499893185216834"/>
        </patternFill>
      </fill>
      <border>
        <left/>
        <right/>
        <top/>
        <bottom style="thin">
          <color theme="0" tint="-0.3499862666707358"/>
        </bottom>
        <vertical/>
        <horizontal/>
      </border>
    </dxf>
    <dxf>
      <font>
        <color auto="1"/>
      </font>
      <fill>
        <patternFill>
          <bgColor theme="0" tint="-0.1498764000366222"/>
        </patternFill>
      </fill>
      <border>
        <left/>
        <right/>
        <top/>
        <bottom style="thin">
          <color theme="0" tint="-0.3499862666707358"/>
        </bottom>
      </border>
    </dxf>
    <dxf>
      <font>
        <color auto="1"/>
      </font>
      <fill>
        <patternFill>
          <bgColor theme="0" tint="-0.1498764000366222"/>
        </patternFill>
      </fill>
      <border>
        <left/>
        <right/>
        <top/>
        <bottom style="thin">
          <color theme="0" tint="-0.3499862666707358"/>
        </bottom>
      </border>
    </dxf>
    <dxf>
      <font>
        <b val="1"/>
        <color theme="0"/>
      </font>
      <border>
        <left style="thin">
          <color rgb="FFC00000"/>
        </left>
        <right style="thin">
          <color rgb="FFC00000"/>
        </right>
        <vertical/>
        <horizontal/>
      </border>
    </dxf>
    <dxf>
      <fill>
        <patternFill>
          <bgColor theme="2" tint="-0.09994811853389081"/>
        </patternFill>
      </fill>
      <border>
        <left style="thin">
          <color theme="2" tint="-0.09994811853389081"/>
        </left>
        <right style="thin">
          <color theme="2" tint="-0.09994811853389081"/>
        </right>
        <top style="thin">
          <color theme="0"/>
        </top>
        <bottom style="thin">
          <color theme="0"/>
        </bottom>
        <vertical/>
        <horizontal/>
      </border>
    </dxf>
    <dxf>
      <fill>
        <patternFill>
          <bgColor theme="9" tint="-0.249946592608417"/>
        </patternFill>
      </fill>
      <border>
        <left style="thin">
          <color theme="9" tint="-0.249946592608417"/>
        </left>
        <right style="thin">
          <color theme="9" tint="-0.249946592608417"/>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
        </patternFill>
      </fill>
      <border>
        <left style="thin">
          <color theme="7" tint="-0.249946592608417"/>
        </left>
        <right style="thin">
          <color theme="7" tint="-0.249946592608417"/>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0.09994811853389081"/>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8"/>
        </patternFill>
      </fill>
      <border>
        <left/>
        <right/>
        <top/>
        <bottom/>
      </border>
    </dxf>
    <dxf>
      <font>
        <color theme="0"/>
      </font>
      <fill>
        <patternFill>
          <bgColor theme="1" tint="0.3499862666707358"/>
        </patternFill>
      </fill>
      <border>
        <left/>
        <right/>
        <top/>
        <bottom/>
      </border>
    </dxf>
    <dxf>
      <font>
        <b val="1"/>
        <color theme="0"/>
      </font>
      <border>
        <left style="thin">
          <color rgb="FFC00000"/>
        </left>
        <right style="thin">
          <color rgb="FFC00000"/>
        </right>
        <vertical/>
        <horizontal/>
      </border>
    </dxf>
    <dxf>
      <font>
        <name val="Calibri"/>
        <family val="2"/>
        <b val="1"/>
        <strike val="0"/>
        <outline val="0"/>
        <shadow val="0"/>
        <condense val="0"/>
        <color auto="1"/>
        <extend val="0"/>
        <sz val="11"/>
        <vertAlign val="baseline"/>
        <scheme val="minor"/>
      </font>
      <fill>
        <patternFill>
          <fgColor indexed="64"/>
          <bgColor indexed="65"/>
        </patternFill>
      </fill>
    </dxf>
    <dxf>
      <font>
        <name val="Calibri"/>
        <family val="2"/>
        <b val="1"/>
        <strike val="0"/>
        <outline val="0"/>
        <shadow val="0"/>
        <condense val="0"/>
        <color auto="1"/>
        <extend val="0"/>
        <sz val="11"/>
        <vertAlign val="baseline"/>
        <scheme val="minor"/>
      </font>
      <fill>
        <patternFill>
          <fgColor indexed="64"/>
          <bgColor indexed="65"/>
        </patternFill>
      </fill>
    </dxf>
    <dxf>
      <font>
        <name val="Calibri"/>
        <family val="2"/>
        <b val="1"/>
        <strike val="0"/>
        <outline val="0"/>
        <shadow val="0"/>
        <condense val="0"/>
        <color auto="1"/>
        <extend val="0"/>
        <sz val="11"/>
        <vertAlign val="baseline"/>
        <scheme val="minor"/>
      </font>
      <fill>
        <patternFill>
          <fgColor indexed="64"/>
          <bgColor indexed="65"/>
        </patternFill>
      </fill>
    </dxf>
    <dxf>
      <font>
        <name val="Calibri"/>
        <family val="2"/>
        <b val="1"/>
        <strike val="0"/>
        <outline val="0"/>
        <shadow val="0"/>
        <condense val="0"/>
        <color auto="1"/>
        <extend val="0"/>
        <sz val="11"/>
        <vertAlign val="baseline"/>
        <scheme val="minor"/>
      </font>
      <fill>
        <patternFill>
          <fgColor indexed="64"/>
          <bgColor indexed="65"/>
        </patternFill>
      </fill>
    </dxf>
    <dxf>
      <font>
        <name val="Calibri"/>
        <family val="2"/>
        <b val="1"/>
        <strike val="0"/>
        <outline val="0"/>
        <shadow val="0"/>
        <condense val="0"/>
        <color auto="1"/>
        <extend val="0"/>
        <sz val="11"/>
        <vertAlign val="baseline"/>
        <scheme val="minor"/>
      </font>
      <fill>
        <patternFill>
          <fgColor indexed="64"/>
          <bgColor indexed="65"/>
        </patternFill>
      </fill>
    </dxf>
    <dxf>
      <alignment horizontal="center" vertical="center"/>
    </dxf>
    <dxf>
      <alignment horizontal="center" vertical="center"/>
    </dxf>
    <dxf>
      <alignment horizontal="left" vertical="bottom" wrapText="1" relativeIndent="1"/>
    </dxf>
    <dxf>
      <font>
        <name val="Calibri"/>
        <family val="2"/>
        <b val="1"/>
        <strike val="0"/>
        <outline val="0"/>
        <shadow val="0"/>
        <color theme="0"/>
        <sz val="12"/>
        <vertAlign val="baseline"/>
        <scheme val="minor"/>
      </font>
      <fill>
        <patternFill patternType="solid">
          <fgColor indexed="64"/>
          <bgColor theme="9" tint="-0.499984740745262"/>
        </patternFill>
      </fill>
    </dxf>
    <dxf>
      <alignment horizontal="center" vertical="center"/>
    </dxf>
    <dxf>
      <alignment horizontal="center" vertical="center"/>
    </dxf>
    <dxf>
      <alignment horizontal="left" vertical="bottom" wrapText="1" relativeIndent="1"/>
    </dxf>
    <dxf>
      <font>
        <name val="Calibri"/>
        <family val="2"/>
        <b val="1"/>
        <strike val="0"/>
        <outline val="0"/>
        <shadow val="0"/>
        <color auto="1"/>
        <sz val="12"/>
        <vertAlign val="baseline"/>
        <scheme val="minor"/>
      </font>
      <fill>
        <patternFill patternType="solid">
          <fgColor indexed="64"/>
          <bgColor theme="0" tint="-0.1499984740745262"/>
        </patternFill>
      </fill>
    </dxf>
    <dxf>
      <font>
        <name val="Calibri"/>
        <family val="2"/>
        <strike val="0"/>
        <outline val="0"/>
        <shadow val="0"/>
        <condense val="0"/>
        <color auto="1"/>
        <extend val="0"/>
        <sz val="11"/>
        <vertAlign val="baseline"/>
        <scheme val="minor"/>
      </font>
      <fill>
        <patternFill>
          <fgColor indexed="64"/>
          <bgColor indexed="65"/>
        </patternFill>
      </fill>
      <alignment wrapText="1"/>
    </dxf>
    <dxf>
      <font>
        <name val="Calibri"/>
        <family val="2"/>
        <strike val="0"/>
        <outline val="0"/>
        <shadow val="0"/>
        <sz val="11"/>
        <vertAlign val="baseline"/>
        <scheme val="minor"/>
      </font>
      <numFmt numFmtId="2" formatCode="0.00"/>
      <alignment wrapText="1"/>
    </dxf>
    <dxf>
      <font>
        <name val="Calibri"/>
        <family val="2"/>
        <strike val="0"/>
        <outline val="0"/>
        <shadow val="0"/>
        <condense val="0"/>
        <color auto="1"/>
        <extend val="0"/>
        <sz val="11"/>
        <vertAlign val="baseline"/>
        <scheme val="minor"/>
      </font>
      <numFmt numFmtId="165" formatCode="yyyy\-mm\-dd;@"/>
      <fill>
        <patternFill>
          <fgColor indexed="64"/>
          <bgColor indexed="65"/>
        </patternFill>
      </fill>
      <alignment wrapText="1"/>
    </dxf>
    <dxf>
      <font>
        <name val="Calibri"/>
        <family val="2"/>
        <strike val="0"/>
        <outline val="0"/>
        <shadow val="0"/>
        <sz val="11"/>
        <vertAlign val="baseline"/>
        <scheme val="minor"/>
      </font>
      <numFmt numFmtId="165" formatCode="yyyy\-mm\-dd;@"/>
      <alignment wrapText="1"/>
    </dxf>
    <dxf>
      <font>
        <name val="Calibri"/>
        <family val="2"/>
        <strike val="0"/>
        <outline val="0"/>
        <shadow val="0"/>
        <sz val="11"/>
        <vertAlign val="baseline"/>
        <scheme val="minor"/>
      </font>
      <alignment wrapText="1"/>
    </dxf>
    <dxf>
      <font>
        <name val="Calibri"/>
        <family val="2"/>
        <strike val="0"/>
        <outline val="0"/>
        <shadow val="0"/>
        <condense val="0"/>
        <color auto="1"/>
        <extend val="0"/>
        <sz val="11"/>
        <vertAlign val="baseline"/>
        <scheme val="minor"/>
      </font>
      <alignment horizontal="center" vertical="center" wrapText="1"/>
    </dxf>
    <dxf>
      <font>
        <name val="Calibri"/>
        <family val="2"/>
        <strike val="0"/>
        <outline val="0"/>
        <shadow val="0"/>
        <condense val="0"/>
        <color auto="1"/>
        <extend val="0"/>
        <sz val="11"/>
        <vertAlign val="baseline"/>
        <scheme val="minor"/>
      </font>
      <alignment horizontal="center" vertical="center" wrapText="1"/>
    </dxf>
    <dxf>
      <font>
        <name val="Calibri"/>
        <family val="2"/>
        <strike val="0"/>
        <outline val="0"/>
        <shadow val="0"/>
        <condense val="0"/>
        <color auto="1"/>
        <extend val="0"/>
        <sz val="11"/>
        <vertAlign val="baseline"/>
        <scheme val="minor"/>
      </font>
      <alignment horizontal="center" vertical="center" wrapText="1"/>
    </dxf>
    <dxf>
      <font>
        <name val="Calibri"/>
        <family val="2"/>
        <strike val="0"/>
        <outline val="0"/>
        <shadow val="0"/>
        <condense val="0"/>
        <color auto="1"/>
        <extend val="0"/>
        <sz val="11"/>
        <vertAlign val="baseline"/>
        <scheme val="minor"/>
      </font>
      <alignment horizontal="center" vertical="center" wrapText="1"/>
    </dxf>
    <dxf>
      <font>
        <name val="Calibri"/>
        <family val="2"/>
        <strike val="0"/>
        <outline val="0"/>
        <shadow val="0"/>
        <sz val="11"/>
        <vertAlign val="baseline"/>
        <scheme val="minor"/>
      </font>
      <fill>
        <patternFill>
          <fgColor indexed="64"/>
          <bgColor auto="1"/>
        </patternFill>
      </fill>
      <alignment horizontal="left" vertical="bottom" wrapText="1"/>
    </dxf>
    <dxf>
      <font>
        <name val="Calibri"/>
        <family val="2"/>
        <strike val="0"/>
        <outline val="0"/>
        <shadow val="0"/>
        <color auto="1"/>
        <sz val="11"/>
        <vertAlign val="baseline"/>
        <scheme val="minor"/>
      </font>
      <fill>
        <patternFill>
          <fgColor indexed="64"/>
          <bgColor auto="1"/>
        </patternFill>
      </fill>
      <alignment horizontal="center" vertical="center" wrapText="1"/>
    </dxf>
    <dxf>
      <font>
        <name val="Calibri"/>
        <family val="2"/>
        <strike val="0"/>
        <outline val="0"/>
        <shadow val="0"/>
        <sz val="11"/>
        <vertAlign val="baseline"/>
        <scheme val="minor"/>
      </font>
      <alignment wrapText="1"/>
    </dxf>
    <dxf>
      <font>
        <name val="Calibri"/>
        <family val="2"/>
        <b val="1"/>
        <strike val="0"/>
        <outline val="0"/>
        <shadow val="0"/>
        <color theme="0"/>
        <sz val="11"/>
        <vertAlign val="baseline"/>
        <scheme val="minor"/>
      </font>
      <fill>
        <patternFill patternType="solid">
          <fgColor indexed="64"/>
          <bgColor theme="1" tint="0.249977111117893"/>
        </patternFill>
      </fill>
    </dxf>
    <dxf>
      <border>
        <left/>
        <right/>
        <top/>
        <bottom/>
        <vertical/>
        <horizontal/>
      </border>
    </dxf>
    <dxf>
      <border>
        <left/>
        <right/>
        <top/>
        <bottom/>
        <vertical/>
        <horizontal/>
      </border>
    </dxf>
    <dxf>
      <border>
        <left/>
        <right/>
        <top/>
        <bottom/>
        <vertical/>
        <horizontal/>
      </border>
    </dxf>
    <dxf>
      <fill>
        <patternFill>
          <bgColor theme="0" tint="-0.0499893185216834"/>
        </patternFill>
      </fill>
      <border>
        <left/>
        <right/>
        <top/>
        <bottom/>
        <vertical/>
        <horizontal/>
      </border>
    </dxf>
    <dxf>
      <font>
        <b val="1"/>
        <color theme="1"/>
      </font>
    </dxf>
    <dxf>
      <font>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
      <fill>
        <patternFill>
          <bgColor theme="1" tint="0.249946592608417"/>
        </patternFill>
      </fill>
    </dxf>
    <dxf>
      <fill>
        <patternFill patternType="solid">
          <fgColor indexed="64"/>
          <bgColor theme="1" tint="0.3499862666707358"/>
        </patternFill>
      </fill>
      <border>
        <left/>
        <right/>
        <top/>
        <bottom/>
        <vertical/>
        <horizontal/>
      </border>
    </dxf>
    <dxf>
      <font>
        <color theme="0"/>
      </font>
      <fill>
        <patternFill>
          <bgColor theme="1" tint="0.3499862666707358"/>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tableStyleElement type="wholeTable" dxfId="321"/>
      <tableStyleElement type="headerRow" dxfId="320"/>
      <tableStyleElement type="firstRowStripe" dxfId="319"/>
      <tableStyleElement type="secondRowStripe" dxfId="318"/>
    </tableStyle>
    <tableStyle name="ToDoList" pivot="0" count="9">
      <tableStyleElement type="wholeTable" dxfId="317"/>
      <tableStyleElement type="headerRow" dxfId="316"/>
      <tableStyleElement type="totalRow" dxfId="315"/>
      <tableStyleElement type="firstColumn" dxfId="314"/>
      <tableStyleElement type="lastColumn" dxfId="313"/>
      <tableStyleElement type="firstRowStripe" dxfId="312"/>
      <tableStyleElement type="secondRowStripe" dxfId="311"/>
      <tableStyleElement type="firstColumnStripe" dxfId="310"/>
      <tableStyleElement type="secondColumnStripe" dxfId="30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4</col>
      <colOff>2362200</colOff>
      <row>1</row>
      <rowOff>15240</rowOff>
    </from>
    <to>
      <col>5</col>
      <colOff>152400</colOff>
      <row>1</row>
      <rowOff>601980</rowOff>
    </to>
    <pic>
      <nvPicPr>
        <cNvPr id="2" name="Graphic 1" descr="Gantt Chart with solid fill"/>
        <cNvPicPr>
          <a:picLocks noChangeAspect="1"/>
        </cNvPicPr>
      </nvPicPr>
      <blipFill>
        <a:blip r:embed="rId1"/>
        <a:stretch>
          <a:fillRect/>
        </a:stretch>
      </blipFill>
      <spPr>
        <a:xfrm>
          <a:off x="8473440" y="381000"/>
          <a:ext cx="586740" cy="586740"/>
        </a:xfrm>
        <a:prstGeom prst="rect">
          <avLst/>
        </a:prstGeom>
        <a:ln>
          <a:prstDash val="solid"/>
        </a:ln>
      </spPr>
    </pic>
    <clientData/>
  </twoCellAnchor>
</wsDr>
</file>

<file path=xl/tables/table1.xml><?xml version="1.0" encoding="utf-8"?>
<table xmlns="http://schemas.openxmlformats.org/spreadsheetml/2006/main" id="1" name="Milestones4352" displayName="Milestones4352" ref="B10:L314" headerRowCount="1" totalsRowShown="0" headerRowDxfId="308" dataDxfId="307">
  <autoFilter ref="B10:L314"/>
  <tableColumns count="11">
    <tableColumn id="13" name="Feature Area" dataDxfId="306"/>
    <tableColumn id="1" name="Strategic Theme ID" dataDxfId="305"/>
    <tableColumn id="14" name="Name" dataDxfId="304"/>
    <tableColumn id="10" name="Predecessors" dataDxfId="303"/>
    <tableColumn id="17" name="Successors" dataDxfId="302"/>
    <tableColumn id="15" name="State" dataDxfId="301"/>
    <tableColumn id="4" name="Progress" dataDxfId="300"/>
    <tableColumn id="5" name="Start Date" dataDxfId="299" dataCellStyle="Date"/>
    <tableColumn id="12" name="End Date" dataDxfId="298" dataCellStyle="Comma [0]"/>
    <tableColumn id="6" name="Days" dataDxfId="297" dataCellStyle="Comma [0]">
      <calculatedColumnFormula>Milestones4352[[#This Row],[End Date]]-Milestones4352[[#This Row],[Start Date]]</calculatedColumnFormula>
    </tableColumn>
    <tableColumn id="8" name="GoLive" dataDxfId="296" dataCellStyle="Comma [0]"/>
  </tableColumns>
  <tableStyleInfo name="ToDoList" showFirstColumn="1" showLastColumn="0" showRowStripes="1" showColumnStripes="0"/>
</table>
</file>

<file path=xl/tables/table2.xml><?xml version="1.0" encoding="utf-8"?>
<table xmlns="http://schemas.openxmlformats.org/spreadsheetml/2006/main" id="2" name="Milestones435" displayName="Milestones435" ref="B9:G36" headerRowCount="1" totalsRowShown="0" headerRowDxfId="295">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94"/>
    <tableColumn id="2" name="Category" dataDxfId="293"/>
    <tableColumn id="3" name="Assigned to" dataDxfId="292"/>
    <tableColumn id="4" name="Progress"/>
    <tableColumn id="5" name="Start" dataCellStyle="Date"/>
    <tableColumn id="6" name="Days" dataCellStyle="Comma [0]"/>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L36" headerRowCount="1" totalsRowShown="0" headerRowDxfId="291">
  <autoFilter ref="B9:L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Milestone description" dataDxfId="290"/>
    <tableColumn id="2" name="Category" dataDxfId="289"/>
    <tableColumn id="3" name="Assigned to" dataDxfId="288"/>
    <tableColumn id="4" name="Progress"/>
    <tableColumn id="10" name="Column4" dataDxfId="287" dataCellStyle="Percent"/>
    <tableColumn id="11" name="Column5" dataDxfId="286" dataCellStyle="Percent"/>
    <tableColumn id="9" name="Column3" dataDxfId="285" dataCellStyle="Percent"/>
    <tableColumn id="8" name="Column2" dataDxfId="284" dataCellStyle="Percent"/>
    <tableColumn id="7" name="Column1" dataDxfId="283" dataCellStyle="Percent"/>
    <tableColumn id="5" name="Start" dataCellStyle="Date"/>
    <tableColumn id="6" name="Days" dataCellStyle="Comma [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table" Target="/xl/tables/table1.xml" Id="rId1" /></Relationships>
</file>

<file path=xl/worksheets/_rels/sheet3.xml.rels><Relationships xmlns="http://schemas.openxmlformats.org/package/2006/relationships"><Relationship Type="http://schemas.openxmlformats.org/officeDocument/2006/relationships/table" Target="/xl/tables/table2.xml" Id="rId1" /></Relationships>
</file>

<file path=xl/worksheets/_rels/sheet4.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M19"/>
  <sheetViews>
    <sheetView showGridLines="0" zoomScaleNormal="100" workbookViewId="0">
      <selection activeCell="A1" sqref="A1"/>
    </sheetView>
  </sheetViews>
  <sheetFormatPr baseColWidth="10" defaultColWidth="9.1640625" defaultRowHeight="14"/>
  <cols>
    <col width="4.83203125" customWidth="1" style="208" min="1" max="1"/>
    <col width="2.83203125" customWidth="1" style="208" min="2" max="2"/>
    <col width="40.83203125" customWidth="1" style="206" min="3" max="5"/>
    <col width="2.83203125" customWidth="1" style="206" min="6" max="6"/>
    <col width="9.1640625" customWidth="1" style="206" min="7" max="11"/>
    <col width="9.1640625" customWidth="1" style="206" min="12" max="16384"/>
  </cols>
  <sheetData>
    <row r="1" ht="33" customFormat="1" customHeight="1" s="5">
      <c r="D1" s="91" t="n"/>
    </row>
    <row r="2" ht="50" customHeight="1" s="214">
      <c r="A2" s="5" t="n"/>
      <c r="B2" s="97" t="n"/>
      <c r="C2" s="205" t="inlineStr">
        <is>
          <t>ABOUT THIS GANTT CHART</t>
        </is>
      </c>
      <c r="F2" s="97" t="n"/>
      <c r="G2" s="5" t="n"/>
      <c r="H2" s="5" t="n"/>
      <c r="I2" s="5" t="n"/>
      <c r="J2" s="5" t="n"/>
      <c r="K2" s="5" t="n"/>
      <c r="L2" s="5" t="n"/>
      <c r="M2" s="5" t="n"/>
    </row>
    <row r="3" ht="14.5" customHeight="1" s="214">
      <c r="A3" s="5" t="n"/>
      <c r="B3" s="92" t="n"/>
      <c r="C3" s="93" t="n"/>
      <c r="D3" s="94" t="n"/>
      <c r="E3" s="92" t="n"/>
      <c r="F3" s="92" t="n"/>
      <c r="G3" s="5" t="n"/>
      <c r="H3" s="5" t="n"/>
      <c r="I3" s="5" t="n"/>
      <c r="J3" s="5" t="n"/>
      <c r="K3" s="5" t="n"/>
      <c r="L3" s="5" t="n"/>
      <c r="M3" s="5" t="n"/>
    </row>
    <row r="4" ht="67" customFormat="1" customHeight="1" s="208">
      <c r="A4" s="5" t="n"/>
      <c r="B4" s="92" t="n"/>
      <c r="C4" s="207" t="inlineStr">
        <is>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is>
      </c>
      <c r="F4" s="92" t="n"/>
      <c r="G4" s="5" t="n"/>
      <c r="H4" s="5" t="n"/>
      <c r="I4" s="5" t="n"/>
      <c r="J4" s="5" t="n"/>
      <c r="K4" s="5" t="n"/>
      <c r="L4" s="5" t="n"/>
      <c r="M4" s="5" t="n"/>
    </row>
    <row r="5" ht="67" customFormat="1" customHeight="1" s="208">
      <c r="A5" s="5" t="n"/>
      <c r="B5" s="92" t="n"/>
      <c r="C5" s="207" t="inlineStr">
        <is>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is>
      </c>
      <c r="F5" s="92" t="n"/>
      <c r="G5" s="5" t="n"/>
      <c r="H5" s="5" t="n"/>
      <c r="I5" s="5" t="n"/>
      <c r="J5" s="5" t="n"/>
      <c r="K5" s="5" t="n"/>
      <c r="L5" s="5" t="n"/>
      <c r="M5" s="5" t="n"/>
    </row>
    <row r="6" ht="15" customHeight="1" s="214">
      <c r="A6" s="206" t="n"/>
      <c r="B6" s="95" t="n"/>
      <c r="C6" s="95" t="n"/>
      <c r="D6" s="96" t="n"/>
      <c r="E6" s="95" t="n"/>
      <c r="F6" s="95" t="n"/>
    </row>
    <row r="7" ht="50" customHeight="1" s="214">
      <c r="A7" s="206" t="n"/>
      <c r="B7" s="206" t="n"/>
    </row>
    <row r="8" ht="14.5" customHeight="1" s="214">
      <c r="A8" s="206" t="n"/>
      <c r="B8" s="206" t="n"/>
    </row>
    <row r="9" ht="90" customHeight="1" s="214">
      <c r="C9" s="208" t="n"/>
      <c r="D9" s="208" t="n"/>
      <c r="E9" s="208" t="n"/>
      <c r="F9" s="208" t="n"/>
      <c r="G9" s="208" t="n"/>
      <c r="H9" s="208" t="n"/>
    </row>
    <row r="10" ht="14.5" customHeight="1" s="214">
      <c r="A10" s="206" t="n"/>
      <c r="B10" s="206" t="n"/>
    </row>
    <row r="11">
      <c r="A11" s="206" t="n"/>
      <c r="B11" s="206" t="n"/>
      <c r="D11" s="208" t="n"/>
    </row>
    <row r="12">
      <c r="A12" s="206" t="n"/>
      <c r="B12" s="206" t="n"/>
      <c r="D12" s="208" t="n"/>
    </row>
    <row r="13">
      <c r="A13" s="206" t="n"/>
      <c r="B13" s="206" t="n"/>
      <c r="D13" s="208" t="n"/>
    </row>
    <row r="14">
      <c r="A14" s="206" t="n"/>
      <c r="B14" s="206" t="n"/>
      <c r="D14" s="208" t="n"/>
    </row>
    <row r="15">
      <c r="A15" s="206" t="n"/>
      <c r="B15" s="206" t="n"/>
      <c r="D15" s="208" t="n"/>
    </row>
    <row r="16">
      <c r="A16" s="206" t="n"/>
      <c r="B16" s="206" t="n"/>
      <c r="D16" s="208" t="n"/>
    </row>
    <row r="17">
      <c r="A17" s="206" t="n"/>
      <c r="B17" s="206" t="n"/>
      <c r="D17" s="208" t="n"/>
    </row>
    <row r="18">
      <c r="A18" s="206" t="n"/>
      <c r="B18" s="206" t="n"/>
      <c r="D18" s="208" t="n"/>
    </row>
    <row r="19">
      <c r="A19" s="206" t="n"/>
      <c r="B19" s="206" t="n"/>
      <c r="D19" s="208" t="n"/>
    </row>
  </sheetData>
  <mergeCells count="3">
    <mergeCell ref="C2:E2"/>
    <mergeCell ref="C4:E4"/>
    <mergeCell ref="C5:E5"/>
  </mergeCells>
  <pageMargins left="0.5" right="0.5" top="0.5" bottom="0.5" header="0.3" footer="0.3"/>
  <pageSetup orientation="portrait"/>
  <drawing r:id="rId1"/>
</worksheet>
</file>

<file path=xl/worksheets/sheet2.xml><?xml version="1.0" encoding="utf-8"?>
<worksheet xmlns:r="http://schemas.openxmlformats.org/officeDocument/2006/relationships" xmlns="http://schemas.openxmlformats.org/spreadsheetml/2006/main">
  <sheetPr>
    <outlinePr summaryBelow="1" summaryRight="1"/>
    <pageSetUpPr fitToPage="1"/>
  </sheetPr>
  <dimension ref="A1:X316"/>
  <sheetViews>
    <sheetView showGridLines="0" tabSelected="1" showRuler="0" topLeftCell="J1" zoomScale="83" zoomScaleNormal="57" zoomScalePageLayoutView="70" workbookViewId="0">
      <selection activeCell="AB12" sqref="AB12"/>
    </sheetView>
  </sheetViews>
  <sheetFormatPr baseColWidth="10" defaultColWidth="8.83203125" defaultRowHeight="30" customHeight="1" outlineLevelRow="1"/>
  <cols>
    <col width="4.83203125" customWidth="1" style="6" min="1" max="1"/>
    <col width="24.5" customWidth="1" style="214" min="2" max="2"/>
    <col width="13.33203125" bestFit="1" customWidth="1" style="214" min="3" max="3"/>
    <col width="38.33203125" customWidth="1" style="214" min="4" max="4"/>
    <col width="36.5" customWidth="1" style="214" min="5" max="5"/>
    <col width="40" bestFit="1" customWidth="1" style="215" min="6" max="6"/>
    <col width="29.1640625" customWidth="1" style="214" min="7" max="7"/>
    <col width="18.5" customWidth="1" style="214" min="8" max="8"/>
    <col width="19.6640625" customWidth="1" style="216" min="9" max="9"/>
    <col width="10.5" bestFit="1" customWidth="1" style="216" min="10" max="10"/>
    <col outlineLevel="1" width="9" customWidth="1" style="218" min="11" max="11"/>
    <col width="10.5" customWidth="1" style="214" min="12" max="12"/>
    <col width="16.83203125" customWidth="1" style="214" min="13" max="23"/>
    <col width="10.6640625" bestFit="1" customWidth="1" style="218" min="24" max="24"/>
  </cols>
  <sheetData>
    <row r="1" ht="25" customHeight="1" s="214"/>
    <row r="2" ht="50" customHeight="1" s="214">
      <c r="A2" s="7" t="n"/>
      <c r="B2" s="213" t="inlineStr">
        <is>
          <t>USP Dependencies (By PI date)</t>
        </is>
      </c>
      <c r="J2" s="217" t="n"/>
      <c r="P2" s="219" t="n"/>
      <c r="V2" s="53" t="n"/>
      <c r="W2" s="53" t="n"/>
    </row>
    <row r="3" ht="20" customHeight="1" s="214">
      <c r="A3" s="7" t="n"/>
      <c r="B3" s="54" t="n"/>
      <c r="C3" s="55" t="n"/>
      <c r="D3" s="117" t="inlineStr">
        <is>
          <t>To do:</t>
        </is>
      </c>
      <c r="E3" s="56" t="n"/>
      <c r="F3" s="57" t="n"/>
      <c r="G3" s="68" t="n"/>
      <c r="H3" s="56" t="n"/>
      <c r="I3" s="160" t="n"/>
      <c r="J3" s="161" t="n"/>
      <c r="K3" s="158" t="n"/>
      <c r="L3" s="1" t="n"/>
      <c r="M3" s="1" t="n"/>
    </row>
    <row r="4" ht="48" customHeight="1" s="214">
      <c r="A4" s="7" t="n"/>
      <c r="B4" s="58" t="inlineStr">
        <is>
          <t>USP Undertakers</t>
        </is>
      </c>
      <c r="C4" s="59" t="n"/>
      <c r="D4" s="118" t="inlineStr">
        <is>
          <t>for testing pick pred/succ with different dates, bring together start and end date columns, put go live date before</t>
        </is>
      </c>
      <c r="E4" s="108" t="inlineStr">
        <is>
          <t xml:space="preserve">FA Legend:   </t>
        </is>
      </c>
      <c r="F4" s="113" t="inlineStr">
        <is>
          <t>Data Migration (DM)</t>
        </is>
      </c>
      <c r="G4" s="114" t="inlineStr">
        <is>
          <t>Commercial Medical Product (CMP)</t>
        </is>
      </c>
      <c r="H4" s="162" t="inlineStr">
        <is>
          <t>Data, Reporting and Analytics (RA)</t>
        </is>
      </c>
      <c r="J4" s="163" t="n"/>
      <c r="L4" s="108" t="inlineStr">
        <is>
          <t xml:space="preserve">Progress Legend:   </t>
        </is>
      </c>
      <c r="M4" s="211" t="inlineStr">
        <is>
          <t>On track</t>
        </is>
      </c>
      <c r="N4" s="210" t="n"/>
      <c r="O4" s="116" t="n"/>
      <c r="P4" s="212" t="inlineStr">
        <is>
          <t>At risk</t>
        </is>
      </c>
      <c r="Q4" s="210" t="n"/>
      <c r="R4" s="112" t="n"/>
      <c r="S4" s="220" t="inlineStr">
        <is>
          <t>High Risk</t>
        </is>
      </c>
      <c r="T4" s="210" t="n"/>
      <c r="U4" s="112" t="n"/>
      <c r="V4" s="209" t="inlineStr">
        <is>
          <t>Completed</t>
        </is>
      </c>
      <c r="W4" s="210" t="n"/>
    </row>
    <row r="5" ht="45" customHeight="1" s="214">
      <c r="A5" s="7" t="n"/>
      <c r="B5" s="64" t="inlineStr">
        <is>
          <t>Project lead: Chanita Sumar</t>
        </is>
      </c>
      <c r="C5" s="60" t="n"/>
      <c r="D5" s="119" t="inlineStr">
        <is>
          <t>Filtering on feature area</t>
        </is>
      </c>
      <c r="E5" s="62" t="n"/>
      <c r="F5" s="131" t="inlineStr">
        <is>
          <t>Quotes, Install and Bill (QIB)</t>
        </is>
      </c>
      <c r="G5" s="134" t="inlineStr">
        <is>
          <t>Broker and Employer Experience (BEE)</t>
        </is>
      </c>
      <c r="H5" s="164" t="inlineStr">
        <is>
          <t>Provider &amp; Claim Payment+ (PCP)</t>
        </is>
      </c>
    </row>
    <row r="6" ht="32" customHeight="1" s="214">
      <c r="A6" s="7" t="n"/>
      <c r="B6" s="65" t="inlineStr">
        <is>
          <t>Project Start Date:</t>
        </is>
      </c>
      <c r="C6" s="66" t="d">
        <v>2022-05-31T00:00:00</v>
      </c>
      <c r="D6" s="120" t="inlineStr">
        <is>
          <t>Organize ST by  project connections - color grouping</t>
        </is>
      </c>
      <c r="E6" s="62" t="n"/>
      <c r="F6" s="132" t="inlineStr">
        <is>
          <t>Specialty (SP)</t>
        </is>
      </c>
      <c r="G6" s="115" t="inlineStr">
        <is>
          <t>Member Experience (ME)</t>
        </is>
      </c>
      <c r="H6" s="165" t="inlineStr">
        <is>
          <t>Scalability (SC)</t>
        </is>
      </c>
      <c r="L6" s="109" t="inlineStr">
        <is>
          <t xml:space="preserve">PI Start:   </t>
        </is>
      </c>
      <c r="M6" s="124">
        <f>TEXT(M8,"mmm-dd-yy")</f>
        <v/>
      </c>
      <c r="N6" s="125">
        <f>TEXT(N8,"mmm-dd-yy")</f>
        <v/>
      </c>
      <c r="O6" s="125">
        <f>TEXT(O8,"mmm-dd-yy")</f>
        <v/>
      </c>
      <c r="P6" s="125">
        <f>TEXT(P8,"mmm-dd-yy")</f>
        <v/>
      </c>
      <c r="Q6" s="125">
        <f>TEXT(Q8,"mmm-dd-yy")</f>
        <v/>
      </c>
      <c r="R6" s="125">
        <f>TEXT(R8,"mmm-dd-yy")</f>
        <v/>
      </c>
      <c r="S6" s="125">
        <f>TEXT(S8,"mmm-dd-yy")</f>
        <v/>
      </c>
      <c r="T6" s="125">
        <f>TEXT(T8,"mmm-dd-yy")</f>
        <v/>
      </c>
      <c r="U6" s="125">
        <f>TEXT(U8,"mmm-dd-yy")</f>
        <v/>
      </c>
      <c r="V6" s="125">
        <f>TEXT(V8,"mmm-dd-yy")</f>
        <v/>
      </c>
      <c r="W6" s="126">
        <f>TEXT(W8,"mmm-dd-yy")</f>
        <v/>
      </c>
    </row>
    <row r="7" ht="48" customHeight="1" s="214">
      <c r="A7" s="7" t="n"/>
      <c r="B7" s="65" t="n"/>
      <c r="C7" s="66" t="n"/>
      <c r="D7" s="120" t="n"/>
      <c r="E7" s="62" t="n"/>
      <c r="F7" s="133" t="inlineStr">
        <is>
          <t>Consumer Engagement, Digital Therapeutic and Innovation Products   (CE DTI)</t>
        </is>
      </c>
      <c r="G7" s="130" t="inlineStr">
        <is>
          <t>Provider Experience (PE)</t>
        </is>
      </c>
      <c r="H7" s="166" t="inlineStr">
        <is>
          <t>Benefit and Config (BC)</t>
        </is>
      </c>
      <c r="L7" s="109" t="inlineStr">
        <is>
          <t xml:space="preserve">PI End:   </t>
        </is>
      </c>
      <c r="M7" s="127">
        <f>TEXT(M8+69,"mmm-dd-yy")</f>
        <v/>
      </c>
      <c r="N7" s="128">
        <f>TEXT(N8+69,"mmm-dd-yy")</f>
        <v/>
      </c>
      <c r="O7" s="128">
        <f>TEXT(O8+69,"mmm-dd-yy")</f>
        <v/>
      </c>
      <c r="P7" s="128">
        <f>TEXT(P8+69,"mmm-dd-yy")</f>
        <v/>
      </c>
      <c r="Q7" s="128">
        <f>TEXT(Q8+69,"mmm-dd-yy")</f>
        <v/>
      </c>
      <c r="R7" s="128">
        <f>TEXT(R8+69,"mmm-dd-yy")</f>
        <v/>
      </c>
      <c r="S7" s="128">
        <f>TEXT(S8+69,"mmm-dd-yy")</f>
        <v/>
      </c>
      <c r="T7" s="128">
        <f>TEXT(T8+69,"mmm-dd-yy")</f>
        <v/>
      </c>
      <c r="U7" s="128">
        <f>TEXT(U8+69,"mmm-dd-yy")</f>
        <v/>
      </c>
      <c r="V7" s="128">
        <f>TEXT(V8+69,"mmm-dd-yy")</f>
        <v/>
      </c>
      <c r="W7" s="129">
        <f>TEXT(W8+69,"mmm-dd-yy")</f>
        <v/>
      </c>
    </row>
    <row r="8" ht="36" customHeight="1" s="214">
      <c r="A8" s="7" t="n"/>
      <c r="B8" s="65" t="inlineStr">
        <is>
          <t>Scrolling Increment:</t>
        </is>
      </c>
      <c r="C8" s="68" t="n">
        <v>0</v>
      </c>
      <c r="D8" s="121" t="inlineStr">
        <is>
          <t>Feature Area first column, ST ID and then Name comes after ID</t>
        </is>
      </c>
      <c r="E8" s="61" t="n"/>
      <c r="F8" s="202" t="inlineStr">
        <is>
          <t xml:space="preserve">Provider Optimization Cybertron (POC) </t>
        </is>
      </c>
      <c r="G8" s="203" t="inlineStr">
        <is>
          <t>Ops Reporting (OR)</t>
        </is>
      </c>
      <c r="H8" s="167" t="n"/>
      <c r="M8" s="122">
        <f>IFERROR(Project_Start+Scrolling_Increment,TODAY())</f>
        <v/>
      </c>
      <c r="N8" s="123">
        <f>M8+70</f>
        <v/>
      </c>
      <c r="O8" s="123">
        <f>N8+70</f>
        <v/>
      </c>
      <c r="P8" s="123" t="n">
        <v>44936</v>
      </c>
      <c r="Q8" s="123">
        <f>P8+70</f>
        <v/>
      </c>
      <c r="R8" s="123">
        <f>Q8+70</f>
        <v/>
      </c>
      <c r="S8" s="123">
        <f>R8+70</f>
        <v/>
      </c>
      <c r="T8" s="123">
        <f>S8+70</f>
        <v/>
      </c>
      <c r="U8" s="123" t="n">
        <v>45300</v>
      </c>
      <c r="V8" s="123">
        <f>U8+70</f>
        <v/>
      </c>
      <c r="W8" s="123">
        <f>V8+70</f>
        <v/>
      </c>
    </row>
    <row r="9" ht="34.5" customHeight="1" s="214">
      <c r="A9" s="7" t="n"/>
      <c r="B9" s="60" t="n"/>
      <c r="C9" s="60" t="n"/>
      <c r="D9" s="110" t="n"/>
      <c r="E9" s="61" t="n"/>
      <c r="F9" s="61" t="n"/>
      <c r="G9" s="61" t="n"/>
      <c r="H9" s="61" t="n"/>
      <c r="I9" s="168" t="n"/>
      <c r="M9" s="85" t="n"/>
      <c r="N9" s="86" t="n"/>
      <c r="O9" s="86" t="n"/>
      <c r="P9" s="86" t="n"/>
      <c r="Q9" s="86" t="n"/>
      <c r="R9" s="86" t="n"/>
      <c r="S9" s="86" t="n"/>
      <c r="T9" s="87" t="n"/>
      <c r="U9" s="86" t="n"/>
      <c r="V9" s="86" t="n"/>
      <c r="W9" s="86" t="n"/>
    </row>
    <row r="10" ht="40" customHeight="1" s="214">
      <c r="A10" s="7" t="n"/>
      <c r="B10" s="99" t="inlineStr">
        <is>
          <t>Feature Area</t>
        </is>
      </c>
      <c r="C10" s="98" t="inlineStr">
        <is>
          <t>Strategic Theme ID</t>
        </is>
      </c>
      <c r="D10" s="99" t="inlineStr">
        <is>
          <t>Name</t>
        </is>
      </c>
      <c r="E10" s="99" t="inlineStr">
        <is>
          <t>Predecessors</t>
        </is>
      </c>
      <c r="F10" s="99" t="inlineStr">
        <is>
          <t>Successors</t>
        </is>
      </c>
      <c r="G10" s="99" t="inlineStr">
        <is>
          <t>State</t>
        </is>
      </c>
      <c r="H10" s="99" t="inlineStr">
        <is>
          <t>Progress</t>
        </is>
      </c>
      <c r="I10" s="169" t="inlineStr">
        <is>
          <t>Start Date</t>
        </is>
      </c>
      <c r="J10" s="169" t="inlineStr">
        <is>
          <t>End Date</t>
        </is>
      </c>
      <c r="K10" s="159" t="inlineStr">
        <is>
          <t>Days</t>
        </is>
      </c>
      <c r="L10" s="99" t="inlineStr">
        <is>
          <t>GoLive</t>
        </is>
      </c>
      <c r="M10" s="106" t="inlineStr">
        <is>
          <t>PI40</t>
        </is>
      </c>
      <c r="N10" s="106" t="inlineStr">
        <is>
          <t>PI41</t>
        </is>
      </c>
      <c r="O10" s="106" t="inlineStr">
        <is>
          <t>PI42</t>
        </is>
      </c>
      <c r="P10" s="106" t="inlineStr">
        <is>
          <t>PI43</t>
        </is>
      </c>
      <c r="Q10" s="106" t="inlineStr">
        <is>
          <t>PI44</t>
        </is>
      </c>
      <c r="R10" s="106" t="inlineStr">
        <is>
          <t>PI45</t>
        </is>
      </c>
      <c r="S10" s="106" t="inlineStr">
        <is>
          <t>PI46</t>
        </is>
      </c>
      <c r="T10" s="106" t="inlineStr">
        <is>
          <t>PI47</t>
        </is>
      </c>
      <c r="U10" s="106" t="inlineStr">
        <is>
          <t>PI48</t>
        </is>
      </c>
      <c r="V10" s="106" t="inlineStr">
        <is>
          <t>PI49</t>
        </is>
      </c>
      <c r="W10" s="106" t="inlineStr">
        <is>
          <t>PI50</t>
        </is>
      </c>
    </row>
    <row r="11" ht="75" customHeight="1" s="214">
      <c r="B11" s="138" t="inlineStr">
        <is>
          <t>DM</t>
        </is>
      </c>
      <c r="C11" s="171" t="inlineStr">
        <is>
          <t>ST13617</t>
        </is>
      </c>
      <c r="D11" s="136" t="inlineStr">
        <is>
          <t>Accelerated Illinois Migration (AIM)</t>
        </is>
      </c>
      <c r="E11" s="136" t="n"/>
      <c r="F11" s="136" t="n"/>
      <c r="G11" s="170" t="inlineStr">
        <is>
          <t>On track</t>
        </is>
      </c>
      <c r="H11" s="170" t="inlineStr">
        <is>
          <t>76.6%</t>
        </is>
      </c>
      <c r="I11" s="172" t="d">
        <v>2022-01-01T00:00:00</v>
      </c>
      <c r="J11" s="173" t="d">
        <v>2022-12-01T00:00:00</v>
      </c>
      <c r="K11" s="174">
        <f>Milestones4352[[#This Row],[End Date]]-Milestones4352[[#This Row],[Start Date]]</f>
        <v/>
      </c>
      <c r="L11" s="175" t="inlineStr">
        <is>
          <t>2022-12-01</t>
        </is>
      </c>
      <c r="M11" s="137" t="n"/>
      <c r="N11" s="137" t="n"/>
      <c r="O11" s="137" t="n"/>
      <c r="P11" s="137" t="n"/>
      <c r="Q11" s="137" t="n"/>
      <c r="R11" s="137" t="n"/>
      <c r="S11" s="137" t="n"/>
      <c r="T11" s="137" t="n"/>
      <c r="U11" s="137" t="n"/>
      <c r="V11" s="137" t="n"/>
      <c r="W11" s="137" t="n"/>
      <c r="X11" s="218">
        <f>Milestones4352[[#This Row],[GoLive]]-Milestones4352[[#This Row],[Start Date]]</f>
        <v/>
      </c>
    </row>
    <row r="12" ht="75" customFormat="1" customHeight="1" s="1">
      <c r="A12" s="7" t="n"/>
      <c r="B12" s="138" t="inlineStr">
        <is>
          <t>PCP</t>
        </is>
      </c>
      <c r="C12" s="136" t="inlineStr">
        <is>
          <t>ST8272</t>
        </is>
      </c>
      <c r="D12" s="139" t="inlineStr">
        <is>
          <t>Claims Calculation</t>
        </is>
      </c>
      <c r="E12" s="152" t="n"/>
      <c r="F12" s="140" t="n"/>
      <c r="G12" s="152" t="inlineStr">
        <is>
          <t>Complete</t>
        </is>
      </c>
      <c r="H12" s="176" t="inlineStr">
        <is>
          <t>99.6%</t>
        </is>
      </c>
      <c r="I12" s="177" t="n">
        <v/>
      </c>
      <c r="J12" s="178" t="n">
        <v/>
      </c>
      <c r="K12" s="179">
        <f>Milestones4352[[#This Row],[End Date]]-Milestones4352[[#This Row],[Start Date]]</f>
        <v/>
      </c>
      <c r="L12" s="180" t="n">
        <v/>
      </c>
      <c r="M12" s="141" t="n"/>
      <c r="N12" s="141" t="n"/>
      <c r="O12" s="141" t="n"/>
      <c r="P12" s="141" t="n"/>
      <c r="Q12" s="141">
        <f>IF(AND($G12="Goal",Q$8&gt;=$I12,Q$8&lt;=$I12+$K12-1),2,IF(AND($G12="Milestone",Q$8&gt;=$I12,Q$8&lt;=$I12+$K12-1),1,""))</f>
        <v/>
      </c>
      <c r="R12" s="141">
        <f>IF(AND($G12="Goal",R$8&gt;=$I12,R$8&lt;=$I12+$K12-1),2,IF(AND($G12="Milestone",R$8&gt;=$I12,R$8&lt;=$I12+$K12-1),1,""))</f>
        <v/>
      </c>
      <c r="S12" s="141">
        <f>IF(AND($G12="Goal",S$8&gt;=$I12,S$8&lt;=$I12+$K12-1),2,IF(AND($G12="Milestone",S$8&gt;=$I12,S$8&lt;=$I12+$K12-1),1,""))</f>
        <v/>
      </c>
      <c r="T12" s="141">
        <f>IF(AND($G12="Goal",T$8&gt;=$I12,T$8&lt;=$I12+$K12-1),2,IF(AND($G12="Milestone",T$8&gt;=$I12,T$8&lt;=$I12+$K12-1),1,""))</f>
        <v/>
      </c>
      <c r="U12" s="141">
        <f>IF(AND($G12="Goal",U$8&gt;=$I12,U$8&lt;=$I12+$K12-1),2,IF(AND($G12="Milestone",U$8&gt;=$I12,U$8&lt;=$I12+$K12-1),1,""))</f>
        <v/>
      </c>
      <c r="V12" s="141">
        <f>IF(AND($G12="Goal",V$8&gt;=$I12,V$8&lt;=$I12+$K12-1),2,IF(AND($G12="Milestone",V$8&gt;=$I12,V$8&lt;=$I12+$K12-1),1,""))</f>
        <v/>
      </c>
      <c r="W12" s="141">
        <f>IF(AND($G12="Goal",W$8&gt;=$I12,W$8&lt;=$I12+$K12-1),2,IF(AND($G12="Milestone",W$8&gt;=$I12,W$8&lt;=$I12+$K12-1),1,""))</f>
        <v/>
      </c>
      <c r="X12" s="218">
        <f>Milestones4352[[#This Row],[GoLive]]-Milestones4352[[#This Row],[Start Date]]</f>
        <v/>
      </c>
    </row>
    <row r="13" ht="75" customFormat="1" customHeight="1" s="1">
      <c r="A13" s="7" t="n"/>
      <c r="B13" s="138" t="inlineStr">
        <is>
          <t>PCP</t>
        </is>
      </c>
      <c r="C13" s="152" t="inlineStr">
        <is>
          <t>ST8288</t>
        </is>
      </c>
      <c r="D13" s="139" t="inlineStr">
        <is>
          <t>COB Determination</t>
        </is>
      </c>
      <c r="E13" s="140" t="n"/>
      <c r="F13" s="152" t="n"/>
      <c r="G13" s="152" t="inlineStr">
        <is>
          <t>Complete</t>
        </is>
      </c>
      <c r="H13" s="176" t="inlineStr">
        <is>
          <t>99.2%</t>
        </is>
      </c>
      <c r="I13" s="177" t="n">
        <v/>
      </c>
      <c r="J13" s="178" t="n">
        <v/>
      </c>
      <c r="K13" s="179">
        <f>Milestones4352[[#This Row],[End Date]]-Milestones4352[[#This Row],[Start Date]]</f>
        <v/>
      </c>
      <c r="L13" s="180" t="n">
        <v/>
      </c>
      <c r="M13" s="141" t="n"/>
      <c r="N13" s="141" t="n"/>
      <c r="O13" s="141" t="n"/>
      <c r="P13" s="141" t="n"/>
      <c r="Q13" s="141" t="n"/>
      <c r="R13" s="141" t="n"/>
      <c r="S13" s="141">
        <f>IF(AND($G13="Goal",S$8&gt;=$I13,S$8&lt;=$I13+$K13-1),2,IF(AND($G13="Milestone",S$8&gt;=$I13,S$8&lt;=$I13+$K13-1),1,""))</f>
        <v/>
      </c>
      <c r="T13" s="141">
        <f>IF(AND($G13="Goal",T$8&gt;=$I13,T$8&lt;=$I13+$K13-1),2,IF(AND($G13="Milestone",T$8&gt;=$I13,T$8&lt;=$I13+$K13-1),1,""))</f>
        <v/>
      </c>
      <c r="U13" s="141">
        <f>IF(AND($G13="Goal",U$8&gt;=$I13,U$8&lt;=$I13+$K13-1),2,IF(AND($G13="Milestone",U$8&gt;=$I13,U$8&lt;=$I13+$K13-1),1,""))</f>
        <v/>
      </c>
      <c r="V13" s="141">
        <f>IF(AND($G13="Goal",V$8&gt;=$I13,V$8&lt;=$I13+$K13-1),2,IF(AND($G13="Milestone",V$8&gt;=$I13,V$8&lt;=$I13+$K13-1),1,""))</f>
        <v/>
      </c>
      <c r="W13" s="141">
        <f>IF(AND($G13="Goal",W$8&gt;=$I13,W$8&lt;=$I13+$K13-1),2,IF(AND($G13="Milestone",W$8&gt;=$I13,W$8&lt;=$I13+$K13-1),1,""))</f>
        <v/>
      </c>
      <c r="X13" s="218">
        <f>Milestones4352[[#This Row],[GoLive]]-Milestones4352[[#This Row],[Start Date]]</f>
        <v/>
      </c>
    </row>
    <row r="14" outlineLevel="1" ht="75" customFormat="1" customHeight="1" s="1">
      <c r="A14" s="6" t="n"/>
      <c r="B14" s="138" t="inlineStr">
        <is>
          <t>CMP</t>
        </is>
      </c>
      <c r="C14" s="152" t="inlineStr">
        <is>
          <t>ST13654</t>
        </is>
      </c>
      <c r="D14" s="139" t="inlineStr">
        <is>
          <t>PR3 FI - Fast Follower</t>
        </is>
      </c>
      <c r="E14" s="152" t="n"/>
      <c r="F14" s="142" t="n"/>
      <c r="G14" s="152" t="inlineStr">
        <is>
          <t>Complete</t>
        </is>
      </c>
      <c r="H14" s="176" t="inlineStr">
        <is>
          <t>91.8%</t>
        </is>
      </c>
      <c r="I14" s="177" t="d">
        <v>2022-01-01T00:00:00</v>
      </c>
      <c r="J14" s="178" t="d">
        <v>2022-04-23T00:00:00</v>
      </c>
      <c r="K14" s="179">
        <f>Milestones4352[[#This Row],[End Date]]-Milestones4352[[#This Row],[Start Date]]</f>
        <v/>
      </c>
      <c r="L14" s="180" t="inlineStr">
        <is>
          <t>2022-06-01</t>
        </is>
      </c>
      <c r="M14" s="141" t="n"/>
      <c r="N14" s="141" t="n"/>
      <c r="O14" s="141" t="n"/>
      <c r="P14" s="141" t="n"/>
      <c r="Q14" s="141">
        <f>IF(AND($G14="Goal",Q$8&gt;=$I14,Q$8&lt;=$I14+$K14-1),2,IF(AND($G14="Milestone",Q$8&gt;=$I14,Q$8&lt;=$I14+$K14-1),1,""))</f>
        <v/>
      </c>
      <c r="R14" s="141">
        <f>IF(AND($G14="Goal",R$8&gt;=$I14,R$8&lt;=$I14+$K14-1),2,IF(AND($G14="Milestone",R$8&gt;=$I14,R$8&lt;=$I14+$K14-1),1,""))</f>
        <v/>
      </c>
      <c r="S14" s="141">
        <f>IF(AND($G14="Goal",S$8&gt;=$I14,S$8&lt;=$I14+$K14-1),2,IF(AND($G14="Milestone",S$8&gt;=$I14,S$8&lt;=$I14+$K14-1),1,""))</f>
        <v/>
      </c>
      <c r="T14" s="141">
        <f>IF(AND($G14="Goal",T$8&gt;=$I14,T$8&lt;=$I14+$K14-1),2,IF(AND($G14="Milestone",T$8&gt;=$I14,T$8&lt;=$I14+$K14-1),1,""))</f>
        <v/>
      </c>
      <c r="U14" s="141">
        <f>IF(AND($G14="Goal",U$8&gt;=$I14,U$8&lt;=$I14+$K14-1),2,IF(AND($G14="Milestone",U$8&gt;=$I14,U$8&lt;=$I14+$K14-1),1,""))</f>
        <v/>
      </c>
      <c r="V14" s="141">
        <f>IF(AND($G14="Goal",V$8&gt;=$I14,V$8&lt;=$I14+$K14-1),2,IF(AND($G14="Milestone",V$8&gt;=$I14,V$8&lt;=$I14+$K14-1),1,""))</f>
        <v/>
      </c>
      <c r="W14" s="141">
        <f>IF(AND($G14="Goal",W$8&gt;=$I14,W$8&lt;=$I14+$K14-1),2,IF(AND($G14="Milestone",W$8&gt;=$I14,W$8&lt;=$I14+$K14-1),1,""))</f>
        <v/>
      </c>
      <c r="X14" s="218">
        <f>Milestones4352[[#This Row],[GoLive]]-Milestones4352[[#This Row],[Start Date]]</f>
        <v/>
      </c>
    </row>
    <row r="15" outlineLevel="1" ht="75" customFormat="1" customHeight="1" s="1">
      <c r="A15" s="6" t="n"/>
      <c r="B15" s="138" t="inlineStr">
        <is>
          <t>CE DTI</t>
        </is>
      </c>
      <c r="C15" s="152" t="inlineStr">
        <is>
          <t>ST13655</t>
        </is>
      </c>
      <c r="D15" s="143" t="inlineStr">
        <is>
          <t>Benefit Ally - Oxford and UHC FI LG 100+</t>
        </is>
      </c>
      <c r="E15" s="135" t="n"/>
      <c r="F15" s="152" t="n"/>
      <c r="G15" s="152" t="inlineStr">
        <is>
          <t>On track</t>
        </is>
      </c>
      <c r="H15" s="176" t="inlineStr">
        <is>
          <t>28.9%</t>
        </is>
      </c>
      <c r="I15" s="177" t="d">
        <v>2022-01-01T00:00:00</v>
      </c>
      <c r="J15" s="178" t="d">
        <v>2023-03-01T00:00:00</v>
      </c>
      <c r="K15" s="179">
        <f>Milestones4352[[#This Row],[End Date]]-Milestones4352[[#This Row],[Start Date]]</f>
        <v/>
      </c>
      <c r="L15" s="180" t="inlineStr">
        <is>
          <t>2023-03-01</t>
        </is>
      </c>
      <c r="M15" s="141" t="n"/>
      <c r="N15" s="141" t="n"/>
      <c r="O15" s="141" t="n"/>
      <c r="P15" s="141" t="n"/>
      <c r="Q15" s="141">
        <f>IF(AND($G15="Goal",Q$8&gt;=$I15,Q$8&lt;=$I15+$K15-1),2,IF(AND($G15="Milestone",Q$8&gt;=$I15,Q$8&lt;=$I15+$K15-1),1,""))</f>
        <v/>
      </c>
      <c r="R15" s="141">
        <f>IF(AND($G15="Goal",R$8&gt;=$I15,R$8&lt;=$I15+$K15-1),2,IF(AND($G15="Milestone",R$8&gt;=$I15,R$8&lt;=$I15+$K15-1),1,""))</f>
        <v/>
      </c>
      <c r="S15" s="141">
        <f>IF(AND($G15="Goal",S$8&gt;=$I15,S$8&lt;=$I15+$K15-1),2,IF(AND($G15="Milestone",S$8&gt;=$I15,S$8&lt;=$I15+$K15-1),1,""))</f>
        <v/>
      </c>
      <c r="T15" s="141" t="n"/>
      <c r="U15" s="141">
        <f>IF(AND($G15="Goal",U$8&gt;=$I15,U$8&lt;=$I15+$K15-1),2,IF(AND($G15="Milestone",U$8&gt;=$I15,U$8&lt;=$I15+$K15-1),1,""))</f>
        <v/>
      </c>
      <c r="V15" s="141">
        <f>IF(AND($G15="Goal",V$8&gt;=$I15,V$8&lt;=$I15+$K15-1),2,IF(AND($G15="Milestone",V$8&gt;=$I15,V$8&lt;=$I15+$K15-1),1,""))</f>
        <v/>
      </c>
      <c r="W15" s="141">
        <f>IF(AND($G15="Goal",W$8&gt;=$I15,W$8&lt;=$I15+$K15-1),2,IF(AND($G15="Milestone",W$8&gt;=$I15,W$8&lt;=$I15+$K15-1),1,""))</f>
        <v/>
      </c>
      <c r="X15" s="218">
        <f>Milestones4352[[#This Row],[GoLive]]-Milestones4352[[#This Row],[Start Date]]</f>
        <v/>
      </c>
    </row>
    <row r="16" ht="75" customFormat="1" customHeight="1" s="1">
      <c r="A16" s="6" t="n"/>
      <c r="B16" s="138" t="inlineStr">
        <is>
          <t>CE DTI</t>
        </is>
      </c>
      <c r="C16" s="152" t="inlineStr">
        <is>
          <t>ST13656</t>
        </is>
      </c>
      <c r="D16" s="139" t="inlineStr">
        <is>
          <t>Therapy360 (AbleTo) Member Domain &amp; Reporting Deferred from 2021</t>
        </is>
      </c>
      <c r="E16" s="135" t="n"/>
      <c r="F16" s="152" t="n"/>
      <c r="G16" s="152" t="inlineStr">
        <is>
          <t>At Risk</t>
        </is>
      </c>
      <c r="H16" s="176" t="inlineStr">
        <is>
          <t>74.7%</t>
        </is>
      </c>
      <c r="I16" s="177" t="d">
        <v>2021-11-15T00:00:00</v>
      </c>
      <c r="J16" s="178" t="d">
        <v>2022-07-01T00:00:00</v>
      </c>
      <c r="K16" s="179">
        <f>Milestones4352[[#This Row],[End Date]]-Milestones4352[[#This Row],[Start Date]]</f>
        <v/>
      </c>
      <c r="L16" s="180" t="inlineStr">
        <is>
          <t>2022-07-01</t>
        </is>
      </c>
      <c r="M16" s="141" t="n"/>
      <c r="N16" s="141" t="n"/>
      <c r="O16" s="141" t="n"/>
      <c r="P16" s="141" t="n"/>
      <c r="Q16" s="141">
        <f>IF(AND($G16="Goal",Q$8&gt;=$I16,Q$8&lt;=$I16+$K16-1),2,IF(AND($G16="Milestone",Q$8&gt;=$I16,Q$8&lt;=$I16+$K16-1),1,""))</f>
        <v/>
      </c>
      <c r="R16" s="141">
        <f>IF(AND($G16="Goal",R$8&gt;=$I16,R$8&lt;=$I16+$K16-1),2,IF(AND($G16="Milestone",R$8&gt;=$I16,R$8&lt;=$I16+$K16-1),1,""))</f>
        <v/>
      </c>
      <c r="S16" s="141">
        <f>IF(AND($G16="Goal",S$8&gt;=$I16,S$8&lt;=$I16+$K16-1),2,IF(AND($G16="Milestone",S$8&gt;=$I16,S$8&lt;=$I16+$K16-1),1,""))</f>
        <v/>
      </c>
      <c r="T16" s="141">
        <f>IF(AND($G16="Goal",T$8&gt;=$I16,T$8&lt;=$I16+$K16-1),2,IF(AND($G16="Milestone",T$8&gt;=$I16,T$8&lt;=$I16+$K16-1),1,""))</f>
        <v/>
      </c>
      <c r="U16" s="141">
        <f>IF(AND($G16="Goal",U$8&gt;=$I16,U$8&lt;=$I16+$K16-1),2,IF(AND($G16="Milestone",U$8&gt;=$I16,U$8&lt;=$I16+$K16-1),1,""))</f>
        <v/>
      </c>
      <c r="V16" s="141">
        <f>IF(AND($G16="Goal",V$8&gt;=$I16,V$8&lt;=$I16+$K16-1),2,IF(AND($G16="Milestone",V$8&gt;=$I16,V$8&lt;=$I16+$K16-1),1,""))</f>
        <v/>
      </c>
      <c r="W16" s="141">
        <f>IF(AND($G16="Goal",W$8&gt;=$I16,W$8&lt;=$I16+$K16-1),2,IF(AND($G16="Milestone",W$8&gt;=$I16,W$8&lt;=$I16+$K16-1),1,""))</f>
        <v/>
      </c>
      <c r="X16" s="218">
        <f>Milestones4352[[#This Row],[GoLive]]-Milestones4352[[#This Row],[Start Date]]</f>
        <v/>
      </c>
    </row>
    <row r="17" ht="75" customFormat="1" customHeight="1" s="1">
      <c r="A17" s="7" t="n"/>
      <c r="B17" s="138" t="inlineStr">
        <is>
          <t>CE DTI</t>
        </is>
      </c>
      <c r="C17" s="153" t="inlineStr">
        <is>
          <t>ST13657</t>
        </is>
      </c>
      <c r="D17" s="152" t="inlineStr">
        <is>
          <t>Care Cash on USP (Initial Product Build) FI LG 51+</t>
        </is>
      </c>
      <c r="E17" s="152" t="n"/>
      <c r="F17" s="152" t="n"/>
      <c r="G17" s="152" t="inlineStr">
        <is>
          <t>At Risk</t>
        </is>
      </c>
      <c r="H17" s="176" t="inlineStr">
        <is>
          <t>58.9%</t>
        </is>
      </c>
      <c r="I17" s="177" t="d">
        <v>2022-01-01T00:00:00</v>
      </c>
      <c r="J17" s="178" t="d">
        <v>2022-07-01T00:00:00</v>
      </c>
      <c r="K17" s="179">
        <f>Milestones4352[[#This Row],[End Date]]-Milestones4352[[#This Row],[Start Date]]</f>
        <v/>
      </c>
      <c r="L17" s="181" t="inlineStr">
        <is>
          <t>2022-07-01</t>
        </is>
      </c>
      <c r="M17" s="141" t="n"/>
      <c r="N17" s="141" t="n"/>
      <c r="O17" s="141" t="n"/>
      <c r="P17" s="141" t="n"/>
      <c r="Q17" s="141">
        <f>IF(AND($G17="Goal",Q$8&gt;=$I17,Q$8&lt;=$I17+$K17-1),2,IF(AND($G17="Milestone",Q$8&gt;=$I17,Q$8&lt;=$I17+$K17-1),1,""))</f>
        <v/>
      </c>
      <c r="R17" s="141">
        <f>IF(AND($G17="Goal",R$8&gt;=$I17,R$8&lt;=$I17+$K17-1),2,IF(AND($G17="Milestone",R$8&gt;=$I17,R$8&lt;=$I17+$K17-1),1,""))</f>
        <v/>
      </c>
      <c r="S17" s="141">
        <f>IF(AND($G17="Goal",S$8&gt;=$I17,S$8&lt;=$I17+$K17-1),2,IF(AND($G17="Milestone",S$8&gt;=$I17,S$8&lt;=$I17+$K17-1),1,""))</f>
        <v/>
      </c>
      <c r="T17" s="141">
        <f>IF(AND($G17="Goal",T$8&gt;=$I17,T$8&lt;=$I17+$K17-1),2,IF(AND($G17="Milestone",T$8&gt;=$I17,T$8&lt;=$I17+$K17-1),1,""))</f>
        <v/>
      </c>
      <c r="U17" s="141">
        <f>IF(AND($G17="Goal",U$8&gt;=$I17,U$8&lt;=$I17+$K17-1),2,IF(AND($G17="Milestone",U$8&gt;=$I17,U$8&lt;=$I17+$K17-1),1,""))</f>
        <v/>
      </c>
      <c r="V17" s="141">
        <f>IF(AND($G17="Goal",V$8&gt;=$I17,V$8&lt;=$I17+$K17-1),2,IF(AND($G17="Milestone",V$8&gt;=$I17,V$8&lt;=$I17+$K17-1),1,""))</f>
        <v/>
      </c>
      <c r="W17" s="141">
        <f>IF(AND($G17="Goal",W$8&gt;=$I17,W$8&lt;=$I17+$K17-1),2,IF(AND($G17="Milestone",W$8&gt;=$I17,W$8&lt;=$I17+$K17-1),1,""))</f>
        <v/>
      </c>
      <c r="X17" s="218">
        <f>Milestones4352[[#This Row],[GoLive]]-Milestones4352[[#This Row],[Start Date]]</f>
        <v/>
      </c>
    </row>
    <row r="18" ht="75" customFormat="1" customHeight="1" s="1">
      <c r="A18" s="7" t="n"/>
      <c r="B18" s="138" t="inlineStr">
        <is>
          <t>CMP</t>
        </is>
      </c>
      <c r="C18" s="152" t="inlineStr">
        <is>
          <t>ST13658</t>
        </is>
      </c>
      <c r="D18" s="144" t="inlineStr">
        <is>
          <t>3/1 LF Market Expansion (PR 3.4)</t>
        </is>
      </c>
      <c r="E18" s="152" t="n"/>
      <c r="F18" s="182" t="n"/>
      <c r="G18" s="152" t="inlineStr">
        <is>
          <t>Complete</t>
        </is>
      </c>
      <c r="H18" s="176" t="inlineStr">
        <is>
          <t>100.0%</t>
        </is>
      </c>
      <c r="I18" s="177" t="d">
        <v>2022-01-01T00:00:00</v>
      </c>
      <c r="J18" s="178" t="d">
        <v>2022-03-01T00:00:00</v>
      </c>
      <c r="K18" s="179">
        <f>Milestones4352[[#This Row],[End Date]]-Milestones4352[[#This Row],[Start Date]]</f>
        <v/>
      </c>
      <c r="L18" s="181" t="inlineStr">
        <is>
          <t>2022-03-01</t>
        </is>
      </c>
      <c r="M18" s="141" t="n"/>
      <c r="N18" s="141" t="n"/>
      <c r="O18" s="141" t="n"/>
      <c r="P18" s="141" t="n"/>
      <c r="Q18" s="141">
        <f>IF(AND($G18="Goal",Q$8&gt;=$I18,Q$8&lt;=$I18+$K18-1),2,IF(AND($G18="Milestone",Q$8&gt;=$I18,Q$8&lt;=$I18+$K18-1),1,""))</f>
        <v/>
      </c>
      <c r="R18" s="141">
        <f>IF(AND($G18="Goal",R$8&gt;=$I18,R$8&lt;=$I18+$K18-1),2,IF(AND($G18="Milestone",R$8&gt;=$I18,R$8&lt;=$I18+$K18-1),1,""))</f>
        <v/>
      </c>
      <c r="S18" s="107" t="n"/>
      <c r="T18" s="107" t="n"/>
      <c r="U18" s="107" t="n"/>
      <c r="V18" s="107" t="n"/>
      <c r="W18" s="107" t="n"/>
      <c r="X18" s="218">
        <f>Milestones4352[[#This Row],[GoLive]]-Milestones4352[[#This Row],[Start Date]]</f>
        <v/>
      </c>
    </row>
    <row r="19" ht="75" customFormat="1" customHeight="1" s="1">
      <c r="A19" s="6" t="n"/>
      <c r="B19" s="138" t="inlineStr">
        <is>
          <t>SP</t>
        </is>
      </c>
      <c r="C19" s="152" t="inlineStr">
        <is>
          <t>ST13659</t>
        </is>
      </c>
      <c r="D19" s="145" t="inlineStr">
        <is>
          <t>Life and Disability - Basic Life, Dep Life, AD&amp;D - Fully Insured New Business</t>
        </is>
      </c>
      <c r="E19" s="146" t="n"/>
      <c r="F19" s="152" t="inlineStr">
        <is>
          <t>ST14862 PRIME Migration R2 (Data Migration Only) - AZ, CO, IN, KY, ME, NC, NH, NM,  OR, SC, WA</t>
        </is>
      </c>
      <c r="G19" s="152" t="inlineStr">
        <is>
          <t>At Risk</t>
        </is>
      </c>
      <c r="H19" s="176" t="inlineStr">
        <is>
          <t>49.5%</t>
        </is>
      </c>
      <c r="I19" s="177" t="d">
        <v>2021-09-29T00:00:00</v>
      </c>
      <c r="J19" s="178" t="d">
        <v>2022-10-01T00:00:00</v>
      </c>
      <c r="K19" s="179">
        <f>Milestones4352[[#This Row],[End Date]]-Milestones4352[[#This Row],[Start Date]]</f>
        <v/>
      </c>
      <c r="L19" s="181" t="inlineStr">
        <is>
          <t>2022-10-01</t>
        </is>
      </c>
      <c r="M19" s="141" t="n"/>
      <c r="N19" s="141" t="n"/>
      <c r="O19" s="141" t="n"/>
      <c r="P19" s="141" t="n"/>
      <c r="Q19" s="141">
        <f>IF(AND($G19="Goal",Q$8&gt;=$I19,Q$8&lt;=$I19+$K19-1),2,IF(AND($G19="Milestone",Q$8&gt;=$I19,Q$8&lt;=$I19+$K19-1),1,""))</f>
        <v/>
      </c>
      <c r="R19" s="141">
        <f>IF(AND($G19="Goal",R$8&gt;=$I19,R$8&lt;=$I19+$K19-1),2,IF(AND($G19="Milestone",R$8&gt;=$I19,R$8&lt;=$I19+$K19-1),1,""))</f>
        <v/>
      </c>
      <c r="S19" s="141">
        <f>IF(AND($G19="Goal",S$8&gt;=$I19,S$8&lt;=$I19+$K19-1),2,IF(AND($G19="Milestone",S$8&gt;=$I19,S$8&lt;=$I19+$K19-1),1,""))</f>
        <v/>
      </c>
      <c r="T19" s="141">
        <f>IF(AND($G19="Goal",T$8&gt;=$I19,T$8&lt;=$I19+$K19-1),2,IF(AND($G19="Milestone",T$8&gt;=$I19,T$8&lt;=$I19+$K19-1),1,""))</f>
        <v/>
      </c>
      <c r="U19" s="141">
        <f>IF(AND($G19="Goal",U$8&gt;=$I19,U$8&lt;=$I19+$K19-1),2,IF(AND($G19="Milestone",U$8&gt;=$I19,U$8&lt;=$I19+$K19-1),1,""))</f>
        <v/>
      </c>
      <c r="V19" s="141">
        <f>IF(AND($G19="Goal",V$8&gt;=$I19,V$8&lt;=$I19+$K19-1),2,IF(AND($G19="Milestone",V$8&gt;=$I19,V$8&lt;=$I19+$K19-1),1,""))</f>
        <v/>
      </c>
      <c r="W19" s="141">
        <f>IF(AND($G19="Goal",W$8&gt;=$I19,W$8&lt;=$I19+$K19-1),2,IF(AND($G19="Milestone",W$8&gt;=$I19,W$8&lt;=$I19+$K19-1),1,""))</f>
        <v/>
      </c>
      <c r="X19" s="218">
        <f>Milestones4352[[#This Row],[GoLive]]-Milestones4352[[#This Row],[Start Date]]</f>
        <v/>
      </c>
    </row>
    <row r="20" ht="75" customFormat="1" customHeight="1" s="1">
      <c r="A20" s="6" t="n"/>
      <c r="B20" s="138" t="inlineStr">
        <is>
          <t>DM</t>
        </is>
      </c>
      <c r="C20" s="152" t="inlineStr">
        <is>
          <t>ST14862</t>
        </is>
      </c>
      <c r="D20" s="139" t="inlineStr">
        <is>
          <t>PRIME Migration R2 (Data Migration Only) - AZ, CO, IN, KY, ME, NC, NH, NM,  OR, SC, WA</t>
        </is>
      </c>
      <c r="E20" s="152" t="inlineStr">
        <is>
          <t>ST13659 Life and Disability - Basic Life, Dep Life, AD&amp;D - Fully Insured New Business</t>
        </is>
      </c>
      <c r="F20" s="152" t="inlineStr">
        <is>
          <t>ST14592 11/1 UHG FI - LG Medical Automated Installation- Renewals</t>
        </is>
      </c>
      <c r="G20" s="152" t="inlineStr">
        <is>
          <t>On track</t>
        </is>
      </c>
      <c r="H20" s="176" t="inlineStr">
        <is>
          <t>62.3%</t>
        </is>
      </c>
      <c r="I20" s="177" t="d">
        <v>2022-01-01T00:00:00</v>
      </c>
      <c r="J20" s="178" t="d">
        <v>2023-01-01T00:00:00</v>
      </c>
      <c r="K20" s="179">
        <f>Milestones4352[[#This Row],[End Date]]-Milestones4352[[#This Row],[Start Date]]</f>
        <v/>
      </c>
      <c r="L20" s="181" t="inlineStr">
        <is>
          <t>2023-02-01</t>
        </is>
      </c>
      <c r="M20" s="141" t="n"/>
      <c r="N20" s="141" t="n"/>
      <c r="O20" s="141" t="n"/>
      <c r="P20" s="141" t="n"/>
      <c r="Q20" s="141">
        <f>IF(AND($G20="Goal",Q$8&gt;=$I20,Q$8&lt;=$I20+$K20-1),2,IF(AND($G20="Milestone",Q$8&gt;=$I20,Q$8&lt;=$I20+$K20-1),1,""))</f>
        <v/>
      </c>
      <c r="R20" s="141">
        <f>IF(AND($G20="Goal",R$8&gt;=$I20,R$8&lt;=$I20+$K20-1),2,IF(AND($G20="Milestone",R$8&gt;=$I20,R$8&lt;=$I20+$K20-1),1,""))</f>
        <v/>
      </c>
      <c r="S20" s="141">
        <f>IF(AND($G20="Goal",S$8&gt;=$I20,S$8&lt;=$I20+$K20-1),2,IF(AND($G20="Milestone",S$8&gt;=$I20,S$8&lt;=$I20+$K20-1),1,""))</f>
        <v/>
      </c>
      <c r="T20" s="141">
        <f>IF(AND($G20="Goal",T$8&gt;=$I20,T$8&lt;=$I20+$K20-1),2,IF(AND($G20="Milestone",T$8&gt;=$I20,T$8&lt;=$I20+$K20-1),1,""))</f>
        <v/>
      </c>
      <c r="U20" s="141">
        <f>IF(AND($G20="Goal",U$8&gt;=$I20,U$8&lt;=$I20+$K20-1),2,IF(AND($G20="Milestone",U$8&gt;=$I20,U$8&lt;=$I20+$K20-1),1,""))</f>
        <v/>
      </c>
      <c r="V20" s="141">
        <f>IF(AND($G20="Goal",V$8&gt;=$I20,V$8&lt;=$I20+$K20-1),2,IF(AND($G20="Milestone",V$8&gt;=$I20,V$8&lt;=$I20+$K20-1),1,""))</f>
        <v/>
      </c>
      <c r="W20" s="141">
        <f>IF(AND($G20="Goal",W$8&gt;=$I20,W$8&lt;=$I20+$K20-1),2,IF(AND($G20="Milestone",W$8&gt;=$I20,W$8&lt;=$I20+$K20-1),1,""))</f>
        <v/>
      </c>
      <c r="X20" s="218">
        <f>Milestones4352[[#This Row],[GoLive]]-Milestones4352[[#This Row],[Start Date]]</f>
        <v/>
      </c>
    </row>
    <row r="21" ht="75" customFormat="1" customHeight="1" s="1">
      <c r="A21" s="6" t="n"/>
      <c r="B21" s="138" t="inlineStr">
        <is>
          <t>NA</t>
        </is>
      </c>
      <c r="C21" s="152" t="inlineStr">
        <is>
          <t>ST14592</t>
        </is>
      </c>
      <c r="D21" s="143" t="inlineStr">
        <is>
          <t>11/1 UHG FI - LG Medical Automated Installation- Renewals</t>
        </is>
      </c>
      <c r="E21" s="152" t="inlineStr">
        <is>
          <t>ST14862 PRIME Migration R2 (Data Migration Only) - AZ, CO, IN, KY, ME, NC, NH, NM,  OR, SC, WA</t>
        </is>
      </c>
      <c r="F21" s="152" t="n"/>
      <c r="G21" s="152" t="inlineStr">
        <is>
          <t>On track</t>
        </is>
      </c>
      <c r="H21" s="176" t="inlineStr">
        <is>
          <t>70.4%</t>
        </is>
      </c>
      <c r="I21" s="177" t="d">
        <v>2022-02-01T00:00:00</v>
      </c>
      <c r="J21" s="178" t="d">
        <v>2022-12-31T00:00:00</v>
      </c>
      <c r="K21" s="179">
        <f>Milestones4352[[#This Row],[End Date]]-Milestones4352[[#This Row],[Start Date]]</f>
        <v/>
      </c>
      <c r="L21" s="181" t="inlineStr">
        <is>
          <t>2022-11-01</t>
        </is>
      </c>
      <c r="M21" s="141" t="n"/>
      <c r="N21" s="141" t="n"/>
      <c r="O21" s="141" t="n"/>
      <c r="P21" s="141" t="n"/>
      <c r="Q21" s="141">
        <f>IF(AND($G21="Goal",Q$8&gt;=$I21,Q$8&lt;=$I21+$K21-1),2,IF(AND($G21="Milestone",Q$8&gt;=$I21,Q$8&lt;=$I21+$K21-1),1,""))</f>
        <v/>
      </c>
      <c r="R21" s="141">
        <f>IF(AND($G21="Goal",R$8&gt;=$I21,R$8&lt;=$I21+$K21-1),2,IF(AND($G21="Milestone",R$8&gt;=$I21,R$8&lt;=$I21+$K21-1),1,""))</f>
        <v/>
      </c>
      <c r="S21" s="141">
        <f>IF(AND($G21="Goal",S$8&gt;=$I21,S$8&lt;=$I21+$K21-1),2,IF(AND($G21="Milestone",S$8&gt;=$I21,S$8&lt;=$I21+$K21-1),1,""))</f>
        <v/>
      </c>
      <c r="T21" s="141">
        <f>IF(AND($G21="Goal",T$8&gt;=$I21,T$8&lt;=$I21+$K21-1),2,IF(AND($G21="Milestone",T$8&gt;=$I21,T$8&lt;=$I21+$K21-1),1,""))</f>
        <v/>
      </c>
      <c r="U21" s="141">
        <f>IF(AND($G21="Goal",U$8&gt;=$I21,U$8&lt;=$I21+$K21-1),2,IF(AND($G21="Milestone",U$8&gt;=$I21,U$8&lt;=$I21+$K21-1),1,""))</f>
        <v/>
      </c>
      <c r="V21" s="141">
        <f>IF(AND($G21="Goal",V$8&gt;=$I21,V$8&lt;=$I21+$K21-1),2,IF(AND($G21="Milestone",V$8&gt;=$I21,V$8&lt;=$I21+$K21-1),1,""))</f>
        <v/>
      </c>
      <c r="W21" s="141">
        <f>IF(AND($G21="Goal",W$8&gt;=$I21,W$8&lt;=$I21+$K21-1),2,IF(AND($G21="Milestone",W$8&gt;=$I21,W$8&lt;=$I21+$K21-1),1,""))</f>
        <v/>
      </c>
      <c r="X21" s="218">
        <f>Milestones4352[[#This Row],[GoLive]]-Milestones4352[[#This Row],[Start Date]]</f>
        <v/>
      </c>
    </row>
    <row r="22" ht="75" customFormat="1" customHeight="1" s="1">
      <c r="A22" s="6" t="n"/>
      <c r="B22" s="138" t="inlineStr">
        <is>
          <t>DM</t>
        </is>
      </c>
      <c r="C22" s="152" t="inlineStr">
        <is>
          <t>ST14861</t>
        </is>
      </c>
      <c r="D22" s="183" t="inlineStr">
        <is>
          <t>PRIME R2 Foundational (Scalability/Parity) Capabilities - AZ, CO, IN, KY, ME, NC, NH, NM,  OR, SC, WA</t>
        </is>
      </c>
      <c r="E22" s="152" t="inlineStr">
        <is>
          <t>ST14049 Cirrus Multi-tenancy</t>
        </is>
      </c>
      <c r="F22" s="152" t="n"/>
      <c r="G22" s="152" t="inlineStr">
        <is>
          <t>On track</t>
        </is>
      </c>
      <c r="H22" s="176" t="inlineStr">
        <is>
          <t>31.7%</t>
        </is>
      </c>
      <c r="I22" s="177" t="d">
        <v>2022-01-01T00:00:00</v>
      </c>
      <c r="J22" s="178" t="d">
        <v>2023-01-01T00:00:00</v>
      </c>
      <c r="K22" s="179">
        <f>Milestones4352[[#This Row],[End Date]]-Milestones4352[[#This Row],[Start Date]]</f>
        <v/>
      </c>
      <c r="L22" s="181" t="inlineStr">
        <is>
          <t>2023-02-01</t>
        </is>
      </c>
      <c r="M22" s="141" t="n"/>
      <c r="N22" s="141" t="n"/>
      <c r="O22" s="141" t="n"/>
      <c r="P22" s="141" t="n"/>
      <c r="Q22" s="141">
        <f>IF(AND($G22="Goal",Q$8&gt;=$I22,Q$8&lt;=$I22+$K22-1),2,IF(AND($G22="Milestone",Q$8&gt;=$I22,Q$8&lt;=$I22+$K22-1),1,""))</f>
        <v/>
      </c>
      <c r="R22" s="141">
        <f>IF(AND($G22="Goal",R$8&gt;=$I22,R$8&lt;=$I22+$K22-1),2,IF(AND($G22="Milestone",R$8&gt;=$I22,R$8&lt;=$I22+$K22-1),1,""))</f>
        <v/>
      </c>
      <c r="S22" s="141">
        <f>IF(AND($G22="Goal",S$8&gt;=$I22,S$8&lt;=$I22+$K22-1),2,IF(AND($G22="Milestone",S$8&gt;=$I22,S$8&lt;=$I22+$K22-1),1,""))</f>
        <v/>
      </c>
      <c r="T22" s="141">
        <f>IF(AND($G22="Goal",T$8&gt;=$I22,T$8&lt;=$I22+$K22-1),2,IF(AND($G22="Milestone",T$8&gt;=$I22,T$8&lt;=$I22+$K22-1),1,""))</f>
        <v/>
      </c>
      <c r="U22" s="141">
        <f>IF(AND($G22="Goal",U$8&gt;=$I22,U$8&lt;=$I22+$K22-1),2,IF(AND($G22="Milestone",U$8&gt;=$I22,U$8&lt;=$I22+$K22-1),1,""))</f>
        <v/>
      </c>
      <c r="V22" s="141">
        <f>IF(AND($G22="Goal",V$8&gt;=$I22,V$8&lt;=$I22+$K22-1),2,IF(AND($G22="Milestone",V$8&gt;=$I22,V$8&lt;=$I22+$K22-1),1,""))</f>
        <v/>
      </c>
      <c r="W22" s="141">
        <f>IF(AND($G22="Goal",W$8&gt;=$I22,W$8&lt;=$I22+$K22-1),2,IF(AND($G22="Milestone",W$8&gt;=$I22,W$8&lt;=$I22+$K22-1),1,""))</f>
        <v/>
      </c>
      <c r="X22" s="218">
        <f>Milestones4352[[#This Row],[GoLive]]-Milestones4352[[#This Row],[Start Date]]</f>
        <v/>
      </c>
    </row>
    <row r="23" ht="75" customFormat="1" customHeight="1" s="1">
      <c r="A23" s="6" t="n"/>
      <c r="B23" s="138" t="inlineStr">
        <is>
          <t>SC</t>
        </is>
      </c>
      <c r="C23" s="184" t="inlineStr">
        <is>
          <t>ST14049</t>
        </is>
      </c>
      <c r="D23" s="183" t="inlineStr">
        <is>
          <t>Cirrus Multi-tenancy</t>
        </is>
      </c>
      <c r="E23" s="183" t="n"/>
      <c r="F23" s="183" t="inlineStr">
        <is>
          <t>ST14861 PRIME R2 Foundational (Scalability/Parity) Capabilities - AZ, CO, IN, KY, ME, NC, NH, NM,  OR, SC, WA</t>
        </is>
      </c>
      <c r="G23" s="152" t="inlineStr">
        <is>
          <t>NA</t>
        </is>
      </c>
      <c r="H23" s="176" t="inlineStr">
        <is>
          <t>92.7%</t>
        </is>
      </c>
      <c r="I23" s="177" t="d">
        <v>2021-01-01T00:00:00</v>
      </c>
      <c r="J23" s="178" t="d">
        <v>2022-10-17T00:00:00</v>
      </c>
      <c r="K23" s="179">
        <f>Milestones4352[[#This Row],[End Date]]-Milestones4352[[#This Row],[Start Date]]</f>
        <v/>
      </c>
      <c r="L23" s="181" t="inlineStr">
        <is>
          <t>2022-08-01</t>
        </is>
      </c>
      <c r="M23" s="141" t="n"/>
      <c r="N23" s="141" t="n"/>
      <c r="O23" s="141" t="n"/>
      <c r="P23" s="141" t="n"/>
      <c r="Q23" s="141">
        <f>IF(AND($G23="Goal",Q$8&gt;=$I23,Q$8&lt;=$I23+$K23-1),2,IF(AND($G23="Milestone",Q$8&gt;=$I23,Q$8&lt;=$I23+$K23-1),1,""))</f>
        <v/>
      </c>
      <c r="R23" s="141">
        <f>IF(AND($G23="Goal",R$8&gt;=$I23,R$8&lt;=$I23+$K23-1),2,IF(AND($G23="Milestone",R$8&gt;=$I23,R$8&lt;=$I23+$K23-1),1,""))</f>
        <v/>
      </c>
      <c r="S23" s="141">
        <f>IF(AND($G23="Goal",S$8&gt;=$I23,S$8&lt;=$I23+$K23-1),2,IF(AND($G23="Milestone",S$8&gt;=$I23,S$8&lt;=$I23+$K23-1),1,""))</f>
        <v/>
      </c>
      <c r="T23" s="141">
        <f>IF(AND($G23="Goal",T$8&gt;=$I23,T$8&lt;=$I23+$K23-1),2,IF(AND($G23="Milestone",T$8&gt;=$I23,T$8&lt;=$I23+$K23-1),1,""))</f>
        <v/>
      </c>
      <c r="U23" s="141">
        <f>IF(AND($G23="Goal",U$8&gt;=$I23,U$8&lt;=$I23+$K23-1),2,IF(AND($G23="Milestone",U$8&gt;=$I23,U$8&lt;=$I23+$K23-1),1,""))</f>
        <v/>
      </c>
      <c r="V23" s="141">
        <f>IF(AND($G23="Goal",V$8&gt;=$I23,V$8&lt;=$I23+$K23-1),2,IF(AND($G23="Milestone",V$8&gt;=$I23,V$8&lt;=$I23+$K23-1),1,""))</f>
        <v/>
      </c>
      <c r="W23" s="141">
        <f>IF(AND($G23="Goal",W$8&gt;=$I23,W$8&lt;=$I23+$K23-1),2,IF(AND($G23="Milestone",W$8&gt;=$I23,W$8&lt;=$I23+$K23-1),1,""))</f>
        <v/>
      </c>
      <c r="X23" s="218">
        <f>Milestones4352[[#This Row],[GoLive]]-Milestones4352[[#This Row],[Start Date]]</f>
        <v/>
      </c>
    </row>
    <row r="24" ht="75" customFormat="1" customHeight="1" s="1">
      <c r="A24" s="6" t="n"/>
      <c r="B24" s="138" t="inlineStr">
        <is>
          <t>SP</t>
        </is>
      </c>
      <c r="C24" s="185" t="inlineStr">
        <is>
          <t>ST14708</t>
        </is>
      </c>
      <c r="D24" s="183" t="inlineStr">
        <is>
          <t>Life and Disability - Supp Life, STD, LTD - New Business, Migration and Renewals</t>
        </is>
      </c>
      <c r="E24" s="183" t="n"/>
      <c r="F24" s="183" t="inlineStr">
        <is>
          <t>ST14862 PRIME Migration R2 (Data Migration Only) - AZ, CO, IN, KY, ME, NC, NH, NM,  OR, SC, WA</t>
        </is>
      </c>
      <c r="G24" s="152" t="inlineStr">
        <is>
          <t>On track</t>
        </is>
      </c>
      <c r="H24" s="176" t="inlineStr">
        <is>
          <t>28.1%</t>
        </is>
      </c>
      <c r="I24" s="177" t="d">
        <v>2022-05-16T00:00:00</v>
      </c>
      <c r="J24" s="178" t="d">
        <v>2023-04-01T00:00:00</v>
      </c>
      <c r="K24" s="179">
        <f>Milestones4352[[#This Row],[End Date]]-Milestones4352[[#This Row],[Start Date]]</f>
        <v/>
      </c>
      <c r="L24" s="181" t="inlineStr">
        <is>
          <t>2023-04-01</t>
        </is>
      </c>
      <c r="M24" s="141" t="n"/>
      <c r="N24" s="141" t="n"/>
      <c r="O24" s="141" t="n"/>
      <c r="P24" s="141" t="n"/>
      <c r="Q24" s="141">
        <f>IF(AND($G24="Goal",Q$8&gt;=$I24,Q$8&lt;=$I24+$K24-1),2,IF(AND($G24="Milestone",Q$8&gt;=$I24,Q$8&lt;=$I24+$K24-1),1,""))</f>
        <v/>
      </c>
      <c r="R24" s="141">
        <f>IF(AND($G24="Goal",R$8&gt;=$I24,R$8&lt;=$I24+$K24-1),2,IF(AND($G24="Milestone",R$8&gt;=$I24,R$8&lt;=$I24+$K24-1),1,""))</f>
        <v/>
      </c>
      <c r="S24" s="141">
        <f>IF(AND($G24="Goal",S$8&gt;=$I24,S$8&lt;=$I24+$K24-1),2,IF(AND($G24="Milestone",S$8&gt;=$I24,S$8&lt;=$I24+$K24-1),1,""))</f>
        <v/>
      </c>
      <c r="T24" s="141">
        <f>IF(AND($G24="Goal",T$8&gt;=$I24,T$8&lt;=$I24+$K24-1),2,IF(AND($G24="Milestone",T$8&gt;=$I24,T$8&lt;=$I24+$K24-1),1,""))</f>
        <v/>
      </c>
      <c r="U24" s="141">
        <f>IF(AND($G24="Goal",U$8&gt;=$I24,U$8&lt;=$I24+$K24-1),2,IF(AND($G24="Milestone",U$8&gt;=$I24,U$8&lt;=$I24+$K24-1),1,""))</f>
        <v/>
      </c>
      <c r="V24" s="141">
        <f>IF(AND($G24="Goal",V$8&gt;=$I24,V$8&lt;=$I24+$K24-1),2,IF(AND($G24="Milestone",V$8&gt;=$I24,V$8&lt;=$I24+$K24-1),1,""))</f>
        <v/>
      </c>
      <c r="W24" s="141">
        <f>IF(AND($G24="Goal",W$8&gt;=$I24,W$8&lt;=$I24+$K24-1),2,IF(AND($G24="Milestone",W$8&gt;=$I24,W$8&lt;=$I24+$K24-1),1,""))</f>
        <v/>
      </c>
      <c r="X24" s="218">
        <f>Milestones4352[[#This Row],[GoLive]]-Milestones4352[[#This Row],[Start Date]]</f>
        <v/>
      </c>
    </row>
    <row r="25" ht="75" customFormat="1" customHeight="1" s="1">
      <c r="A25" s="6" t="n"/>
      <c r="B25" s="138" t="inlineStr">
        <is>
          <t>NA</t>
        </is>
      </c>
      <c r="C25" s="185" t="inlineStr">
        <is>
          <t>ST14628</t>
        </is>
      </c>
      <c r="D25" s="183" t="inlineStr">
        <is>
          <t>4/1 Tufts Automated Renewals</t>
        </is>
      </c>
      <c r="E25" s="183" t="n"/>
      <c r="F25" s="183" t="inlineStr">
        <is>
          <t>ST14051 8/1 LF - &lt;50 Automated Renewals</t>
        </is>
      </c>
      <c r="G25" s="152" t="inlineStr">
        <is>
          <t>Complete</t>
        </is>
      </c>
      <c r="H25" s="176" t="inlineStr">
        <is>
          <t>67.1%</t>
        </is>
      </c>
      <c r="I25" s="177" t="d">
        <v>2023-03-21T00:00:00</v>
      </c>
      <c r="J25" s="178" t="d">
        <v>2023-05-30T00:00:00</v>
      </c>
      <c r="K25" s="179">
        <f>Milestones4352[[#This Row],[End Date]]-Milestones4352[[#This Row],[Start Date]]</f>
        <v/>
      </c>
      <c r="L25" s="181" t="inlineStr">
        <is>
          <t>2023-06-01</t>
        </is>
      </c>
      <c r="M25" s="141" t="n"/>
      <c r="N25" s="141" t="n"/>
      <c r="O25" s="141" t="n"/>
      <c r="P25" s="141" t="n"/>
      <c r="Q25" s="141">
        <f>IF(AND($G25="Goal",Q$8&gt;=$I25,Q$8&lt;=$I25+$K25-1),2,IF(AND($G25="Milestone",Q$8&gt;=$I25,Q$8&lt;=$I25+$K25-1),1,""))</f>
        <v/>
      </c>
      <c r="R25" s="141">
        <f>IF(AND($G25="Goal",R$8&gt;=$I25,R$8&lt;=$I25+$K25-1),2,IF(AND($G25="Milestone",R$8&gt;=$I25,R$8&lt;=$I25+$K25-1),1,""))</f>
        <v/>
      </c>
      <c r="S25" s="141">
        <f>IF(AND($G25="Goal",S$8&gt;=$I25,S$8&lt;=$I25+$K25-1),2,IF(AND($G25="Milestone",S$8&gt;=$I25,S$8&lt;=$I25+$K25-1),1,""))</f>
        <v/>
      </c>
      <c r="T25" s="141">
        <f>IF(AND($G25="Goal",T$8&gt;=$I25,T$8&lt;=$I25+$K25-1),2,IF(AND($G25="Milestone",T$8&gt;=$I25,T$8&lt;=$I25+$K25-1),1,""))</f>
        <v/>
      </c>
      <c r="U25" s="141">
        <f>IF(AND($G25="Goal",U$8&gt;=$I25,U$8&lt;=$I25+$K25-1),2,IF(AND($G25="Milestone",U$8&gt;=$I25,U$8&lt;=$I25+$K25-1),1,""))</f>
        <v/>
      </c>
      <c r="V25" s="141">
        <f>IF(AND($G25="Goal",V$8&gt;=$I25,V$8&lt;=$I25+$K25-1),2,IF(AND($G25="Milestone",V$8&gt;=$I25,V$8&lt;=$I25+$K25-1),1,""))</f>
        <v/>
      </c>
      <c r="W25" s="141">
        <f>IF(AND($G25="Goal",W$8&gt;=$I25,W$8&lt;=$I25+$K25-1),2,IF(AND($G25="Milestone",W$8&gt;=$I25,W$8&lt;=$I25+$K25-1),1,""))</f>
        <v/>
      </c>
      <c r="X25" s="218">
        <f>Milestones4352[[#This Row],[GoLive]]-Milestones4352[[#This Row],[Start Date]]</f>
        <v/>
      </c>
    </row>
    <row r="26" ht="75" customFormat="1" customHeight="1" s="1">
      <c r="A26" s="6" t="n"/>
      <c r="B26" s="138" t="inlineStr">
        <is>
          <t>NA</t>
        </is>
      </c>
      <c r="C26" s="185" t="inlineStr">
        <is>
          <t>ST14051</t>
        </is>
      </c>
      <c r="D26" s="183" t="inlineStr">
        <is>
          <t>8/1 LF - &lt;50 Automated Renewals</t>
        </is>
      </c>
      <c r="E26" s="183" t="inlineStr">
        <is>
          <t>ST14628 4/1 Tufts Automated Renewals</t>
        </is>
      </c>
      <c r="F26" s="183" t="n"/>
      <c r="G26" s="152" t="inlineStr">
        <is>
          <t>On track</t>
        </is>
      </c>
      <c r="H26" s="176" t="inlineStr">
        <is>
          <t>85.5%</t>
        </is>
      </c>
      <c r="I26" s="177" t="d">
        <v>2022-01-13T00:00:00</v>
      </c>
      <c r="J26" s="178" t="d">
        <v>2022-12-31T00:00:00</v>
      </c>
      <c r="K26" s="179">
        <f>Milestones4352[[#This Row],[End Date]]-Milestones4352[[#This Row],[Start Date]]</f>
        <v/>
      </c>
      <c r="L26" s="181" t="inlineStr">
        <is>
          <t>2022-08-01</t>
        </is>
      </c>
      <c r="M26" s="141" t="n"/>
      <c r="N26" s="141" t="n"/>
      <c r="O26" s="141" t="n"/>
      <c r="P26" s="141" t="n"/>
      <c r="Q26" s="141">
        <f>IF(AND($G26="Goal",Q$8&gt;=$I26,Q$8&lt;=$I26+$K26-1),2,IF(AND($G26="Milestone",Q$8&gt;=$I26,Q$8&lt;=$I26+$K26-1),1,""))</f>
        <v/>
      </c>
      <c r="R26" s="141">
        <f>IF(AND($G26="Goal",R$8&gt;=$I26,R$8&lt;=$I26+$K26-1),2,IF(AND($G26="Milestone",R$8&gt;=$I26,R$8&lt;=$I26+$K26-1),1,""))</f>
        <v/>
      </c>
      <c r="S26" s="141">
        <f>IF(AND($G26="Goal",S$8&gt;=$I26,S$8&lt;=$I26+$K26-1),2,IF(AND($G26="Milestone",S$8&gt;=$I26,S$8&lt;=$I26+$K26-1),1,""))</f>
        <v/>
      </c>
      <c r="T26" s="141">
        <f>IF(AND($G26="Goal",T$8&gt;=$I26,T$8&lt;=$I26+$K26-1),2,IF(AND($G26="Milestone",T$8&gt;=$I26,T$8&lt;=$I26+$K26-1),1,""))</f>
        <v/>
      </c>
      <c r="U26" s="141">
        <f>IF(AND($G26="Goal",U$8&gt;=$I26,U$8&lt;=$I26+$K26-1),2,IF(AND($G26="Milestone",U$8&gt;=$I26,U$8&lt;=$I26+$K26-1),1,""))</f>
        <v/>
      </c>
      <c r="V26" s="141">
        <f>IF(AND($G26="Goal",V$8&gt;=$I26,V$8&lt;=$I26+$K26-1),2,IF(AND($G26="Milestone",V$8&gt;=$I26,V$8&lt;=$I26+$K26-1),1,""))</f>
        <v/>
      </c>
      <c r="W26" s="141">
        <f>IF(AND($G26="Goal",W$8&gt;=$I26,W$8&lt;=$I26+$K26-1),2,IF(AND($G26="Milestone",W$8&gt;=$I26,W$8&lt;=$I26+$K26-1),1,""))</f>
        <v/>
      </c>
      <c r="X26" s="218">
        <f>Milestones4352[[#This Row],[GoLive]]-Milestones4352[[#This Row],[Start Date]]</f>
        <v/>
      </c>
    </row>
    <row r="27" ht="75" customFormat="1" customHeight="1" s="1">
      <c r="A27" s="6" t="n"/>
      <c r="B27" s="138" t="inlineStr">
        <is>
          <t>DM</t>
        </is>
      </c>
      <c r="C27" s="185" t="inlineStr">
        <is>
          <t>ST14863</t>
        </is>
      </c>
      <c r="D27" s="183" t="inlineStr">
        <is>
          <t>PRIME Migration R3 (Data Migration Only) - AK, AR, CO, HI, IA, ID, KS, LA, MA, MI, MO, MS, NE, NV,  NY, OH, PA, PR, RI, TN, UT, WI, WY</t>
        </is>
      </c>
      <c r="E27" s="183" t="n"/>
      <c r="F27" s="183" t="inlineStr">
        <is>
          <t>ST14530 PRIME R3 Foundational (Scalability/Parity) Capabilities - AK, AR, CO, HI, IA, ID, KS, LA, MA, MI, MO, MS, NE, NV,  NY, OH, PA, PR, RI, TN, UT, WI, WY</t>
        </is>
      </c>
      <c r="G27" s="152" t="inlineStr">
        <is>
          <t>On track</t>
        </is>
      </c>
      <c r="H27" s="176" t="inlineStr">
        <is>
          <t>64.3%</t>
        </is>
      </c>
      <c r="I27" s="177" t="d">
        <v>2022-01-01T00:00:00</v>
      </c>
      <c r="J27" s="178" t="d">
        <v>2023-01-01T00:00:00</v>
      </c>
      <c r="K27" s="179">
        <f>Milestones4352[[#This Row],[End Date]]-Milestones4352[[#This Row],[Start Date]]</f>
        <v/>
      </c>
      <c r="L27" s="181" t="inlineStr">
        <is>
          <t>2023-04-01</t>
        </is>
      </c>
      <c r="M27" s="141" t="n"/>
      <c r="N27" s="141" t="n"/>
      <c r="O27" s="141" t="n"/>
      <c r="P27" s="141" t="n"/>
      <c r="Q27" s="141">
        <f>IF(AND($G27="Goal",Q$8&gt;=$I27,Q$8&lt;=$I27+$K27-1),2,IF(AND($G27="Milestone",Q$8&gt;=$I27,Q$8&lt;=$I27+$K27-1),1,""))</f>
        <v/>
      </c>
      <c r="R27" s="141">
        <f>IF(AND($G27="Goal",R$8&gt;=$I27,R$8&lt;=$I27+$K27-1),2,IF(AND($G27="Milestone",R$8&gt;=$I27,R$8&lt;=$I27+$K27-1),1,""))</f>
        <v/>
      </c>
      <c r="S27" s="141">
        <f>IF(AND($G27="Goal",S$8&gt;=$I27,S$8&lt;=$I27+$K27-1),2,IF(AND($G27="Milestone",S$8&gt;=$I27,S$8&lt;=$I27+$K27-1),1,""))</f>
        <v/>
      </c>
      <c r="T27" s="141">
        <f>IF(AND($G27="Goal",T$8&gt;=$I27,T$8&lt;=$I27+$K27-1),2,IF(AND($G27="Milestone",T$8&gt;=$I27,T$8&lt;=$I27+$K27-1),1,""))</f>
        <v/>
      </c>
      <c r="U27" s="141">
        <f>IF(AND($G27="Goal",U$8&gt;=$I27,U$8&lt;=$I27+$K27-1),2,IF(AND($G27="Milestone",U$8&gt;=$I27,U$8&lt;=$I27+$K27-1),1,""))</f>
        <v/>
      </c>
      <c r="V27" s="141">
        <f>IF(AND($G27="Goal",V$8&gt;=$I27,V$8&lt;=$I27+$K27-1),2,IF(AND($G27="Milestone",V$8&gt;=$I27,V$8&lt;=$I27+$K27-1),1,""))</f>
        <v/>
      </c>
      <c r="W27" s="141">
        <f>IF(AND($G27="Goal",W$8&gt;=$I27,W$8&lt;=$I27+$K27-1),2,IF(AND($G27="Milestone",W$8&gt;=$I27,W$8&lt;=$I27+$K27-1),1,""))</f>
        <v/>
      </c>
      <c r="X27" s="218">
        <f>Milestones4352[[#This Row],[GoLive]]-Milestones4352[[#This Row],[Start Date]]</f>
        <v/>
      </c>
    </row>
    <row r="28" ht="75" customFormat="1" customHeight="1" s="1">
      <c r="A28" s="6" t="n"/>
      <c r="B28" s="138" t="inlineStr">
        <is>
          <t>CMP</t>
        </is>
      </c>
      <c r="C28" s="185" t="inlineStr">
        <is>
          <t>ST13662</t>
        </is>
      </c>
      <c r="D28" s="183" t="inlineStr">
        <is>
          <t>2/1 FI Market Expansion (PR 3.3)</t>
        </is>
      </c>
      <c r="E28" s="183" t="n"/>
      <c r="F28" s="183" t="n"/>
      <c r="G28" s="152" t="inlineStr">
        <is>
          <t>Complete</t>
        </is>
      </c>
      <c r="H28" s="176" t="inlineStr">
        <is>
          <t>97.1%</t>
        </is>
      </c>
      <c r="I28" s="177" t="d">
        <v>2022-01-01T00:00:00</v>
      </c>
      <c r="J28" s="178" t="d">
        <v>2022-03-01T00:00:00</v>
      </c>
      <c r="K28" s="179">
        <f>Milestones4352[[#This Row],[End Date]]-Milestones4352[[#This Row],[Start Date]]</f>
        <v/>
      </c>
      <c r="L28" s="181" t="inlineStr">
        <is>
          <t>2022-02-01</t>
        </is>
      </c>
      <c r="M28" s="141" t="n"/>
      <c r="N28" s="141" t="n"/>
      <c r="O28" s="141" t="n"/>
      <c r="P28" s="141" t="n"/>
      <c r="Q28" s="141">
        <f>IF(AND($G28="Goal",Q$8&gt;=$I28,Q$8&lt;=$I28+$K28-1),2,IF(AND($G28="Milestone",Q$8&gt;=$I28,Q$8&lt;=$I28+$K28-1),1,""))</f>
        <v/>
      </c>
      <c r="R28" s="141">
        <f>IF(AND($G28="Goal",R$8&gt;=$I28,R$8&lt;=$I28+$K28-1),2,IF(AND($G28="Milestone",R$8&gt;=$I28,R$8&lt;=$I28+$K28-1),1,""))</f>
        <v/>
      </c>
      <c r="S28" s="141">
        <f>IF(AND($G28="Goal",S$8&gt;=$I28,S$8&lt;=$I28+$K28-1),2,IF(AND($G28="Milestone",S$8&gt;=$I28,S$8&lt;=$I28+$K28-1),1,""))</f>
        <v/>
      </c>
      <c r="T28" s="141">
        <f>IF(AND($G28="Goal",T$8&gt;=$I28,T$8&lt;=$I28+$K28-1),2,IF(AND($G28="Milestone",T$8&gt;=$I28,T$8&lt;=$I28+$K28-1),1,""))</f>
        <v/>
      </c>
      <c r="U28" s="141">
        <f>IF(AND($G28="Goal",U$8&gt;=$I28,U$8&lt;=$I28+$K28-1),2,IF(AND($G28="Milestone",U$8&gt;=$I28,U$8&lt;=$I28+$K28-1),1,""))</f>
        <v/>
      </c>
      <c r="V28" s="141">
        <f>IF(AND($G28="Goal",V$8&gt;=$I28,V$8&lt;=$I28+$K28-1),2,IF(AND($G28="Milestone",V$8&gt;=$I28,V$8&lt;=$I28+$K28-1),1,""))</f>
        <v/>
      </c>
      <c r="W28" s="141">
        <f>IF(AND($G28="Goal",W$8&gt;=$I28,W$8&lt;=$I28+$K28-1),2,IF(AND($G28="Milestone",W$8&gt;=$I28,W$8&lt;=$I28+$K28-1),1,""))</f>
        <v/>
      </c>
      <c r="X28" s="218">
        <f>Milestones4352[[#This Row],[GoLive]]-Milestones4352[[#This Row],[Start Date]]</f>
        <v/>
      </c>
    </row>
    <row r="29" ht="75" customFormat="1" customHeight="1" s="1">
      <c r="A29" s="6" t="n"/>
      <c r="B29" s="138" t="inlineStr">
        <is>
          <t>DM</t>
        </is>
      </c>
      <c r="C29" s="184" t="inlineStr">
        <is>
          <t>ST13685</t>
        </is>
      </c>
      <c r="D29" s="183" t="inlineStr">
        <is>
          <t>PRIME Migration R1 (Data Migration Only) - AL, CT, IL, MN, MT, ND, NJ, OK, SD</t>
        </is>
      </c>
      <c r="E29" s="183" t="n"/>
      <c r="F29" s="183" t="inlineStr">
        <is>
          <t>ST13686 PRIME R1 Foundational (Scalability/Parity) Capabilities - AL, CT, IL, MN, MT, ND, NJ, OK, SD</t>
        </is>
      </c>
      <c r="G29" s="152" t="inlineStr">
        <is>
          <t>At Risk</t>
        </is>
      </c>
      <c r="H29" s="176" t="inlineStr">
        <is>
          <t>85.9%</t>
        </is>
      </c>
      <c r="I29" s="177" t="d">
        <v>2022-01-01T00:00:00</v>
      </c>
      <c r="J29" s="178" t="d">
        <v>2023-01-01T00:00:00</v>
      </c>
      <c r="K29" s="179">
        <f>Milestones4352[[#This Row],[End Date]]-Milestones4352[[#This Row],[Start Date]]</f>
        <v/>
      </c>
      <c r="L29" s="181" t="inlineStr">
        <is>
          <t>2022-09-01</t>
        </is>
      </c>
      <c r="M29" s="141" t="n"/>
      <c r="N29" s="141" t="n"/>
      <c r="O29" s="141" t="n"/>
      <c r="P29" s="141" t="n"/>
      <c r="Q29" s="141">
        <f>IF(AND($G29="Goal",Q$8&gt;=$I29,Q$8&lt;=$I29+$K29-1),2,IF(AND($G29="Milestone",Q$8&gt;=$I29,Q$8&lt;=$I29+$K29-1),1,""))</f>
        <v/>
      </c>
      <c r="R29" s="141">
        <f>IF(AND($G29="Goal",R$8&gt;=$I29,R$8&lt;=$I29+$K29-1),2,IF(AND($G29="Milestone",R$8&gt;=$I29,R$8&lt;=$I29+$K29-1),1,""))</f>
        <v/>
      </c>
      <c r="S29" s="141">
        <f>IF(AND($G29="Goal",S$8&gt;=$I29,S$8&lt;=$I29+$K29-1),2,IF(AND($G29="Milestone",S$8&gt;=$I29,S$8&lt;=$I29+$K29-1),1,""))</f>
        <v/>
      </c>
      <c r="T29" s="141">
        <f>IF(AND($G29="Goal",T$8&gt;=$I29,T$8&lt;=$I29+$K29-1),2,IF(AND($G29="Milestone",T$8&gt;=$I29,T$8&lt;=$I29+$K29-1),1,""))</f>
        <v/>
      </c>
      <c r="U29" s="141">
        <f>IF(AND($G29="Goal",U$8&gt;=$I29,U$8&lt;=$I29+$K29-1),2,IF(AND($G29="Milestone",U$8&gt;=$I29,U$8&lt;=$I29+$K29-1),1,""))</f>
        <v/>
      </c>
      <c r="V29" s="141">
        <f>IF(AND($G29="Goal",V$8&gt;=$I29,V$8&lt;=$I29+$K29-1),2,IF(AND($G29="Milestone",V$8&gt;=$I29,V$8&lt;=$I29+$K29-1),1,""))</f>
        <v/>
      </c>
      <c r="W29" s="141">
        <f>IF(AND($G29="Goal",W$8&gt;=$I29,W$8&lt;=$I29+$K29-1),2,IF(AND($G29="Milestone",W$8&gt;=$I29,W$8&lt;=$I29+$K29-1),1,""))</f>
        <v/>
      </c>
      <c r="X29" s="218">
        <f>Milestones4352[[#This Row],[GoLive]]-Milestones4352[[#This Row],[Start Date]]</f>
        <v/>
      </c>
    </row>
    <row r="30" ht="75" customFormat="1" customHeight="1" s="1">
      <c r="A30" s="6" t="n"/>
      <c r="B30" s="138" t="inlineStr">
        <is>
          <t>DM</t>
        </is>
      </c>
      <c r="C30" s="185" t="inlineStr">
        <is>
          <t>ST13686</t>
        </is>
      </c>
      <c r="D30" s="183" t="inlineStr">
        <is>
          <t>PRIME R1 Foundational (Scalability/Parity) Capabilities - AL, CT, IL, MN, MT, ND, NJ, OK, SD</t>
        </is>
      </c>
      <c r="E30" s="183" t="inlineStr">
        <is>
          <t>ST13685 PRIME Migration R1 (Data Migration Only) - AL, CT, IL, MN, MT, ND, NJ, OK, SD</t>
        </is>
      </c>
      <c r="F30" s="183" t="n"/>
      <c r="G30" s="152" t="inlineStr">
        <is>
          <t>At Risk</t>
        </is>
      </c>
      <c r="H30" s="176" t="inlineStr">
        <is>
          <t>84.6%</t>
        </is>
      </c>
      <c r="I30" s="177" t="d">
        <v>2022-01-01T00:00:00</v>
      </c>
      <c r="J30" s="178" t="d">
        <v>2023-01-01T00:00:00</v>
      </c>
      <c r="K30" s="179">
        <f>Milestones4352[[#This Row],[End Date]]-Milestones4352[[#This Row],[Start Date]]</f>
        <v/>
      </c>
      <c r="L30" s="181" t="inlineStr">
        <is>
          <t>2022-09-01</t>
        </is>
      </c>
      <c r="M30" s="141" t="n"/>
      <c r="N30" s="141" t="n"/>
      <c r="O30" s="141" t="n"/>
      <c r="P30" s="141" t="n"/>
      <c r="Q30" s="141">
        <f>IF(AND($G30="Goal",Q$8&gt;=$I30,Q$8&lt;=$I30+$K30-1),2,IF(AND($G30="Milestone",Q$8&gt;=$I30,Q$8&lt;=$I30+$K30-1),1,""))</f>
        <v/>
      </c>
      <c r="R30" s="141">
        <f>IF(AND($G30="Goal",R$8&gt;=$I30,R$8&lt;=$I30+$K30-1),2,IF(AND($G30="Milestone",R$8&gt;=$I30,R$8&lt;=$I30+$K30-1),1,""))</f>
        <v/>
      </c>
      <c r="S30" s="141">
        <f>IF(AND($G30="Goal",S$8&gt;=$I30,S$8&lt;=$I30+$K30-1),2,IF(AND($G30="Milestone",S$8&gt;=$I30,S$8&lt;=$I30+$K30-1),1,""))</f>
        <v/>
      </c>
      <c r="T30" s="141">
        <f>IF(AND($G30="Goal",T$8&gt;=$I30,T$8&lt;=$I30+$K30-1),2,IF(AND($G30="Milestone",T$8&gt;=$I30,T$8&lt;=$I30+$K30-1),1,""))</f>
        <v/>
      </c>
      <c r="U30" s="141">
        <f>IF(AND($G30="Goal",U$8&gt;=$I30,U$8&lt;=$I30+$K30-1),2,IF(AND($G30="Milestone",U$8&gt;=$I30,U$8&lt;=$I30+$K30-1),1,""))</f>
        <v/>
      </c>
      <c r="V30" s="141">
        <f>IF(AND($G30="Goal",V$8&gt;=$I30,V$8&lt;=$I30+$K30-1),2,IF(AND($G30="Milestone",V$8&gt;=$I30,V$8&lt;=$I30+$K30-1),1,""))</f>
        <v/>
      </c>
      <c r="W30" s="141">
        <f>IF(AND($G30="Goal",W$8&gt;=$I30,W$8&lt;=$I30+$K30-1),2,IF(AND($G30="Milestone",W$8&gt;=$I30,W$8&lt;=$I30+$K30-1),1,""))</f>
        <v/>
      </c>
      <c r="X30" s="218">
        <f>Milestones4352[[#This Row],[GoLive]]-Milestones4352[[#This Row],[Start Date]]</f>
        <v/>
      </c>
    </row>
    <row r="31" ht="75" customFormat="1" customHeight="1" s="1">
      <c r="A31" s="6" t="n"/>
      <c r="B31" s="138" t="inlineStr">
        <is>
          <t>CMP</t>
        </is>
      </c>
      <c r="C31" s="185" t="inlineStr">
        <is>
          <t>ST13715</t>
        </is>
      </c>
      <c r="D31" s="183" t="inlineStr">
        <is>
          <t>4/1/22 FI Market Expansions  (PR3.5) - CO (excl Select), WI, PA, MA</t>
        </is>
      </c>
      <c r="E31" s="183" t="n"/>
      <c r="F31" s="183" t="n"/>
      <c r="G31" s="152" t="inlineStr">
        <is>
          <t>Complete</t>
        </is>
      </c>
      <c r="H31" s="176" t="inlineStr">
        <is>
          <t>95.2%</t>
        </is>
      </c>
      <c r="I31" s="177" t="d">
        <v>2022-01-01T00:00:00</v>
      </c>
      <c r="J31" s="178" t="d">
        <v>2022-04-15T00:00:00</v>
      </c>
      <c r="K31" s="179">
        <f>Milestones4352[[#This Row],[End Date]]-Milestones4352[[#This Row],[Start Date]]</f>
        <v/>
      </c>
      <c r="L31" s="181" t="inlineStr">
        <is>
          <t>2022-04-01</t>
        </is>
      </c>
      <c r="M31" s="141" t="n"/>
      <c r="N31" s="141" t="n"/>
      <c r="O31" s="141" t="n"/>
      <c r="P31" s="141" t="n"/>
      <c r="Q31" s="141">
        <f>IF(AND($G31="Goal",Q$8&gt;=$I31,Q$8&lt;=$I31+$K31-1),2,IF(AND($G31="Milestone",Q$8&gt;=$I31,Q$8&lt;=$I31+$K31-1),1,""))</f>
        <v/>
      </c>
      <c r="R31" s="141">
        <f>IF(AND($G31="Goal",R$8&gt;=$I31,R$8&lt;=$I31+$K31-1),2,IF(AND($G31="Milestone",R$8&gt;=$I31,R$8&lt;=$I31+$K31-1),1,""))</f>
        <v/>
      </c>
      <c r="S31" s="141">
        <f>IF(AND($G31="Goal",S$8&gt;=$I31,S$8&lt;=$I31+$K31-1),2,IF(AND($G31="Milestone",S$8&gt;=$I31,S$8&lt;=$I31+$K31-1),1,""))</f>
        <v/>
      </c>
      <c r="T31" s="141">
        <f>IF(AND($G31="Goal",T$8&gt;=$I31,T$8&lt;=$I31+$K31-1),2,IF(AND($G31="Milestone",T$8&gt;=$I31,T$8&lt;=$I31+$K31-1),1,""))</f>
        <v/>
      </c>
      <c r="U31" s="141">
        <f>IF(AND($G31="Goal",U$8&gt;=$I31,U$8&lt;=$I31+$K31-1),2,IF(AND($G31="Milestone",U$8&gt;=$I31,U$8&lt;=$I31+$K31-1),1,""))</f>
        <v/>
      </c>
      <c r="V31" s="141">
        <f>IF(AND($G31="Goal",V$8&gt;=$I31,V$8&lt;=$I31+$K31-1),2,IF(AND($G31="Milestone",V$8&gt;=$I31,V$8&lt;=$I31+$K31-1),1,""))</f>
        <v/>
      </c>
      <c r="W31" s="141">
        <f>IF(AND($G31="Goal",W$8&gt;=$I31,W$8&lt;=$I31+$K31-1),2,IF(AND($G31="Milestone",W$8&gt;=$I31,W$8&lt;=$I31+$K31-1),1,""))</f>
        <v/>
      </c>
      <c r="X31" s="218">
        <f>Milestones4352[[#This Row],[GoLive]]-Milestones4352[[#This Row],[Start Date]]</f>
        <v/>
      </c>
    </row>
    <row r="32" ht="75" customFormat="1" customHeight="1" s="1">
      <c r="A32" s="6" t="n"/>
      <c r="B32" s="138" t="inlineStr">
        <is>
          <t>CE DTI</t>
        </is>
      </c>
      <c r="C32" s="185" t="inlineStr">
        <is>
          <t>ST13716</t>
        </is>
      </c>
      <c r="D32" s="183" t="inlineStr">
        <is>
          <t>Simply Engaged (scaled solution)</t>
        </is>
      </c>
      <c r="E32" s="183" t="n"/>
      <c r="F32" s="183" t="n"/>
      <c r="G32" s="152" t="inlineStr">
        <is>
          <t>Complete</t>
        </is>
      </c>
      <c r="H32" s="176" t="inlineStr">
        <is>
          <t>0.0%</t>
        </is>
      </c>
      <c r="I32" s="177" t="d">
        <v>2021-09-01T00:00:00</v>
      </c>
      <c r="J32" s="178" t="d">
        <v>2022-02-02T00:00:00</v>
      </c>
      <c r="K32" s="179">
        <f>Milestones4352[[#This Row],[End Date]]-Milestones4352[[#This Row],[Start Date]]</f>
        <v/>
      </c>
      <c r="L32" s="181" t="inlineStr">
        <is>
          <t>2022-02-01</t>
        </is>
      </c>
      <c r="M32" s="141" t="n"/>
      <c r="N32" s="141" t="n"/>
      <c r="O32" s="141" t="n"/>
      <c r="P32" s="141" t="n"/>
      <c r="Q32" s="141">
        <f>IF(AND($G32="Goal",Q$8&gt;=$I32,Q$8&lt;=$I32+$K32-1),2,IF(AND($G32="Milestone",Q$8&gt;=$I32,Q$8&lt;=$I32+$K32-1),1,""))</f>
        <v/>
      </c>
      <c r="R32" s="141">
        <f>IF(AND($G32="Goal",R$8&gt;=$I32,R$8&lt;=$I32+$K32-1),2,IF(AND($G32="Milestone",R$8&gt;=$I32,R$8&lt;=$I32+$K32-1),1,""))</f>
        <v/>
      </c>
      <c r="S32" s="141">
        <f>IF(AND($G32="Goal",S$8&gt;=$I32,S$8&lt;=$I32+$K32-1),2,IF(AND($G32="Milestone",S$8&gt;=$I32,S$8&lt;=$I32+$K32-1),1,""))</f>
        <v/>
      </c>
      <c r="T32" s="141">
        <f>IF(AND($G32="Goal",T$8&gt;=$I32,T$8&lt;=$I32+$K32-1),2,IF(AND($G32="Milestone",T$8&gt;=$I32,T$8&lt;=$I32+$K32-1),1,""))</f>
        <v/>
      </c>
      <c r="U32" s="141">
        <f>IF(AND($G32="Goal",U$8&gt;=$I32,U$8&lt;=$I32+$K32-1),2,IF(AND($G32="Milestone",U$8&gt;=$I32,U$8&lt;=$I32+$K32-1),1,""))</f>
        <v/>
      </c>
      <c r="V32" s="141">
        <f>IF(AND($G32="Goal",V$8&gt;=$I32,V$8&lt;=$I32+$K32-1),2,IF(AND($G32="Milestone",V$8&gt;=$I32,V$8&lt;=$I32+$K32-1),1,""))</f>
        <v/>
      </c>
      <c r="W32" s="141">
        <f>IF(AND($G32="Goal",W$8&gt;=$I32,W$8&lt;=$I32+$K32-1),2,IF(AND($G32="Milestone",W$8&gt;=$I32,W$8&lt;=$I32+$K32-1),1,""))</f>
        <v/>
      </c>
      <c r="X32" s="218">
        <f>Milestones4352[[#This Row],[GoLive]]-Milestones4352[[#This Row],[Start Date]]</f>
        <v/>
      </c>
    </row>
    <row r="33" ht="75" customFormat="1" customHeight="1" s="1">
      <c r="A33" s="6" t="n"/>
      <c r="B33" s="138" t="inlineStr">
        <is>
          <t>CE DTI</t>
        </is>
      </c>
      <c r="C33" s="185" t="inlineStr">
        <is>
          <t>ST13991</t>
        </is>
      </c>
      <c r="D33" s="183" t="inlineStr">
        <is>
          <t>Sanvello App Wave 2</t>
        </is>
      </c>
      <c r="E33" s="183" t="n"/>
      <c r="F33" s="183" t="n"/>
      <c r="G33" s="152" t="inlineStr">
        <is>
          <t>Complete</t>
        </is>
      </c>
      <c r="H33" s="176" t="inlineStr">
        <is>
          <t>0.0%</t>
        </is>
      </c>
      <c r="I33" s="177" t="d">
        <v>2021-10-01T00:00:00</v>
      </c>
      <c r="J33" s="178" t="d">
        <v>2021-12-31T00:00:00</v>
      </c>
      <c r="K33" s="179">
        <f>Milestones4352[[#This Row],[End Date]]-Milestones4352[[#This Row],[Start Date]]</f>
        <v/>
      </c>
      <c r="L33" s="181" t="inlineStr">
        <is>
          <t>2022-01-01</t>
        </is>
      </c>
      <c r="M33" s="141" t="n"/>
      <c r="N33" s="141" t="n"/>
      <c r="O33" s="141" t="n"/>
      <c r="P33" s="141" t="n"/>
      <c r="Q33" s="141">
        <f>IF(AND($G33="Goal",Q$8&gt;=$I33,Q$8&lt;=$I33+$K33-1),2,IF(AND($G33="Milestone",Q$8&gt;=$I33,Q$8&lt;=$I33+$K33-1),1,""))</f>
        <v/>
      </c>
      <c r="R33" s="141">
        <f>IF(AND($G33="Goal",R$8&gt;=$I33,R$8&lt;=$I33+$K33-1),2,IF(AND($G33="Milestone",R$8&gt;=$I33,R$8&lt;=$I33+$K33-1),1,""))</f>
        <v/>
      </c>
      <c r="S33" s="141">
        <f>IF(AND($G33="Goal",S$8&gt;=$I33,S$8&lt;=$I33+$K33-1),2,IF(AND($G33="Milestone",S$8&gt;=$I33,S$8&lt;=$I33+$K33-1),1,""))</f>
        <v/>
      </c>
      <c r="T33" s="141">
        <f>IF(AND($G33="Goal",T$8&gt;=$I33,T$8&lt;=$I33+$K33-1),2,IF(AND($G33="Milestone",T$8&gt;=$I33,T$8&lt;=$I33+$K33-1),1,""))</f>
        <v/>
      </c>
      <c r="U33" s="141">
        <f>IF(AND($G33="Goal",U$8&gt;=$I33,U$8&lt;=$I33+$K33-1),2,IF(AND($G33="Milestone",U$8&gt;=$I33,U$8&lt;=$I33+$K33-1),1,""))</f>
        <v/>
      </c>
      <c r="V33" s="141">
        <f>IF(AND($G33="Goal",V$8&gt;=$I33,V$8&lt;=$I33+$K33-1),2,IF(AND($G33="Milestone",V$8&gt;=$I33,V$8&lt;=$I33+$K33-1),1,""))</f>
        <v/>
      </c>
      <c r="W33" s="141">
        <f>IF(AND($G33="Goal",W$8&gt;=$I33,W$8&lt;=$I33+$K33-1),2,IF(AND($G33="Milestone",W$8&gt;=$I33,W$8&lt;=$I33+$K33-1),1,""))</f>
        <v/>
      </c>
      <c r="X33" s="218">
        <f>Milestones4352[[#This Row],[GoLive]]-Milestones4352[[#This Row],[Start Date]]</f>
        <v/>
      </c>
    </row>
    <row r="34" ht="75" customFormat="1" customHeight="1" s="1">
      <c r="A34" s="6" t="n"/>
      <c r="B34" s="138" t="inlineStr">
        <is>
          <t>CMP</t>
        </is>
      </c>
      <c r="C34" s="185" t="inlineStr">
        <is>
          <t>ST13992</t>
        </is>
      </c>
      <c r="D34" s="183" t="inlineStr">
        <is>
          <t>7/1 Market Expansion (TX for FI), &amp; GA (FI, LF), Nav/Charter (AL, OK, NJ), IN &amp; KY</t>
        </is>
      </c>
      <c r="E34" s="183" t="inlineStr">
        <is>
          <t>ST14043 Texas Prompt Pay</t>
        </is>
      </c>
      <c r="F34" s="183" t="n"/>
      <c r="G34" s="152" t="inlineStr">
        <is>
          <t>On track</t>
        </is>
      </c>
      <c r="H34" s="176" t="inlineStr">
        <is>
          <t>76.6%</t>
        </is>
      </c>
      <c r="I34" s="177" t="d">
        <v>2022-01-01T00:00:00</v>
      </c>
      <c r="J34" s="178" t="d">
        <v>2022-07-01T00:00:00</v>
      </c>
      <c r="K34" s="179">
        <f>Milestones4352[[#This Row],[End Date]]-Milestones4352[[#This Row],[Start Date]]</f>
        <v/>
      </c>
      <c r="L34" s="181" t="inlineStr">
        <is>
          <t>2022-07-01</t>
        </is>
      </c>
      <c r="M34" s="141" t="n"/>
      <c r="N34" s="141" t="n"/>
      <c r="O34" s="141" t="n"/>
      <c r="P34" s="141" t="n"/>
      <c r="Q34" s="141">
        <f>IF(AND($G34="Goal",Q$8&gt;=$I34,Q$8&lt;=$I34+$K34-1),2,IF(AND($G34="Milestone",Q$8&gt;=$I34,Q$8&lt;=$I34+$K34-1),1,""))</f>
        <v/>
      </c>
      <c r="R34" s="141">
        <f>IF(AND($G34="Goal",R$8&gt;=$I34,R$8&lt;=$I34+$K34-1),2,IF(AND($G34="Milestone",R$8&gt;=$I34,R$8&lt;=$I34+$K34-1),1,""))</f>
        <v/>
      </c>
      <c r="S34" s="141">
        <f>IF(AND($G34="Goal",S$8&gt;=$I34,S$8&lt;=$I34+$K34-1),2,IF(AND($G34="Milestone",S$8&gt;=$I34,S$8&lt;=$I34+$K34-1),1,""))</f>
        <v/>
      </c>
      <c r="T34" s="141">
        <f>IF(AND($G34="Goal",T$8&gt;=$I34,T$8&lt;=$I34+$K34-1),2,IF(AND($G34="Milestone",T$8&gt;=$I34,T$8&lt;=$I34+$K34-1),1,""))</f>
        <v/>
      </c>
      <c r="U34" s="141">
        <f>IF(AND($G34="Goal",U$8&gt;=$I34,U$8&lt;=$I34+$K34-1),2,IF(AND($G34="Milestone",U$8&gt;=$I34,U$8&lt;=$I34+$K34-1),1,""))</f>
        <v/>
      </c>
      <c r="V34" s="141">
        <f>IF(AND($G34="Goal",V$8&gt;=$I34,V$8&lt;=$I34+$K34-1),2,IF(AND($G34="Milestone",V$8&gt;=$I34,V$8&lt;=$I34+$K34-1),1,""))</f>
        <v/>
      </c>
      <c r="W34" s="141">
        <f>IF(AND($G34="Goal",W$8&gt;=$I34,W$8&lt;=$I34+$K34-1),2,IF(AND($G34="Milestone",W$8&gt;=$I34,W$8&lt;=$I34+$K34-1),1,""))</f>
        <v/>
      </c>
      <c r="X34" s="218">
        <f>Milestones4352[[#This Row],[GoLive]]-Milestones4352[[#This Row],[Start Date]]</f>
        <v/>
      </c>
    </row>
    <row r="35" ht="75" customFormat="1" customHeight="1" s="1">
      <c r="A35" s="6" t="n"/>
      <c r="B35" s="138" t="inlineStr">
        <is>
          <t>PCP</t>
        </is>
      </c>
      <c r="C35" s="185" t="inlineStr">
        <is>
          <t>ST14043</t>
        </is>
      </c>
      <c r="D35" s="183" t="inlineStr">
        <is>
          <t>Texas Prompt Pay</t>
        </is>
      </c>
      <c r="E35" s="183" t="n"/>
      <c r="F35" s="183" t="inlineStr">
        <is>
          <t>ST13992 7/1 Market Expansion (TX for FI), &amp; GA (FI, LF), Nav/Charter (AL, OK, NJ), IN &amp; KY</t>
        </is>
      </c>
      <c r="G35" s="152" t="inlineStr">
        <is>
          <t>At Risk</t>
        </is>
      </c>
      <c r="H35" s="176" t="inlineStr">
        <is>
          <t>76.6%</t>
        </is>
      </c>
      <c r="I35" s="177" t="d">
        <v>2021-07-01T00:00:00</v>
      </c>
      <c r="J35" s="178" t="d">
        <v>2022-07-01T00:00:00</v>
      </c>
      <c r="K35" s="179">
        <f>Milestones4352[[#This Row],[End Date]]-Milestones4352[[#This Row],[Start Date]]</f>
        <v/>
      </c>
      <c r="L35" s="181" t="inlineStr">
        <is>
          <t>2022-07-01</t>
        </is>
      </c>
      <c r="M35" s="141" t="n"/>
      <c r="N35" s="141" t="n"/>
      <c r="O35" s="141" t="n"/>
      <c r="P35" s="141" t="n"/>
      <c r="Q35" s="141">
        <f>IF(AND($G35="Goal",Q$8&gt;=$I35,Q$8&lt;=$I35+$K35-1),2,IF(AND($G35="Milestone",Q$8&gt;=$I35,Q$8&lt;=$I35+$K35-1),1,""))</f>
        <v/>
      </c>
      <c r="R35" s="141">
        <f>IF(AND($G35="Goal",R$8&gt;=$I35,R$8&lt;=$I35+$K35-1),2,IF(AND($G35="Milestone",R$8&gt;=$I35,R$8&lt;=$I35+$K35-1),1,""))</f>
        <v/>
      </c>
      <c r="S35" s="141">
        <f>IF(AND($G35="Goal",S$8&gt;=$I35,S$8&lt;=$I35+$K35-1),2,IF(AND($G35="Milestone",S$8&gt;=$I35,S$8&lt;=$I35+$K35-1),1,""))</f>
        <v/>
      </c>
      <c r="T35" s="141">
        <f>IF(AND($G35="Goal",T$8&gt;=$I35,T$8&lt;=$I35+$K35-1),2,IF(AND($G35="Milestone",T$8&gt;=$I35,T$8&lt;=$I35+$K35-1),1,""))</f>
        <v/>
      </c>
      <c r="U35" s="141">
        <f>IF(AND($G35="Goal",U$8&gt;=$I35,U$8&lt;=$I35+$K35-1),2,IF(AND($G35="Milestone",U$8&gt;=$I35,U$8&lt;=$I35+$K35-1),1,""))</f>
        <v/>
      </c>
      <c r="V35" s="141">
        <f>IF(AND($G35="Goal",V$8&gt;=$I35,V$8&lt;=$I35+$K35-1),2,IF(AND($G35="Milestone",V$8&gt;=$I35,V$8&lt;=$I35+$K35-1),1,""))</f>
        <v/>
      </c>
      <c r="W35" s="141">
        <f>IF(AND($G35="Goal",W$8&gt;=$I35,W$8&lt;=$I35+$K35-1),2,IF(AND($G35="Milestone",W$8&gt;=$I35,W$8&lt;=$I35+$K35-1),1,""))</f>
        <v/>
      </c>
      <c r="X35" s="218">
        <f>Milestones4352[[#This Row],[GoLive]]-Milestones4352[[#This Row],[Start Date]]</f>
        <v/>
      </c>
    </row>
    <row r="36" ht="75" customFormat="1" customHeight="1" s="1">
      <c r="A36" s="7" t="n"/>
      <c r="B36" s="138" t="inlineStr">
        <is>
          <t>CMP</t>
        </is>
      </c>
      <c r="C36" s="185" t="inlineStr">
        <is>
          <t>ST13993</t>
        </is>
      </c>
      <c r="D36" s="183" t="inlineStr">
        <is>
          <t>8/1 Nexus ACO Expansion</t>
        </is>
      </c>
      <c r="E36" s="183" t="n"/>
      <c r="F36" s="183" t="n"/>
      <c r="G36" s="183" t="inlineStr">
        <is>
          <t>At Risk</t>
        </is>
      </c>
      <c r="H36" s="186" t="inlineStr">
        <is>
          <t>57.7%</t>
        </is>
      </c>
      <c r="I36" s="177" t="d">
        <v>2022-01-01T00:00:00</v>
      </c>
      <c r="J36" s="187" t="d">
        <v>2022-07-01T00:00:00</v>
      </c>
      <c r="K36" s="179">
        <f>Milestones4352[[#This Row],[End Date]]-Milestones4352[[#This Row],[Start Date]]</f>
        <v/>
      </c>
      <c r="L36" s="181" t="inlineStr">
        <is>
          <t>2022-08-01</t>
        </is>
      </c>
      <c r="M36" s="141" t="n"/>
      <c r="N36" s="141" t="n"/>
      <c r="O36" s="141" t="n"/>
      <c r="P36" s="141" t="n"/>
      <c r="Q36" s="141">
        <f>IF(AND($G36="Goal",Q$8&gt;=$I36,Q$8&lt;=$I36+$K36-1),2,IF(AND($G36="Milestone",Q$8&gt;=$I36,Q$8&lt;=$I36+$K36-1),1,""))</f>
        <v/>
      </c>
      <c r="R36" s="141">
        <f>IF(AND($G36="Goal",R$8&gt;=$I36,R$8&lt;=$I36+$K36-1),2,IF(AND($G36="Milestone",R$8&gt;=$I36,R$8&lt;=$I36+$K36-1),1,""))</f>
        <v/>
      </c>
      <c r="S36" s="141">
        <f>IF(AND($G36="Goal",S$8&gt;=$I36,S$8&lt;=$I36+$K36-1),2,IF(AND($G36="Milestone",S$8&gt;=$I36,S$8&lt;=$I36+$K36-1),1,""))</f>
        <v/>
      </c>
      <c r="T36" s="141">
        <f>IF(AND($G36="Goal",T$8&gt;=$I36,T$8&lt;=$I36+$K36-1),2,IF(AND($G36="Milestone",T$8&gt;=$I36,T$8&lt;=$I36+$K36-1),1,""))</f>
        <v/>
      </c>
      <c r="U36" s="141">
        <f>IF(AND($G36="Goal",U$8&gt;=$I36,U$8&lt;=$I36+$K36-1),2,IF(AND($G36="Milestone",U$8&gt;=$I36,U$8&lt;=$I36+$K36-1),1,""))</f>
        <v/>
      </c>
      <c r="V36" s="141">
        <f>IF(AND($G36="Goal",V$8&gt;=$I36,V$8&lt;=$I36+$K36-1),2,IF(AND($G36="Milestone",V$8&gt;=$I36,V$8&lt;=$I36+$K36-1),1,""))</f>
        <v/>
      </c>
      <c r="W36" s="141">
        <f>IF(AND($G36="Goal",W$8&gt;=$I36,W$8&lt;=$I36+$K36-1),2,IF(AND($G36="Milestone",W$8&gt;=$I36,W$8&lt;=$I36+$K36-1),1,""))</f>
        <v/>
      </c>
      <c r="X36" s="218">
        <f>Milestones4352[[#This Row],[GoLive]]-Milestones4352[[#This Row],[Start Date]]</f>
        <v/>
      </c>
    </row>
    <row r="37" ht="75" customHeight="1" s="214">
      <c r="B37" s="138" t="inlineStr">
        <is>
          <t>CMP</t>
        </is>
      </c>
      <c r="C37" s="171" t="inlineStr">
        <is>
          <t>ST13994</t>
        </is>
      </c>
      <c r="D37" s="183" t="inlineStr">
        <is>
          <t>Utah Tiered Options PPO</t>
        </is>
      </c>
      <c r="E37" s="183" t="n"/>
      <c r="F37" s="183" t="n"/>
      <c r="G37" s="183" t="inlineStr">
        <is>
          <t>On track</t>
        </is>
      </c>
      <c r="H37" s="188" t="inlineStr">
        <is>
          <t>0.0%</t>
        </is>
      </c>
      <c r="I37" s="177" t="d">
        <v>2022-03-01T00:00:00</v>
      </c>
      <c r="J37" s="178" t="d">
        <v>2022-09-01T00:00:00</v>
      </c>
      <c r="K37" s="179">
        <f>Milestones4352[[#This Row],[End Date]]-Milestones4352[[#This Row],[Start Date]]</f>
        <v/>
      </c>
      <c r="L37" s="181" t="inlineStr">
        <is>
          <t>2022-09-01</t>
        </is>
      </c>
      <c r="M37" s="141" t="n"/>
      <c r="N37" s="141" t="n"/>
      <c r="O37" s="141" t="n"/>
      <c r="P37" s="141" t="n"/>
      <c r="Q37" s="141">
        <f>IF(AND($G37="Goal",Q$8&gt;=$I37,Q$8&lt;=$I37+$K37-1),2,IF(AND($G37="Milestone",Q$8&gt;=$I37,Q$8&lt;=$I37+$K37-1),1,""))</f>
        <v/>
      </c>
      <c r="R37" s="141">
        <f>IF(AND($G37="Goal",R$8&gt;=$I37,R$8&lt;=$I37+$K37-1),2,IF(AND($G37="Milestone",R$8&gt;=$I37,R$8&lt;=$I37+$K37-1),1,""))</f>
        <v/>
      </c>
      <c r="S37" s="141">
        <f>IF(AND($G37="Goal",S$8&gt;=$I37,S$8&lt;=$I37+$K37-1),2,IF(AND($G37="Milestone",S$8&gt;=$I37,S$8&lt;=$I37+$K37-1),1,""))</f>
        <v/>
      </c>
      <c r="T37" s="141">
        <f>IF(AND($G37="Goal",T$8&gt;=$I37,T$8&lt;=$I37+$K37-1),2,IF(AND($G37="Milestone",T$8&gt;=$I37,T$8&lt;=$I37+$K37-1),1,""))</f>
        <v/>
      </c>
      <c r="U37" s="141">
        <f>IF(AND($G37="Goal",U$8&gt;=$I37,U$8&lt;=$I37+$K37-1),2,IF(AND($G37="Milestone",U$8&gt;=$I37,U$8&lt;=$I37+$K37-1),1,""))</f>
        <v/>
      </c>
      <c r="V37" s="141">
        <f>IF(AND($G37="Goal",V$8&gt;=$I37,V$8&lt;=$I37+$K37-1),2,IF(AND($G37="Milestone",V$8&gt;=$I37,V$8&lt;=$I37+$K37-1),1,""))</f>
        <v/>
      </c>
      <c r="W37" s="141">
        <f>IF(AND($G37="Goal",W$8&gt;=$I37,W$8&lt;=$I37+$K37-1),2,IF(AND($G37="Milestone",W$8&gt;=$I37,W$8&lt;=$I37+$K37-1),1,""))</f>
        <v/>
      </c>
      <c r="X37" s="218">
        <f>Milestones4352[[#This Row],[GoLive]]-Milestones4352[[#This Row],[Start Date]]</f>
        <v/>
      </c>
    </row>
    <row r="38" ht="75" customHeight="1" s="214">
      <c r="B38" s="138" t="inlineStr">
        <is>
          <t>CMP</t>
        </is>
      </c>
      <c r="C38" s="171" t="inlineStr">
        <is>
          <t>ST13995</t>
        </is>
      </c>
      <c r="D38" s="189" t="inlineStr">
        <is>
          <t>Florida &amp; Virgin Island Markets</t>
        </is>
      </c>
      <c r="E38" s="183" t="n"/>
      <c r="F38" s="183" t="n"/>
      <c r="G38" s="183" t="inlineStr">
        <is>
          <t>On track</t>
        </is>
      </c>
      <c r="H38" s="190" t="inlineStr">
        <is>
          <t>67.9%</t>
        </is>
      </c>
      <c r="I38" s="177" t="d">
        <v>2022-04-01T00:00:00</v>
      </c>
      <c r="J38" s="178" t="d">
        <v>2023-01-01T00:00:00</v>
      </c>
      <c r="K38" s="179">
        <f>Milestones4352[[#This Row],[End Date]]-Milestones4352[[#This Row],[Start Date]]</f>
        <v/>
      </c>
      <c r="L38" s="181" t="inlineStr">
        <is>
          <t>2023-04-01</t>
        </is>
      </c>
      <c r="M38" s="141" t="n"/>
      <c r="N38" s="141" t="n"/>
      <c r="O38" s="141" t="n"/>
      <c r="P38" s="141" t="n"/>
      <c r="Q38" s="141">
        <f>IF(AND($G38="Goal",Q$8&gt;=$I38,Q$8&lt;=$I38+$K38-1),2,IF(AND($G38="Milestone",Q$8&gt;=$I38,Q$8&lt;=$I38+$K38-1),1,""))</f>
        <v/>
      </c>
      <c r="R38" s="141">
        <f>IF(AND($G38="Goal",R$8&gt;=$I38,R$8&lt;=$I38+$K38-1),2,IF(AND($G38="Milestone",R$8&gt;=$I38,R$8&lt;=$I38+$K38-1),1,""))</f>
        <v/>
      </c>
      <c r="S38" s="141">
        <f>IF(AND($G38="Goal",S$8&gt;=$I38,S$8&lt;=$I38+$K38-1),2,IF(AND($G38="Milestone",S$8&gt;=$I38,S$8&lt;=$I38+$K38-1),1,""))</f>
        <v/>
      </c>
      <c r="T38" s="141">
        <f>IF(AND($G38="Goal",T$8&gt;=$I38,T$8&lt;=$I38+$K38-1),2,IF(AND($G38="Milestone",T$8&gt;=$I38,T$8&lt;=$I38+$K38-1),1,""))</f>
        <v/>
      </c>
      <c r="U38" s="141">
        <f>IF(AND($G38="Goal",U$8&gt;=$I38,U$8&lt;=$I38+$K38-1),2,IF(AND($G38="Milestone",U$8&gt;=$I38,U$8&lt;=$I38+$K38-1),1,""))</f>
        <v/>
      </c>
      <c r="V38" s="141">
        <f>IF(AND($G38="Goal",V$8&gt;=$I38,V$8&lt;=$I38+$K38-1),2,IF(AND($G38="Milestone",V$8&gt;=$I38,V$8&lt;=$I38+$K38-1),1,""))</f>
        <v/>
      </c>
      <c r="W38" s="141">
        <f>IF(AND($G38="Goal",W$8&gt;=$I38,W$8&lt;=$I38+$K38-1),2,IF(AND($G38="Milestone",W$8&gt;=$I38,W$8&lt;=$I38+$K38-1),1,""))</f>
        <v/>
      </c>
      <c r="X38" s="218">
        <f>Milestones4352[[#This Row],[GoLive]]-Milestones4352[[#This Row],[Start Date]]</f>
        <v/>
      </c>
    </row>
    <row r="39" ht="75" customHeight="1" s="214">
      <c r="B39" s="138" t="inlineStr">
        <is>
          <t>CMP</t>
        </is>
      </c>
      <c r="C39" s="171" t="inlineStr">
        <is>
          <t>ST13996</t>
        </is>
      </c>
      <c r="D39" s="183" t="inlineStr">
        <is>
          <t>MidAtlantic Health Plans/Markets</t>
        </is>
      </c>
      <c r="E39" s="183" t="n"/>
      <c r="F39" s="183" t="n"/>
      <c r="G39" s="183" t="inlineStr">
        <is>
          <t>On track</t>
        </is>
      </c>
      <c r="H39" s="190" t="inlineStr">
        <is>
          <t>47.0%</t>
        </is>
      </c>
      <c r="I39" s="177" t="d">
        <v>2022-04-01T00:00:00</v>
      </c>
      <c r="J39" s="178" t="d">
        <v>2023-01-01T00:00:00</v>
      </c>
      <c r="K39" s="179">
        <f>Milestones4352[[#This Row],[End Date]]-Milestones4352[[#This Row],[Start Date]]</f>
        <v/>
      </c>
      <c r="L39" s="181" t="inlineStr">
        <is>
          <t>2023-04-01</t>
        </is>
      </c>
      <c r="M39" s="141" t="n"/>
      <c r="N39" s="141" t="n"/>
      <c r="O39" s="141" t="n"/>
      <c r="P39" s="141" t="n"/>
      <c r="Q39" s="141">
        <f>IF(AND($G39="Goal",Q$8&gt;=$I39,Q$8&lt;=$I39+$K39-1),2,IF(AND($G39="Milestone",Q$8&gt;=$I39,Q$8&lt;=$I39+$K39-1),1,""))</f>
        <v/>
      </c>
      <c r="R39" s="141">
        <f>IF(AND($G39="Goal",R$8&gt;=$I39,R$8&lt;=$I39+$K39-1),2,IF(AND($G39="Milestone",R$8&gt;=$I39,R$8&lt;=$I39+$K39-1),1,""))</f>
        <v/>
      </c>
      <c r="S39" s="141">
        <f>IF(AND($G39="Goal",S$8&gt;=$I39,S$8&lt;=$I39+$K39-1),2,IF(AND($G39="Milestone",S$8&gt;=$I39,S$8&lt;=$I39+$K39-1),1,""))</f>
        <v/>
      </c>
      <c r="T39" s="141">
        <f>IF(AND($G39="Goal",T$8&gt;=$I39,T$8&lt;=$I39+$K39-1),2,IF(AND($G39="Milestone",T$8&gt;=$I39,T$8&lt;=$I39+$K39-1),1,""))</f>
        <v/>
      </c>
      <c r="U39" s="141">
        <f>IF(AND($G39="Goal",U$8&gt;=$I39,U$8&lt;=$I39+$K39-1),2,IF(AND($G39="Milestone",U$8&gt;=$I39,U$8&lt;=$I39+$K39-1),1,""))</f>
        <v/>
      </c>
      <c r="V39" s="141">
        <f>IF(AND($G39="Goal",V$8&gt;=$I39,V$8&lt;=$I39+$K39-1),2,IF(AND($G39="Milestone",V$8&gt;=$I39,V$8&lt;=$I39+$K39-1),1,""))</f>
        <v/>
      </c>
      <c r="W39" s="141">
        <f>IF(AND($G39="Goal",W$8&gt;=$I39,W$8&lt;=$I39+$K39-1),2,IF(AND($G39="Milestone",W$8&gt;=$I39,W$8&lt;=$I39+$K39-1),1,""))</f>
        <v/>
      </c>
      <c r="X39" s="218">
        <f>Milestones4352[[#This Row],[GoLive]]-Milestones4352[[#This Row],[Start Date]]</f>
        <v/>
      </c>
    </row>
    <row r="40" ht="75" customHeight="1" s="214">
      <c r="B40" s="138" t="inlineStr">
        <is>
          <t>BEE</t>
        </is>
      </c>
      <c r="C40" s="171" t="inlineStr">
        <is>
          <t>ST14002</t>
        </is>
      </c>
      <c r="D40" s="183" t="inlineStr">
        <is>
          <t>Adobe Analytics (SAMx team) - For whole year</t>
        </is>
      </c>
      <c r="E40" s="183" t="n"/>
      <c r="F40" s="183" t="n"/>
      <c r="G40" s="183" t="inlineStr">
        <is>
          <t>On track</t>
        </is>
      </c>
      <c r="H40" s="190" t="inlineStr">
        <is>
          <t>71.4%</t>
        </is>
      </c>
      <c r="I40" s="177" t="d">
        <v>2022-01-01T00:00:00</v>
      </c>
      <c r="J40" s="178" t="d">
        <v>2022-12-31T00:00:00</v>
      </c>
      <c r="K40" s="179">
        <f>Milestones4352[[#This Row],[End Date]]-Milestones4352[[#This Row],[Start Date]]</f>
        <v/>
      </c>
      <c r="L40" s="181" t="inlineStr">
        <is>
          <t>2022-12-02</t>
        </is>
      </c>
      <c r="M40" s="141" t="n"/>
      <c r="N40" s="141" t="n"/>
      <c r="O40" s="141" t="n"/>
      <c r="P40" s="141" t="n"/>
      <c r="Q40" s="141">
        <f>IF(AND($G40="Goal",Q$8&gt;=$I40,Q$8&lt;=$I40+$K40-1),2,IF(AND($G40="Milestone",Q$8&gt;=$I40,Q$8&lt;=$I40+$K40-1),1,""))</f>
        <v/>
      </c>
      <c r="R40" s="141">
        <f>IF(AND($G40="Goal",R$8&gt;=$I40,R$8&lt;=$I40+$K40-1),2,IF(AND($G40="Milestone",R$8&gt;=$I40,R$8&lt;=$I40+$K40-1),1,""))</f>
        <v/>
      </c>
      <c r="S40" s="141">
        <f>IF(AND($G40="Goal",S$8&gt;=$I40,S$8&lt;=$I40+$K40-1),2,IF(AND($G40="Milestone",S$8&gt;=$I40,S$8&lt;=$I40+$K40-1),1,""))</f>
        <v/>
      </c>
      <c r="T40" s="141">
        <f>IF(AND($G40="Goal",T$8&gt;=$I40,T$8&lt;=$I40+$K40-1),2,IF(AND($G40="Milestone",T$8&gt;=$I40,T$8&lt;=$I40+$K40-1),1,""))</f>
        <v/>
      </c>
      <c r="U40" s="141">
        <f>IF(AND($G40="Goal",U$8&gt;=$I40,U$8&lt;=$I40+$K40-1),2,IF(AND($G40="Milestone",U$8&gt;=$I40,U$8&lt;=$I40+$K40-1),1,""))</f>
        <v/>
      </c>
      <c r="V40" s="141">
        <f>IF(AND($G40="Goal",V$8&gt;=$I40,V$8&lt;=$I40+$K40-1),2,IF(AND($G40="Milestone",V$8&gt;=$I40,V$8&lt;=$I40+$K40-1),1,""))</f>
        <v/>
      </c>
      <c r="W40" s="141">
        <f>IF(AND($G40="Goal",W$8&gt;=$I40,W$8&lt;=$I40+$K40-1),2,IF(AND($G40="Milestone",W$8&gt;=$I40,W$8&lt;=$I40+$K40-1),1,""))</f>
        <v/>
      </c>
      <c r="X40" s="218">
        <f>Milestones4352[[#This Row],[GoLive]]-Milestones4352[[#This Row],[Start Date]]</f>
        <v/>
      </c>
    </row>
    <row r="41" ht="75" customHeight="1" s="214">
      <c r="B41" s="138" t="inlineStr">
        <is>
          <t>BEE</t>
        </is>
      </c>
      <c r="C41" s="171" t="inlineStr">
        <is>
          <t>ST14003</t>
        </is>
      </c>
      <c r="D41" s="183" t="inlineStr">
        <is>
          <t>Automation - Whole year (SAMx)</t>
        </is>
      </c>
      <c r="E41" s="183" t="n"/>
      <c r="F41" s="183" t="n"/>
      <c r="G41" s="183" t="inlineStr">
        <is>
          <t>On track</t>
        </is>
      </c>
      <c r="H41" s="191" t="inlineStr">
        <is>
          <t>78.0%</t>
        </is>
      </c>
      <c r="I41" s="177" t="d">
        <v>2022-01-01T00:00:00</v>
      </c>
      <c r="J41" s="192" t="d">
        <v>2022-12-31T00:00:00</v>
      </c>
      <c r="K41" s="193">
        <f>Milestones4352[[#This Row],[End Date]]-Milestones4352[[#This Row],[Start Date]]</f>
        <v/>
      </c>
      <c r="L41" s="181" t="inlineStr">
        <is>
          <t>2022-12-02</t>
        </is>
      </c>
      <c r="M41" s="141" t="n"/>
      <c r="N41" s="141" t="n"/>
      <c r="O41" s="141" t="n"/>
      <c r="P41" s="141" t="n"/>
      <c r="Q41" s="141">
        <f>IF(AND($G41="Goal",Q$8&gt;=$I41,Q$8&lt;=$I41+$K41-1),2,IF(AND($G41="Milestone",Q$8&gt;=$I41,Q$8&lt;=$I41+$K41-1),1,""))</f>
        <v/>
      </c>
      <c r="R41" s="141">
        <f>IF(AND($G41="Goal",R$8&gt;=$I41,R$8&lt;=$I41+$K41-1),2,IF(AND($G41="Milestone",R$8&gt;=$I41,R$8&lt;=$I41+$K41-1),1,""))</f>
        <v/>
      </c>
      <c r="S41" s="141">
        <f>IF(AND($G41="Goal",S$8&gt;=$I41,S$8&lt;=$I41+$K41-1),2,IF(AND($G41="Milestone",S$8&gt;=$I41,S$8&lt;=$I41+$K41-1),1,""))</f>
        <v/>
      </c>
      <c r="T41" s="141">
        <f>IF(AND($G41="Goal",T$8&gt;=$I41,T$8&lt;=$I41+$K41-1),2,IF(AND($G41="Milestone",T$8&gt;=$I41,T$8&lt;=$I41+$K41-1),1,""))</f>
        <v/>
      </c>
      <c r="U41" s="141">
        <f>IF(AND($G41="Goal",U$8&gt;=$I41,U$8&lt;=$I41+$K41-1),2,IF(AND($G41="Milestone",U$8&gt;=$I41,U$8&lt;=$I41+$K41-1),1,""))</f>
        <v/>
      </c>
      <c r="V41" s="141">
        <f>IF(AND($G41="Goal",V$8&gt;=$I41,V$8&lt;=$I41+$K41-1),2,IF(AND($G41="Milestone",V$8&gt;=$I41,V$8&lt;=$I41+$K41-1),1,""))</f>
        <v/>
      </c>
      <c r="W41" s="141">
        <f>IF(AND($G41="Goal",W$8&gt;=$I41,W$8&lt;=$I41+$K41-1),2,IF(AND($G41="Milestone",W$8&gt;=$I41,W$8&lt;=$I41+$K41-1),1,""))</f>
        <v/>
      </c>
      <c r="X41" s="218">
        <f>Milestones4352[[#This Row],[GoLive]]-Milestones4352[[#This Row],[Start Date]]</f>
        <v/>
      </c>
    </row>
    <row r="42" ht="75" customHeight="1" s="214">
      <c r="B42" s="138" t="inlineStr">
        <is>
          <t>BEE</t>
        </is>
      </c>
      <c r="C42" s="171" t="inlineStr">
        <is>
          <t>ST14004</t>
        </is>
      </c>
      <c r="D42" s="183" t="inlineStr">
        <is>
          <t>Experience Bucket - 2022 Overall, not aligned to 1 release</t>
        </is>
      </c>
      <c r="E42" s="183" t="n"/>
      <c r="F42" s="183" t="n"/>
      <c r="G42" s="183" t="inlineStr">
        <is>
          <t>On track</t>
        </is>
      </c>
      <c r="H42" s="191" t="inlineStr">
        <is>
          <t>26.0%</t>
        </is>
      </c>
      <c r="I42" s="177" t="d">
        <v>2022-01-01T00:00:00</v>
      </c>
      <c r="J42" s="192" t="d">
        <v>2022-12-31T00:00:00</v>
      </c>
      <c r="K42" s="193">
        <f>Milestones4352[[#This Row],[End Date]]-Milestones4352[[#This Row],[Start Date]]</f>
        <v/>
      </c>
      <c r="L42" s="181" t="inlineStr">
        <is>
          <t>2022-12-02</t>
        </is>
      </c>
      <c r="M42" s="141" t="n"/>
      <c r="N42" s="141" t="n"/>
      <c r="O42" s="141" t="n"/>
      <c r="P42" s="141" t="n"/>
      <c r="Q42" s="141">
        <f>IF(AND($G42="Goal",Q$8&gt;=$I42,Q$8&lt;=$I42+$K42-1),2,IF(AND($G42="Milestone",Q$8&gt;=$I42,Q$8&lt;=$I42+$K42-1),1,""))</f>
        <v/>
      </c>
      <c r="R42" s="141">
        <f>IF(AND($G42="Goal",R$8&gt;=$I42,R$8&lt;=$I42+$K42-1),2,IF(AND($G42="Milestone",R$8&gt;=$I42,R$8&lt;=$I42+$K42-1),1,""))</f>
        <v/>
      </c>
      <c r="S42" s="141">
        <f>IF(AND($G42="Goal",S$8&gt;=$I42,S$8&lt;=$I42+$K42-1),2,IF(AND($G42="Milestone",S$8&gt;=$I42,S$8&lt;=$I42+$K42-1),1,""))</f>
        <v/>
      </c>
      <c r="T42" s="141">
        <f>IF(AND($G42="Goal",T$8&gt;=$I42,T$8&lt;=$I42+$K42-1),2,IF(AND($G42="Milestone",T$8&gt;=$I42,T$8&lt;=$I42+$K42-1),1,""))</f>
        <v/>
      </c>
      <c r="U42" s="141">
        <f>IF(AND($G42="Goal",U$8&gt;=$I42,U$8&lt;=$I42+$K42-1),2,IF(AND($G42="Milestone",U$8&gt;=$I42,U$8&lt;=$I42+$K42-1),1,""))</f>
        <v/>
      </c>
      <c r="V42" s="141">
        <f>IF(AND($G42="Goal",V$8&gt;=$I42,V$8&lt;=$I42+$K42-1),2,IF(AND($G42="Milestone",V$8&gt;=$I42,V$8&lt;=$I42+$K42-1),1,""))</f>
        <v/>
      </c>
      <c r="W42" s="141">
        <f>IF(AND($G42="Goal",W$8&gt;=$I42,W$8&lt;=$I42+$K42-1),2,IF(AND($G42="Milestone",W$8&gt;=$I42,W$8&lt;=$I42+$K42-1),1,""))</f>
        <v/>
      </c>
      <c r="X42" s="218">
        <f>Milestones4352[[#This Row],[GoLive]]-Milestones4352[[#This Row],[Start Date]]</f>
        <v/>
      </c>
    </row>
    <row r="43" ht="75" customHeight="1" s="214">
      <c r="B43" s="138" t="inlineStr">
        <is>
          <t>BEE</t>
        </is>
      </c>
      <c r="C43" s="171" t="inlineStr">
        <is>
          <t>ST14005</t>
        </is>
      </c>
      <c r="D43" s="183" t="inlineStr">
        <is>
          <t>KTLO/Minor Application Enhancement  (SAMx)</t>
        </is>
      </c>
      <c r="E43" s="183" t="n"/>
      <c r="F43" s="183" t="n"/>
      <c r="G43" s="183" t="inlineStr">
        <is>
          <t>On track</t>
        </is>
      </c>
      <c r="H43" s="191" t="inlineStr">
        <is>
          <t>42.3%</t>
        </is>
      </c>
      <c r="I43" s="177" t="d">
        <v>2022-01-01T00:00:00</v>
      </c>
      <c r="J43" s="192" t="d">
        <v>2022-12-31T00:00:00</v>
      </c>
      <c r="K43" s="193">
        <f>Milestones4352[[#This Row],[End Date]]-Milestones4352[[#This Row],[Start Date]]</f>
        <v/>
      </c>
      <c r="L43" s="181" t="inlineStr">
        <is>
          <t>2022-12-16</t>
        </is>
      </c>
      <c r="M43" s="141" t="n"/>
      <c r="N43" s="141" t="n"/>
      <c r="O43" s="141" t="n"/>
      <c r="P43" s="141" t="n"/>
      <c r="Q43" s="141">
        <f>IF(AND($G43="Goal",Q$8&gt;=$I43,Q$8&lt;=$I43+$K43-1),2,IF(AND($G43="Milestone",Q$8&gt;=$I43,Q$8&lt;=$I43+$K43-1),1,""))</f>
        <v/>
      </c>
      <c r="R43" s="141">
        <f>IF(AND($G43="Goal",R$8&gt;=$I43,R$8&lt;=$I43+$K43-1),2,IF(AND($G43="Milestone",R$8&gt;=$I43,R$8&lt;=$I43+$K43-1),1,""))</f>
        <v/>
      </c>
      <c r="S43" s="141">
        <f>IF(AND($G43="Goal",S$8&gt;=$I43,S$8&lt;=$I43+$K43-1),2,IF(AND($G43="Milestone",S$8&gt;=$I43,S$8&lt;=$I43+$K43-1),1,""))</f>
        <v/>
      </c>
      <c r="T43" s="141">
        <f>IF(AND($G43="Goal",T$8&gt;=$I43,T$8&lt;=$I43+$K43-1),2,IF(AND($G43="Milestone",T$8&gt;=$I43,T$8&lt;=$I43+$K43-1),1,""))</f>
        <v/>
      </c>
      <c r="U43" s="141">
        <f>IF(AND($G43="Goal",U$8&gt;=$I43,U$8&lt;=$I43+$K43-1),2,IF(AND($G43="Milestone",U$8&gt;=$I43,U$8&lt;=$I43+$K43-1),1,""))</f>
        <v/>
      </c>
      <c r="V43" s="141">
        <f>IF(AND($G43="Goal",V$8&gt;=$I43,V$8&lt;=$I43+$K43-1),2,IF(AND($G43="Milestone",V$8&gt;=$I43,V$8&lt;=$I43+$K43-1),1,""))</f>
        <v/>
      </c>
      <c r="W43" s="141">
        <f>IF(AND($G43="Goal",W$8&gt;=$I43,W$8&lt;=$I43+$K43-1),2,IF(AND($G43="Milestone",W$8&gt;=$I43,W$8&lt;=$I43+$K43-1),1,""))</f>
        <v/>
      </c>
      <c r="X43" s="218">
        <f>Milestones4352[[#This Row],[GoLive]]-Milestones4352[[#This Row],[Start Date]]</f>
        <v/>
      </c>
    </row>
    <row r="44" ht="75" customHeight="1" s="214">
      <c r="B44" s="138" t="inlineStr">
        <is>
          <t>PCP</t>
        </is>
      </c>
      <c r="C44" s="171" t="inlineStr">
        <is>
          <t>ST14007</t>
        </is>
      </c>
      <c r="D44" s="183" t="inlineStr">
        <is>
          <t>ACIS/Complex New Business</t>
        </is>
      </c>
      <c r="E44" s="183" t="n"/>
      <c r="F44" s="183" t="n"/>
      <c r="G44" s="183" t="inlineStr">
        <is>
          <t>Complete</t>
        </is>
      </c>
      <c r="H44" s="191" t="inlineStr">
        <is>
          <t>3.5%</t>
        </is>
      </c>
      <c r="I44" s="177" t="d">
        <v>2022-09-01T00:00:00</v>
      </c>
      <c r="J44" s="192" t="d">
        <v>2023-01-09T00:00:00</v>
      </c>
      <c r="K44" s="193">
        <f>Milestones4352[[#This Row],[End Date]]-Milestones4352[[#This Row],[Start Date]]</f>
        <v/>
      </c>
      <c r="L44" s="181" t="inlineStr">
        <is>
          <t>2023-01-09</t>
        </is>
      </c>
      <c r="M44" s="141" t="n"/>
      <c r="N44" s="141" t="n"/>
      <c r="O44" s="141" t="n"/>
      <c r="P44" s="141" t="n"/>
      <c r="Q44" s="141">
        <f>IF(AND($G44="Goal",Q$8&gt;=$I44,Q$8&lt;=$I44+$K44-1),2,IF(AND($G44="Milestone",Q$8&gt;=$I44,Q$8&lt;=$I44+$K44-1),1,""))</f>
        <v/>
      </c>
      <c r="R44" s="141">
        <f>IF(AND($G44="Goal",R$8&gt;=$I44,R$8&lt;=$I44+$K44-1),2,IF(AND($G44="Milestone",R$8&gt;=$I44,R$8&lt;=$I44+$K44-1),1,""))</f>
        <v/>
      </c>
      <c r="S44" s="141">
        <f>IF(AND($G44="Goal",S$8&gt;=$I44,S$8&lt;=$I44+$K44-1),2,IF(AND($G44="Milestone",S$8&gt;=$I44,S$8&lt;=$I44+$K44-1),1,""))</f>
        <v/>
      </c>
      <c r="T44" s="141">
        <f>IF(AND($G44="Goal",T$8&gt;=$I44,T$8&lt;=$I44+$K44-1),2,IF(AND($G44="Milestone",T$8&gt;=$I44,T$8&lt;=$I44+$K44-1),1,""))</f>
        <v/>
      </c>
      <c r="U44" s="141">
        <f>IF(AND($G44="Goal",U$8&gt;=$I44,U$8&lt;=$I44+$K44-1),2,IF(AND($G44="Milestone",U$8&gt;=$I44,U$8&lt;=$I44+$K44-1),1,""))</f>
        <v/>
      </c>
      <c r="V44" s="141">
        <f>IF(AND($G44="Goal",V$8&gt;=$I44,V$8&lt;=$I44+$K44-1),2,IF(AND($G44="Milestone",V$8&gt;=$I44,V$8&lt;=$I44+$K44-1),1,""))</f>
        <v/>
      </c>
      <c r="W44" s="141">
        <f>IF(AND($G44="Goal",W$8&gt;=$I44,W$8&lt;=$I44+$K44-1),2,IF(AND($G44="Milestone",W$8&gt;=$I44,W$8&lt;=$I44+$K44-1),1,""))</f>
        <v/>
      </c>
      <c r="X44" s="218">
        <f>Milestones4352[[#This Row],[GoLive]]-Milestones4352[[#This Row],[Start Date]]</f>
        <v/>
      </c>
    </row>
    <row r="45" ht="75" customHeight="1" s="214">
      <c r="B45" s="138" t="inlineStr">
        <is>
          <t>PCP</t>
        </is>
      </c>
      <c r="C45" s="171" t="inlineStr">
        <is>
          <t>ST14008</t>
        </is>
      </c>
      <c r="D45" s="183" t="inlineStr">
        <is>
          <t>ASO Billing for Payment Integrity Services</t>
        </is>
      </c>
      <c r="E45" s="183" t="n"/>
      <c r="F45" s="183" t="n"/>
      <c r="G45" s="183" t="inlineStr">
        <is>
          <t>On track</t>
        </is>
      </c>
      <c r="H45" s="191" t="inlineStr">
        <is>
          <t>10.0%</t>
        </is>
      </c>
      <c r="I45" s="177" t="d">
        <v>2023-01-10T00:00:00</v>
      </c>
      <c r="J45" s="192" t="d">
        <v>2023-03-20T00:00:00</v>
      </c>
      <c r="K45" s="193">
        <f>Milestones4352[[#This Row],[End Date]]-Milestones4352[[#This Row],[Start Date]]</f>
        <v/>
      </c>
      <c r="L45" s="181" t="inlineStr">
        <is>
          <t>2023-01-01</t>
        </is>
      </c>
      <c r="M45" s="141" t="n"/>
      <c r="N45" s="141" t="n"/>
      <c r="O45" s="141" t="n"/>
      <c r="P45" s="141" t="n"/>
      <c r="Q45" s="141">
        <f>IF(AND($G45="Goal",Q$8&gt;=$I45,Q$8&lt;=$I45+$K45-1),2,IF(AND($G45="Milestone",Q$8&gt;=$I45,Q$8&lt;=$I45+$K45-1),1,""))</f>
        <v/>
      </c>
      <c r="R45" s="141">
        <f>IF(AND($G45="Goal",R$8&gt;=$I45,R$8&lt;=$I45+$K45-1),2,IF(AND($G45="Milestone",R$8&gt;=$I45,R$8&lt;=$I45+$K45-1),1,""))</f>
        <v/>
      </c>
      <c r="S45" s="141">
        <f>IF(AND($G45="Goal",S$8&gt;=$I45,S$8&lt;=$I45+$K45-1),2,IF(AND($G45="Milestone",S$8&gt;=$I45,S$8&lt;=$I45+$K45-1),1,""))</f>
        <v/>
      </c>
      <c r="T45" s="141">
        <f>IF(AND($G45="Goal",T$8&gt;=$I45,T$8&lt;=$I45+$K45-1),2,IF(AND($G45="Milestone",T$8&gt;=$I45,T$8&lt;=$I45+$K45-1),1,""))</f>
        <v/>
      </c>
      <c r="U45" s="141">
        <f>IF(AND($G45="Goal",U$8&gt;=$I45,U$8&lt;=$I45+$K45-1),2,IF(AND($G45="Milestone",U$8&gt;=$I45,U$8&lt;=$I45+$K45-1),1,""))</f>
        <v/>
      </c>
      <c r="V45" s="141">
        <f>IF(AND($G45="Goal",V$8&gt;=$I45,V$8&lt;=$I45+$K45-1),2,IF(AND($G45="Milestone",V$8&gt;=$I45,V$8&lt;=$I45+$K45-1),1,""))</f>
        <v/>
      </c>
      <c r="W45" s="141">
        <f>IF(AND($G45="Goal",W$8&gt;=$I45,W$8&lt;=$I45+$K45-1),2,IF(AND($G45="Milestone",W$8&gt;=$I45,W$8&lt;=$I45+$K45-1),1,""))</f>
        <v/>
      </c>
      <c r="X45" s="218">
        <f>Milestones4352[[#This Row],[GoLive]]-Milestones4352[[#This Row],[Start Date]]</f>
        <v/>
      </c>
    </row>
    <row r="46" ht="75" customHeight="1" s="214">
      <c r="B46" s="138" t="inlineStr">
        <is>
          <t>PCP</t>
        </is>
      </c>
      <c r="C46" s="171" t="inlineStr">
        <is>
          <t>ST14009</t>
        </is>
      </c>
      <c r="D46" s="183" t="inlineStr">
        <is>
          <t>ACIS Migration Banking  &amp; Payment Enhancements</t>
        </is>
      </c>
      <c r="E46" s="183" t="n"/>
      <c r="F46" s="183" t="n"/>
      <c r="G46" s="183" t="inlineStr">
        <is>
          <t>On track</t>
        </is>
      </c>
      <c r="H46" s="191" t="inlineStr">
        <is>
          <t>58.8%</t>
        </is>
      </c>
      <c r="I46" s="177" t="d">
        <v>2022-10-03T00:00:00</v>
      </c>
      <c r="J46" s="192" t="d">
        <v>2023-12-31T00:00:00</v>
      </c>
      <c r="K46" s="193">
        <f>Milestones4352[[#This Row],[End Date]]-Milestones4352[[#This Row],[Start Date]]</f>
        <v/>
      </c>
      <c r="L46" s="181" t="inlineStr">
        <is>
          <t>2023-12-31</t>
        </is>
      </c>
      <c r="M46" s="141" t="n"/>
      <c r="N46" s="141" t="n"/>
      <c r="O46" s="141" t="n"/>
      <c r="P46" s="141" t="n"/>
      <c r="Q46" s="141">
        <f>IF(AND($G46="Goal",Q$8&gt;=$I46,Q$8&lt;=$I46+$K46-1),2,IF(AND($G46="Milestone",Q$8&gt;=$I46,Q$8&lt;=$I46+$K46-1),1,""))</f>
        <v/>
      </c>
      <c r="R46" s="141">
        <f>IF(AND($G46="Goal",R$8&gt;=$I46,R$8&lt;=$I46+$K46-1),2,IF(AND($G46="Milestone",R$8&gt;=$I46,R$8&lt;=$I46+$K46-1),1,""))</f>
        <v/>
      </c>
      <c r="S46" s="141">
        <f>IF(AND($G46="Goal",S$8&gt;=$I46,S$8&lt;=$I46+$K46-1),2,IF(AND($G46="Milestone",S$8&gt;=$I46,S$8&lt;=$I46+$K46-1),1,""))</f>
        <v/>
      </c>
      <c r="T46" s="141">
        <f>IF(AND($G46="Goal",T$8&gt;=$I46,T$8&lt;=$I46+$K46-1),2,IF(AND($G46="Milestone",T$8&gt;=$I46,T$8&lt;=$I46+$K46-1),1,""))</f>
        <v/>
      </c>
      <c r="U46" s="141">
        <f>IF(AND($G46="Goal",U$8&gt;=$I46,U$8&lt;=$I46+$K46-1),2,IF(AND($G46="Milestone",U$8&gt;=$I46,U$8&lt;=$I46+$K46-1),1,""))</f>
        <v/>
      </c>
      <c r="V46" s="141">
        <f>IF(AND($G46="Goal",V$8&gt;=$I46,V$8&lt;=$I46+$K46-1),2,IF(AND($G46="Milestone",V$8&gt;=$I46,V$8&lt;=$I46+$K46-1),1,""))</f>
        <v/>
      </c>
      <c r="W46" s="141">
        <f>IF(AND($G46="Goal",W$8&gt;=$I46,W$8&lt;=$I46+$K46-1),2,IF(AND($G46="Milestone",W$8&gt;=$I46,W$8&lt;=$I46+$K46-1),1,""))</f>
        <v/>
      </c>
      <c r="X46" s="218">
        <f>Milestones4352[[#This Row],[GoLive]]-Milestones4352[[#This Row],[Start Date]]</f>
        <v/>
      </c>
    </row>
    <row r="47" ht="75" customHeight="1" s="214">
      <c r="B47" s="138" t="inlineStr">
        <is>
          <t>PCP</t>
        </is>
      </c>
      <c r="C47" s="171" t="inlineStr">
        <is>
          <t>ST14010</t>
        </is>
      </c>
      <c r="D47" s="183" t="inlineStr">
        <is>
          <t>Affordability: Ability to bundle payments for certain provider contracts and episodes of care</t>
        </is>
      </c>
      <c r="E47" s="183" t="n"/>
      <c r="F47" s="183" t="n"/>
      <c r="G47" s="183" t="inlineStr">
        <is>
          <t>On track</t>
        </is>
      </c>
      <c r="H47" s="191" t="inlineStr">
        <is>
          <t>88.3%</t>
        </is>
      </c>
      <c r="I47" s="177" t="d">
        <v>2020-10-20T00:00:00</v>
      </c>
      <c r="J47" s="192" t="d">
        <v>2022-09-01T00:00:00</v>
      </c>
      <c r="K47" s="193">
        <f>Milestones4352[[#This Row],[End Date]]-Milestones4352[[#This Row],[Start Date]]</f>
        <v/>
      </c>
      <c r="L47" s="181" t="inlineStr">
        <is>
          <t>2022-06-01</t>
        </is>
      </c>
      <c r="M47" s="141" t="n"/>
      <c r="N47" s="141" t="n"/>
      <c r="O47" s="141" t="n"/>
      <c r="P47" s="141" t="n"/>
      <c r="Q47" s="141">
        <f>IF(AND($G47="Goal",Q$8&gt;=$I47,Q$8&lt;=$I47+$K47-1),2,IF(AND($G47="Milestone",Q$8&gt;=$I47,Q$8&lt;=$I47+$K47-1),1,""))</f>
        <v/>
      </c>
      <c r="R47" s="141">
        <f>IF(AND($G47="Goal",R$8&gt;=$I47,R$8&lt;=$I47+$K47-1),2,IF(AND($G47="Milestone",R$8&gt;=$I47,R$8&lt;=$I47+$K47-1),1,""))</f>
        <v/>
      </c>
      <c r="S47" s="141">
        <f>IF(AND($G47="Goal",S$8&gt;=$I47,S$8&lt;=$I47+$K47-1),2,IF(AND($G47="Milestone",S$8&gt;=$I47,S$8&lt;=$I47+$K47-1),1,""))</f>
        <v/>
      </c>
      <c r="T47" s="141">
        <f>IF(AND($G47="Goal",T$8&gt;=$I47,T$8&lt;=$I47+$K47-1),2,IF(AND($G47="Milestone",T$8&gt;=$I47,T$8&lt;=$I47+$K47-1),1,""))</f>
        <v/>
      </c>
      <c r="U47" s="141">
        <f>IF(AND($G47="Goal",U$8&gt;=$I47,U$8&lt;=$I47+$K47-1),2,IF(AND($G47="Milestone",U$8&gt;=$I47,U$8&lt;=$I47+$K47-1),1,""))</f>
        <v/>
      </c>
      <c r="V47" s="141">
        <f>IF(AND($G47="Goal",V$8&gt;=$I47,V$8&lt;=$I47+$K47-1),2,IF(AND($G47="Milestone",V$8&gt;=$I47,V$8&lt;=$I47+$K47-1),1,""))</f>
        <v/>
      </c>
      <c r="W47" s="141">
        <f>IF(AND($G47="Goal",W$8&gt;=$I47,W$8&lt;=$I47+$K47-1),2,IF(AND($G47="Milestone",W$8&gt;=$I47,W$8&lt;=$I47+$K47-1),1,""))</f>
        <v/>
      </c>
      <c r="X47" s="218">
        <f>Milestones4352[[#This Row],[GoLive]]-Milestones4352[[#This Row],[Start Date]]</f>
        <v/>
      </c>
    </row>
    <row r="48" ht="75" customHeight="1" s="214">
      <c r="B48" s="138" t="inlineStr">
        <is>
          <t>PCP</t>
        </is>
      </c>
      <c r="C48" s="171" t="inlineStr">
        <is>
          <t>ST14011</t>
        </is>
      </c>
      <c r="D48" s="183" t="inlineStr">
        <is>
          <t>Affordability: Enable savings via claim editing enhancement</t>
        </is>
      </c>
      <c r="E48" s="183" t="n"/>
      <c r="F48" s="183" t="n"/>
      <c r="G48" s="183" t="inlineStr">
        <is>
          <t>On track</t>
        </is>
      </c>
      <c r="H48" s="191" t="inlineStr">
        <is>
          <t>83.0%</t>
        </is>
      </c>
      <c r="I48" s="177" t="d">
        <v>2022-02-01T00:00:00</v>
      </c>
      <c r="J48" s="192" t="d">
        <v>2022-09-01T00:00:00</v>
      </c>
      <c r="K48" s="193">
        <f>Milestones4352[[#This Row],[End Date]]-Milestones4352[[#This Row],[Start Date]]</f>
        <v/>
      </c>
      <c r="L48" s="181" t="inlineStr">
        <is>
          <t>2022-09-01</t>
        </is>
      </c>
      <c r="M48" s="141" t="n"/>
      <c r="N48" s="141" t="n"/>
      <c r="O48" s="141" t="n"/>
      <c r="P48" s="141" t="n"/>
      <c r="Q48" s="141">
        <f>IF(AND($G48="Goal",Q$8&gt;=$I48,Q$8&lt;=$I48+$K48-1),2,IF(AND($G48="Milestone",Q$8&gt;=$I48,Q$8&lt;=$I48+$K48-1),1,""))</f>
        <v/>
      </c>
      <c r="R48" s="141">
        <f>IF(AND($G48="Goal",R$8&gt;=$I48,R$8&lt;=$I48+$K48-1),2,IF(AND($G48="Milestone",R$8&gt;=$I48,R$8&lt;=$I48+$K48-1),1,""))</f>
        <v/>
      </c>
      <c r="S48" s="141">
        <f>IF(AND($G48="Goal",S$8&gt;=$I48,S$8&lt;=$I48+$K48-1),2,IF(AND($G48="Milestone",S$8&gt;=$I48,S$8&lt;=$I48+$K48-1),1,""))</f>
        <v/>
      </c>
      <c r="T48" s="141">
        <f>IF(AND($G48="Goal",T$8&gt;=$I48,T$8&lt;=$I48+$K48-1),2,IF(AND($G48="Milestone",T$8&gt;=$I48,T$8&lt;=$I48+$K48-1),1,""))</f>
        <v/>
      </c>
      <c r="U48" s="141">
        <f>IF(AND($G48="Goal",U$8&gt;=$I48,U$8&lt;=$I48+$K48-1),2,IF(AND($G48="Milestone",U$8&gt;=$I48,U$8&lt;=$I48+$K48-1),1,""))</f>
        <v/>
      </c>
      <c r="V48" s="141">
        <f>IF(AND($G48="Goal",V$8&gt;=$I48,V$8&lt;=$I48+$K48-1),2,IF(AND($G48="Milestone",V$8&gt;=$I48,V$8&lt;=$I48+$K48-1),1,""))</f>
        <v/>
      </c>
      <c r="W48" s="141">
        <f>IF(AND($G48="Goal",W$8&gt;=$I48,W$8&lt;=$I48+$K48-1),2,IF(AND($G48="Milestone",W$8&gt;=$I48,W$8&lt;=$I48+$K48-1),1,""))</f>
        <v/>
      </c>
      <c r="X48" s="218">
        <f>Milestones4352[[#This Row],[GoLive]]-Milestones4352[[#This Row],[Start Date]]</f>
        <v/>
      </c>
    </row>
    <row r="49" ht="75" customHeight="1" s="214">
      <c r="B49" s="138" t="inlineStr">
        <is>
          <t>PCP</t>
        </is>
      </c>
      <c r="C49" s="171" t="inlineStr">
        <is>
          <t>ST14013</t>
        </is>
      </c>
      <c r="D49" s="183" t="inlineStr">
        <is>
          <t>Enable Chiro Processing, Clinical Efficiency, Platform Routing</t>
        </is>
      </c>
      <c r="E49" s="183" t="n"/>
      <c r="F49" s="183" t="n"/>
      <c r="G49" s="183" t="inlineStr">
        <is>
          <t>On track</t>
        </is>
      </c>
      <c r="H49" s="191" t="inlineStr">
        <is>
          <t>72.1%</t>
        </is>
      </c>
      <c r="I49" s="177" t="d">
        <v>2021-05-03T00:00:00</v>
      </c>
      <c r="J49" s="192" t="d">
        <v>2022-09-09T00:00:00</v>
      </c>
      <c r="K49" s="193">
        <f>Milestones4352[[#This Row],[End Date]]-Milestones4352[[#This Row],[Start Date]]</f>
        <v/>
      </c>
      <c r="L49" s="181" t="inlineStr">
        <is>
          <t>2022-07-29</t>
        </is>
      </c>
      <c r="M49" s="141" t="n"/>
      <c r="N49" s="141" t="n"/>
      <c r="O49" s="141" t="n"/>
      <c r="P49" s="141" t="n"/>
      <c r="Q49" s="141">
        <f>IF(AND($G49="Goal",Q$8&gt;=$I49,Q$8&lt;=$I49+$K49-1),2,IF(AND($G49="Milestone",Q$8&gt;=$I49,Q$8&lt;=$I49+$K49-1),1,""))</f>
        <v/>
      </c>
      <c r="R49" s="141">
        <f>IF(AND($G49="Goal",R$8&gt;=$I49,R$8&lt;=$I49+$K49-1),2,IF(AND($G49="Milestone",R$8&gt;=$I49,R$8&lt;=$I49+$K49-1),1,""))</f>
        <v/>
      </c>
      <c r="S49" s="141">
        <f>IF(AND($G49="Goal",S$8&gt;=$I49,S$8&lt;=$I49+$K49-1),2,IF(AND($G49="Milestone",S$8&gt;=$I49,S$8&lt;=$I49+$K49-1),1,""))</f>
        <v/>
      </c>
      <c r="T49" s="141">
        <f>IF(AND($G49="Goal",T$8&gt;=$I49,T$8&lt;=$I49+$K49-1),2,IF(AND($G49="Milestone",T$8&gt;=$I49,T$8&lt;=$I49+$K49-1),1,""))</f>
        <v/>
      </c>
      <c r="U49" s="141">
        <f>IF(AND($G49="Goal",U$8&gt;=$I49,U$8&lt;=$I49+$K49-1),2,IF(AND($G49="Milestone",U$8&gt;=$I49,U$8&lt;=$I49+$K49-1),1,""))</f>
        <v/>
      </c>
      <c r="V49" s="141">
        <f>IF(AND($G49="Goal",V$8&gt;=$I49,V$8&lt;=$I49+$K49-1),2,IF(AND($G49="Milestone",V$8&gt;=$I49,V$8&lt;=$I49+$K49-1),1,""))</f>
        <v/>
      </c>
      <c r="W49" s="141">
        <f>IF(AND($G49="Goal",W$8&gt;=$I49,W$8&lt;=$I49+$K49-1),2,IF(AND($G49="Milestone",W$8&gt;=$I49,W$8&lt;=$I49+$K49-1),1,""))</f>
        <v/>
      </c>
      <c r="X49" s="218">
        <f>Milestones4352[[#This Row],[GoLive]]-Milestones4352[[#This Row],[Start Date]]</f>
        <v/>
      </c>
    </row>
    <row r="50" ht="75" customHeight="1" s="214">
      <c r="B50" s="138" t="inlineStr">
        <is>
          <t>PCP</t>
        </is>
      </c>
      <c r="C50" s="171" t="inlineStr">
        <is>
          <t>ST14014</t>
        </is>
      </c>
      <c r="D50" s="183" t="inlineStr">
        <is>
          <t>Claim Efficiency to Improve VPH and Ops Metrics</t>
        </is>
      </c>
      <c r="E50" s="183" t="n"/>
      <c r="F50" s="183" t="n"/>
      <c r="G50" s="183" t="inlineStr">
        <is>
          <t>On track</t>
        </is>
      </c>
      <c r="H50" s="191" t="inlineStr">
        <is>
          <t>93.9%</t>
        </is>
      </c>
      <c r="I50" s="177" t="d">
        <v>2023-01-02T00:00:00</v>
      </c>
      <c r="J50" s="192" t="d">
        <v>2023-12-30T00:00:00</v>
      </c>
      <c r="K50" s="193">
        <f>Milestones4352[[#This Row],[End Date]]-Milestones4352[[#This Row],[Start Date]]</f>
        <v/>
      </c>
      <c r="L50" s="181" t="inlineStr">
        <is>
          <t>2022-12-31</t>
        </is>
      </c>
      <c r="M50" s="141" t="n"/>
      <c r="N50" s="141" t="n"/>
      <c r="O50" s="141" t="n"/>
      <c r="P50" s="141" t="n"/>
      <c r="Q50" s="141">
        <f>IF(AND($G50="Goal",Q$8&gt;=$I50,Q$8&lt;=$I50+$K50-1),2,IF(AND($G50="Milestone",Q$8&gt;=$I50,Q$8&lt;=$I50+$K50-1),1,""))</f>
        <v/>
      </c>
      <c r="R50" s="141">
        <f>IF(AND($G50="Goal",R$8&gt;=$I50,R$8&lt;=$I50+$K50-1),2,IF(AND($G50="Milestone",R$8&gt;=$I50,R$8&lt;=$I50+$K50-1),1,""))</f>
        <v/>
      </c>
      <c r="S50" s="141">
        <f>IF(AND($G50="Goal",S$8&gt;=$I50,S$8&lt;=$I50+$K50-1),2,IF(AND($G50="Milestone",S$8&gt;=$I50,S$8&lt;=$I50+$K50-1),1,""))</f>
        <v/>
      </c>
      <c r="T50" s="141">
        <f>IF(AND($G50="Goal",T$8&gt;=$I50,T$8&lt;=$I50+$K50-1),2,IF(AND($G50="Milestone",T$8&gt;=$I50,T$8&lt;=$I50+$K50-1),1,""))</f>
        <v/>
      </c>
      <c r="U50" s="141">
        <f>IF(AND($G50="Goal",U$8&gt;=$I50,U$8&lt;=$I50+$K50-1),2,IF(AND($G50="Milestone",U$8&gt;=$I50,U$8&lt;=$I50+$K50-1),1,""))</f>
        <v/>
      </c>
      <c r="V50" s="141">
        <f>IF(AND($G50="Goal",V$8&gt;=$I50,V$8&lt;=$I50+$K50-1),2,IF(AND($G50="Milestone",V$8&gt;=$I50,V$8&lt;=$I50+$K50-1),1,""))</f>
        <v/>
      </c>
      <c r="W50" s="141">
        <f>IF(AND($G50="Goal",W$8&gt;=$I50,W$8&lt;=$I50+$K50-1),2,IF(AND($G50="Milestone",W$8&gt;=$I50,W$8&lt;=$I50+$K50-1),1,""))</f>
        <v/>
      </c>
      <c r="X50" s="218">
        <f>Milestones4352[[#This Row],[GoLive]]-Milestones4352[[#This Row],[Start Date]]</f>
        <v/>
      </c>
    </row>
    <row r="51" ht="75" customHeight="1" s="214">
      <c r="B51" s="138" t="inlineStr">
        <is>
          <t>PCP</t>
        </is>
      </c>
      <c r="C51" s="171" t="inlineStr">
        <is>
          <t>ST14015</t>
        </is>
      </c>
      <c r="D51" s="183" t="inlineStr">
        <is>
          <t>Claim VPH and AA Rate Improvements with Streamlined UI Enhancements,  Targeted Examiner Routing and Integration with EIM</t>
        </is>
      </c>
      <c r="E51" s="183" t="n"/>
      <c r="F51" s="183" t="n"/>
      <c r="G51" s="183" t="inlineStr">
        <is>
          <t>On track</t>
        </is>
      </c>
      <c r="H51" s="191" t="inlineStr">
        <is>
          <t>75.9%</t>
        </is>
      </c>
      <c r="I51" s="177" t="d">
        <v>2021-07-01T00:00:00</v>
      </c>
      <c r="J51" s="192" t="d">
        <v>2022-12-31T00:00:00</v>
      </c>
      <c r="K51" s="193">
        <f>Milestones4352[[#This Row],[End Date]]-Milestones4352[[#This Row],[Start Date]]</f>
        <v/>
      </c>
      <c r="L51" s="181" t="inlineStr">
        <is>
          <t>2022-12-31</t>
        </is>
      </c>
      <c r="M51" s="141" t="n"/>
      <c r="N51" s="141" t="n"/>
      <c r="O51" s="141" t="n"/>
      <c r="P51" s="141" t="n"/>
      <c r="Q51" s="141">
        <f>IF(AND($G51="Goal",Q$8&gt;=$I51,Q$8&lt;=$I51+$K51-1),2,IF(AND($G51="Milestone",Q$8&gt;=$I51,Q$8&lt;=$I51+$K51-1),1,""))</f>
        <v/>
      </c>
      <c r="R51" s="141">
        <f>IF(AND($G51="Goal",R$8&gt;=$I51,R$8&lt;=$I51+$K51-1),2,IF(AND($G51="Milestone",R$8&gt;=$I51,R$8&lt;=$I51+$K51-1),1,""))</f>
        <v/>
      </c>
      <c r="S51" s="141">
        <f>IF(AND($G51="Goal",S$8&gt;=$I51,S$8&lt;=$I51+$K51-1),2,IF(AND($G51="Milestone",S$8&gt;=$I51,S$8&lt;=$I51+$K51-1),1,""))</f>
        <v/>
      </c>
      <c r="T51" s="141">
        <f>IF(AND($G51="Goal",T$8&gt;=$I51,T$8&lt;=$I51+$K51-1),2,IF(AND($G51="Milestone",T$8&gt;=$I51,T$8&lt;=$I51+$K51-1),1,""))</f>
        <v/>
      </c>
      <c r="U51" s="141">
        <f>IF(AND($G51="Goal",U$8&gt;=$I51,U$8&lt;=$I51+$K51-1),2,IF(AND($G51="Milestone",U$8&gt;=$I51,U$8&lt;=$I51+$K51-1),1,""))</f>
        <v/>
      </c>
      <c r="V51" s="141">
        <f>IF(AND($G51="Goal",V$8&gt;=$I51,V$8&lt;=$I51+$K51-1),2,IF(AND($G51="Milestone",V$8&gt;=$I51,V$8&lt;=$I51+$K51-1),1,""))</f>
        <v/>
      </c>
      <c r="W51" s="141">
        <f>IF(AND($G51="Goal",W$8&gt;=$I51,W$8&lt;=$I51+$K51-1),2,IF(AND($G51="Milestone",W$8&gt;=$I51,W$8&lt;=$I51+$K51-1),1,""))</f>
        <v/>
      </c>
      <c r="X51" s="218">
        <f>Milestones4352[[#This Row],[GoLive]]-Milestones4352[[#This Row],[Start Date]]</f>
        <v/>
      </c>
    </row>
    <row r="52" ht="75" customHeight="1" s="214">
      <c r="B52" s="138" t="inlineStr">
        <is>
          <t>PCP</t>
        </is>
      </c>
      <c r="C52" s="171" t="inlineStr">
        <is>
          <t>ST14016</t>
        </is>
      </c>
      <c r="D52" s="183" t="inlineStr">
        <is>
          <t>Claim Mass Adjustment Utility</t>
        </is>
      </c>
      <c r="E52" s="183" t="n"/>
      <c r="F52" s="183" t="n"/>
      <c r="G52" s="183" t="inlineStr">
        <is>
          <t>On track</t>
        </is>
      </c>
      <c r="H52" s="191" t="inlineStr">
        <is>
          <t>83.3%</t>
        </is>
      </c>
      <c r="I52" s="177" t="d">
        <v>2021-09-01T00:00:00</v>
      </c>
      <c r="J52" s="192" t="d">
        <v>2022-11-15T00:00:00</v>
      </c>
      <c r="K52" s="193">
        <f>Milestones4352[[#This Row],[End Date]]-Milestones4352[[#This Row],[Start Date]]</f>
        <v/>
      </c>
      <c r="L52" s="181" t="inlineStr">
        <is>
          <t>2022-12-31</t>
        </is>
      </c>
      <c r="M52" s="141" t="n"/>
      <c r="N52" s="141" t="n"/>
      <c r="O52" s="141" t="n"/>
      <c r="P52" s="141" t="n"/>
      <c r="Q52" s="141">
        <f>IF(AND($G52="Goal",Q$8&gt;=$I52,Q$8&lt;=$I52+$K52-1),2,IF(AND($G52="Milestone",Q$8&gt;=$I52,Q$8&lt;=$I52+$K52-1),1,""))</f>
        <v/>
      </c>
      <c r="R52" s="141">
        <f>IF(AND($G52="Goal",R$8&gt;=$I52,R$8&lt;=$I52+$K52-1),2,IF(AND($G52="Milestone",R$8&gt;=$I52,R$8&lt;=$I52+$K52-1),1,""))</f>
        <v/>
      </c>
      <c r="S52" s="141">
        <f>IF(AND($G52="Goal",S$8&gt;=$I52,S$8&lt;=$I52+$K52-1),2,IF(AND($G52="Milestone",S$8&gt;=$I52,S$8&lt;=$I52+$K52-1),1,""))</f>
        <v/>
      </c>
      <c r="T52" s="141">
        <f>IF(AND($G52="Goal",T$8&gt;=$I52,T$8&lt;=$I52+$K52-1),2,IF(AND($G52="Milestone",T$8&gt;=$I52,T$8&lt;=$I52+$K52-1),1,""))</f>
        <v/>
      </c>
      <c r="U52" s="141">
        <f>IF(AND($G52="Goal",U$8&gt;=$I52,U$8&lt;=$I52+$K52-1),2,IF(AND($G52="Milestone",U$8&gt;=$I52,U$8&lt;=$I52+$K52-1),1,""))</f>
        <v/>
      </c>
      <c r="V52" s="141">
        <f>IF(AND($G52="Goal",V$8&gt;=$I52,V$8&lt;=$I52+$K52-1),2,IF(AND($G52="Milestone",V$8&gt;=$I52,V$8&lt;=$I52+$K52-1),1,""))</f>
        <v/>
      </c>
      <c r="W52" s="141">
        <f>IF(AND($G52="Goal",W$8&gt;=$I52,W$8&lt;=$I52+$K52-1),2,IF(AND($G52="Milestone",W$8&gt;=$I52,W$8&lt;=$I52+$K52-1),1,""))</f>
        <v/>
      </c>
      <c r="X52" s="218">
        <f>Milestones4352[[#This Row],[GoLive]]-Milestones4352[[#This Row],[Start Date]]</f>
        <v/>
      </c>
    </row>
    <row r="53" ht="75" customHeight="1" s="214">
      <c r="B53" s="138" t="inlineStr">
        <is>
          <t>PCP</t>
        </is>
      </c>
      <c r="C53" s="171" t="inlineStr">
        <is>
          <t>ST14017</t>
        </is>
      </c>
      <c r="D53" s="183" t="inlineStr">
        <is>
          <t>Achieve Claim Parity with PRIME COB Methodologies and Medical Policy Rule Refinement</t>
        </is>
      </c>
      <c r="E53" s="183" t="n"/>
      <c r="F53" s="183" t="n"/>
      <c r="G53" s="183" t="inlineStr">
        <is>
          <t>On track</t>
        </is>
      </c>
      <c r="H53" s="191" t="inlineStr">
        <is>
          <t>55.1%</t>
        </is>
      </c>
      <c r="I53" s="177" t="d">
        <v>2021-01-01T00:00:00</v>
      </c>
      <c r="J53" s="192" t="d">
        <v>2022-09-15T00:00:00</v>
      </c>
      <c r="K53" s="174">
        <f>Milestones4352[[#This Row],[End Date]]-Milestones4352[[#This Row],[Start Date]]</f>
        <v/>
      </c>
      <c r="L53" s="181" t="inlineStr">
        <is>
          <t>2022-11-15</t>
        </is>
      </c>
      <c r="M53" s="141" t="n"/>
      <c r="N53" s="141" t="n"/>
      <c r="O53" s="141" t="n"/>
      <c r="P53" s="141" t="n"/>
      <c r="Q53" s="141">
        <f>IF(AND($G53="Goal",Q$8&gt;=$I53,Q$8&lt;=$I53+$K53-1),2,IF(AND($G53="Milestone",Q$8&gt;=$I53,Q$8&lt;=$I53+$K53-1),1,""))</f>
        <v/>
      </c>
      <c r="R53" s="141">
        <f>IF(AND($G53="Goal",R$8&gt;=$I53,R$8&lt;=$I53+$K53-1),2,IF(AND($G53="Milestone",R$8&gt;=$I53,R$8&lt;=$I53+$K53-1),1,""))</f>
        <v/>
      </c>
      <c r="S53" s="141">
        <f>IF(AND($G53="Goal",S$8&gt;=$I53,S$8&lt;=$I53+$K53-1),2,IF(AND($G53="Milestone",S$8&gt;=$I53,S$8&lt;=$I53+$K53-1),1,""))</f>
        <v/>
      </c>
      <c r="T53" s="141">
        <f>IF(AND($G53="Goal",T$8&gt;=$I53,T$8&lt;=$I53+$K53-1),2,IF(AND($G53="Milestone",T$8&gt;=$I53,T$8&lt;=$I53+$K53-1),1,""))</f>
        <v/>
      </c>
      <c r="U53" s="141">
        <f>IF(AND($G53="Goal",U$8&gt;=$I53,U$8&lt;=$I53+$K53-1),2,IF(AND($G53="Milestone",U$8&gt;=$I53,U$8&lt;=$I53+$K53-1),1,""))</f>
        <v/>
      </c>
      <c r="V53" s="141">
        <f>IF(AND($G53="Goal",V$8&gt;=$I53,V$8&lt;=$I53+$K53-1),2,IF(AND($G53="Milestone",V$8&gt;=$I53,V$8&lt;=$I53+$K53-1),1,""))</f>
        <v/>
      </c>
      <c r="W53" s="141">
        <f>IF(AND($G53="Goal",W$8&gt;=$I53,W$8&lt;=$I53+$K53-1),2,IF(AND($G53="Milestone",W$8&gt;=$I53,W$8&lt;=$I53+$K53-1),1,""))</f>
        <v/>
      </c>
      <c r="X53" s="218">
        <f>Milestones4352[[#This Row],[GoLive]]-Milestones4352[[#This Row],[Start Date]]</f>
        <v/>
      </c>
    </row>
    <row r="54" ht="75" customHeight="1" s="214">
      <c r="B54" s="138" t="inlineStr">
        <is>
          <t>PCP</t>
        </is>
      </c>
      <c r="C54" s="171" t="inlineStr">
        <is>
          <t>ST14018</t>
        </is>
      </c>
      <c r="D54" s="183" t="inlineStr">
        <is>
          <t>Episode of Care, Order of Benefit and Claim Frequency Code Enhancements to Improve Claim Quality</t>
        </is>
      </c>
      <c r="E54" s="183" t="n"/>
      <c r="F54" s="183" t="n"/>
      <c r="G54" s="183" t="inlineStr">
        <is>
          <t>On track</t>
        </is>
      </c>
      <c r="H54" s="191" t="inlineStr">
        <is>
          <t>100.0%</t>
        </is>
      </c>
      <c r="I54" s="177" t="d">
        <v>2021-10-01T00:00:00</v>
      </c>
      <c r="J54" s="192" t="d">
        <v>2022-11-15T00:00:00</v>
      </c>
      <c r="K54" s="174">
        <f>Milestones4352[[#This Row],[End Date]]-Milestones4352[[#This Row],[Start Date]]</f>
        <v/>
      </c>
      <c r="L54" s="181" t="inlineStr">
        <is>
          <t>2022-12-31</t>
        </is>
      </c>
      <c r="M54" s="141" t="n"/>
      <c r="N54" s="141" t="n"/>
      <c r="O54" s="141" t="n"/>
      <c r="P54" s="141" t="n"/>
      <c r="Q54" s="141">
        <f>IF(AND($G54="Goal",Q$8&gt;=$I54,Q$8&lt;=$I54+$K54-1),2,IF(AND($G54="Milestone",Q$8&gt;=$I54,Q$8&lt;=$I54+$K54-1),1,""))</f>
        <v/>
      </c>
      <c r="R54" s="141">
        <f>IF(AND($G54="Goal",R$8&gt;=$I54,R$8&lt;=$I54+$K54-1),2,IF(AND($G54="Milestone",R$8&gt;=$I54,R$8&lt;=$I54+$K54-1),1,""))</f>
        <v/>
      </c>
      <c r="S54" s="141">
        <f>IF(AND($G54="Goal",S$8&gt;=$I54,S$8&lt;=$I54+$K54-1),2,IF(AND($G54="Milestone",S$8&gt;=$I54,S$8&lt;=$I54+$K54-1),1,""))</f>
        <v/>
      </c>
      <c r="T54" s="141">
        <f>IF(AND($G54="Goal",T$8&gt;=$I54,T$8&lt;=$I54+$K54-1),2,IF(AND($G54="Milestone",T$8&gt;=$I54,T$8&lt;=$I54+$K54-1),1,""))</f>
        <v/>
      </c>
      <c r="U54" s="141">
        <f>IF(AND($G54="Goal",U$8&gt;=$I54,U$8&lt;=$I54+$K54-1),2,IF(AND($G54="Milestone",U$8&gt;=$I54,U$8&lt;=$I54+$K54-1),1,""))</f>
        <v/>
      </c>
      <c r="V54" s="141">
        <f>IF(AND($G54="Goal",V$8&gt;=$I54,V$8&lt;=$I54+$K54-1),2,IF(AND($G54="Milestone",V$8&gt;=$I54,V$8&lt;=$I54+$K54-1),1,""))</f>
        <v/>
      </c>
      <c r="W54" s="141">
        <f>IF(AND($G54="Goal",W$8&gt;=$I54,W$8&lt;=$I54+$K54-1),2,IF(AND($G54="Milestone",W$8&gt;=$I54,W$8&lt;=$I54+$K54-1),1,""))</f>
        <v/>
      </c>
      <c r="X54" s="218">
        <f>Milestones4352[[#This Row],[GoLive]]-Milestones4352[[#This Row],[Start Date]]</f>
        <v/>
      </c>
    </row>
    <row r="55" ht="75" customHeight="1" s="214">
      <c r="B55" s="138" t="inlineStr">
        <is>
          <t>PCP</t>
        </is>
      </c>
      <c r="C55" s="171" t="inlineStr">
        <is>
          <t>ST14019</t>
        </is>
      </c>
      <c r="D55" s="183" t="inlineStr">
        <is>
          <t>Enable clinical logic in USP systems to align with enterprise</t>
        </is>
      </c>
      <c r="E55" s="183" t="n"/>
      <c r="F55" s="183" t="n"/>
      <c r="G55" s="183" t="inlineStr">
        <is>
          <t>On track</t>
        </is>
      </c>
      <c r="H55" s="191" t="inlineStr">
        <is>
          <t>77.5%</t>
        </is>
      </c>
      <c r="I55" s="177" t="d">
        <v>2022-01-01T00:00:00</v>
      </c>
      <c r="J55" s="192" t="d">
        <v>2022-12-31T00:00:00</v>
      </c>
      <c r="K55" s="174">
        <f>Milestones4352[[#This Row],[End Date]]-Milestones4352[[#This Row],[Start Date]]</f>
        <v/>
      </c>
      <c r="L55" s="181" t="inlineStr">
        <is>
          <t>2022-09-01</t>
        </is>
      </c>
      <c r="M55" s="141" t="n"/>
      <c r="N55" s="141" t="n"/>
      <c r="O55" s="141" t="n"/>
      <c r="P55" s="141" t="n"/>
      <c r="Q55" s="141">
        <f>IF(AND($G55="Goal",Q$8&gt;=$I55,Q$8&lt;=$I55+$K55-1),2,IF(AND($G55="Milestone",Q$8&gt;=$I55,Q$8&lt;=$I55+$K55-1),1,""))</f>
        <v/>
      </c>
      <c r="R55" s="141">
        <f>IF(AND($G55="Goal",R$8&gt;=$I55,R$8&lt;=$I55+$K55-1),2,IF(AND($G55="Milestone",R$8&gt;=$I55,R$8&lt;=$I55+$K55-1),1,""))</f>
        <v/>
      </c>
      <c r="S55" s="141">
        <f>IF(AND($G55="Goal",S$8&gt;=$I55,S$8&lt;=$I55+$K55-1),2,IF(AND($G55="Milestone",S$8&gt;=$I55,S$8&lt;=$I55+$K55-1),1,""))</f>
        <v/>
      </c>
      <c r="T55" s="141">
        <f>IF(AND($G55="Goal",T$8&gt;=$I55,T$8&lt;=$I55+$K55-1),2,IF(AND($G55="Milestone",T$8&gt;=$I55,T$8&lt;=$I55+$K55-1),1,""))</f>
        <v/>
      </c>
      <c r="U55" s="141">
        <f>IF(AND($G55="Goal",U$8&gt;=$I55,U$8&lt;=$I55+$K55-1),2,IF(AND($G55="Milestone",U$8&gt;=$I55,U$8&lt;=$I55+$K55-1),1,""))</f>
        <v/>
      </c>
      <c r="V55" s="141">
        <f>IF(AND($G55="Goal",V$8&gt;=$I55,V$8&lt;=$I55+$K55-1),2,IF(AND($G55="Milestone",V$8&gt;=$I55,V$8&lt;=$I55+$K55-1),1,""))</f>
        <v/>
      </c>
      <c r="W55" s="141">
        <f>IF(AND($G55="Goal",W$8&gt;=$I55,W$8&lt;=$I55+$K55-1),2,IF(AND($G55="Milestone",W$8&gt;=$I55,W$8&lt;=$I55+$K55-1),1,""))</f>
        <v/>
      </c>
      <c r="X55" s="218">
        <f>Milestones4352[[#This Row],[GoLive]]-Milestones4352[[#This Row],[Start Date]]</f>
        <v/>
      </c>
    </row>
    <row r="56" ht="75" customHeight="1" s="214">
      <c r="B56" s="138" t="inlineStr">
        <is>
          <t>PCP</t>
        </is>
      </c>
      <c r="C56" s="171" t="inlineStr">
        <is>
          <t>ST14020</t>
        </is>
      </c>
      <c r="D56" s="183" t="inlineStr">
        <is>
          <t>Affordability: Improve coordination of benefit capabilities</t>
        </is>
      </c>
      <c r="E56" s="183" t="n"/>
      <c r="F56" s="183" t="n"/>
      <c r="G56" s="183" t="inlineStr">
        <is>
          <t>On track</t>
        </is>
      </c>
      <c r="H56" s="191" t="inlineStr">
        <is>
          <t>0.0%</t>
        </is>
      </c>
      <c r="I56" s="177" t="d">
        <v>2022-02-01T00:00:00</v>
      </c>
      <c r="J56" s="192" t="d">
        <v>2022-09-01T00:00:00</v>
      </c>
      <c r="K56" s="174">
        <f>Milestones4352[[#This Row],[End Date]]-Milestones4352[[#This Row],[Start Date]]</f>
        <v/>
      </c>
      <c r="L56" s="181" t="inlineStr">
        <is>
          <t>2022-09-01</t>
        </is>
      </c>
      <c r="M56" s="141" t="n"/>
      <c r="N56" s="141" t="n"/>
      <c r="O56" s="141" t="n"/>
      <c r="P56" s="141" t="n"/>
      <c r="Q56" s="141">
        <f>IF(AND($G56="Goal",Q$8&gt;=$I56,Q$8&lt;=$I56+$K56-1),2,IF(AND($G56="Milestone",Q$8&gt;=$I56,Q$8&lt;=$I56+$K56-1),1,""))</f>
        <v/>
      </c>
      <c r="R56" s="141">
        <f>IF(AND($G56="Goal",R$8&gt;=$I56,R$8&lt;=$I56+$K56-1),2,IF(AND($G56="Milestone",R$8&gt;=$I56,R$8&lt;=$I56+$K56-1),1,""))</f>
        <v/>
      </c>
      <c r="S56" s="141">
        <f>IF(AND($G56="Goal",S$8&gt;=$I56,S$8&lt;=$I56+$K56-1),2,IF(AND($G56="Milestone",S$8&gt;=$I56,S$8&lt;=$I56+$K56-1),1,""))</f>
        <v/>
      </c>
      <c r="T56" s="141">
        <f>IF(AND($G56="Goal",T$8&gt;=$I56,T$8&lt;=$I56+$K56-1),2,IF(AND($G56="Milestone",T$8&gt;=$I56,T$8&lt;=$I56+$K56-1),1,""))</f>
        <v/>
      </c>
      <c r="U56" s="141">
        <f>IF(AND($G56="Goal",U$8&gt;=$I56,U$8&lt;=$I56+$K56-1),2,IF(AND($G56="Milestone",U$8&gt;=$I56,U$8&lt;=$I56+$K56-1),1,""))</f>
        <v/>
      </c>
      <c r="V56" s="141">
        <f>IF(AND($G56="Goal",V$8&gt;=$I56,V$8&lt;=$I56+$K56-1),2,IF(AND($G56="Milestone",V$8&gt;=$I56,V$8&lt;=$I56+$K56-1),1,""))</f>
        <v/>
      </c>
      <c r="W56" s="141">
        <f>IF(AND($G56="Goal",W$8&gt;=$I56,W$8&lt;=$I56+$K56-1),2,IF(AND($G56="Milestone",W$8&gt;=$I56,W$8&lt;=$I56+$K56-1),1,""))</f>
        <v/>
      </c>
      <c r="X56" s="218">
        <f>Milestones4352[[#This Row],[GoLive]]-Milestones4352[[#This Row],[Start Date]]</f>
        <v/>
      </c>
    </row>
    <row r="57" ht="75" customHeight="1" s="214">
      <c r="B57" s="138" t="inlineStr">
        <is>
          <t>PCP</t>
        </is>
      </c>
      <c r="C57" s="171" t="inlineStr">
        <is>
          <t>ST14021</t>
        </is>
      </c>
      <c r="D57" s="183" t="inlineStr">
        <is>
          <t>EOB Consolidation for Member</t>
        </is>
      </c>
      <c r="E57" s="183" t="n"/>
      <c r="F57" s="183" t="inlineStr">
        <is>
          <t>ST14022 EOB/PRA Multi-State Expansion</t>
        </is>
      </c>
      <c r="G57" s="183" t="inlineStr">
        <is>
          <t>At Risk</t>
        </is>
      </c>
      <c r="H57" s="191" t="inlineStr">
        <is>
          <t>68.4%</t>
        </is>
      </c>
      <c r="I57" s="177" t="d">
        <v>2022-01-01T00:00:00</v>
      </c>
      <c r="J57" s="192" t="d">
        <v>2022-12-31T00:00:00</v>
      </c>
      <c r="K57" s="174">
        <f>Milestones4352[[#This Row],[End Date]]-Milestones4352[[#This Row],[Start Date]]</f>
        <v/>
      </c>
      <c r="L57" s="181" t="inlineStr">
        <is>
          <t>2022-06-20</t>
        </is>
      </c>
      <c r="M57" s="141" t="n"/>
      <c r="N57" s="141" t="n"/>
      <c r="O57" s="141" t="n"/>
      <c r="P57" s="141" t="n"/>
      <c r="Q57" s="141">
        <f>IF(AND($G57="Goal",Q$8&gt;=$I57,Q$8&lt;=$I57+$K57-1),2,IF(AND($G57="Milestone",Q$8&gt;=$I57,Q$8&lt;=$I57+$K57-1),1,""))</f>
        <v/>
      </c>
      <c r="R57" s="141">
        <f>IF(AND($G57="Goal",R$8&gt;=$I57,R$8&lt;=$I57+$K57-1),2,IF(AND($G57="Milestone",R$8&gt;=$I57,R$8&lt;=$I57+$K57-1),1,""))</f>
        <v/>
      </c>
      <c r="S57" s="141">
        <f>IF(AND($G57="Goal",S$8&gt;=$I57,S$8&lt;=$I57+$K57-1),2,IF(AND($G57="Milestone",S$8&gt;=$I57,S$8&lt;=$I57+$K57-1),1,""))</f>
        <v/>
      </c>
      <c r="T57" s="141">
        <f>IF(AND($G57="Goal",T$8&gt;=$I57,T$8&lt;=$I57+$K57-1),2,IF(AND($G57="Milestone",T$8&gt;=$I57,T$8&lt;=$I57+$K57-1),1,""))</f>
        <v/>
      </c>
      <c r="U57" s="141">
        <f>IF(AND($G57="Goal",U$8&gt;=$I57,U$8&lt;=$I57+$K57-1),2,IF(AND($G57="Milestone",U$8&gt;=$I57,U$8&lt;=$I57+$K57-1),1,""))</f>
        <v/>
      </c>
      <c r="V57" s="141">
        <f>IF(AND($G57="Goal",V$8&gt;=$I57,V$8&lt;=$I57+$K57-1),2,IF(AND($G57="Milestone",V$8&gt;=$I57,V$8&lt;=$I57+$K57-1),1,""))</f>
        <v/>
      </c>
      <c r="W57" s="141">
        <f>IF(AND($G57="Goal",W$8&gt;=$I57,W$8&lt;=$I57+$K57-1),2,IF(AND($G57="Milestone",W$8&gt;=$I57,W$8&lt;=$I57+$K57-1),1,""))</f>
        <v/>
      </c>
      <c r="X57" s="218">
        <f>Milestones4352[[#This Row],[GoLive]]-Milestones4352[[#This Row],[Start Date]]</f>
        <v/>
      </c>
    </row>
    <row r="58" ht="75" customHeight="1" s="214">
      <c r="B58" s="138" t="inlineStr">
        <is>
          <t>PCP</t>
        </is>
      </c>
      <c r="C58" s="171" t="inlineStr">
        <is>
          <t>ST14022</t>
        </is>
      </c>
      <c r="D58" s="183" t="inlineStr">
        <is>
          <t>EOB/PRA Multi-State Expansion</t>
        </is>
      </c>
      <c r="E58" s="183" t="inlineStr">
        <is>
          <t>ST14021 EOB Consolidation for Member</t>
        </is>
      </c>
      <c r="F58" s="183" t="n"/>
      <c r="G58" s="183" t="inlineStr">
        <is>
          <t>On track</t>
        </is>
      </c>
      <c r="H58" s="191" t="inlineStr">
        <is>
          <t>0.0%</t>
        </is>
      </c>
      <c r="I58" s="177" t="d">
        <v>2022-01-01T00:00:00</v>
      </c>
      <c r="J58" s="192" t="d">
        <v>2022-12-31T00:00:00</v>
      </c>
      <c r="K58" s="174">
        <f>Milestones4352[[#This Row],[End Date]]-Milestones4352[[#This Row],[Start Date]]</f>
        <v/>
      </c>
      <c r="L58" s="181" t="inlineStr">
        <is>
          <t>2022-09-01</t>
        </is>
      </c>
      <c r="M58" s="141" t="n"/>
      <c r="N58" s="141" t="n"/>
      <c r="O58" s="141" t="n"/>
      <c r="P58" s="141" t="n"/>
      <c r="Q58" s="141">
        <f>IF(AND($G58="Goal",Q$8&gt;=$I58,Q$8&lt;=$I58+$K58-1),2,IF(AND($G58="Milestone",Q$8&gt;=$I58,Q$8&lt;=$I58+$K58-1),1,""))</f>
        <v/>
      </c>
      <c r="R58" s="141">
        <f>IF(AND($G58="Goal",R$8&gt;=$I58,R$8&lt;=$I58+$K58-1),2,IF(AND($G58="Milestone",R$8&gt;=$I58,R$8&lt;=$I58+$K58-1),1,""))</f>
        <v/>
      </c>
      <c r="S58" s="141">
        <f>IF(AND($G58="Goal",S$8&gt;=$I58,S$8&lt;=$I58+$K58-1),2,IF(AND($G58="Milestone",S$8&gt;=$I58,S$8&lt;=$I58+$K58-1),1,""))</f>
        <v/>
      </c>
      <c r="T58" s="141">
        <f>IF(AND($G58="Goal",T$8&gt;=$I58,T$8&lt;=$I58+$K58-1),2,IF(AND($G58="Milestone",T$8&gt;=$I58,T$8&lt;=$I58+$K58-1),1,""))</f>
        <v/>
      </c>
      <c r="U58" s="141">
        <f>IF(AND($G58="Goal",U$8&gt;=$I58,U$8&lt;=$I58+$K58-1),2,IF(AND($G58="Milestone",U$8&gt;=$I58,U$8&lt;=$I58+$K58-1),1,""))</f>
        <v/>
      </c>
      <c r="V58" s="141">
        <f>IF(AND($G58="Goal",V$8&gt;=$I58,V$8&lt;=$I58+$K58-1),2,IF(AND($G58="Milestone",V$8&gt;=$I58,V$8&lt;=$I58+$K58-1),1,""))</f>
        <v/>
      </c>
      <c r="W58" s="141">
        <f>IF(AND($G58="Goal",W$8&gt;=$I58,W$8&lt;=$I58+$K58-1),2,IF(AND($G58="Milestone",W$8&gt;=$I58,W$8&lt;=$I58+$K58-1),1,""))</f>
        <v/>
      </c>
      <c r="X58" s="218">
        <f>Milestones4352[[#This Row],[GoLive]]-Milestones4352[[#This Row],[Start Date]]</f>
        <v/>
      </c>
    </row>
    <row r="59" ht="75" customHeight="1" s="214">
      <c r="B59" s="138" t="inlineStr">
        <is>
          <t>PCP</t>
        </is>
      </c>
      <c r="C59" s="171" t="inlineStr">
        <is>
          <t>ST14023</t>
        </is>
      </c>
      <c r="D59" s="183" t="inlineStr">
        <is>
          <t>Facility Rate Automation</t>
        </is>
      </c>
      <c r="E59" s="183" t="n"/>
      <c r="F59" s="183" t="n"/>
      <c r="G59" s="183" t="inlineStr">
        <is>
          <t>On track</t>
        </is>
      </c>
      <c r="H59" s="191" t="inlineStr">
        <is>
          <t>44.6%</t>
        </is>
      </c>
      <c r="I59" s="177" t="d">
        <v>2021-09-06T00:00:00</v>
      </c>
      <c r="J59" s="192" t="d">
        <v>2022-05-30T00:00:00</v>
      </c>
      <c r="K59" s="174">
        <f>Milestones4352[[#This Row],[End Date]]-Milestones4352[[#This Row],[Start Date]]</f>
        <v/>
      </c>
      <c r="L59" s="181" t="inlineStr">
        <is>
          <t>2022-05-30</t>
        </is>
      </c>
      <c r="M59" s="141" t="n"/>
      <c r="N59" s="141" t="n"/>
      <c r="O59" s="141" t="n"/>
      <c r="P59" s="141" t="n"/>
      <c r="Q59" s="141">
        <f>IF(AND($G59="Goal",Q$8&gt;=$I59,Q$8&lt;=$I59+$K59-1),2,IF(AND($G59="Milestone",Q$8&gt;=$I59,Q$8&lt;=$I59+$K59-1),1,""))</f>
        <v/>
      </c>
      <c r="R59" s="141">
        <f>IF(AND($G59="Goal",R$8&gt;=$I59,R$8&lt;=$I59+$K59-1),2,IF(AND($G59="Milestone",R$8&gt;=$I59,R$8&lt;=$I59+$K59-1),1,""))</f>
        <v/>
      </c>
      <c r="S59" s="141">
        <f>IF(AND($G59="Goal",S$8&gt;=$I59,S$8&lt;=$I59+$K59-1),2,IF(AND($G59="Milestone",S$8&gt;=$I59,S$8&lt;=$I59+$K59-1),1,""))</f>
        <v/>
      </c>
      <c r="T59" s="141">
        <f>IF(AND($G59="Goal",T$8&gt;=$I59,T$8&lt;=$I59+$K59-1),2,IF(AND($G59="Milestone",T$8&gt;=$I59,T$8&lt;=$I59+$K59-1),1,""))</f>
        <v/>
      </c>
      <c r="U59" s="141">
        <f>IF(AND($G59="Goal",U$8&gt;=$I59,U$8&lt;=$I59+$K59-1),2,IF(AND($G59="Milestone",U$8&gt;=$I59,U$8&lt;=$I59+$K59-1),1,""))</f>
        <v/>
      </c>
      <c r="V59" s="141">
        <f>IF(AND($G59="Goal",V$8&gt;=$I59,V$8&lt;=$I59+$K59-1),2,IF(AND($G59="Milestone",V$8&gt;=$I59,V$8&lt;=$I59+$K59-1),1,""))</f>
        <v/>
      </c>
      <c r="W59" s="141">
        <f>IF(AND($G59="Goal",W$8&gt;=$I59,W$8&lt;=$I59+$K59-1),2,IF(AND($G59="Milestone",W$8&gt;=$I59,W$8&lt;=$I59+$K59-1),1,""))</f>
        <v/>
      </c>
      <c r="X59" s="218">
        <f>Milestones4352[[#This Row],[GoLive]]-Milestones4352[[#This Row],[Start Date]]</f>
        <v/>
      </c>
    </row>
    <row r="60" ht="75" customHeight="1" s="214">
      <c r="B60" s="138" t="inlineStr">
        <is>
          <t>PCP</t>
        </is>
      </c>
      <c r="C60" s="171" t="inlineStr">
        <is>
          <t>ST14024</t>
        </is>
      </c>
      <c r="D60" s="183" t="inlineStr">
        <is>
          <t>Affordability: savings related clinical parity</t>
        </is>
      </c>
      <c r="E60" s="183" t="n"/>
      <c r="F60" s="183" t="n"/>
      <c r="G60" s="183" t="inlineStr">
        <is>
          <t>On track</t>
        </is>
      </c>
      <c r="H60" s="191" t="inlineStr">
        <is>
          <t>0.0%</t>
        </is>
      </c>
      <c r="I60" s="177" t="d">
        <v>2022-03-01T00:00:00</v>
      </c>
      <c r="J60" s="192" t="d">
        <v>2022-08-01T00:00:00</v>
      </c>
      <c r="K60" s="174">
        <f>Milestones4352[[#This Row],[End Date]]-Milestones4352[[#This Row],[Start Date]]</f>
        <v/>
      </c>
      <c r="L60" s="181" t="inlineStr">
        <is>
          <t>2022-08-01</t>
        </is>
      </c>
      <c r="M60" s="141" t="n"/>
      <c r="N60" s="141" t="n"/>
      <c r="O60" s="141" t="n"/>
      <c r="P60" s="141" t="n"/>
      <c r="Q60" s="141">
        <f>IF(AND($G60="Goal",Q$8&gt;=$I60,Q$8&lt;=$I60+$K60-1),2,IF(AND($G60="Milestone",Q$8&gt;=$I60,Q$8&lt;=$I60+$K60-1),1,""))</f>
        <v/>
      </c>
      <c r="R60" s="141">
        <f>IF(AND($G60="Goal",R$8&gt;=$I60,R$8&lt;=$I60+$K60-1),2,IF(AND($G60="Milestone",R$8&gt;=$I60,R$8&lt;=$I60+$K60-1),1,""))</f>
        <v/>
      </c>
      <c r="S60" s="141">
        <f>IF(AND($G60="Goal",S$8&gt;=$I60,S$8&lt;=$I60+$K60-1),2,IF(AND($G60="Milestone",S$8&gt;=$I60,S$8&lt;=$I60+$K60-1),1,""))</f>
        <v/>
      </c>
      <c r="T60" s="141">
        <f>IF(AND($G60="Goal",T$8&gt;=$I60,T$8&lt;=$I60+$K60-1),2,IF(AND($G60="Milestone",T$8&gt;=$I60,T$8&lt;=$I60+$K60-1),1,""))</f>
        <v/>
      </c>
      <c r="U60" s="141">
        <f>IF(AND($G60="Goal",U$8&gt;=$I60,U$8&lt;=$I60+$K60-1),2,IF(AND($G60="Milestone",U$8&gt;=$I60,U$8&lt;=$I60+$K60-1),1,""))</f>
        <v/>
      </c>
      <c r="V60" s="141">
        <f>IF(AND($G60="Goal",V$8&gt;=$I60,V$8&lt;=$I60+$K60-1),2,IF(AND($G60="Milestone",V$8&gt;=$I60,V$8&lt;=$I60+$K60-1),1,""))</f>
        <v/>
      </c>
      <c r="W60" s="141">
        <f>IF(AND($G60="Goal",W$8&gt;=$I60,W$8&lt;=$I60+$K60-1),2,IF(AND($G60="Milestone",W$8&gt;=$I60,W$8&lt;=$I60+$K60-1),1,""))</f>
        <v/>
      </c>
      <c r="X60" s="218">
        <f>Milestones4352[[#This Row],[GoLive]]-Milestones4352[[#This Row],[Start Date]]</f>
        <v/>
      </c>
    </row>
    <row r="61" ht="75" customHeight="1" s="214">
      <c r="B61" s="138" t="inlineStr">
        <is>
          <t>PCP</t>
        </is>
      </c>
      <c r="C61" s="171" t="inlineStr">
        <is>
          <t>ST14026</t>
        </is>
      </c>
      <c r="D61" s="183" t="inlineStr">
        <is>
          <t>Affordability: Fraud, Waste and Abuse enablement</t>
        </is>
      </c>
      <c r="E61" s="183" t="n"/>
      <c r="F61" s="183" t="n"/>
      <c r="G61" s="183" t="inlineStr">
        <is>
          <t>On track</t>
        </is>
      </c>
      <c r="H61" s="191" t="inlineStr">
        <is>
          <t>98.3%</t>
        </is>
      </c>
      <c r="I61" s="177" t="d">
        <v>2021-02-10T00:00:00</v>
      </c>
      <c r="J61" s="192" t="d">
        <v>2022-10-01T00:00:00</v>
      </c>
      <c r="K61" s="174">
        <f>Milestones4352[[#This Row],[End Date]]-Milestones4352[[#This Row],[Start Date]]</f>
        <v/>
      </c>
      <c r="L61" s="181" t="inlineStr">
        <is>
          <t>2022-10-01</t>
        </is>
      </c>
      <c r="M61" s="141" t="n"/>
      <c r="N61" s="141" t="n"/>
      <c r="O61" s="141" t="n"/>
      <c r="P61" s="141" t="n"/>
      <c r="Q61" s="141">
        <f>IF(AND($G61="Goal",Q$8&gt;=$I61,Q$8&lt;=$I61+$K61-1),2,IF(AND($G61="Milestone",Q$8&gt;=$I61,Q$8&lt;=$I61+$K61-1),1,""))</f>
        <v/>
      </c>
      <c r="R61" s="141">
        <f>IF(AND($G61="Goal",R$8&gt;=$I61,R$8&lt;=$I61+$K61-1),2,IF(AND($G61="Milestone",R$8&gt;=$I61,R$8&lt;=$I61+$K61-1),1,""))</f>
        <v/>
      </c>
      <c r="S61" s="141">
        <f>IF(AND($G61="Goal",S$8&gt;=$I61,S$8&lt;=$I61+$K61-1),2,IF(AND($G61="Milestone",S$8&gt;=$I61,S$8&lt;=$I61+$K61-1),1,""))</f>
        <v/>
      </c>
      <c r="T61" s="141">
        <f>IF(AND($G61="Goal",T$8&gt;=$I61,T$8&lt;=$I61+$K61-1),2,IF(AND($G61="Milestone",T$8&gt;=$I61,T$8&lt;=$I61+$K61-1),1,""))</f>
        <v/>
      </c>
      <c r="U61" s="141">
        <f>IF(AND($G61="Goal",U$8&gt;=$I61,U$8&lt;=$I61+$K61-1),2,IF(AND($G61="Milestone",U$8&gt;=$I61,U$8&lt;=$I61+$K61-1),1,""))</f>
        <v/>
      </c>
      <c r="V61" s="141">
        <f>IF(AND($G61="Goal",V$8&gt;=$I61,V$8&lt;=$I61+$K61-1),2,IF(AND($G61="Milestone",V$8&gt;=$I61,V$8&lt;=$I61+$K61-1),1,""))</f>
        <v/>
      </c>
      <c r="W61" s="141">
        <f>IF(AND($G61="Goal",W$8&gt;=$I61,W$8&lt;=$I61+$K61-1),2,IF(AND($G61="Milestone",W$8&gt;=$I61,W$8&lt;=$I61+$K61-1),1,""))</f>
        <v/>
      </c>
      <c r="X61" s="218">
        <f>Milestones4352[[#This Row],[GoLive]]-Milestones4352[[#This Row],[Start Date]]</f>
        <v/>
      </c>
    </row>
    <row r="62" ht="75" customHeight="1" s="214">
      <c r="B62" s="138" t="inlineStr">
        <is>
          <t>PCP</t>
        </is>
      </c>
      <c r="C62" s="171" t="inlineStr">
        <is>
          <t>ST14028</t>
        </is>
      </c>
      <c r="D62" s="183" t="inlineStr">
        <is>
          <t>Level Funded Financial Operations Automation to accommodate business growth</t>
        </is>
      </c>
      <c r="E62" s="183" t="n"/>
      <c r="F62" s="183" t="n"/>
      <c r="G62" s="183" t="inlineStr">
        <is>
          <t>Off Track</t>
        </is>
      </c>
      <c r="H62" s="191" t="inlineStr">
        <is>
          <t>46.8%</t>
        </is>
      </c>
      <c r="I62" s="177" t="d">
        <v>2021-01-12T00:00:00</v>
      </c>
      <c r="J62" s="192" t="d">
        <v>2022-10-17T00:00:00</v>
      </c>
      <c r="K62" s="174">
        <f>Milestones4352[[#This Row],[End Date]]-Milestones4352[[#This Row],[Start Date]]</f>
        <v/>
      </c>
      <c r="L62" s="181" t="inlineStr">
        <is>
          <t>2022-10-17</t>
        </is>
      </c>
      <c r="M62" s="141" t="n"/>
      <c r="N62" s="141" t="n"/>
      <c r="O62" s="141" t="n"/>
      <c r="P62" s="141" t="n"/>
      <c r="Q62" s="141">
        <f>IF(AND($G62="Goal",Q$8&gt;=$I62,Q$8&lt;=$I62+$K62-1),2,IF(AND($G62="Milestone",Q$8&gt;=$I62,Q$8&lt;=$I62+$K62-1),1,""))</f>
        <v/>
      </c>
      <c r="R62" s="141">
        <f>IF(AND($G62="Goal",R$8&gt;=$I62,R$8&lt;=$I62+$K62-1),2,IF(AND($G62="Milestone",R$8&gt;=$I62,R$8&lt;=$I62+$K62-1),1,""))</f>
        <v/>
      </c>
      <c r="S62" s="141">
        <f>IF(AND($G62="Goal",S$8&gt;=$I62,S$8&lt;=$I62+$K62-1),2,IF(AND($G62="Milestone",S$8&gt;=$I62,S$8&lt;=$I62+$K62-1),1,""))</f>
        <v/>
      </c>
      <c r="T62" s="141">
        <f>IF(AND($G62="Goal",T$8&gt;=$I62,T$8&lt;=$I62+$K62-1),2,IF(AND($G62="Milestone",T$8&gt;=$I62,T$8&lt;=$I62+$K62-1),1,""))</f>
        <v/>
      </c>
      <c r="U62" s="141">
        <f>IF(AND($G62="Goal",U$8&gt;=$I62,U$8&lt;=$I62+$K62-1),2,IF(AND($G62="Milestone",U$8&gt;=$I62,U$8&lt;=$I62+$K62-1),1,""))</f>
        <v/>
      </c>
      <c r="V62" s="141">
        <f>IF(AND($G62="Goal",V$8&gt;=$I62,V$8&lt;=$I62+$K62-1),2,IF(AND($G62="Milestone",V$8&gt;=$I62,V$8&lt;=$I62+$K62-1),1,""))</f>
        <v/>
      </c>
      <c r="W62" s="141">
        <f>IF(AND($G62="Goal",W$8&gt;=$I62,W$8&lt;=$I62+$K62-1),2,IF(AND($G62="Milestone",W$8&gt;=$I62,W$8&lt;=$I62+$K62-1),1,""))</f>
        <v/>
      </c>
      <c r="X62" s="218">
        <f>Milestones4352[[#This Row],[GoLive]]-Milestones4352[[#This Row],[Start Date]]</f>
        <v/>
      </c>
    </row>
    <row r="63" ht="75" customHeight="1" s="214">
      <c r="B63" s="138" t="inlineStr">
        <is>
          <t>PCP</t>
        </is>
      </c>
      <c r="C63" s="171" t="inlineStr">
        <is>
          <t>ST14032</t>
        </is>
      </c>
      <c r="D63" s="183" t="inlineStr">
        <is>
          <t>Member Electronic Payments-Spending Accounts</t>
        </is>
      </c>
      <c r="E63" s="183" t="n"/>
      <c r="F63" s="183" t="n"/>
      <c r="G63" s="183" t="inlineStr">
        <is>
          <t>Complete</t>
        </is>
      </c>
      <c r="H63" s="191" t="inlineStr">
        <is>
          <t>0.0%</t>
        </is>
      </c>
      <c r="I63" s="177" t="d">
        <v>2023-01-02T00:00:00</v>
      </c>
      <c r="J63" s="192" t="d">
        <v>2023-12-31T00:00:00</v>
      </c>
      <c r="K63" s="174">
        <f>Milestones4352[[#This Row],[End Date]]-Milestones4352[[#This Row],[Start Date]]</f>
        <v/>
      </c>
      <c r="L63" s="181" t="inlineStr">
        <is>
          <t>2023-12-31</t>
        </is>
      </c>
      <c r="M63" s="141" t="n"/>
      <c r="N63" s="141" t="n"/>
      <c r="O63" s="141" t="n"/>
      <c r="P63" s="141" t="n"/>
      <c r="Q63" s="141">
        <f>IF(AND($G315="Goal",Q$8&gt;=$I315,Q$8&lt;=$I315+$K315-1),2,IF(AND($G315="Milestone",Q$8&gt;=$I315,Q$8&lt;=$I315+$K315-1),1,""))</f>
        <v/>
      </c>
      <c r="R63" s="141">
        <f>IF(AND($G315="Goal",R$8&gt;=$I315,R$8&lt;=$I315+$K315-1),2,IF(AND($G315="Milestone",R$8&gt;=$I315,R$8&lt;=$I315+$K315-1),1,""))</f>
        <v/>
      </c>
      <c r="S63" s="141">
        <f>IF(AND($G315="Goal",S$8&gt;=$I315,S$8&lt;=$I315+$K315-1),2,IF(AND($G315="Milestone",S$8&gt;=$I315,S$8&lt;=$I315+$K315-1),1,""))</f>
        <v/>
      </c>
      <c r="T63" s="141">
        <f>IF(AND($G315="Goal",T$8&gt;=$I315,T$8&lt;=$I315+$K315-1),2,IF(AND($G315="Milestone",T$8&gt;=$I315,T$8&lt;=$I315+$K315-1),1,""))</f>
        <v/>
      </c>
      <c r="U63" s="141">
        <f>IF(AND($G315="Goal",U$8&gt;=$I315,U$8&lt;=$I315+$K315-1),2,IF(AND($G315="Milestone",U$8&gt;=$I315,U$8&lt;=$I315+$K315-1),1,""))</f>
        <v/>
      </c>
      <c r="V63" s="141">
        <f>IF(AND($G315="Goal",V$8&gt;=$I315,V$8&lt;=$I315+$K315-1),2,IF(AND($G315="Milestone",V$8&gt;=$I315,V$8&lt;=$I315+$K315-1),1,""))</f>
        <v/>
      </c>
      <c r="W63" s="141">
        <f>IF(AND($G315="Goal",W$8&gt;=$I315,W$8&lt;=$I315+$K315-1),2,IF(AND($G315="Milestone",W$8&gt;=$I315,W$8&lt;=$I315+$K315-1),1,""))</f>
        <v/>
      </c>
      <c r="X63" s="218">
        <f>Milestones4352[[#This Row],[GoLive]]-Milestones4352[[#This Row],[Start Date]]</f>
        <v/>
      </c>
    </row>
    <row r="64" ht="75" customHeight="1" s="214">
      <c r="B64" s="138" t="inlineStr">
        <is>
          <t>PCP</t>
        </is>
      </c>
      <c r="C64" s="171" t="inlineStr">
        <is>
          <t>ST14033</t>
        </is>
      </c>
      <c r="D64" s="183" t="inlineStr">
        <is>
          <t>ASO Banking complete- buildout &amp; add group structure standardization (Replace SIFS)</t>
        </is>
      </c>
      <c r="E64" s="183" t="n"/>
      <c r="F64" s="183" t="n"/>
      <c r="G64" s="183" t="inlineStr">
        <is>
          <t>On track</t>
        </is>
      </c>
      <c r="H64" s="191" t="inlineStr">
        <is>
          <t>21.7%</t>
        </is>
      </c>
      <c r="I64" s="177" t="d">
        <v>2022-10-18T00:00:00</v>
      </c>
      <c r="J64" s="192" t="d">
        <v>2022-12-31T00:00:00</v>
      </c>
      <c r="K64" s="174">
        <f>Milestones4352[[#This Row],[End Date]]-Milestones4352[[#This Row],[Start Date]]</f>
        <v/>
      </c>
      <c r="L64" s="181" t="inlineStr">
        <is>
          <t>2023-12-31</t>
        </is>
      </c>
      <c r="M64" s="141" t="n"/>
      <c r="N64" s="141" t="n"/>
      <c r="O64" s="141" t="n"/>
      <c r="P64" s="141" t="n"/>
      <c r="Q64" s="141">
        <f>IF(AND($G316="Goal",Q$8&gt;=$I316,Q$8&lt;=$I316+$K316-1),2,IF(AND($G316="Milestone",Q$8&gt;=$I316,Q$8&lt;=$I316+$K316-1),1,""))</f>
        <v/>
      </c>
      <c r="R64" s="141">
        <f>IF(AND($G316="Goal",R$8&gt;=$I316,R$8&lt;=$I316+$K316-1),2,IF(AND($G316="Milestone",R$8&gt;=$I316,R$8&lt;=$I316+$K316-1),1,""))</f>
        <v/>
      </c>
      <c r="S64" s="141">
        <f>IF(AND($G316="Goal",S$8&gt;=$I316,S$8&lt;=$I316+$K316-1),2,IF(AND($G316="Milestone",S$8&gt;=$I316,S$8&lt;=$I316+$K316-1),1,""))</f>
        <v/>
      </c>
      <c r="T64" s="141">
        <f>IF(AND($G316="Goal",T$8&gt;=$I316,T$8&lt;=$I316+$K316-1),2,IF(AND($G316="Milestone",T$8&gt;=$I316,T$8&lt;=$I316+$K316-1),1,""))</f>
        <v/>
      </c>
      <c r="U64" s="141">
        <f>IF(AND($G316="Goal",U$8&gt;=$I316,U$8&lt;=$I316+$K316-1),2,IF(AND($G316="Milestone",U$8&gt;=$I316,U$8&lt;=$I316+$K316-1),1,""))</f>
        <v/>
      </c>
      <c r="V64" s="141">
        <f>IF(AND($G316="Goal",V$8&gt;=$I316,V$8&lt;=$I316+$K316-1),2,IF(AND($G316="Milestone",V$8&gt;=$I316,V$8&lt;=$I316+$K316-1),1,""))</f>
        <v/>
      </c>
      <c r="W64" s="141">
        <f>IF(AND($G316="Goal",W$8&gt;=$I316,W$8&lt;=$I316+$K316-1),2,IF(AND($G316="Milestone",W$8&gt;=$I316,W$8&lt;=$I316+$K316-1),1,""))</f>
        <v/>
      </c>
      <c r="X64" s="218">
        <f>Milestones4352[[#This Row],[GoLive]]-Milestones4352[[#This Row],[Start Date]]</f>
        <v/>
      </c>
    </row>
    <row r="65" ht="75" customHeight="1" s="214">
      <c r="B65" s="138" t="inlineStr">
        <is>
          <t>PCP</t>
        </is>
      </c>
      <c r="C65" s="171" t="inlineStr">
        <is>
          <t>ST14035</t>
        </is>
      </c>
      <c r="D65" s="183" t="inlineStr">
        <is>
          <t>Provider Ops Efficiency - Contract Automation, UI and Maintenance</t>
        </is>
      </c>
      <c r="E65" s="183" t="n"/>
      <c r="F65" s="183" t="n"/>
      <c r="G65" s="183" t="inlineStr">
        <is>
          <t>On track</t>
        </is>
      </c>
      <c r="H65" s="191" t="inlineStr">
        <is>
          <t>57.6%</t>
        </is>
      </c>
      <c r="I65" s="177" t="d">
        <v>2022-01-11T00:00:00</v>
      </c>
      <c r="J65" s="192" t="d">
        <v>2023-01-09T00:00:00</v>
      </c>
      <c r="K65" s="174">
        <f>Milestones4352[[#This Row],[End Date]]-Milestones4352[[#This Row],[Start Date]]</f>
        <v/>
      </c>
      <c r="L65" s="181" t="inlineStr">
        <is>
          <t>2023-01-09</t>
        </is>
      </c>
      <c r="M65" s="141" t="n"/>
      <c r="N65" s="141" t="n"/>
      <c r="O65" s="141" t="n"/>
      <c r="P65" s="141" t="n"/>
      <c r="Q65" s="141">
        <f>IF(AND($G317="Goal",Q$8&gt;=$I317,Q$8&lt;=$I317+$K317-1),2,IF(AND($G317="Milestone",Q$8&gt;=$I317,Q$8&lt;=$I317+$K317-1),1,""))</f>
        <v/>
      </c>
      <c r="R65" s="141">
        <f>IF(AND($G317="Goal",R$8&gt;=$I317,R$8&lt;=$I317+$K317-1),2,IF(AND($G317="Milestone",R$8&gt;=$I317,R$8&lt;=$I317+$K317-1),1,""))</f>
        <v/>
      </c>
      <c r="S65" s="141">
        <f>IF(AND($G317="Goal",S$8&gt;=$I317,S$8&lt;=$I317+$K317-1),2,IF(AND($G317="Milestone",S$8&gt;=$I317,S$8&lt;=$I317+$K317-1),1,""))</f>
        <v/>
      </c>
      <c r="T65" s="141">
        <f>IF(AND($G317="Goal",T$8&gt;=$I317,T$8&lt;=$I317+$K317-1),2,IF(AND($G317="Milestone",T$8&gt;=$I317,T$8&lt;=$I317+$K317-1),1,""))</f>
        <v/>
      </c>
      <c r="U65" s="141">
        <f>IF(AND($G317="Goal",U$8&gt;=$I317,U$8&lt;=$I317+$K317-1),2,IF(AND($G317="Milestone",U$8&gt;=$I317,U$8&lt;=$I317+$K317-1),1,""))</f>
        <v/>
      </c>
      <c r="V65" s="141">
        <f>IF(AND($G317="Goal",V$8&gt;=$I317,V$8&lt;=$I317+$K317-1),2,IF(AND($G317="Milestone",V$8&gt;=$I317,V$8&lt;=$I317+$K317-1),1,""))</f>
        <v/>
      </c>
      <c r="W65" s="141">
        <f>IF(AND($G317="Goal",W$8&gt;=$I317,W$8&lt;=$I317+$K317-1),2,IF(AND($G317="Milestone",W$8&gt;=$I317,W$8&lt;=$I317+$K317-1),1,""))</f>
        <v/>
      </c>
      <c r="X65" s="218">
        <f>Milestones4352[[#This Row],[GoLive]]-Milestones4352[[#This Row],[Start Date]]</f>
        <v/>
      </c>
    </row>
    <row r="66" ht="75" customHeight="1" s="214">
      <c r="B66" s="138" t="inlineStr">
        <is>
          <t>PCP</t>
        </is>
      </c>
      <c r="C66" s="171" t="inlineStr">
        <is>
          <t>ST14036</t>
        </is>
      </c>
      <c r="D66" s="183" t="inlineStr">
        <is>
          <t>Automation Performance FI Contract Volume - Search/Contract/WF</t>
        </is>
      </c>
      <c r="E66" s="183" t="n"/>
      <c r="F66" s="183" t="n"/>
      <c r="G66" s="183" t="inlineStr">
        <is>
          <t>On track</t>
        </is>
      </c>
      <c r="H66" s="191" t="inlineStr">
        <is>
          <t>60.7%</t>
        </is>
      </c>
      <c r="I66" s="177" t="d">
        <v>2022-01-10T00:00:00</v>
      </c>
      <c r="J66" s="192" t="d">
        <v>2023-01-09T00:00:00</v>
      </c>
      <c r="K66" s="174">
        <f>Milestones4352[[#This Row],[End Date]]-Milestones4352[[#This Row],[Start Date]]</f>
        <v/>
      </c>
      <c r="L66" s="181" t="inlineStr">
        <is>
          <t>2023-01-09</t>
        </is>
      </c>
      <c r="M66" s="141" t="n"/>
      <c r="N66" s="141" t="n"/>
      <c r="O66" s="141" t="n"/>
      <c r="P66" s="141" t="n"/>
      <c r="Q66" s="141">
        <f>IF(AND($G318="Goal",Q$8&gt;=$I318,Q$8&lt;=$I318+$K318-1),2,IF(AND($G318="Milestone",Q$8&gt;=$I318,Q$8&lt;=$I318+$K318-1),1,""))</f>
        <v/>
      </c>
      <c r="R66" s="141">
        <f>IF(AND($G318="Goal",R$8&gt;=$I318,R$8&lt;=$I318+$K318-1),2,IF(AND($G318="Milestone",R$8&gt;=$I318,R$8&lt;=$I318+$K318-1),1,""))</f>
        <v/>
      </c>
      <c r="S66" s="141">
        <f>IF(AND($G318="Goal",S$8&gt;=$I318,S$8&lt;=$I318+$K318-1),2,IF(AND($G318="Milestone",S$8&gt;=$I318,S$8&lt;=$I318+$K318-1),1,""))</f>
        <v/>
      </c>
      <c r="T66" s="141">
        <f>IF(AND($G318="Goal",T$8&gt;=$I318,T$8&lt;=$I318+$K318-1),2,IF(AND($G318="Milestone",T$8&gt;=$I318,T$8&lt;=$I318+$K318-1),1,""))</f>
        <v/>
      </c>
      <c r="U66" s="141">
        <f>IF(AND($G318="Goal",U$8&gt;=$I318,U$8&lt;=$I318+$K318-1),2,IF(AND($G318="Milestone",U$8&gt;=$I318,U$8&lt;=$I318+$K318-1),1,""))</f>
        <v/>
      </c>
      <c r="V66" s="141">
        <f>IF(AND($G318="Goal",V$8&gt;=$I318,V$8&lt;=$I318+$K318-1),2,IF(AND($G318="Milestone",V$8&gt;=$I318,V$8&lt;=$I318+$K318-1),1,""))</f>
        <v/>
      </c>
      <c r="W66" s="141">
        <f>IF(AND($G318="Goal",W$8&gt;=$I318,W$8&lt;=$I318+$K318-1),2,IF(AND($G318="Milestone",W$8&gt;=$I318,W$8&lt;=$I318+$K318-1),1,""))</f>
        <v/>
      </c>
      <c r="X66" s="218">
        <f>Milestones4352[[#This Row],[GoLive]]-Milestones4352[[#This Row],[Start Date]]</f>
        <v/>
      </c>
    </row>
    <row r="67" ht="75" customHeight="1" s="214">
      <c r="B67" s="138" t="inlineStr">
        <is>
          <t>PCP</t>
        </is>
      </c>
      <c r="C67" s="171" t="inlineStr">
        <is>
          <t>ST14037</t>
        </is>
      </c>
      <c r="D67" s="183" t="inlineStr">
        <is>
          <t>WF and Automation - Roster/Quality/Pick</t>
        </is>
      </c>
      <c r="E67" s="183" t="n"/>
      <c r="F67" s="183" t="n"/>
      <c r="G67" s="183" t="inlineStr">
        <is>
          <t>On track</t>
        </is>
      </c>
      <c r="H67" s="191" t="inlineStr">
        <is>
          <t>68.2%</t>
        </is>
      </c>
      <c r="I67" s="177" t="d">
        <v>2021-12-23T00:00:00</v>
      </c>
      <c r="J67" s="192" t="d">
        <v>2023-01-09T00:00:00</v>
      </c>
      <c r="K67" s="174">
        <f>Milestones4352[[#This Row],[End Date]]-Milestones4352[[#This Row],[Start Date]]</f>
        <v/>
      </c>
      <c r="L67" s="181" t="inlineStr">
        <is>
          <t>2023-01-09</t>
        </is>
      </c>
      <c r="M67" s="141" t="n"/>
      <c r="N67" s="141" t="n"/>
      <c r="O67" s="141" t="n"/>
      <c r="P67" s="141" t="n"/>
      <c r="Q67" s="141">
        <f>IF(AND($G319="Goal",Q$8&gt;=$I319,Q$8&lt;=$I319+$K319-1),2,IF(AND($G319="Milestone",Q$8&gt;=$I319,Q$8&lt;=$I319+$K319-1),1,""))</f>
        <v/>
      </c>
      <c r="R67" s="141">
        <f>IF(AND($G319="Goal",R$8&gt;=$I319,R$8&lt;=$I319+$K319-1),2,IF(AND($G319="Milestone",R$8&gt;=$I319,R$8&lt;=$I319+$K319-1),1,""))</f>
        <v/>
      </c>
      <c r="S67" s="141">
        <f>IF(AND($G319="Goal",S$8&gt;=$I319,S$8&lt;=$I319+$K319-1),2,IF(AND($G319="Milestone",S$8&gt;=$I319,S$8&lt;=$I319+$K319-1),1,""))</f>
        <v/>
      </c>
      <c r="T67" s="141">
        <f>IF(AND($G319="Goal",T$8&gt;=$I319,T$8&lt;=$I319+$K319-1),2,IF(AND($G319="Milestone",T$8&gt;=$I319,T$8&lt;=$I319+$K319-1),1,""))</f>
        <v/>
      </c>
      <c r="U67" s="141">
        <f>IF(AND($G319="Goal",U$8&gt;=$I319,U$8&lt;=$I319+$K319-1),2,IF(AND($G319="Milestone",U$8&gt;=$I319,U$8&lt;=$I319+$K319-1),1,""))</f>
        <v/>
      </c>
      <c r="V67" s="141">
        <f>IF(AND($G319="Goal",V$8&gt;=$I319,V$8&lt;=$I319+$K319-1),2,IF(AND($G319="Milestone",V$8&gt;=$I319,V$8&lt;=$I319+$K319-1),1,""))</f>
        <v/>
      </c>
      <c r="W67" s="141">
        <f>IF(AND($G319="Goal",W$8&gt;=$I319,W$8&lt;=$I319+$K319-1),2,IF(AND($G319="Milestone",W$8&gt;=$I319,W$8&lt;=$I319+$K319-1),1,""))</f>
        <v/>
      </c>
      <c r="X67" s="218">
        <f>Milestones4352[[#This Row],[GoLive]]-Milestones4352[[#This Row],[Start Date]]</f>
        <v/>
      </c>
    </row>
    <row r="68" ht="75" customHeight="1" s="214">
      <c r="B68" s="138" t="inlineStr">
        <is>
          <t>POC</t>
        </is>
      </c>
      <c r="C68" s="171" t="inlineStr">
        <is>
          <t>ST14038</t>
        </is>
      </c>
      <c r="D68" s="183" t="inlineStr">
        <is>
          <t>Provider Term Letter Quality and Automation</t>
        </is>
      </c>
      <c r="E68" s="183" t="n"/>
      <c r="F68" s="183" t="n"/>
      <c r="G68" s="183" t="inlineStr">
        <is>
          <t>On track</t>
        </is>
      </c>
      <c r="H68" s="191" t="inlineStr">
        <is>
          <t>100.0%</t>
        </is>
      </c>
      <c r="I68" s="177" t="d">
        <v>2022-01-24T00:00:00</v>
      </c>
      <c r="J68" s="192" t="d">
        <v>2023-01-09T00:00:00</v>
      </c>
      <c r="K68" s="174">
        <f>Milestones4352[[#This Row],[End Date]]-Milestones4352[[#This Row],[Start Date]]</f>
        <v/>
      </c>
      <c r="L68" s="181" t="inlineStr">
        <is>
          <t>2023-01-09</t>
        </is>
      </c>
      <c r="M68" s="141" t="n"/>
      <c r="N68" s="141" t="n"/>
      <c r="O68" s="141" t="n"/>
      <c r="P68" s="141" t="n"/>
      <c r="Q68" s="141">
        <f>IF(AND($G320="Goal",Q$8&gt;=$I320,Q$8&lt;=$I320+$K320-1),2,IF(AND($G320="Milestone",Q$8&gt;=$I320,Q$8&lt;=$I320+$K320-1),1,""))</f>
        <v/>
      </c>
      <c r="R68" s="141">
        <f>IF(AND($G320="Goal",R$8&gt;=$I320,R$8&lt;=$I320+$K320-1),2,IF(AND($G320="Milestone",R$8&gt;=$I320,R$8&lt;=$I320+$K320-1),1,""))</f>
        <v/>
      </c>
      <c r="S68" s="141">
        <f>IF(AND($G320="Goal",S$8&gt;=$I320,S$8&lt;=$I320+$K320-1),2,IF(AND($G320="Milestone",S$8&gt;=$I320,S$8&lt;=$I320+$K320-1),1,""))</f>
        <v/>
      </c>
      <c r="T68" s="141">
        <f>IF(AND($G320="Goal",T$8&gt;=$I320,T$8&lt;=$I320+$K320-1),2,IF(AND($G320="Milestone",T$8&gt;=$I320,T$8&lt;=$I320+$K320-1),1,""))</f>
        <v/>
      </c>
      <c r="U68" s="141">
        <f>IF(AND($G320="Goal",U$8&gt;=$I320,U$8&lt;=$I320+$K320-1),2,IF(AND($G320="Milestone",U$8&gt;=$I320,U$8&lt;=$I320+$K320-1),1,""))</f>
        <v/>
      </c>
      <c r="V68" s="141">
        <f>IF(AND($G320="Goal",V$8&gt;=$I320,V$8&lt;=$I320+$K320-1),2,IF(AND($G320="Milestone",V$8&gt;=$I320,V$8&lt;=$I320+$K320-1),1,""))</f>
        <v/>
      </c>
      <c r="W68" s="141">
        <f>IF(AND($G320="Goal",W$8&gt;=$I320,W$8&lt;=$I320+$K320-1),2,IF(AND($G320="Milestone",W$8&gt;=$I320,W$8&lt;=$I320+$K320-1),1,""))</f>
        <v/>
      </c>
      <c r="X68" s="218">
        <f>Milestones4352[[#This Row],[GoLive]]-Milestones4352[[#This Row],[Start Date]]</f>
        <v/>
      </c>
    </row>
    <row r="69" ht="75" customHeight="1" s="214">
      <c r="B69" s="138" t="inlineStr">
        <is>
          <t>PCP</t>
        </is>
      </c>
      <c r="C69" s="171" t="inlineStr">
        <is>
          <t>ST14039</t>
        </is>
      </c>
      <c r="D69" s="183" t="inlineStr">
        <is>
          <t>Affordability: Enable savings via UHC pharmacy programs</t>
        </is>
      </c>
      <c r="E69" s="183" t="n"/>
      <c r="F69" s="183" t="n"/>
      <c r="G69" s="183" t="inlineStr">
        <is>
          <t>On track</t>
        </is>
      </c>
      <c r="H69" s="191" t="inlineStr">
        <is>
          <t>100.0%</t>
        </is>
      </c>
      <c r="I69" s="177" t="d">
        <v>2021-01-01T00:00:00</v>
      </c>
      <c r="J69" s="192" t="d">
        <v>2022-09-01T00:00:00</v>
      </c>
      <c r="K69" s="174">
        <f>Milestones4352[[#This Row],[End Date]]-Milestones4352[[#This Row],[Start Date]]</f>
        <v/>
      </c>
      <c r="L69" s="181" t="inlineStr">
        <is>
          <t>2022-05-02</t>
        </is>
      </c>
      <c r="M69" s="141" t="n"/>
      <c r="N69" s="141" t="n"/>
      <c r="O69" s="141" t="n"/>
      <c r="P69" s="141" t="n"/>
      <c r="Q69" s="141">
        <f>IF(AND($G321="Goal",Q$8&gt;=$I321,Q$8&lt;=$I321+$K321-1),2,IF(AND($G321="Milestone",Q$8&gt;=$I321,Q$8&lt;=$I321+$K321-1),1,""))</f>
        <v/>
      </c>
      <c r="R69" s="141">
        <f>IF(AND($G321="Goal",R$8&gt;=$I321,R$8&lt;=$I321+$K321-1),2,IF(AND($G321="Milestone",R$8&gt;=$I321,R$8&lt;=$I321+$K321-1),1,""))</f>
        <v/>
      </c>
      <c r="S69" s="141">
        <f>IF(AND($G321="Goal",S$8&gt;=$I321,S$8&lt;=$I321+$K321-1),2,IF(AND($G321="Milestone",S$8&gt;=$I321,S$8&lt;=$I321+$K321-1),1,""))</f>
        <v/>
      </c>
      <c r="T69" s="141">
        <f>IF(AND($G321="Goal",T$8&gt;=$I321,T$8&lt;=$I321+$K321-1),2,IF(AND($G321="Milestone",T$8&gt;=$I321,T$8&lt;=$I321+$K321-1),1,""))</f>
        <v/>
      </c>
      <c r="U69" s="141">
        <f>IF(AND($G321="Goal",U$8&gt;=$I321,U$8&lt;=$I321+$K321-1),2,IF(AND($G321="Milestone",U$8&gt;=$I321,U$8&lt;=$I321+$K321-1),1,""))</f>
        <v/>
      </c>
      <c r="V69" s="141">
        <f>IF(AND($G321="Goal",V$8&gt;=$I321,V$8&lt;=$I321+$K321-1),2,IF(AND($G321="Milestone",V$8&gt;=$I321,V$8&lt;=$I321+$K321-1),1,""))</f>
        <v/>
      </c>
      <c r="W69" s="141">
        <f>IF(AND($G321="Goal",W$8&gt;=$I321,W$8&lt;=$I321+$K321-1),2,IF(AND($G321="Milestone",W$8&gt;=$I321,W$8&lt;=$I321+$K321-1),1,""))</f>
        <v/>
      </c>
      <c r="X69" s="218">
        <f>Milestones4352[[#This Row],[GoLive]]-Milestones4352[[#This Row],[Start Date]]</f>
        <v/>
      </c>
    </row>
    <row r="70" ht="75" customHeight="1" s="214">
      <c r="B70" s="138" t="inlineStr">
        <is>
          <t>PCP</t>
        </is>
      </c>
      <c r="C70" s="171" t="inlineStr">
        <is>
          <t>ST14040</t>
        </is>
      </c>
      <c r="D70" s="183" t="inlineStr">
        <is>
          <t>Stop loss BP Enhancements</t>
        </is>
      </c>
      <c r="E70" s="183" t="n"/>
      <c r="F70" s="183" t="n"/>
      <c r="G70" s="183" t="inlineStr">
        <is>
          <t>On track</t>
        </is>
      </c>
      <c r="H70" s="191" t="inlineStr">
        <is>
          <t>66.7%</t>
        </is>
      </c>
      <c r="I70" s="177" t="d">
        <v>2022-06-01T00:00:00</v>
      </c>
      <c r="J70" s="192" t="d">
        <v>2022-12-31T00:00:00</v>
      </c>
      <c r="K70" s="174">
        <f>Milestones4352[[#This Row],[End Date]]-Milestones4352[[#This Row],[Start Date]]</f>
        <v/>
      </c>
      <c r="L70" s="181" t="inlineStr">
        <is>
          <t>2022-12-31</t>
        </is>
      </c>
      <c r="M70" s="141" t="n"/>
      <c r="N70" s="141" t="n"/>
      <c r="O70" s="141" t="n"/>
      <c r="P70" s="141" t="n"/>
      <c r="Q70" s="141">
        <f>IF(AND($G322="Goal",Q$8&gt;=$I322,Q$8&lt;=$I322+$K322-1),2,IF(AND($G322="Milestone",Q$8&gt;=$I322,Q$8&lt;=$I322+$K322-1),1,""))</f>
        <v/>
      </c>
      <c r="R70" s="141">
        <f>IF(AND($G322="Goal",R$8&gt;=$I322,R$8&lt;=$I322+$K322-1),2,IF(AND($G322="Milestone",R$8&gt;=$I322,R$8&lt;=$I322+$K322-1),1,""))</f>
        <v/>
      </c>
      <c r="S70" s="141">
        <f>IF(AND($G322="Goal",S$8&gt;=$I322,S$8&lt;=$I322+$K322-1),2,IF(AND($G322="Milestone",S$8&gt;=$I322,S$8&lt;=$I322+$K322-1),1,""))</f>
        <v/>
      </c>
      <c r="T70" s="141">
        <f>IF(AND($G322="Goal",T$8&gt;=$I322,T$8&lt;=$I322+$K322-1),2,IF(AND($G322="Milestone",T$8&gt;=$I322,T$8&lt;=$I322+$K322-1),1,""))</f>
        <v/>
      </c>
      <c r="U70" s="141">
        <f>IF(AND($G322="Goal",U$8&gt;=$I322,U$8&lt;=$I322+$K322-1),2,IF(AND($G322="Milestone",U$8&gt;=$I322,U$8&lt;=$I322+$K322-1),1,""))</f>
        <v/>
      </c>
      <c r="V70" s="141">
        <f>IF(AND($G322="Goal",V$8&gt;=$I322,V$8&lt;=$I322+$K322-1),2,IF(AND($G322="Milestone",V$8&gt;=$I322,V$8&lt;=$I322+$K322-1),1,""))</f>
        <v/>
      </c>
      <c r="W70" s="141">
        <f>IF(AND($G322="Goal",W$8&gt;=$I322,W$8&lt;=$I322+$K322-1),2,IF(AND($G322="Milestone",W$8&gt;=$I322,W$8&lt;=$I322+$K322-1),1,""))</f>
        <v/>
      </c>
      <c r="X70" s="218">
        <f>Milestones4352[[#This Row],[GoLive]]-Milestones4352[[#This Row],[Start Date]]</f>
        <v/>
      </c>
    </row>
    <row r="71" ht="75" customHeight="1" s="214">
      <c r="B71" s="138" t="inlineStr">
        <is>
          <t>PCP</t>
        </is>
      </c>
      <c r="C71" s="171" t="inlineStr">
        <is>
          <t>ST14044</t>
        </is>
      </c>
      <c r="D71" s="183" t="inlineStr">
        <is>
          <t>Spending Accounts</t>
        </is>
      </c>
      <c r="E71" s="183" t="n"/>
      <c r="F71" s="183" t="n"/>
      <c r="G71" s="183" t="inlineStr">
        <is>
          <t>Complete</t>
        </is>
      </c>
      <c r="H71" s="191" t="inlineStr">
        <is>
          <t>0.0%</t>
        </is>
      </c>
      <c r="I71" s="177" t="d">
        <v>2023-01-01T00:00:00</v>
      </c>
      <c r="J71" s="192" t="d">
        <v>2023-09-01T00:00:00</v>
      </c>
      <c r="K71" s="174">
        <f>Milestones4352[[#This Row],[End Date]]-Milestones4352[[#This Row],[Start Date]]</f>
        <v/>
      </c>
      <c r="L71" s="181" t="inlineStr">
        <is>
          <t>2023-09-01</t>
        </is>
      </c>
      <c r="M71" s="141" t="n"/>
      <c r="N71" s="141" t="n"/>
      <c r="O71" s="141" t="n"/>
      <c r="P71" s="141" t="n"/>
      <c r="Q71" s="141">
        <f>IF(AND($G323="Goal",Q$8&gt;=$I323,Q$8&lt;=$I323+$K323-1),2,IF(AND($G323="Milestone",Q$8&gt;=$I323,Q$8&lt;=$I323+$K323-1),1,""))</f>
        <v/>
      </c>
      <c r="R71" s="141">
        <f>IF(AND($G323="Goal",R$8&gt;=$I323,R$8&lt;=$I323+$K323-1),2,IF(AND($G323="Milestone",R$8&gt;=$I323,R$8&lt;=$I323+$K323-1),1,""))</f>
        <v/>
      </c>
      <c r="S71" s="141">
        <f>IF(AND($G323="Goal",S$8&gt;=$I323,S$8&lt;=$I323+$K323-1),2,IF(AND($G323="Milestone",S$8&gt;=$I323,S$8&lt;=$I323+$K323-1),1,""))</f>
        <v/>
      </c>
      <c r="T71" s="141">
        <f>IF(AND($G323="Goal",T$8&gt;=$I323,T$8&lt;=$I323+$K323-1),2,IF(AND($G323="Milestone",T$8&gt;=$I323,T$8&lt;=$I323+$K323-1),1,""))</f>
        <v/>
      </c>
      <c r="U71" s="141">
        <f>IF(AND($G323="Goal",U$8&gt;=$I323,U$8&lt;=$I323+$K323-1),2,IF(AND($G323="Milestone",U$8&gt;=$I323,U$8&lt;=$I323+$K323-1),1,""))</f>
        <v/>
      </c>
      <c r="V71" s="141">
        <f>IF(AND($G323="Goal",V$8&gt;=$I323,V$8&lt;=$I323+$K323-1),2,IF(AND($G323="Milestone",V$8&gt;=$I323,V$8&lt;=$I323+$K323-1),1,""))</f>
        <v/>
      </c>
      <c r="W71" s="141">
        <f>IF(AND($G323="Goal",W$8&gt;=$I323,W$8&lt;=$I323+$K323-1),2,IF(AND($G323="Milestone",W$8&gt;=$I323,W$8&lt;=$I323+$K323-1),1,""))</f>
        <v/>
      </c>
      <c r="X71" s="218">
        <f>Milestones4352[[#This Row],[GoLive]]-Milestones4352[[#This Row],[Start Date]]</f>
        <v/>
      </c>
    </row>
    <row r="72" ht="75" customHeight="1" s="214">
      <c r="B72" s="138" t="inlineStr">
        <is>
          <t>PCP</t>
        </is>
      </c>
      <c r="C72" s="171" t="inlineStr">
        <is>
          <t>ST14045</t>
        </is>
      </c>
      <c r="D72" s="183" t="inlineStr">
        <is>
          <t>Health Statements</t>
        </is>
      </c>
      <c r="E72" s="183" t="n"/>
      <c r="F72" s="183" t="n"/>
      <c r="G72" s="183" t="inlineStr">
        <is>
          <t>On track</t>
        </is>
      </c>
      <c r="H72" s="191" t="inlineStr">
        <is>
          <t>0.0%</t>
        </is>
      </c>
      <c r="I72" s="177" t="d">
        <v>2022-01-01T00:00:00</v>
      </c>
      <c r="J72" s="192" t="d">
        <v>2022-12-31T00:00:00</v>
      </c>
      <c r="K72" s="174">
        <f>Milestones4352[[#This Row],[End Date]]-Milestones4352[[#This Row],[Start Date]]</f>
        <v/>
      </c>
      <c r="L72" s="181" t="inlineStr">
        <is>
          <t>2022-12-31</t>
        </is>
      </c>
      <c r="M72" s="141" t="n"/>
      <c r="N72" s="141" t="n"/>
      <c r="O72" s="141" t="n"/>
      <c r="P72" s="141" t="n"/>
      <c r="Q72" s="141">
        <f>IF(AND($G324="Goal",Q$8&gt;=$I324,Q$8&lt;=$I324+$K324-1),2,IF(AND($G324="Milestone",Q$8&gt;=$I324,Q$8&lt;=$I324+$K324-1),1,""))</f>
        <v/>
      </c>
      <c r="R72" s="141">
        <f>IF(AND($G324="Goal",R$8&gt;=$I324,R$8&lt;=$I324+$K324-1),2,IF(AND($G324="Milestone",R$8&gt;=$I324,R$8&lt;=$I324+$K324-1),1,""))</f>
        <v/>
      </c>
      <c r="S72" s="141">
        <f>IF(AND($G324="Goal",S$8&gt;=$I324,S$8&lt;=$I324+$K324-1),2,IF(AND($G324="Milestone",S$8&gt;=$I324,S$8&lt;=$I324+$K324-1),1,""))</f>
        <v/>
      </c>
      <c r="T72" s="141">
        <f>IF(AND($G324="Goal",T$8&gt;=$I324,T$8&lt;=$I324+$K324-1),2,IF(AND($G324="Milestone",T$8&gt;=$I324,T$8&lt;=$I324+$K324-1),1,""))</f>
        <v/>
      </c>
      <c r="U72" s="141">
        <f>IF(AND($G324="Goal",U$8&gt;=$I324,U$8&lt;=$I324+$K324-1),2,IF(AND($G324="Milestone",U$8&gt;=$I324,U$8&lt;=$I324+$K324-1),1,""))</f>
        <v/>
      </c>
      <c r="V72" s="141">
        <f>IF(AND($G324="Goal",V$8&gt;=$I324,V$8&lt;=$I324+$K324-1),2,IF(AND($G324="Milestone",V$8&gt;=$I324,V$8&lt;=$I324+$K324-1),1,""))</f>
        <v/>
      </c>
      <c r="W72" s="141">
        <f>IF(AND($G324="Goal",W$8&gt;=$I324,W$8&lt;=$I324+$K324-1),2,IF(AND($G324="Milestone",W$8&gt;=$I324,W$8&lt;=$I324+$K324-1),1,""))</f>
        <v/>
      </c>
      <c r="X72" s="218">
        <f>Milestones4352[[#This Row],[GoLive]]-Milestones4352[[#This Row],[Start Date]]</f>
        <v/>
      </c>
    </row>
    <row r="73" ht="75" customHeight="1" s="214">
      <c r="B73" s="138" t="inlineStr">
        <is>
          <t>PCP</t>
        </is>
      </c>
      <c r="C73" s="171" t="inlineStr">
        <is>
          <t>ST14046</t>
        </is>
      </c>
      <c r="D73" s="183" t="inlineStr">
        <is>
          <t>Accumulators to Support Migration and New Business</t>
        </is>
      </c>
      <c r="E73" s="183" t="inlineStr">
        <is>
          <t>ST14732 7/1/22 FI Market Expansions  (PR3.5) - CO Select</t>
        </is>
      </c>
      <c r="F73" s="183" t="n"/>
      <c r="G73" s="183" t="inlineStr">
        <is>
          <t>On track</t>
        </is>
      </c>
      <c r="H73" s="191" t="inlineStr">
        <is>
          <t>89.7%</t>
        </is>
      </c>
      <c r="I73" s="177" t="d">
        <v>2021-10-01T00:00:00</v>
      </c>
      <c r="J73" s="192" t="d">
        <v>2022-08-01T00:00:00</v>
      </c>
      <c r="K73" s="174">
        <f>Milestones4352[[#This Row],[End Date]]-Milestones4352[[#This Row],[Start Date]]</f>
        <v/>
      </c>
      <c r="L73" s="181" t="inlineStr">
        <is>
          <t>2022-07-01</t>
        </is>
      </c>
      <c r="M73" s="141" t="n"/>
      <c r="N73" s="141" t="n"/>
      <c r="O73" s="141" t="n"/>
      <c r="P73" s="141" t="n"/>
      <c r="Q73" s="141">
        <f>IF(AND($G325="Goal",Q$8&gt;=$I325,Q$8&lt;=$I325+$K325-1),2,IF(AND($G325="Milestone",Q$8&gt;=$I325,Q$8&lt;=$I325+$K325-1),1,""))</f>
        <v/>
      </c>
      <c r="R73" s="141">
        <f>IF(AND($G325="Goal",R$8&gt;=$I325,R$8&lt;=$I325+$K325-1),2,IF(AND($G325="Milestone",R$8&gt;=$I325,R$8&lt;=$I325+$K325-1),1,""))</f>
        <v/>
      </c>
      <c r="S73" s="141">
        <f>IF(AND($G325="Goal",S$8&gt;=$I325,S$8&lt;=$I325+$K325-1),2,IF(AND($G325="Milestone",S$8&gt;=$I325,S$8&lt;=$I325+$K325-1),1,""))</f>
        <v/>
      </c>
      <c r="T73" s="141">
        <f>IF(AND($G325="Goal",T$8&gt;=$I325,T$8&lt;=$I325+$K325-1),2,IF(AND($G325="Milestone",T$8&gt;=$I325,T$8&lt;=$I325+$K325-1),1,""))</f>
        <v/>
      </c>
      <c r="U73" s="141">
        <f>IF(AND($G325="Goal",U$8&gt;=$I325,U$8&lt;=$I325+$K325-1),2,IF(AND($G325="Milestone",U$8&gt;=$I325,U$8&lt;=$I325+$K325-1),1,""))</f>
        <v/>
      </c>
      <c r="V73" s="141">
        <f>IF(AND($G325="Goal",V$8&gt;=$I325,V$8&lt;=$I325+$K325-1),2,IF(AND($G325="Milestone",V$8&gt;=$I325,V$8&lt;=$I325+$K325-1),1,""))</f>
        <v/>
      </c>
      <c r="W73" s="141">
        <f>IF(AND($G325="Goal",W$8&gt;=$I325,W$8&lt;=$I325+$K325-1),2,IF(AND($G325="Milestone",W$8&gt;=$I325,W$8&lt;=$I325+$K325-1),1,""))</f>
        <v/>
      </c>
      <c r="X73" s="218">
        <f>Milestones4352[[#This Row],[GoLive]]-Milestones4352[[#This Row],[Start Date]]</f>
        <v/>
      </c>
    </row>
    <row r="74" ht="75" customHeight="1" s="214">
      <c r="B74" s="138" t="inlineStr">
        <is>
          <t>CMP</t>
        </is>
      </c>
      <c r="C74" s="171" t="inlineStr">
        <is>
          <t>ST14732</t>
        </is>
      </c>
      <c r="D74" s="183" t="inlineStr">
        <is>
          <t>7/1/22 FI Market Expansions  (PR3.5) - CO Select</t>
        </is>
      </c>
      <c r="E74" s="183" t="n"/>
      <c r="F74" s="183" t="inlineStr">
        <is>
          <t>ST14046 Accumulators to Support Migration and New Business</t>
        </is>
      </c>
      <c r="G74" s="183" t="inlineStr">
        <is>
          <t>On track</t>
        </is>
      </c>
      <c r="H74" s="191" t="inlineStr">
        <is>
          <t>71.4%</t>
        </is>
      </c>
      <c r="I74" s="177" t="d">
        <v>2022-01-01T00:00:00</v>
      </c>
      <c r="J74" s="192" t="d">
        <v>2022-05-01T00:00:00</v>
      </c>
      <c r="K74" s="174">
        <f>Milestones4352[[#This Row],[End Date]]-Milestones4352[[#This Row],[Start Date]]</f>
        <v/>
      </c>
      <c r="L74" s="181" t="inlineStr">
        <is>
          <t>2022-07-01</t>
        </is>
      </c>
      <c r="M74" s="141" t="n"/>
      <c r="N74" s="141" t="n"/>
      <c r="O74" s="141" t="n"/>
      <c r="P74" s="141" t="n"/>
      <c r="Q74" s="141">
        <f>IF(AND($G326="Goal",Q$8&gt;=$I326,Q$8&lt;=$I326+$K326-1),2,IF(AND($G326="Milestone",Q$8&gt;=$I326,Q$8&lt;=$I326+$K326-1),1,""))</f>
        <v/>
      </c>
      <c r="R74" s="141">
        <f>IF(AND($G326="Goal",R$8&gt;=$I326,R$8&lt;=$I326+$K326-1),2,IF(AND($G326="Milestone",R$8&gt;=$I326,R$8&lt;=$I326+$K326-1),1,""))</f>
        <v/>
      </c>
      <c r="S74" s="141">
        <f>IF(AND($G326="Goal",S$8&gt;=$I326,S$8&lt;=$I326+$K326-1),2,IF(AND($G326="Milestone",S$8&gt;=$I326,S$8&lt;=$I326+$K326-1),1,""))</f>
        <v/>
      </c>
      <c r="T74" s="141">
        <f>IF(AND($G326="Goal",T$8&gt;=$I326,T$8&lt;=$I326+$K326-1),2,IF(AND($G326="Milestone",T$8&gt;=$I326,T$8&lt;=$I326+$K326-1),1,""))</f>
        <v/>
      </c>
      <c r="U74" s="141">
        <f>IF(AND($G326="Goal",U$8&gt;=$I326,U$8&lt;=$I326+$K326-1),2,IF(AND($G326="Milestone",U$8&gt;=$I326,U$8&lt;=$I326+$K326-1),1,""))</f>
        <v/>
      </c>
      <c r="V74" s="141">
        <f>IF(AND($G326="Goal",V$8&gt;=$I326,V$8&lt;=$I326+$K326-1),2,IF(AND($G326="Milestone",V$8&gt;=$I326,V$8&lt;=$I326+$K326-1),1,""))</f>
        <v/>
      </c>
      <c r="W74" s="141">
        <f>IF(AND($G326="Goal",W$8&gt;=$I326,W$8&lt;=$I326+$K326-1),2,IF(AND($G326="Milestone",W$8&gt;=$I326,W$8&lt;=$I326+$K326-1),1,""))</f>
        <v/>
      </c>
      <c r="X74" s="218">
        <f>Milestones4352[[#This Row],[GoLive]]-Milestones4352[[#This Row],[Start Date]]</f>
        <v/>
      </c>
    </row>
    <row r="75" ht="75" customHeight="1" s="214">
      <c r="B75" s="138" t="inlineStr">
        <is>
          <t>PCP</t>
        </is>
      </c>
      <c r="C75" s="171" t="inlineStr">
        <is>
          <t>ST14047</t>
        </is>
      </c>
      <c r="D75" s="183" t="inlineStr">
        <is>
          <t>Provider Experience Parity Digital</t>
        </is>
      </c>
      <c r="E75" s="183" t="n"/>
      <c r="F75" s="183" t="n"/>
      <c r="G75" s="183" t="inlineStr">
        <is>
          <t>On track</t>
        </is>
      </c>
      <c r="H75" s="191" t="inlineStr">
        <is>
          <t>62.1%</t>
        </is>
      </c>
      <c r="I75" s="177" t="d">
        <v>2021-08-05T00:00:00</v>
      </c>
      <c r="J75" s="192" t="d">
        <v>2022-07-01T00:00:00</v>
      </c>
      <c r="K75" s="174">
        <f>Milestones4352[[#This Row],[End Date]]-Milestones4352[[#This Row],[Start Date]]</f>
        <v/>
      </c>
      <c r="L75" s="181" t="inlineStr">
        <is>
          <t>2022-07-01</t>
        </is>
      </c>
      <c r="M75" s="141" t="n"/>
      <c r="N75" s="141" t="n"/>
      <c r="O75" s="141" t="n"/>
      <c r="P75" s="141" t="n"/>
      <c r="Q75" s="141">
        <f>IF(AND($G327="Goal",Q$8&gt;=$I327,Q$8&lt;=$I327+$K327-1),2,IF(AND($G327="Milestone",Q$8&gt;=$I327,Q$8&lt;=$I327+$K327-1),1,""))</f>
        <v/>
      </c>
      <c r="R75" s="141">
        <f>IF(AND($G327="Goal",R$8&gt;=$I327,R$8&lt;=$I327+$K327-1),2,IF(AND($G327="Milestone",R$8&gt;=$I327,R$8&lt;=$I327+$K327-1),1,""))</f>
        <v/>
      </c>
      <c r="S75" s="141">
        <f>IF(AND($G327="Goal",S$8&gt;=$I327,S$8&lt;=$I327+$K327-1),2,IF(AND($G327="Milestone",S$8&gt;=$I327,S$8&lt;=$I327+$K327-1),1,""))</f>
        <v/>
      </c>
      <c r="T75" s="141">
        <f>IF(AND($G327="Goal",T$8&gt;=$I327,T$8&lt;=$I327+$K327-1),2,IF(AND($G327="Milestone",T$8&gt;=$I327,T$8&lt;=$I327+$K327-1),1,""))</f>
        <v/>
      </c>
      <c r="U75" s="141">
        <f>IF(AND($G327="Goal",U$8&gt;=$I327,U$8&lt;=$I327+$K327-1),2,IF(AND($G327="Milestone",U$8&gt;=$I327,U$8&lt;=$I327+$K327-1),1,""))</f>
        <v/>
      </c>
      <c r="V75" s="141">
        <f>IF(AND($G327="Goal",V$8&gt;=$I327,V$8&lt;=$I327+$K327-1),2,IF(AND($G327="Milestone",V$8&gt;=$I327,V$8&lt;=$I327+$K327-1),1,""))</f>
        <v/>
      </c>
      <c r="W75" s="141">
        <f>IF(AND($G327="Goal",W$8&gt;=$I327,W$8&lt;=$I327+$K327-1),2,IF(AND($G327="Milestone",W$8&gt;=$I327,W$8&lt;=$I327+$K327-1),1,""))</f>
        <v/>
      </c>
      <c r="X75" s="218">
        <f>Milestones4352[[#This Row],[GoLive]]-Milestones4352[[#This Row],[Start Date]]</f>
        <v/>
      </c>
    </row>
    <row r="76" ht="75" customHeight="1" s="214">
      <c r="B76" s="138" t="inlineStr">
        <is>
          <t>PCP</t>
        </is>
      </c>
      <c r="C76" s="171" t="inlineStr">
        <is>
          <t>ST14048</t>
        </is>
      </c>
      <c r="D76" s="183" t="inlineStr">
        <is>
          <t>Timely Filing Enhancements</t>
        </is>
      </c>
      <c r="E76" s="183" t="n"/>
      <c r="F76" s="183" t="n"/>
      <c r="G76" s="183" t="inlineStr">
        <is>
          <t>On track</t>
        </is>
      </c>
      <c r="H76" s="191" t="inlineStr">
        <is>
          <t>0.0%</t>
        </is>
      </c>
      <c r="I76" s="177" t="d">
        <v>2023-01-01T00:00:00</v>
      </c>
      <c r="J76" s="192" t="d">
        <v>2023-10-01T00:00:00</v>
      </c>
      <c r="K76" s="174">
        <f>Milestones4352[[#This Row],[End Date]]-Milestones4352[[#This Row],[Start Date]]</f>
        <v/>
      </c>
      <c r="L76" s="181" t="inlineStr">
        <is>
          <t>2022-08-08</t>
        </is>
      </c>
      <c r="M76" s="141" t="n"/>
      <c r="N76" s="141" t="n"/>
      <c r="O76" s="141" t="n"/>
      <c r="P76" s="141" t="n"/>
      <c r="Q76" s="141">
        <f>IF(AND($G328="Goal",Q$8&gt;=$I328,Q$8&lt;=$I328+$K328-1),2,IF(AND($G328="Milestone",Q$8&gt;=$I328,Q$8&lt;=$I328+$K328-1),1,""))</f>
        <v/>
      </c>
      <c r="R76" s="141">
        <f>IF(AND($G328="Goal",R$8&gt;=$I328,R$8&lt;=$I328+$K328-1),2,IF(AND($G328="Milestone",R$8&gt;=$I328,R$8&lt;=$I328+$K328-1),1,""))</f>
        <v/>
      </c>
      <c r="S76" s="141">
        <f>IF(AND($G328="Goal",S$8&gt;=$I328,S$8&lt;=$I328+$K328-1),2,IF(AND($G328="Milestone",S$8&gt;=$I328,S$8&lt;=$I328+$K328-1),1,""))</f>
        <v/>
      </c>
      <c r="T76" s="141">
        <f>IF(AND($G328="Goal",T$8&gt;=$I328,T$8&lt;=$I328+$K328-1),2,IF(AND($G328="Milestone",T$8&gt;=$I328,T$8&lt;=$I328+$K328-1),1,""))</f>
        <v/>
      </c>
      <c r="U76" s="141">
        <f>IF(AND($G328="Goal",U$8&gt;=$I328,U$8&lt;=$I328+$K328-1),2,IF(AND($G328="Milestone",U$8&gt;=$I328,U$8&lt;=$I328+$K328-1),1,""))</f>
        <v/>
      </c>
      <c r="V76" s="141">
        <f>IF(AND($G328="Goal",V$8&gt;=$I328,V$8&lt;=$I328+$K328-1),2,IF(AND($G328="Milestone",V$8&gt;=$I328,V$8&lt;=$I328+$K328-1),1,""))</f>
        <v/>
      </c>
      <c r="W76" s="141">
        <f>IF(AND($G328="Goal",W$8&gt;=$I328,W$8&lt;=$I328+$K328-1),2,IF(AND($G328="Milestone",W$8&gt;=$I328,W$8&lt;=$I328+$K328-1),1,""))</f>
        <v/>
      </c>
      <c r="X76" s="218">
        <f>Milestones4352[[#This Row],[GoLive]]-Milestones4352[[#This Row],[Start Date]]</f>
        <v/>
      </c>
    </row>
    <row r="77" ht="75" customHeight="1" s="214">
      <c r="B77" s="138" t="inlineStr">
        <is>
          <t>BC</t>
        </is>
      </c>
      <c r="C77" s="171" t="inlineStr">
        <is>
          <t>ST14050</t>
        </is>
      </c>
      <c r="D77" s="183" t="inlineStr">
        <is>
          <t>Benefit &amp; Config: Config Automation &amp; Optimization</t>
        </is>
      </c>
      <c r="E77" s="183" t="n"/>
      <c r="F77" s="183" t="n"/>
      <c r="G77" s="183" t="inlineStr">
        <is>
          <t>On track</t>
        </is>
      </c>
      <c r="H77" s="191" t="inlineStr">
        <is>
          <t>93.5%</t>
        </is>
      </c>
      <c r="I77" s="177" t="d">
        <v>2022-01-01T00:00:00</v>
      </c>
      <c r="J77" s="192" t="d">
        <v>2022-12-31T00:00:00</v>
      </c>
      <c r="K77" s="174">
        <f>Milestones4352[[#This Row],[End Date]]-Milestones4352[[#This Row],[Start Date]]</f>
        <v/>
      </c>
      <c r="L77" s="181" t="inlineStr">
        <is>
          <t>2022-12-31</t>
        </is>
      </c>
      <c r="M77" s="141" t="n"/>
      <c r="N77" s="141" t="n"/>
      <c r="O77" s="141" t="n"/>
      <c r="P77" s="141" t="n"/>
      <c r="Q77" s="141">
        <f>IF(AND($G329="Goal",Q$8&gt;=$I329,Q$8&lt;=$I329+$K329-1),2,IF(AND($G329="Milestone",Q$8&gt;=$I329,Q$8&lt;=$I329+$K329-1),1,""))</f>
        <v/>
      </c>
      <c r="R77" s="141">
        <f>IF(AND($G329="Goal",R$8&gt;=$I329,R$8&lt;=$I329+$K329-1),2,IF(AND($G329="Milestone",R$8&gt;=$I329,R$8&lt;=$I329+$K329-1),1,""))</f>
        <v/>
      </c>
      <c r="S77" s="141">
        <f>IF(AND($G329="Goal",S$8&gt;=$I329,S$8&lt;=$I329+$K329-1),2,IF(AND($G329="Milestone",S$8&gt;=$I329,S$8&lt;=$I329+$K329-1),1,""))</f>
        <v/>
      </c>
      <c r="T77" s="141">
        <f>IF(AND($G329="Goal",T$8&gt;=$I329,T$8&lt;=$I329+$K329-1),2,IF(AND($G329="Milestone",T$8&gt;=$I329,T$8&lt;=$I329+$K329-1),1,""))</f>
        <v/>
      </c>
      <c r="U77" s="141">
        <f>IF(AND($G329="Goal",U$8&gt;=$I329,U$8&lt;=$I329+$K329-1),2,IF(AND($G329="Milestone",U$8&gt;=$I329,U$8&lt;=$I329+$K329-1),1,""))</f>
        <v/>
      </c>
      <c r="V77" s="141">
        <f>IF(AND($G329="Goal",V$8&gt;=$I329,V$8&lt;=$I329+$K329-1),2,IF(AND($G329="Milestone",V$8&gt;=$I329,V$8&lt;=$I329+$K329-1),1,""))</f>
        <v/>
      </c>
      <c r="W77" s="141">
        <f>IF(AND($G329="Goal",W$8&gt;=$I329,W$8&lt;=$I329+$K329-1),2,IF(AND($G329="Milestone",W$8&gt;=$I329,W$8&lt;=$I329+$K329-1),1,""))</f>
        <v/>
      </c>
      <c r="X77" s="218">
        <f>Milestones4352[[#This Row],[GoLive]]-Milestones4352[[#This Row],[Start Date]]</f>
        <v/>
      </c>
    </row>
    <row r="78" ht="75" customHeight="1" s="214">
      <c r="B78" s="138" t="inlineStr">
        <is>
          <t>BC</t>
        </is>
      </c>
      <c r="C78" s="171" t="inlineStr">
        <is>
          <t>ST14054</t>
        </is>
      </c>
      <c r="D78" s="183" t="inlineStr">
        <is>
          <t>Benefit &amp; Config: Configuration Desktop</t>
        </is>
      </c>
      <c r="E78" s="183" t="n"/>
      <c r="F78" s="183" t="n"/>
      <c r="G78" s="183" t="inlineStr">
        <is>
          <t>On track</t>
        </is>
      </c>
      <c r="H78" s="191" t="inlineStr">
        <is>
          <t>0.0%</t>
        </is>
      </c>
      <c r="I78" s="177" t="d">
        <v>2022-01-01T00:00:00</v>
      </c>
      <c r="J78" s="192" t="d">
        <v>2022-12-31T00:00:00</v>
      </c>
      <c r="K78" s="174">
        <f>Milestones4352[[#This Row],[End Date]]-Milestones4352[[#This Row],[Start Date]]</f>
        <v/>
      </c>
      <c r="L78" s="181" t="inlineStr">
        <is>
          <t>2022-12-31</t>
        </is>
      </c>
      <c r="M78" s="141" t="n"/>
      <c r="N78" s="141" t="n"/>
      <c r="O78" s="141" t="n"/>
      <c r="P78" s="141" t="n"/>
      <c r="Q78" s="141">
        <f>IF(AND($G330="Goal",Q$8&gt;=$I330,Q$8&lt;=$I330+$K330-1),2,IF(AND($G330="Milestone",Q$8&gt;=$I330,Q$8&lt;=$I330+$K330-1),1,""))</f>
        <v/>
      </c>
      <c r="R78" s="141">
        <f>IF(AND($G330="Goal",R$8&gt;=$I330,R$8&lt;=$I330+$K330-1),2,IF(AND($G330="Milestone",R$8&gt;=$I330,R$8&lt;=$I330+$K330-1),1,""))</f>
        <v/>
      </c>
      <c r="S78" s="141">
        <f>IF(AND($G330="Goal",S$8&gt;=$I330,S$8&lt;=$I330+$K330-1),2,IF(AND($G330="Milestone",S$8&gt;=$I330,S$8&lt;=$I330+$K330-1),1,""))</f>
        <v/>
      </c>
      <c r="T78" s="141">
        <f>IF(AND($G330="Goal",T$8&gt;=$I330,T$8&lt;=$I330+$K330-1),2,IF(AND($G330="Milestone",T$8&gt;=$I330,T$8&lt;=$I330+$K330-1),1,""))</f>
        <v/>
      </c>
      <c r="U78" s="141">
        <f>IF(AND($G330="Goal",U$8&gt;=$I330,U$8&lt;=$I330+$K330-1),2,IF(AND($G330="Milestone",U$8&gt;=$I330,U$8&lt;=$I330+$K330-1),1,""))</f>
        <v/>
      </c>
      <c r="V78" s="141">
        <f>IF(AND($G330="Goal",V$8&gt;=$I330,V$8&lt;=$I330+$K330-1),2,IF(AND($G330="Milestone",V$8&gt;=$I330,V$8&lt;=$I330+$K330-1),1,""))</f>
        <v/>
      </c>
      <c r="W78" s="141">
        <f>IF(AND($G330="Goal",W$8&gt;=$I330,W$8&lt;=$I330+$K330-1),2,IF(AND($G330="Milestone",W$8&gt;=$I330,W$8&lt;=$I330+$K330-1),1,""))</f>
        <v/>
      </c>
      <c r="X78" s="218">
        <f>Milestones4352[[#This Row],[GoLive]]-Milestones4352[[#This Row],[Start Date]]</f>
        <v/>
      </c>
    </row>
    <row r="79" ht="75" customHeight="1" s="214">
      <c r="B79" s="138" t="inlineStr">
        <is>
          <t>BC</t>
        </is>
      </c>
      <c r="C79" s="171" t="inlineStr">
        <is>
          <t>ST14057</t>
        </is>
      </c>
      <c r="D79" s="183" t="inlineStr">
        <is>
          <t>Benefit &amp; Config: Certification Engine</t>
        </is>
      </c>
      <c r="E79" s="183" t="n"/>
      <c r="F79" s="183" t="n"/>
      <c r="G79" s="183" t="inlineStr">
        <is>
          <t>On track</t>
        </is>
      </c>
      <c r="H79" s="191" t="inlineStr">
        <is>
          <t>100.0%</t>
        </is>
      </c>
      <c r="I79" s="177" t="d">
        <v>2022-01-01T00:00:00</v>
      </c>
      <c r="J79" s="192" t="d">
        <v>2022-12-31T00:00:00</v>
      </c>
      <c r="K79" s="174">
        <f>Milestones4352[[#This Row],[End Date]]-Milestones4352[[#This Row],[Start Date]]</f>
        <v/>
      </c>
      <c r="L79" s="181" t="inlineStr">
        <is>
          <t>2022-12-31</t>
        </is>
      </c>
      <c r="M79" s="141" t="n"/>
      <c r="N79" s="141" t="n"/>
      <c r="O79" s="141" t="n"/>
      <c r="P79" s="141" t="n"/>
      <c r="Q79" s="141">
        <f>IF(AND($G331="Goal",Q$8&gt;=$I331,Q$8&lt;=$I331+$K331-1),2,IF(AND($G331="Milestone",Q$8&gt;=$I331,Q$8&lt;=$I331+$K331-1),1,""))</f>
        <v/>
      </c>
      <c r="R79" s="141">
        <f>IF(AND($G331="Goal",R$8&gt;=$I331,R$8&lt;=$I331+$K331-1),2,IF(AND($G331="Milestone",R$8&gt;=$I331,R$8&lt;=$I331+$K331-1),1,""))</f>
        <v/>
      </c>
      <c r="S79" s="141">
        <f>IF(AND($G331="Goal",S$8&gt;=$I331,S$8&lt;=$I331+$K331-1),2,IF(AND($G331="Milestone",S$8&gt;=$I331,S$8&lt;=$I331+$K331-1),1,""))</f>
        <v/>
      </c>
      <c r="T79" s="141">
        <f>IF(AND($G331="Goal",T$8&gt;=$I331,T$8&lt;=$I331+$K331-1),2,IF(AND($G331="Milestone",T$8&gt;=$I331,T$8&lt;=$I331+$K331-1),1,""))</f>
        <v/>
      </c>
      <c r="U79" s="141">
        <f>IF(AND($G331="Goal",U$8&gt;=$I331,U$8&lt;=$I331+$K331-1),2,IF(AND($G331="Milestone",U$8&gt;=$I331,U$8&lt;=$I331+$K331-1),1,""))</f>
        <v/>
      </c>
      <c r="V79" s="141">
        <f>IF(AND($G331="Goal",V$8&gt;=$I331,V$8&lt;=$I331+$K331-1),2,IF(AND($G331="Milestone",V$8&gt;=$I331,V$8&lt;=$I331+$K331-1),1,""))</f>
        <v/>
      </c>
      <c r="W79" s="141">
        <f>IF(AND($G331="Goal",W$8&gt;=$I331,W$8&lt;=$I331+$K331-1),2,IF(AND($G331="Milestone",W$8&gt;=$I331,W$8&lt;=$I331+$K331-1),1,""))</f>
        <v/>
      </c>
      <c r="X79" s="218">
        <f>Milestones4352[[#This Row],[GoLive]]-Milestones4352[[#This Row],[Start Date]]</f>
        <v/>
      </c>
    </row>
    <row r="80" ht="75" customHeight="1" s="214">
      <c r="B80" s="138" t="inlineStr">
        <is>
          <t>BC</t>
        </is>
      </c>
      <c r="C80" s="171" t="inlineStr">
        <is>
          <t>ST14059</t>
        </is>
      </c>
      <c r="D80" s="183" t="inlineStr">
        <is>
          <t>Benefit &amp; Config: Plan Library Expanded Integration</t>
        </is>
      </c>
      <c r="E80" s="183" t="n"/>
      <c r="F80" s="183" t="n"/>
      <c r="G80" s="183" t="inlineStr">
        <is>
          <t>On track</t>
        </is>
      </c>
      <c r="H80" s="191" t="inlineStr">
        <is>
          <t>78.0%</t>
        </is>
      </c>
      <c r="I80" s="177" t="d">
        <v>2022-01-01T00:00:00</v>
      </c>
      <c r="J80" s="192" t="d">
        <v>2022-12-31T00:00:00</v>
      </c>
      <c r="K80" s="174">
        <f>Milestones4352[[#This Row],[End Date]]-Milestones4352[[#This Row],[Start Date]]</f>
        <v/>
      </c>
      <c r="L80" s="181" t="inlineStr">
        <is>
          <t>2022-12-31</t>
        </is>
      </c>
      <c r="M80" s="141" t="n"/>
      <c r="N80" s="141" t="n"/>
      <c r="O80" s="141" t="n"/>
      <c r="P80" s="141" t="n"/>
      <c r="Q80" s="141">
        <f>IF(AND($G332="Goal",Q$8&gt;=$I332,Q$8&lt;=$I332+$K332-1),2,IF(AND($G332="Milestone",Q$8&gt;=$I332,Q$8&lt;=$I332+$K332-1),1,""))</f>
        <v/>
      </c>
      <c r="R80" s="141">
        <f>IF(AND($G332="Goal",R$8&gt;=$I332,R$8&lt;=$I332+$K332-1),2,IF(AND($G332="Milestone",R$8&gt;=$I332,R$8&lt;=$I332+$K332-1),1,""))</f>
        <v/>
      </c>
      <c r="S80" s="141">
        <f>IF(AND($G332="Goal",S$8&gt;=$I332,S$8&lt;=$I332+$K332-1),2,IF(AND($G332="Milestone",S$8&gt;=$I332,S$8&lt;=$I332+$K332-1),1,""))</f>
        <v/>
      </c>
      <c r="T80" s="141">
        <f>IF(AND($G332="Goal",T$8&gt;=$I332,T$8&lt;=$I332+$K332-1),2,IF(AND($G332="Milestone",T$8&gt;=$I332,T$8&lt;=$I332+$K332-1),1,""))</f>
        <v/>
      </c>
      <c r="U80" s="141">
        <f>IF(AND($G332="Goal",U$8&gt;=$I332,U$8&lt;=$I332+$K332-1),2,IF(AND($G332="Milestone",U$8&gt;=$I332,U$8&lt;=$I332+$K332-1),1,""))</f>
        <v/>
      </c>
      <c r="V80" s="141">
        <f>IF(AND($G332="Goal",V$8&gt;=$I332,V$8&lt;=$I332+$K332-1),2,IF(AND($G332="Milestone",V$8&gt;=$I332,V$8&lt;=$I332+$K332-1),1,""))</f>
        <v/>
      </c>
      <c r="W80" s="141">
        <f>IF(AND($G332="Goal",W$8&gt;=$I332,W$8&lt;=$I332+$K332-1),2,IF(AND($G332="Milestone",W$8&gt;=$I332,W$8&lt;=$I332+$K332-1),1,""))</f>
        <v/>
      </c>
      <c r="X80" s="218">
        <f>Milestones4352[[#This Row],[GoLive]]-Milestones4352[[#This Row],[Start Date]]</f>
        <v/>
      </c>
    </row>
    <row r="81" ht="75" customHeight="1" s="214">
      <c r="B81" s="138" t="inlineStr">
        <is>
          <t>RA</t>
        </is>
      </c>
      <c r="C81" s="171" t="inlineStr">
        <is>
          <t>ST14072</t>
        </is>
      </c>
      <c r="D81" s="183" t="inlineStr">
        <is>
          <t>Data Enablement</t>
        </is>
      </c>
      <c r="E81" s="183" t="n"/>
      <c r="F81" s="183" t="n"/>
      <c r="G81" s="183" t="inlineStr">
        <is>
          <t>On track</t>
        </is>
      </c>
      <c r="H81" s="191" t="inlineStr">
        <is>
          <t>77.5%</t>
        </is>
      </c>
      <c r="I81" s="177" t="d">
        <v>2022-01-01T00:00:00</v>
      </c>
      <c r="J81" s="192" t="d">
        <v>2022-12-31T00:00:00</v>
      </c>
      <c r="K81" s="174">
        <f>Milestones4352[[#This Row],[End Date]]-Milestones4352[[#This Row],[Start Date]]</f>
        <v/>
      </c>
      <c r="L81" s="181" t="inlineStr">
        <is>
          <t>2022-12-31</t>
        </is>
      </c>
      <c r="M81" s="141" t="n"/>
      <c r="N81" s="141" t="n"/>
      <c r="O81" s="141" t="n"/>
      <c r="P81" s="141" t="n"/>
      <c r="Q81" s="141">
        <f>IF(AND($G333="Goal",Q$8&gt;=$I333,Q$8&lt;=$I333+$K333-1),2,IF(AND($G333="Milestone",Q$8&gt;=$I333,Q$8&lt;=$I333+$K333-1),1,""))</f>
        <v/>
      </c>
      <c r="R81" s="141">
        <f>IF(AND($G333="Goal",R$8&gt;=$I333,R$8&lt;=$I333+$K333-1),2,IF(AND($G333="Milestone",R$8&gt;=$I333,R$8&lt;=$I333+$K333-1),1,""))</f>
        <v/>
      </c>
      <c r="S81" s="141">
        <f>IF(AND($G333="Goal",S$8&gt;=$I333,S$8&lt;=$I333+$K333-1),2,IF(AND($G333="Milestone",S$8&gt;=$I333,S$8&lt;=$I333+$K333-1),1,""))</f>
        <v/>
      </c>
      <c r="T81" s="141">
        <f>IF(AND($G333="Goal",T$8&gt;=$I333,T$8&lt;=$I333+$K333-1),2,IF(AND($G333="Milestone",T$8&gt;=$I333,T$8&lt;=$I333+$K333-1),1,""))</f>
        <v/>
      </c>
      <c r="U81" s="141">
        <f>IF(AND($G333="Goal",U$8&gt;=$I333,U$8&lt;=$I333+$K333-1),2,IF(AND($G333="Milestone",U$8&gt;=$I333,U$8&lt;=$I333+$K333-1),1,""))</f>
        <v/>
      </c>
      <c r="V81" s="141">
        <f>IF(AND($G333="Goal",V$8&gt;=$I333,V$8&lt;=$I333+$K333-1),2,IF(AND($G333="Milestone",V$8&gt;=$I333,V$8&lt;=$I333+$K333-1),1,""))</f>
        <v/>
      </c>
      <c r="W81" s="141">
        <f>IF(AND($G333="Goal",W$8&gt;=$I333,W$8&lt;=$I333+$K333-1),2,IF(AND($G333="Milestone",W$8&gt;=$I333,W$8&lt;=$I333+$K333-1),1,""))</f>
        <v/>
      </c>
      <c r="X81" s="218">
        <f>Milestones4352[[#This Row],[GoLive]]-Milestones4352[[#This Row],[Start Date]]</f>
        <v/>
      </c>
    </row>
    <row r="82" ht="75" customHeight="1" s="214">
      <c r="B82" s="138" t="inlineStr">
        <is>
          <t>RA</t>
        </is>
      </c>
      <c r="C82" s="171" t="inlineStr">
        <is>
          <t>ST14073</t>
        </is>
      </c>
      <c r="D82" s="183" t="inlineStr">
        <is>
          <t>Vendor Exchange</t>
        </is>
      </c>
      <c r="E82" s="183" t="n"/>
      <c r="F82" s="183" t="n"/>
      <c r="G82" s="183" t="inlineStr">
        <is>
          <t>On track</t>
        </is>
      </c>
      <c r="H82" s="191" t="inlineStr">
        <is>
          <t>0.0%</t>
        </is>
      </c>
      <c r="I82" s="177" t="d">
        <v>2022-01-01T00:00:00</v>
      </c>
      <c r="J82" s="192" t="d">
        <v>2022-12-31T00:00:00</v>
      </c>
      <c r="K82" s="174">
        <f>Milestones4352[[#This Row],[End Date]]-Milestones4352[[#This Row],[Start Date]]</f>
        <v/>
      </c>
      <c r="L82" s="181" t="inlineStr">
        <is>
          <t>2022-12-31</t>
        </is>
      </c>
      <c r="M82" s="141" t="n"/>
      <c r="N82" s="141" t="n"/>
      <c r="O82" s="141" t="n"/>
      <c r="P82" s="141" t="n"/>
      <c r="Q82" s="141">
        <f>IF(AND($G334="Goal",Q$8&gt;=$I334,Q$8&lt;=$I334+$K334-1),2,IF(AND($G334="Milestone",Q$8&gt;=$I334,Q$8&lt;=$I334+$K334-1),1,""))</f>
        <v/>
      </c>
      <c r="R82" s="141">
        <f>IF(AND($G334="Goal",R$8&gt;=$I334,R$8&lt;=$I334+$K334-1),2,IF(AND($G334="Milestone",R$8&gt;=$I334,R$8&lt;=$I334+$K334-1),1,""))</f>
        <v/>
      </c>
      <c r="S82" s="141">
        <f>IF(AND($G334="Goal",S$8&gt;=$I334,S$8&lt;=$I334+$K334-1),2,IF(AND($G334="Milestone",S$8&gt;=$I334,S$8&lt;=$I334+$K334-1),1,""))</f>
        <v/>
      </c>
      <c r="T82" s="141">
        <f>IF(AND($G334="Goal",T$8&gt;=$I334,T$8&lt;=$I334+$K334-1),2,IF(AND($G334="Milestone",T$8&gt;=$I334,T$8&lt;=$I334+$K334-1),1,""))</f>
        <v/>
      </c>
      <c r="U82" s="141">
        <f>IF(AND($G334="Goal",U$8&gt;=$I334,U$8&lt;=$I334+$K334-1),2,IF(AND($G334="Milestone",U$8&gt;=$I334,U$8&lt;=$I334+$K334-1),1,""))</f>
        <v/>
      </c>
      <c r="V82" s="141">
        <f>IF(AND($G334="Goal",V$8&gt;=$I334,V$8&lt;=$I334+$K334-1),2,IF(AND($G334="Milestone",V$8&gt;=$I334,V$8&lt;=$I334+$K334-1),1,""))</f>
        <v/>
      </c>
      <c r="W82" s="141">
        <f>IF(AND($G334="Goal",W$8&gt;=$I334,W$8&lt;=$I334+$K334-1),2,IF(AND($G334="Milestone",W$8&gt;=$I334,W$8&lt;=$I334+$K334-1),1,""))</f>
        <v/>
      </c>
      <c r="X82" s="218">
        <f>Milestones4352[[#This Row],[GoLive]]-Milestones4352[[#This Row],[Start Date]]</f>
        <v/>
      </c>
    </row>
    <row r="83" ht="75" customHeight="1" s="214">
      <c r="B83" s="138" t="inlineStr">
        <is>
          <t>RA</t>
        </is>
      </c>
      <c r="C83" s="171" t="inlineStr">
        <is>
          <t>ST14074</t>
        </is>
      </c>
      <c r="D83" s="183" t="inlineStr">
        <is>
          <t>Client Reporting</t>
        </is>
      </c>
      <c r="E83" s="183" t="n"/>
      <c r="F83" s="183" t="n"/>
      <c r="G83" s="183" t="inlineStr">
        <is>
          <t>On track</t>
        </is>
      </c>
      <c r="H83" s="191" t="inlineStr">
        <is>
          <t>92.1%</t>
        </is>
      </c>
      <c r="I83" s="177" t="d">
        <v>2022-01-01T00:00:00</v>
      </c>
      <c r="J83" s="192" t="d">
        <v>2022-12-31T00:00:00</v>
      </c>
      <c r="K83" s="174">
        <f>Milestones4352[[#This Row],[End Date]]-Milestones4352[[#This Row],[Start Date]]</f>
        <v/>
      </c>
      <c r="L83" s="181" t="inlineStr">
        <is>
          <t>2022-12-31</t>
        </is>
      </c>
      <c r="M83" s="141" t="n"/>
      <c r="N83" s="141" t="n"/>
      <c r="O83" s="141" t="n"/>
      <c r="P83" s="141" t="n"/>
      <c r="Q83" s="141">
        <f>IF(AND($G335="Goal",Q$8&gt;=$I335,Q$8&lt;=$I335+$K335-1),2,IF(AND($G335="Milestone",Q$8&gt;=$I335,Q$8&lt;=$I335+$K335-1),1,""))</f>
        <v/>
      </c>
      <c r="R83" s="141">
        <f>IF(AND($G335="Goal",R$8&gt;=$I335,R$8&lt;=$I335+$K335-1),2,IF(AND($G335="Milestone",R$8&gt;=$I335,R$8&lt;=$I335+$K335-1),1,""))</f>
        <v/>
      </c>
      <c r="S83" s="141">
        <f>IF(AND($G335="Goal",S$8&gt;=$I335,S$8&lt;=$I335+$K335-1),2,IF(AND($G335="Milestone",S$8&gt;=$I335,S$8&lt;=$I335+$K335-1),1,""))</f>
        <v/>
      </c>
      <c r="T83" s="141">
        <f>IF(AND($G335="Goal",T$8&gt;=$I335,T$8&lt;=$I335+$K335-1),2,IF(AND($G335="Milestone",T$8&gt;=$I335,T$8&lt;=$I335+$K335-1),1,""))</f>
        <v/>
      </c>
      <c r="U83" s="141">
        <f>IF(AND($G335="Goal",U$8&gt;=$I335,U$8&lt;=$I335+$K335-1),2,IF(AND($G335="Milestone",U$8&gt;=$I335,U$8&lt;=$I335+$K335-1),1,""))</f>
        <v/>
      </c>
      <c r="V83" s="141">
        <f>IF(AND($G335="Goal",V$8&gt;=$I335,V$8&lt;=$I335+$K335-1),2,IF(AND($G335="Milestone",V$8&gt;=$I335,V$8&lt;=$I335+$K335-1),1,""))</f>
        <v/>
      </c>
      <c r="W83" s="141">
        <f>IF(AND($G335="Goal",W$8&gt;=$I335,W$8&lt;=$I335+$K335-1),2,IF(AND($G335="Milestone",W$8&gt;=$I335,W$8&lt;=$I335+$K335-1),1,""))</f>
        <v/>
      </c>
      <c r="X83" s="218">
        <f>Milestones4352[[#This Row],[GoLive]]-Milestones4352[[#This Row],[Start Date]]</f>
        <v/>
      </c>
    </row>
    <row r="84" ht="75" customHeight="1" s="214">
      <c r="B84" s="138" t="inlineStr">
        <is>
          <t>PCP</t>
        </is>
      </c>
      <c r="C84" s="171" t="inlineStr">
        <is>
          <t>ST14079</t>
        </is>
      </c>
      <c r="D84" s="183" t="inlineStr">
        <is>
          <t>Affordability: DDP Q3 Deployment of Lab and Imaging to support provider strategy on savings</t>
        </is>
      </c>
      <c r="E84" s="183" t="n"/>
      <c r="F84" s="183" t="n"/>
      <c r="G84" s="183" t="inlineStr">
        <is>
          <t>On track</t>
        </is>
      </c>
      <c r="H84" s="191" t="inlineStr">
        <is>
          <t>76.3%</t>
        </is>
      </c>
      <c r="I84" s="177" t="d">
        <v>2021-01-01T00:00:00</v>
      </c>
      <c r="J84" s="192" t="d">
        <v>2022-09-30T00:00:00</v>
      </c>
      <c r="K84" s="174">
        <f>Milestones4352[[#This Row],[End Date]]-Milestones4352[[#This Row],[Start Date]]</f>
        <v/>
      </c>
      <c r="L84" s="181" t="inlineStr">
        <is>
          <t>2022-07-01</t>
        </is>
      </c>
      <c r="M84" s="141" t="n"/>
      <c r="N84" s="141" t="n"/>
      <c r="O84" s="141" t="n"/>
      <c r="P84" s="141" t="n"/>
      <c r="Q84" s="141">
        <f>IF(AND($G336="Goal",Q$8&gt;=$I336,Q$8&lt;=$I336+$K336-1),2,IF(AND($G336="Milestone",Q$8&gt;=$I336,Q$8&lt;=$I336+$K336-1),1,""))</f>
        <v/>
      </c>
      <c r="R84" s="141">
        <f>IF(AND($G336="Goal",R$8&gt;=$I336,R$8&lt;=$I336+$K336-1),2,IF(AND($G336="Milestone",R$8&gt;=$I336,R$8&lt;=$I336+$K336-1),1,""))</f>
        <v/>
      </c>
      <c r="S84" s="141">
        <f>IF(AND($G336="Goal",S$8&gt;=$I336,S$8&lt;=$I336+$K336-1),2,IF(AND($G336="Milestone",S$8&gt;=$I336,S$8&lt;=$I336+$K336-1),1,""))</f>
        <v/>
      </c>
      <c r="T84" s="141">
        <f>IF(AND($G336="Goal",T$8&gt;=$I336,T$8&lt;=$I336+$K336-1),2,IF(AND($G336="Milestone",T$8&gt;=$I336,T$8&lt;=$I336+$K336-1),1,""))</f>
        <v/>
      </c>
      <c r="U84" s="141">
        <f>IF(AND($G336="Goal",U$8&gt;=$I336,U$8&lt;=$I336+$K336-1),2,IF(AND($G336="Milestone",U$8&gt;=$I336,U$8&lt;=$I336+$K336-1),1,""))</f>
        <v/>
      </c>
      <c r="V84" s="141">
        <f>IF(AND($G336="Goal",V$8&gt;=$I336,V$8&lt;=$I336+$K336-1),2,IF(AND($G336="Milestone",V$8&gt;=$I336,V$8&lt;=$I336+$K336-1),1,""))</f>
        <v/>
      </c>
      <c r="W84" s="141">
        <f>IF(AND($G336="Goal",W$8&gt;=$I336,W$8&lt;=$I336+$K336-1),2,IF(AND($G336="Milestone",W$8&gt;=$I336,W$8&lt;=$I336+$K336-1),1,""))</f>
        <v/>
      </c>
      <c r="X84" s="218">
        <f>Milestones4352[[#This Row],[GoLive]]-Milestones4352[[#This Row],[Start Date]]</f>
        <v/>
      </c>
    </row>
    <row r="85" ht="75" customHeight="1" s="214">
      <c r="B85" s="138" t="inlineStr">
        <is>
          <t>CMP</t>
        </is>
      </c>
      <c r="C85" s="171" t="inlineStr">
        <is>
          <t>ST14085</t>
        </is>
      </c>
      <c r="D85" s="183" t="inlineStr">
        <is>
          <t>RX Carve Out - Third Party</t>
        </is>
      </c>
      <c r="E85" s="183" t="n"/>
      <c r="F85" s="183" t="n"/>
      <c r="G85" s="183" t="inlineStr">
        <is>
          <t>At Risk</t>
        </is>
      </c>
      <c r="H85" s="191" t="inlineStr">
        <is>
          <t>42.4%</t>
        </is>
      </c>
      <c r="I85" s="177" t="d">
        <v>2022-01-01T00:00:00</v>
      </c>
      <c r="J85" s="192" t="d">
        <v>2023-01-01T00:00:00</v>
      </c>
      <c r="K85" s="174">
        <f>Milestones4352[[#This Row],[End Date]]-Milestones4352[[#This Row],[Start Date]]</f>
        <v/>
      </c>
      <c r="L85" s="181" t="inlineStr">
        <is>
          <t>2023-01-01</t>
        </is>
      </c>
      <c r="M85" s="141" t="n"/>
      <c r="N85" s="141" t="n"/>
      <c r="O85" s="141" t="n"/>
      <c r="P85" s="141" t="n"/>
      <c r="Q85" s="141">
        <f>IF(AND($G337="Goal",Q$8&gt;=$I337,Q$8&lt;=$I337+$K337-1),2,IF(AND($G337="Milestone",Q$8&gt;=$I337,Q$8&lt;=$I337+$K337-1),1,""))</f>
        <v/>
      </c>
      <c r="R85" s="141">
        <f>IF(AND($G337="Goal",R$8&gt;=$I337,R$8&lt;=$I337+$K337-1),2,IF(AND($G337="Milestone",R$8&gt;=$I337,R$8&lt;=$I337+$K337-1),1,""))</f>
        <v/>
      </c>
      <c r="S85" s="141">
        <f>IF(AND($G337="Goal",S$8&gt;=$I337,S$8&lt;=$I337+$K337-1),2,IF(AND($G337="Milestone",S$8&gt;=$I337,S$8&lt;=$I337+$K337-1),1,""))</f>
        <v/>
      </c>
      <c r="T85" s="141">
        <f>IF(AND($G337="Goal",T$8&gt;=$I337,T$8&lt;=$I337+$K337-1),2,IF(AND($G337="Milestone",T$8&gt;=$I337,T$8&lt;=$I337+$K337-1),1,""))</f>
        <v/>
      </c>
      <c r="U85" s="141">
        <f>IF(AND($G337="Goal",U$8&gt;=$I337,U$8&lt;=$I337+$K337-1),2,IF(AND($G337="Milestone",U$8&gt;=$I337,U$8&lt;=$I337+$K337-1),1,""))</f>
        <v/>
      </c>
      <c r="V85" s="141">
        <f>IF(AND($G337="Goal",V$8&gt;=$I337,V$8&lt;=$I337+$K337-1),2,IF(AND($G337="Milestone",V$8&gt;=$I337,V$8&lt;=$I337+$K337-1),1,""))</f>
        <v/>
      </c>
      <c r="W85" s="141">
        <f>IF(AND($G337="Goal",W$8&gt;=$I337,W$8&lt;=$I337+$K337-1),2,IF(AND($G337="Milestone",W$8&gt;=$I337,W$8&lt;=$I337+$K337-1),1,""))</f>
        <v/>
      </c>
      <c r="X85" s="218">
        <f>Milestones4352[[#This Row],[GoLive]]-Milestones4352[[#This Row],[Start Date]]</f>
        <v/>
      </c>
    </row>
    <row r="86" ht="75" customHeight="1" s="214">
      <c r="B86" s="138" t="inlineStr">
        <is>
          <t>CMP</t>
        </is>
      </c>
      <c r="C86" s="171" t="inlineStr">
        <is>
          <t>ST14086</t>
        </is>
      </c>
      <c r="D86" s="183" t="inlineStr">
        <is>
          <t>Virtual Primary Care / OVC 7/1</t>
        </is>
      </c>
      <c r="E86" s="183" t="n"/>
      <c r="F86" s="183" t="n"/>
      <c r="G86" s="183" t="inlineStr">
        <is>
          <t>On track</t>
        </is>
      </c>
      <c r="H86" s="191" t="inlineStr">
        <is>
          <t>75.0%</t>
        </is>
      </c>
      <c r="I86" s="177" t="d">
        <v>2022-01-01T00:00:00</v>
      </c>
      <c r="J86" s="192" t="d">
        <v>2022-09-01T00:00:00</v>
      </c>
      <c r="K86" s="174">
        <f>Milestones4352[[#This Row],[End Date]]-Milestones4352[[#This Row],[Start Date]]</f>
        <v/>
      </c>
      <c r="L86" s="181" t="inlineStr">
        <is>
          <t>2022-07-01</t>
        </is>
      </c>
      <c r="M86" s="141" t="n"/>
      <c r="N86" s="141" t="n"/>
      <c r="O86" s="141" t="n"/>
      <c r="P86" s="141" t="n"/>
      <c r="Q86" s="141">
        <f>IF(AND($G338="Goal",Q$8&gt;=$I338,Q$8&lt;=$I338+$K338-1),2,IF(AND($G338="Milestone",Q$8&gt;=$I338,Q$8&lt;=$I338+$K338-1),1,""))</f>
        <v/>
      </c>
      <c r="R86" s="141">
        <f>IF(AND($G338="Goal",R$8&gt;=$I338,R$8&lt;=$I338+$K338-1),2,IF(AND($G338="Milestone",R$8&gt;=$I338,R$8&lt;=$I338+$K338-1),1,""))</f>
        <v/>
      </c>
      <c r="S86" s="141">
        <f>IF(AND($G338="Goal",S$8&gt;=$I338,S$8&lt;=$I338+$K338-1),2,IF(AND($G338="Milestone",S$8&gt;=$I338,S$8&lt;=$I338+$K338-1),1,""))</f>
        <v/>
      </c>
      <c r="T86" s="141">
        <f>IF(AND($G338="Goal",T$8&gt;=$I338,T$8&lt;=$I338+$K338-1),2,IF(AND($G338="Milestone",T$8&gt;=$I338,T$8&lt;=$I338+$K338-1),1,""))</f>
        <v/>
      </c>
      <c r="U86" s="141">
        <f>IF(AND($G338="Goal",U$8&gt;=$I338,U$8&lt;=$I338+$K338-1),2,IF(AND($G338="Milestone",U$8&gt;=$I338,U$8&lt;=$I338+$K338-1),1,""))</f>
        <v/>
      </c>
      <c r="V86" s="141">
        <f>IF(AND($G338="Goal",V$8&gt;=$I338,V$8&lt;=$I338+$K338-1),2,IF(AND($G338="Milestone",V$8&gt;=$I338,V$8&lt;=$I338+$K338-1),1,""))</f>
        <v/>
      </c>
      <c r="W86" s="141">
        <f>IF(AND($G338="Goal",W$8&gt;=$I338,W$8&lt;=$I338+$K338-1),2,IF(AND($G338="Milestone",W$8&gt;=$I338,W$8&lt;=$I338+$K338-1),1,""))</f>
        <v/>
      </c>
      <c r="X86" s="218">
        <f>Milestones4352[[#This Row],[GoLive]]-Milestones4352[[#This Row],[Start Date]]</f>
        <v/>
      </c>
    </row>
    <row r="87" ht="75" customHeight="1" s="214">
      <c r="B87" s="138" t="inlineStr">
        <is>
          <t>CMP</t>
        </is>
      </c>
      <c r="C87" s="171" t="inlineStr">
        <is>
          <t>ST14087</t>
        </is>
      </c>
      <c r="D87" s="183" t="inlineStr">
        <is>
          <t>NavigateNOW for ASO (non- Level Funded)</t>
        </is>
      </c>
      <c r="E87" s="183" t="n"/>
      <c r="F87" s="183" t="n"/>
      <c r="G87" s="183" t="inlineStr">
        <is>
          <t>On track</t>
        </is>
      </c>
      <c r="H87" s="191" t="inlineStr">
        <is>
          <t>0.0%</t>
        </is>
      </c>
      <c r="I87" s="177" t="d">
        <v>2022-11-01T00:00:00</v>
      </c>
      <c r="J87" s="192" t="d">
        <v>2023-12-31T00:00:00</v>
      </c>
      <c r="K87" s="174">
        <f>Milestones4352[[#This Row],[End Date]]-Milestones4352[[#This Row],[Start Date]]</f>
        <v/>
      </c>
      <c r="L87" s="181" t="inlineStr">
        <is>
          <t>2024-01-01</t>
        </is>
      </c>
      <c r="M87" s="141" t="n"/>
      <c r="N87" s="141" t="n"/>
      <c r="O87" s="141" t="n"/>
      <c r="P87" s="141" t="n"/>
      <c r="Q87" s="141">
        <f>IF(AND($G339="Goal",Q$8&gt;=$I339,Q$8&lt;=$I339+$K339-1),2,IF(AND($G339="Milestone",Q$8&gt;=$I339,Q$8&lt;=$I339+$K339-1),1,""))</f>
        <v/>
      </c>
      <c r="R87" s="141">
        <f>IF(AND($G339="Goal",R$8&gt;=$I339,R$8&lt;=$I339+$K339-1),2,IF(AND($G339="Milestone",R$8&gt;=$I339,R$8&lt;=$I339+$K339-1),1,""))</f>
        <v/>
      </c>
      <c r="S87" s="141">
        <f>IF(AND($G339="Goal",S$8&gt;=$I339,S$8&lt;=$I339+$K339-1),2,IF(AND($G339="Milestone",S$8&gt;=$I339,S$8&lt;=$I339+$K339-1),1,""))</f>
        <v/>
      </c>
      <c r="T87" s="141">
        <f>IF(AND($G339="Goal",T$8&gt;=$I339,T$8&lt;=$I339+$K339-1),2,IF(AND($G339="Milestone",T$8&gt;=$I339,T$8&lt;=$I339+$K339-1),1,""))</f>
        <v/>
      </c>
      <c r="U87" s="141">
        <f>IF(AND($G339="Goal",U$8&gt;=$I339,U$8&lt;=$I339+$K339-1),2,IF(AND($G339="Milestone",U$8&gt;=$I339,U$8&lt;=$I339+$K339-1),1,""))</f>
        <v/>
      </c>
      <c r="V87" s="141">
        <f>IF(AND($G339="Goal",V$8&gt;=$I339,V$8&lt;=$I339+$K339-1),2,IF(AND($G339="Milestone",V$8&gt;=$I339,V$8&lt;=$I339+$K339-1),1,""))</f>
        <v/>
      </c>
      <c r="W87" s="141">
        <f>IF(AND($G339="Goal",W$8&gt;=$I339,W$8&lt;=$I339+$K339-1),2,IF(AND($G339="Milestone",W$8&gt;=$I339,W$8&lt;=$I339+$K339-1),1,""))</f>
        <v/>
      </c>
      <c r="X87" s="218">
        <f>Milestones4352[[#This Row],[GoLive]]-Milestones4352[[#This Row],[Start Date]]</f>
        <v/>
      </c>
    </row>
    <row r="88" ht="75" customHeight="1" s="214">
      <c r="B88" s="138" t="inlineStr">
        <is>
          <t>CMP</t>
        </is>
      </c>
      <c r="C88" s="171" t="inlineStr">
        <is>
          <t>ST14088</t>
        </is>
      </c>
      <c r="D88" s="183" t="inlineStr">
        <is>
          <t>Navigate Now LF - Fast follow</t>
        </is>
      </c>
      <c r="E88" s="183" t="n"/>
      <c r="F88" s="183" t="n"/>
      <c r="G88" s="183" t="inlineStr">
        <is>
          <t>On track</t>
        </is>
      </c>
      <c r="H88" s="191" t="inlineStr">
        <is>
          <t>100.0%</t>
        </is>
      </c>
      <c r="I88" s="177" t="d">
        <v>2022-01-01T00:00:00</v>
      </c>
      <c r="J88" s="192" t="d">
        <v>2023-01-01T00:00:00</v>
      </c>
      <c r="K88" s="174">
        <f>Milestones4352[[#This Row],[End Date]]-Milestones4352[[#This Row],[Start Date]]</f>
        <v/>
      </c>
      <c r="L88" s="181" t="inlineStr">
        <is>
          <t>2022-08-01</t>
        </is>
      </c>
      <c r="M88" s="141" t="n"/>
      <c r="N88" s="141" t="n"/>
      <c r="O88" s="141" t="n"/>
      <c r="P88" s="141" t="n"/>
      <c r="Q88" s="141">
        <f>IF(AND($G340="Goal",Q$8&gt;=$I340,Q$8&lt;=$I340+$K340-1),2,IF(AND($G340="Milestone",Q$8&gt;=$I340,Q$8&lt;=$I340+$K340-1),1,""))</f>
        <v/>
      </c>
      <c r="R88" s="141">
        <f>IF(AND($G340="Goal",R$8&gt;=$I340,R$8&lt;=$I340+$K340-1),2,IF(AND($G340="Milestone",R$8&gt;=$I340,R$8&lt;=$I340+$K340-1),1,""))</f>
        <v/>
      </c>
      <c r="S88" s="141">
        <f>IF(AND($G340="Goal",S$8&gt;=$I340,S$8&lt;=$I340+$K340-1),2,IF(AND($G340="Milestone",S$8&gt;=$I340,S$8&lt;=$I340+$K340-1),1,""))</f>
        <v/>
      </c>
      <c r="T88" s="141">
        <f>IF(AND($G340="Goal",T$8&gt;=$I340,T$8&lt;=$I340+$K340-1),2,IF(AND($G340="Milestone",T$8&gt;=$I340,T$8&lt;=$I340+$K340-1),1,""))</f>
        <v/>
      </c>
      <c r="U88" s="141">
        <f>IF(AND($G340="Goal",U$8&gt;=$I340,U$8&lt;=$I340+$K340-1),2,IF(AND($G340="Milestone",U$8&gt;=$I340,U$8&lt;=$I340+$K340-1),1,""))</f>
        <v/>
      </c>
      <c r="V88" s="141">
        <f>IF(AND($G340="Goal",V$8&gt;=$I340,V$8&lt;=$I340+$K340-1),2,IF(AND($G340="Milestone",V$8&gt;=$I340,V$8&lt;=$I340+$K340-1),1,""))</f>
        <v/>
      </c>
      <c r="W88" s="141">
        <f>IF(AND($G340="Goal",W$8&gt;=$I340,W$8&lt;=$I340+$K340-1),2,IF(AND($G340="Milestone",W$8&gt;=$I340,W$8&lt;=$I340+$K340-1),1,""))</f>
        <v/>
      </c>
      <c r="X88" s="218">
        <f>Milestones4352[[#This Row],[GoLive]]-Milestones4352[[#This Row],[Start Date]]</f>
        <v/>
      </c>
    </row>
    <row r="89" ht="75" customHeight="1" s="214">
      <c r="B89" s="138" t="inlineStr">
        <is>
          <t>DM</t>
        </is>
      </c>
      <c r="C89" s="171" t="inlineStr">
        <is>
          <t>ST14094</t>
        </is>
      </c>
      <c r="D89" s="183" t="inlineStr">
        <is>
          <t>All Savers Level Funded Business (UHOPS) migration - soft launch</t>
        </is>
      </c>
      <c r="E89" s="183" t="n"/>
      <c r="F89" s="183" t="inlineStr">
        <is>
          <t>ST14531 All Savers Level Funded Business (UHOPS) migration - full launch</t>
        </is>
      </c>
      <c r="G89" s="183" t="inlineStr">
        <is>
          <t>At Risk</t>
        </is>
      </c>
      <c r="H89" s="191" t="inlineStr">
        <is>
          <t>53.2%</t>
        </is>
      </c>
      <c r="I89" s="177" t="d">
        <v>2022-01-01T00:00:00</v>
      </c>
      <c r="J89" s="192" t="d">
        <v>2023-01-01T00:00:00</v>
      </c>
      <c r="K89" s="174">
        <f>Milestones4352[[#This Row],[End Date]]-Milestones4352[[#This Row],[Start Date]]</f>
        <v/>
      </c>
      <c r="L89" s="181" t="inlineStr">
        <is>
          <t>2022-12-01</t>
        </is>
      </c>
      <c r="M89" s="141" t="n"/>
      <c r="N89" s="141" t="n"/>
      <c r="O89" s="141" t="n"/>
      <c r="P89" s="141" t="n"/>
      <c r="Q89" s="141">
        <f>IF(AND($G341="Goal",Q$8&gt;=$I341,Q$8&lt;=$I341+$K341-1),2,IF(AND($G341="Milestone",Q$8&gt;=$I341,Q$8&lt;=$I341+$K341-1),1,""))</f>
        <v/>
      </c>
      <c r="R89" s="141">
        <f>IF(AND($G341="Goal",R$8&gt;=$I341,R$8&lt;=$I341+$K341-1),2,IF(AND($G341="Milestone",R$8&gt;=$I341,R$8&lt;=$I341+$K341-1),1,""))</f>
        <v/>
      </c>
      <c r="S89" s="141">
        <f>IF(AND($G341="Goal",S$8&gt;=$I341,S$8&lt;=$I341+$K341-1),2,IF(AND($G341="Milestone",S$8&gt;=$I341,S$8&lt;=$I341+$K341-1),1,""))</f>
        <v/>
      </c>
      <c r="T89" s="141">
        <f>IF(AND($G341="Goal",T$8&gt;=$I341,T$8&lt;=$I341+$K341-1),2,IF(AND($G341="Milestone",T$8&gt;=$I341,T$8&lt;=$I341+$K341-1),1,""))</f>
        <v/>
      </c>
      <c r="U89" s="141">
        <f>IF(AND($G341="Goal",U$8&gt;=$I341,U$8&lt;=$I341+$K341-1),2,IF(AND($G341="Milestone",U$8&gt;=$I341,U$8&lt;=$I341+$K341-1),1,""))</f>
        <v/>
      </c>
      <c r="V89" s="141">
        <f>IF(AND($G341="Goal",V$8&gt;=$I341,V$8&lt;=$I341+$K341-1),2,IF(AND($G341="Milestone",V$8&gt;=$I341,V$8&lt;=$I341+$K341-1),1,""))</f>
        <v/>
      </c>
      <c r="W89" s="141">
        <f>IF(AND($G341="Goal",W$8&gt;=$I341,W$8&lt;=$I341+$K341-1),2,IF(AND($G341="Milestone",W$8&gt;=$I341,W$8&lt;=$I341+$K341-1),1,""))</f>
        <v/>
      </c>
      <c r="X89" s="218">
        <f>Milestones4352[[#This Row],[GoLive]]-Milestones4352[[#This Row],[Start Date]]</f>
        <v/>
      </c>
    </row>
    <row r="90" ht="75" customHeight="1" s="214">
      <c r="B90" s="138" t="inlineStr">
        <is>
          <t>PCP</t>
        </is>
      </c>
      <c r="C90" s="171" t="inlineStr">
        <is>
          <t>ST14119</t>
        </is>
      </c>
      <c r="D90" s="183" t="inlineStr">
        <is>
          <t>Benefit Estimation</t>
        </is>
      </c>
      <c r="E90" s="183" t="n"/>
      <c r="F90" s="183" t="n"/>
      <c r="G90" s="183" t="inlineStr">
        <is>
          <t>On track</t>
        </is>
      </c>
      <c r="H90" s="191" t="inlineStr">
        <is>
          <t>0.0%</t>
        </is>
      </c>
      <c r="I90" s="177" t="d">
        <v>2023-01-01T00:00:00</v>
      </c>
      <c r="J90" s="192" t="d">
        <v>2023-12-31T00:00:00</v>
      </c>
      <c r="K90" s="174">
        <f>Milestones4352[[#This Row],[End Date]]-Milestones4352[[#This Row],[Start Date]]</f>
        <v/>
      </c>
      <c r="L90" s="181" t="inlineStr">
        <is>
          <t>2023-12-31</t>
        </is>
      </c>
      <c r="M90" s="141" t="n"/>
      <c r="N90" s="141" t="n"/>
      <c r="O90" s="141" t="n"/>
      <c r="P90" s="141" t="n"/>
      <c r="Q90" s="141">
        <f>IF(AND($G342="Goal",Q$8&gt;=$I342,Q$8&lt;=$I342+$K342-1),2,IF(AND($G342="Milestone",Q$8&gt;=$I342,Q$8&lt;=$I342+$K342-1),1,""))</f>
        <v/>
      </c>
      <c r="R90" s="141">
        <f>IF(AND($G342="Goal",R$8&gt;=$I342,R$8&lt;=$I342+$K342-1),2,IF(AND($G342="Milestone",R$8&gt;=$I342,R$8&lt;=$I342+$K342-1),1,""))</f>
        <v/>
      </c>
      <c r="S90" s="141">
        <f>IF(AND($G342="Goal",S$8&gt;=$I342,S$8&lt;=$I342+$K342-1),2,IF(AND($G342="Milestone",S$8&gt;=$I342,S$8&lt;=$I342+$K342-1),1,""))</f>
        <v/>
      </c>
      <c r="T90" s="141">
        <f>IF(AND($G342="Goal",T$8&gt;=$I342,T$8&lt;=$I342+$K342-1),2,IF(AND($G342="Milestone",T$8&gt;=$I342,T$8&lt;=$I342+$K342-1),1,""))</f>
        <v/>
      </c>
      <c r="U90" s="141">
        <f>IF(AND($G342="Goal",U$8&gt;=$I342,U$8&lt;=$I342+$K342-1),2,IF(AND($G342="Milestone",U$8&gt;=$I342,U$8&lt;=$I342+$K342-1),1,""))</f>
        <v/>
      </c>
      <c r="V90" s="141">
        <f>IF(AND($G342="Goal",V$8&gt;=$I342,V$8&lt;=$I342+$K342-1),2,IF(AND($G342="Milestone",V$8&gt;=$I342,V$8&lt;=$I342+$K342-1),1,""))</f>
        <v/>
      </c>
      <c r="W90" s="141">
        <f>IF(AND($G342="Goal",W$8&gt;=$I342,W$8&lt;=$I342+$K342-1),2,IF(AND($G342="Milestone",W$8&gt;=$I342,W$8&lt;=$I342+$K342-1),1,""))</f>
        <v/>
      </c>
      <c r="X90" s="218">
        <f>Milestones4352[[#This Row],[GoLive]]-Milestones4352[[#This Row],[Start Date]]</f>
        <v/>
      </c>
    </row>
    <row r="91" ht="75" customHeight="1" s="214">
      <c r="B91" s="138" t="inlineStr">
        <is>
          <t>DM</t>
        </is>
      </c>
      <c r="C91" s="171" t="inlineStr">
        <is>
          <t>ST14531</t>
        </is>
      </c>
      <c r="D91" s="183" t="inlineStr">
        <is>
          <t>All Savers Level Funded Business (UHOPS) migration - full launch</t>
        </is>
      </c>
      <c r="E91" s="183" t="inlineStr">
        <is>
          <t>ST14094 All Savers Level Funded Business (UHOPS) migration - soft launch</t>
        </is>
      </c>
      <c r="F91" s="183" t="n"/>
      <c r="G91" s="183" t="inlineStr">
        <is>
          <t>NA</t>
        </is>
      </c>
      <c r="H91" s="191" t="inlineStr">
        <is>
          <t>66.3%</t>
        </is>
      </c>
      <c r="I91" s="177" t="d">
        <v>2022-01-01T00:00:00</v>
      </c>
      <c r="J91" s="192" t="d">
        <v>2023-01-01T00:00:00</v>
      </c>
      <c r="K91" s="174">
        <f>Milestones4352[[#This Row],[End Date]]-Milestones4352[[#This Row],[Start Date]]</f>
        <v/>
      </c>
      <c r="L91" s="181" t="inlineStr">
        <is>
          <t>2023-02-01</t>
        </is>
      </c>
      <c r="M91" s="141" t="n"/>
      <c r="N91" s="141" t="n"/>
      <c r="O91" s="141" t="n"/>
      <c r="P91" s="141" t="n"/>
      <c r="Q91" s="141">
        <f>IF(AND($G343="Goal",Q$8&gt;=$I343,Q$8&lt;=$I343+$K343-1),2,IF(AND($G343="Milestone",Q$8&gt;=$I343,Q$8&lt;=$I343+$K343-1),1,""))</f>
        <v/>
      </c>
      <c r="R91" s="141">
        <f>IF(AND($G343="Goal",R$8&gt;=$I343,R$8&lt;=$I343+$K343-1),2,IF(AND($G343="Milestone",R$8&gt;=$I343,R$8&lt;=$I343+$K343-1),1,""))</f>
        <v/>
      </c>
      <c r="S91" s="141">
        <f>IF(AND($G343="Goal",S$8&gt;=$I343,S$8&lt;=$I343+$K343-1),2,IF(AND($G343="Milestone",S$8&gt;=$I343,S$8&lt;=$I343+$K343-1),1,""))</f>
        <v/>
      </c>
      <c r="T91" s="141">
        <f>IF(AND($G343="Goal",T$8&gt;=$I343,T$8&lt;=$I343+$K343-1),2,IF(AND($G343="Milestone",T$8&gt;=$I343,T$8&lt;=$I343+$K343-1),1,""))</f>
        <v/>
      </c>
      <c r="U91" s="141">
        <f>IF(AND($G343="Goal",U$8&gt;=$I343,U$8&lt;=$I343+$K343-1),2,IF(AND($G343="Milestone",U$8&gt;=$I343,U$8&lt;=$I343+$K343-1),1,""))</f>
        <v/>
      </c>
      <c r="V91" s="141">
        <f>IF(AND($G343="Goal",V$8&gt;=$I343,V$8&lt;=$I343+$K343-1),2,IF(AND($G343="Milestone",V$8&gt;=$I343,V$8&lt;=$I343+$K343-1),1,""))</f>
        <v/>
      </c>
      <c r="W91" s="141">
        <f>IF(AND($G343="Goal",W$8&gt;=$I343,W$8&lt;=$I343+$K343-1),2,IF(AND($G343="Milestone",W$8&gt;=$I343,W$8&lt;=$I343+$K343-1),1,""))</f>
        <v/>
      </c>
      <c r="X91" s="218">
        <f>Milestones4352[[#This Row],[GoLive]]-Milestones4352[[#This Row],[Start Date]]</f>
        <v/>
      </c>
    </row>
    <row r="92" ht="75" customHeight="1" s="214">
      <c r="B92" s="138" t="inlineStr">
        <is>
          <t>PCP</t>
        </is>
      </c>
      <c r="C92" s="171" t="inlineStr">
        <is>
          <t>ST14120</t>
        </is>
      </c>
      <c r="D92" s="183" t="inlineStr">
        <is>
          <t>VBR</t>
        </is>
      </c>
      <c r="E92" s="183" t="n"/>
      <c r="F92" s="183" t="n"/>
      <c r="G92" s="183" t="inlineStr">
        <is>
          <t>At Risk</t>
        </is>
      </c>
      <c r="H92" s="191" t="inlineStr">
        <is>
          <t>48.0%</t>
        </is>
      </c>
      <c r="I92" s="177" t="d">
        <v>2022-01-01T00:00:00</v>
      </c>
      <c r="J92" s="192" t="d">
        <v>2023-03-20T00:00:00</v>
      </c>
      <c r="K92" s="174">
        <f>Milestones4352[[#This Row],[End Date]]-Milestones4352[[#This Row],[Start Date]]</f>
        <v/>
      </c>
      <c r="L92" s="181" t="inlineStr">
        <is>
          <t>2023-03-01</t>
        </is>
      </c>
      <c r="M92" s="141" t="n"/>
      <c r="N92" s="141" t="n"/>
      <c r="O92" s="141" t="n"/>
      <c r="P92" s="141" t="n"/>
      <c r="Q92" s="141">
        <f>IF(AND($G344="Goal",Q$8&gt;=$I344,Q$8&lt;=$I344+$K344-1),2,IF(AND($G344="Milestone",Q$8&gt;=$I344,Q$8&lt;=$I344+$K344-1),1,""))</f>
        <v/>
      </c>
      <c r="R92" s="141">
        <f>IF(AND($G344="Goal",R$8&gt;=$I344,R$8&lt;=$I344+$K344-1),2,IF(AND($G344="Milestone",R$8&gt;=$I344,R$8&lt;=$I344+$K344-1),1,""))</f>
        <v/>
      </c>
      <c r="S92" s="141">
        <f>IF(AND($G344="Goal",S$8&gt;=$I344,S$8&lt;=$I344+$K344-1),2,IF(AND($G344="Milestone",S$8&gt;=$I344,S$8&lt;=$I344+$K344-1),1,""))</f>
        <v/>
      </c>
      <c r="T92" s="141">
        <f>IF(AND($G344="Goal",T$8&gt;=$I344,T$8&lt;=$I344+$K344-1),2,IF(AND($G344="Milestone",T$8&gt;=$I344,T$8&lt;=$I344+$K344-1),1,""))</f>
        <v/>
      </c>
      <c r="U92" s="141">
        <f>IF(AND($G344="Goal",U$8&gt;=$I344,U$8&lt;=$I344+$K344-1),2,IF(AND($G344="Milestone",U$8&gt;=$I344,U$8&lt;=$I344+$K344-1),1,""))</f>
        <v/>
      </c>
      <c r="V92" s="141">
        <f>IF(AND($G344="Goal",V$8&gt;=$I344,V$8&lt;=$I344+$K344-1),2,IF(AND($G344="Milestone",V$8&gt;=$I344,V$8&lt;=$I344+$K344-1),1,""))</f>
        <v/>
      </c>
      <c r="W92" s="141">
        <f>IF(AND($G344="Goal",W$8&gt;=$I344,W$8&lt;=$I344+$K344-1),2,IF(AND($G344="Milestone",W$8&gt;=$I344,W$8&lt;=$I344+$K344-1),1,""))</f>
        <v/>
      </c>
      <c r="X92" s="218">
        <f>Milestones4352[[#This Row],[GoLive]]-Milestones4352[[#This Row],[Start Date]]</f>
        <v/>
      </c>
    </row>
    <row r="93" ht="75" customHeight="1" s="214">
      <c r="B93" s="138" t="inlineStr">
        <is>
          <t>PCP</t>
        </is>
      </c>
      <c r="C93" s="171" t="inlineStr">
        <is>
          <t>ST14121</t>
        </is>
      </c>
      <c r="D93" s="183" t="inlineStr">
        <is>
          <t>Virtual Card Payments</t>
        </is>
      </c>
      <c r="E93" s="183" t="n"/>
      <c r="F93" s="183" t="n"/>
      <c r="G93" s="183" t="inlineStr">
        <is>
          <t>On track</t>
        </is>
      </c>
      <c r="H93" s="191" t="inlineStr">
        <is>
          <t>0.0%</t>
        </is>
      </c>
      <c r="I93" s="177" t="d">
        <v>2022-08-09T00:00:00</v>
      </c>
      <c r="J93" s="192" t="d">
        <v>2023-01-09T00:00:00</v>
      </c>
      <c r="K93" s="174">
        <f>Milestones4352[[#This Row],[End Date]]-Milestones4352[[#This Row],[Start Date]]</f>
        <v/>
      </c>
      <c r="L93" s="181" t="inlineStr">
        <is>
          <t>2023-01-09</t>
        </is>
      </c>
      <c r="M93" s="141" t="n"/>
      <c r="N93" s="141" t="n"/>
      <c r="O93" s="141" t="n"/>
      <c r="P93" s="141" t="n"/>
      <c r="Q93" s="141">
        <f>IF(AND($G345="Goal",Q$8&gt;=$I345,Q$8&lt;=$I345+$K345-1),2,IF(AND($G345="Milestone",Q$8&gt;=$I345,Q$8&lt;=$I345+$K345-1),1,""))</f>
        <v/>
      </c>
      <c r="R93" s="141">
        <f>IF(AND($G345="Goal",R$8&gt;=$I345,R$8&lt;=$I345+$K345-1),2,IF(AND($G345="Milestone",R$8&gt;=$I345,R$8&lt;=$I345+$K345-1),1,""))</f>
        <v/>
      </c>
      <c r="S93" s="141">
        <f>IF(AND($G345="Goal",S$8&gt;=$I345,S$8&lt;=$I345+$K345-1),2,IF(AND($G345="Milestone",S$8&gt;=$I345,S$8&lt;=$I345+$K345-1),1,""))</f>
        <v/>
      </c>
      <c r="T93" s="141">
        <f>IF(AND($G345="Goal",T$8&gt;=$I345,T$8&lt;=$I345+$K345-1),2,IF(AND($G345="Milestone",T$8&gt;=$I345,T$8&lt;=$I345+$K345-1),1,""))</f>
        <v/>
      </c>
      <c r="U93" s="141">
        <f>IF(AND($G345="Goal",U$8&gt;=$I345,U$8&lt;=$I345+$K345-1),2,IF(AND($G345="Milestone",U$8&gt;=$I345,U$8&lt;=$I345+$K345-1),1,""))</f>
        <v/>
      </c>
      <c r="V93" s="141">
        <f>IF(AND($G345="Goal",V$8&gt;=$I345,V$8&lt;=$I345+$K345-1),2,IF(AND($G345="Milestone",V$8&gt;=$I345,V$8&lt;=$I345+$K345-1),1,""))</f>
        <v/>
      </c>
      <c r="W93" s="141">
        <f>IF(AND($G345="Goal",W$8&gt;=$I345,W$8&lt;=$I345+$K345-1),2,IF(AND($G345="Milestone",W$8&gt;=$I345,W$8&lt;=$I345+$K345-1),1,""))</f>
        <v/>
      </c>
      <c r="X93" s="218">
        <f>Milestones4352[[#This Row],[GoLive]]-Milestones4352[[#This Row],[Start Date]]</f>
        <v/>
      </c>
    </row>
    <row r="94" ht="75" customHeight="1" s="214">
      <c r="B94" s="138" t="inlineStr">
        <is>
          <t>PCP</t>
        </is>
      </c>
      <c r="C94" s="171" t="inlineStr">
        <is>
          <t>ST14123</t>
        </is>
      </c>
      <c r="D94" s="183" t="inlineStr">
        <is>
          <t>Enabling Claim Audit to Utilize Claim History</t>
        </is>
      </c>
      <c r="E94" s="183" t="n"/>
      <c r="F94" s="183" t="n"/>
      <c r="G94" s="183" t="inlineStr">
        <is>
          <t>On track</t>
        </is>
      </c>
      <c r="H94" s="191" t="inlineStr">
        <is>
          <t>0.0%</t>
        </is>
      </c>
      <c r="I94" s="177" t="d">
        <v>2022-01-01T00:00:00</v>
      </c>
      <c r="J94" s="192" t="d">
        <v>2022-12-31T00:00:00</v>
      </c>
      <c r="K94" s="174">
        <f>Milestones4352[[#This Row],[End Date]]-Milestones4352[[#This Row],[Start Date]]</f>
        <v/>
      </c>
      <c r="L94" s="181" t="inlineStr">
        <is>
          <t>2022-12-31</t>
        </is>
      </c>
      <c r="M94" s="141" t="n"/>
      <c r="N94" s="141" t="n"/>
      <c r="O94" s="141" t="n"/>
      <c r="P94" s="141" t="n"/>
      <c r="Q94" s="141">
        <f>IF(AND($G346="Goal",Q$8&gt;=$I346,Q$8&lt;=$I346+$K346-1),2,IF(AND($G346="Milestone",Q$8&gt;=$I346,Q$8&lt;=$I346+$K346-1),1,""))</f>
        <v/>
      </c>
      <c r="R94" s="141">
        <f>IF(AND($G346="Goal",R$8&gt;=$I346,R$8&lt;=$I346+$K346-1),2,IF(AND($G346="Milestone",R$8&gt;=$I346,R$8&lt;=$I346+$K346-1),1,""))</f>
        <v/>
      </c>
      <c r="S94" s="141">
        <f>IF(AND($G346="Goal",S$8&gt;=$I346,S$8&lt;=$I346+$K346-1),2,IF(AND($G346="Milestone",S$8&gt;=$I346,S$8&lt;=$I346+$K346-1),1,""))</f>
        <v/>
      </c>
      <c r="T94" s="141">
        <f>IF(AND($G346="Goal",T$8&gt;=$I346,T$8&lt;=$I346+$K346-1),2,IF(AND($G346="Milestone",T$8&gt;=$I346,T$8&lt;=$I346+$K346-1),1,""))</f>
        <v/>
      </c>
      <c r="U94" s="141">
        <f>IF(AND($G346="Goal",U$8&gt;=$I346,U$8&lt;=$I346+$K346-1),2,IF(AND($G346="Milestone",U$8&gt;=$I346,U$8&lt;=$I346+$K346-1),1,""))</f>
        <v/>
      </c>
      <c r="V94" s="141">
        <f>IF(AND($G346="Goal",V$8&gt;=$I346,V$8&lt;=$I346+$K346-1),2,IF(AND($G346="Milestone",V$8&gt;=$I346,V$8&lt;=$I346+$K346-1),1,""))</f>
        <v/>
      </c>
      <c r="W94" s="141">
        <f>IF(AND($G346="Goal",W$8&gt;=$I346,W$8&lt;=$I346+$K346-1),2,IF(AND($G346="Milestone",W$8&gt;=$I346,W$8&lt;=$I346+$K346-1),1,""))</f>
        <v/>
      </c>
      <c r="X94" s="218">
        <f>Milestones4352[[#This Row],[GoLive]]-Milestones4352[[#This Row],[Start Date]]</f>
        <v/>
      </c>
    </row>
    <row r="95" ht="75" customHeight="1" s="214">
      <c r="B95" s="138" t="inlineStr">
        <is>
          <t>PCP</t>
        </is>
      </c>
      <c r="C95" s="171" t="inlineStr">
        <is>
          <t>ST14134</t>
        </is>
      </c>
      <c r="D95" s="183" t="inlineStr">
        <is>
          <t>Affordability: Enable TPL payments to apply to claims</t>
        </is>
      </c>
      <c r="E95" s="183" t="n"/>
      <c r="F95" s="183" t="n"/>
      <c r="G95" s="183" t="inlineStr">
        <is>
          <t>On track</t>
        </is>
      </c>
      <c r="H95" s="191" t="inlineStr">
        <is>
          <t>0.0%</t>
        </is>
      </c>
      <c r="I95" s="177" t="d">
        <v>2023-01-02T00:00:00</v>
      </c>
      <c r="J95" s="192" t="d">
        <v>2023-06-01T00:00:00</v>
      </c>
      <c r="K95" s="174">
        <f>Milestones4352[[#This Row],[End Date]]-Milestones4352[[#This Row],[Start Date]]</f>
        <v/>
      </c>
      <c r="L95" s="181" t="inlineStr">
        <is>
          <t>2023-06-01</t>
        </is>
      </c>
      <c r="M95" s="141" t="n"/>
      <c r="N95" s="141" t="n"/>
      <c r="O95" s="141" t="n"/>
      <c r="P95" s="141" t="n"/>
      <c r="Q95" s="141">
        <f>IF(AND($G347="Goal",Q$8&gt;=$I347,Q$8&lt;=$I347+$K347-1),2,IF(AND($G347="Milestone",Q$8&gt;=$I347,Q$8&lt;=$I347+$K347-1),1,""))</f>
        <v/>
      </c>
      <c r="R95" s="141">
        <f>IF(AND($G347="Goal",R$8&gt;=$I347,R$8&lt;=$I347+$K347-1),2,IF(AND($G347="Milestone",R$8&gt;=$I347,R$8&lt;=$I347+$K347-1),1,""))</f>
        <v/>
      </c>
      <c r="S95" s="141">
        <f>IF(AND($G347="Goal",S$8&gt;=$I347,S$8&lt;=$I347+$K347-1),2,IF(AND($G347="Milestone",S$8&gt;=$I347,S$8&lt;=$I347+$K347-1),1,""))</f>
        <v/>
      </c>
      <c r="T95" s="141">
        <f>IF(AND($G347="Goal",T$8&gt;=$I347,T$8&lt;=$I347+$K347-1),2,IF(AND($G347="Milestone",T$8&gt;=$I347,T$8&lt;=$I347+$K347-1),1,""))</f>
        <v/>
      </c>
      <c r="U95" s="141">
        <f>IF(AND($G347="Goal",U$8&gt;=$I347,U$8&lt;=$I347+$K347-1),2,IF(AND($G347="Milestone",U$8&gt;=$I347,U$8&lt;=$I347+$K347-1),1,""))</f>
        <v/>
      </c>
      <c r="V95" s="141">
        <f>IF(AND($G347="Goal",V$8&gt;=$I347,V$8&lt;=$I347+$K347-1),2,IF(AND($G347="Milestone",V$8&gt;=$I347,V$8&lt;=$I347+$K347-1),1,""))</f>
        <v/>
      </c>
      <c r="W95" s="141">
        <f>IF(AND($G347="Goal",W$8&gt;=$I347,W$8&lt;=$I347+$K347-1),2,IF(AND($G347="Milestone",W$8&gt;=$I347,W$8&lt;=$I347+$K347-1),1,""))</f>
        <v/>
      </c>
      <c r="X95" s="218">
        <f>Milestones4352[[#This Row],[GoLive]]-Milestones4352[[#This Row],[Start Date]]</f>
        <v/>
      </c>
    </row>
    <row r="96" ht="75" customHeight="1" s="214">
      <c r="B96" s="138" t="inlineStr">
        <is>
          <t>NA</t>
        </is>
      </c>
      <c r="C96" s="171" t="inlineStr">
        <is>
          <t>ST14152</t>
        </is>
      </c>
      <c r="D96" s="183" t="inlineStr">
        <is>
          <t>Structure Harmonization</t>
        </is>
      </c>
      <c r="E96" s="183" t="n"/>
      <c r="F96" s="183" t="n"/>
      <c r="G96" s="183" t="inlineStr">
        <is>
          <t>On track</t>
        </is>
      </c>
      <c r="H96" s="191" t="inlineStr">
        <is>
          <t>58.2%</t>
        </is>
      </c>
      <c r="I96" s="177" t="d">
        <v>2022-01-01T00:00:00</v>
      </c>
      <c r="J96" s="192" t="d">
        <v>2022-12-31T00:00:00</v>
      </c>
      <c r="K96" s="174">
        <f>Milestones4352[[#This Row],[End Date]]-Milestones4352[[#This Row],[Start Date]]</f>
        <v/>
      </c>
      <c r="L96" s="181" t="inlineStr">
        <is>
          <t>2022-12-01</t>
        </is>
      </c>
      <c r="M96" s="141" t="n"/>
      <c r="N96" s="141" t="n"/>
      <c r="O96" s="141" t="n"/>
      <c r="P96" s="141" t="n"/>
      <c r="Q96" s="141">
        <f>IF(AND($G348="Goal",Q$8&gt;=$I348,Q$8&lt;=$I348+$K348-1),2,IF(AND($G348="Milestone",Q$8&gt;=$I348,Q$8&lt;=$I348+$K348-1),1,""))</f>
        <v/>
      </c>
      <c r="R96" s="141">
        <f>IF(AND($G348="Goal",R$8&gt;=$I348,R$8&lt;=$I348+$K348-1),2,IF(AND($G348="Milestone",R$8&gt;=$I348,R$8&lt;=$I348+$K348-1),1,""))</f>
        <v/>
      </c>
      <c r="S96" s="141">
        <f>IF(AND($G348="Goal",S$8&gt;=$I348,S$8&lt;=$I348+$K348-1),2,IF(AND($G348="Milestone",S$8&gt;=$I348,S$8&lt;=$I348+$K348-1),1,""))</f>
        <v/>
      </c>
      <c r="T96" s="141">
        <f>IF(AND($G348="Goal",T$8&gt;=$I348,T$8&lt;=$I348+$K348-1),2,IF(AND($G348="Milestone",T$8&gt;=$I348,T$8&lt;=$I348+$K348-1),1,""))</f>
        <v/>
      </c>
      <c r="U96" s="141">
        <f>IF(AND($G348="Goal",U$8&gt;=$I348,U$8&lt;=$I348+$K348-1),2,IF(AND($G348="Milestone",U$8&gt;=$I348,U$8&lt;=$I348+$K348-1),1,""))</f>
        <v/>
      </c>
      <c r="V96" s="141">
        <f>IF(AND($G348="Goal",V$8&gt;=$I348,V$8&lt;=$I348+$K348-1),2,IF(AND($G348="Milestone",V$8&gt;=$I348,V$8&lt;=$I348+$K348-1),1,""))</f>
        <v/>
      </c>
      <c r="W96" s="141">
        <f>IF(AND($G348="Goal",W$8&gt;=$I348,W$8&lt;=$I348+$K348-1),2,IF(AND($G348="Milestone",W$8&gt;=$I348,W$8&lt;=$I348+$K348-1),1,""))</f>
        <v/>
      </c>
      <c r="X96" s="218">
        <f>Milestones4352[[#This Row],[GoLive]]-Milestones4352[[#This Row],[Start Date]]</f>
        <v/>
      </c>
    </row>
    <row r="97" ht="75" customHeight="1" s="214">
      <c r="B97" s="138" t="inlineStr">
        <is>
          <t>NA</t>
        </is>
      </c>
      <c r="C97" s="171" t="inlineStr">
        <is>
          <t>ST14153</t>
        </is>
      </c>
      <c r="D97" s="183" t="inlineStr">
        <is>
          <t>Foundational capabilities to support Install and Fulfillment</t>
        </is>
      </c>
      <c r="E97" s="183" t="n"/>
      <c r="F97" s="183" t="n"/>
      <c r="G97" s="183" t="inlineStr">
        <is>
          <t>On track</t>
        </is>
      </c>
      <c r="H97" s="191" t="inlineStr">
        <is>
          <t>33.8%</t>
        </is>
      </c>
      <c r="I97" s="177" t="d">
        <v>2022-01-01T00:00:00</v>
      </c>
      <c r="J97" s="192" t="d">
        <v>2022-12-31T00:00:00</v>
      </c>
      <c r="K97" s="174">
        <f>Milestones4352[[#This Row],[End Date]]-Milestones4352[[#This Row],[Start Date]]</f>
        <v/>
      </c>
      <c r="L97" s="181" t="inlineStr">
        <is>
          <t>2022-12-31</t>
        </is>
      </c>
      <c r="M97" s="141" t="n"/>
      <c r="N97" s="141" t="n"/>
      <c r="O97" s="141" t="n"/>
      <c r="P97" s="141" t="n"/>
      <c r="Q97" s="141">
        <f>IF(AND($G349="Goal",Q$8&gt;=$I349,Q$8&lt;=$I349+$K349-1),2,IF(AND($G349="Milestone",Q$8&gt;=$I349,Q$8&lt;=$I349+$K349-1),1,""))</f>
        <v/>
      </c>
      <c r="R97" s="141">
        <f>IF(AND($G349="Goal",R$8&gt;=$I349,R$8&lt;=$I349+$K349-1),2,IF(AND($G349="Milestone",R$8&gt;=$I349,R$8&lt;=$I349+$K349-1),1,""))</f>
        <v/>
      </c>
      <c r="S97" s="141">
        <f>IF(AND($G349="Goal",S$8&gt;=$I349,S$8&lt;=$I349+$K349-1),2,IF(AND($G349="Milestone",S$8&gt;=$I349,S$8&lt;=$I349+$K349-1),1,""))</f>
        <v/>
      </c>
      <c r="T97" s="141">
        <f>IF(AND($G349="Goal",T$8&gt;=$I349,T$8&lt;=$I349+$K349-1),2,IF(AND($G349="Milestone",T$8&gt;=$I349,T$8&lt;=$I349+$K349-1),1,""))</f>
        <v/>
      </c>
      <c r="U97" s="141">
        <f>IF(AND($G349="Goal",U$8&gt;=$I349,U$8&lt;=$I349+$K349-1),2,IF(AND($G349="Milestone",U$8&gt;=$I349,U$8&lt;=$I349+$K349-1),1,""))</f>
        <v/>
      </c>
      <c r="V97" s="141">
        <f>IF(AND($G349="Goal",V$8&gt;=$I349,V$8&lt;=$I349+$K349-1),2,IF(AND($G349="Milestone",V$8&gt;=$I349,V$8&lt;=$I349+$K349-1),1,""))</f>
        <v/>
      </c>
      <c r="W97" s="141">
        <f>IF(AND($G349="Goal",W$8&gt;=$I349,W$8&lt;=$I349+$K349-1),2,IF(AND($G349="Milestone",W$8&gt;=$I349,W$8&lt;=$I349+$K349-1),1,""))</f>
        <v/>
      </c>
      <c r="X97" s="218">
        <f>Milestones4352[[#This Row],[GoLive]]-Milestones4352[[#This Row],[Start Date]]</f>
        <v/>
      </c>
    </row>
    <row r="98" ht="75" customHeight="1" s="214">
      <c r="B98" s="138" t="inlineStr">
        <is>
          <t>NA</t>
        </is>
      </c>
      <c r="C98" s="171" t="inlineStr">
        <is>
          <t>ST14154</t>
        </is>
      </c>
      <c r="D98" s="183" t="inlineStr">
        <is>
          <t>Financials</t>
        </is>
      </c>
      <c r="E98" s="183" t="n"/>
      <c r="F98" s="183" t="n"/>
      <c r="G98" s="183" t="inlineStr">
        <is>
          <t>On track</t>
        </is>
      </c>
      <c r="H98" s="191" t="inlineStr">
        <is>
          <t>0.0%</t>
        </is>
      </c>
      <c r="I98" s="177" t="d">
        <v>2022-01-01T00:00:00</v>
      </c>
      <c r="J98" s="192" t="d">
        <v>2022-12-31T00:00:00</v>
      </c>
      <c r="K98" s="174">
        <f>Milestones4352[[#This Row],[End Date]]-Milestones4352[[#This Row],[Start Date]]</f>
        <v/>
      </c>
      <c r="L98" s="181" t="inlineStr">
        <is>
          <t>2022-12-31</t>
        </is>
      </c>
      <c r="M98" s="141" t="n"/>
      <c r="N98" s="141" t="n"/>
      <c r="O98" s="141" t="n"/>
      <c r="P98" s="141" t="n"/>
      <c r="Q98" s="141">
        <f>IF(AND($G350="Goal",Q$8&gt;=$I350,Q$8&lt;=$I350+$K350-1),2,IF(AND($G350="Milestone",Q$8&gt;=$I350,Q$8&lt;=$I350+$K350-1),1,""))</f>
        <v/>
      </c>
      <c r="R98" s="141">
        <f>IF(AND($G350="Goal",R$8&gt;=$I350,R$8&lt;=$I350+$K350-1),2,IF(AND($G350="Milestone",R$8&gt;=$I350,R$8&lt;=$I350+$K350-1),1,""))</f>
        <v/>
      </c>
      <c r="S98" s="141">
        <f>IF(AND($G350="Goal",S$8&gt;=$I350,S$8&lt;=$I350+$K350-1),2,IF(AND($G350="Milestone",S$8&gt;=$I350,S$8&lt;=$I350+$K350-1),1,""))</f>
        <v/>
      </c>
      <c r="T98" s="141">
        <f>IF(AND($G350="Goal",T$8&gt;=$I350,T$8&lt;=$I350+$K350-1),2,IF(AND($G350="Milestone",T$8&gt;=$I350,T$8&lt;=$I350+$K350-1),1,""))</f>
        <v/>
      </c>
      <c r="U98" s="141">
        <f>IF(AND($G350="Goal",U$8&gt;=$I350,U$8&lt;=$I350+$K350-1),2,IF(AND($G350="Milestone",U$8&gt;=$I350,U$8&lt;=$I350+$K350-1),1,""))</f>
        <v/>
      </c>
      <c r="V98" s="141">
        <f>IF(AND($G350="Goal",V$8&gt;=$I350,V$8&lt;=$I350+$K350-1),2,IF(AND($G350="Milestone",V$8&gt;=$I350,V$8&lt;=$I350+$K350-1),1,""))</f>
        <v/>
      </c>
      <c r="W98" s="141">
        <f>IF(AND($G350="Goal",W$8&gt;=$I350,W$8&lt;=$I350+$K350-1),2,IF(AND($G350="Milestone",W$8&gt;=$I350,W$8&lt;=$I350+$K350-1),1,""))</f>
        <v/>
      </c>
      <c r="X98" s="218">
        <f>Milestones4352[[#This Row],[GoLive]]-Milestones4352[[#This Row],[Start Date]]</f>
        <v/>
      </c>
    </row>
    <row r="99" ht="75" customHeight="1" s="214">
      <c r="B99" s="138" t="inlineStr">
        <is>
          <t>NA</t>
        </is>
      </c>
      <c r="C99" s="171" t="inlineStr">
        <is>
          <t>ST14155</t>
        </is>
      </c>
      <c r="D99" s="183" t="inlineStr">
        <is>
          <t>ACA Stepwise</t>
        </is>
      </c>
      <c r="E99" s="183" t="n"/>
      <c r="F99" s="183" t="n"/>
      <c r="G99" s="183" t="inlineStr">
        <is>
          <t>On track</t>
        </is>
      </c>
      <c r="H99" s="191" t="inlineStr">
        <is>
          <t>63.6%</t>
        </is>
      </c>
      <c r="I99" s="177" t="d">
        <v>2022-01-01T00:00:00</v>
      </c>
      <c r="J99" s="192" t="d">
        <v>2022-12-31T00:00:00</v>
      </c>
      <c r="K99" s="174">
        <f>Milestones4352[[#This Row],[End Date]]-Milestones4352[[#This Row],[Start Date]]</f>
        <v/>
      </c>
      <c r="L99" s="181" t="inlineStr">
        <is>
          <t>2023-12-31</t>
        </is>
      </c>
      <c r="M99" s="141" t="n"/>
      <c r="N99" s="141" t="n"/>
      <c r="O99" s="141" t="n"/>
      <c r="P99" s="141" t="n"/>
      <c r="Q99" s="141">
        <f>IF(AND($G351="Goal",Q$8&gt;=$I351,Q$8&lt;=$I351+$K351-1),2,IF(AND($G351="Milestone",Q$8&gt;=$I351,Q$8&lt;=$I351+$K351-1),1,""))</f>
        <v/>
      </c>
      <c r="R99" s="141">
        <f>IF(AND($G351="Goal",R$8&gt;=$I351,R$8&lt;=$I351+$K351-1),2,IF(AND($G351="Milestone",R$8&gt;=$I351,R$8&lt;=$I351+$K351-1),1,""))</f>
        <v/>
      </c>
      <c r="S99" s="141">
        <f>IF(AND($G351="Goal",S$8&gt;=$I351,S$8&lt;=$I351+$K351-1),2,IF(AND($G351="Milestone",S$8&gt;=$I351,S$8&lt;=$I351+$K351-1),1,""))</f>
        <v/>
      </c>
      <c r="T99" s="141">
        <f>IF(AND($G351="Goal",T$8&gt;=$I351,T$8&lt;=$I351+$K351-1),2,IF(AND($G351="Milestone",T$8&gt;=$I351,T$8&lt;=$I351+$K351-1),1,""))</f>
        <v/>
      </c>
      <c r="U99" s="141">
        <f>IF(AND($G351="Goal",U$8&gt;=$I351,U$8&lt;=$I351+$K351-1),2,IF(AND($G351="Milestone",U$8&gt;=$I351,U$8&lt;=$I351+$K351-1),1,""))</f>
        <v/>
      </c>
      <c r="V99" s="141">
        <f>IF(AND($G351="Goal",V$8&gt;=$I351,V$8&lt;=$I351+$K351-1),2,IF(AND($G351="Milestone",V$8&gt;=$I351,V$8&lt;=$I351+$K351-1),1,""))</f>
        <v/>
      </c>
      <c r="W99" s="141">
        <f>IF(AND($G351="Goal",W$8&gt;=$I351,W$8&lt;=$I351+$K351-1),2,IF(AND($G351="Milestone",W$8&gt;=$I351,W$8&lt;=$I351+$K351-1),1,""))</f>
        <v/>
      </c>
      <c r="X99" s="218">
        <f>Milestones4352[[#This Row],[GoLive]]-Milestones4352[[#This Row],[Start Date]]</f>
        <v/>
      </c>
    </row>
    <row r="100" ht="75" customHeight="1" s="214">
      <c r="B100" s="138" t="inlineStr">
        <is>
          <t>NA</t>
        </is>
      </c>
      <c r="C100" s="171" t="inlineStr">
        <is>
          <t>ST14156</t>
        </is>
      </c>
      <c r="D100" s="183" t="inlineStr">
        <is>
          <t>Commissions</t>
        </is>
      </c>
      <c r="E100" s="183" t="n"/>
      <c r="F100" s="183" t="n"/>
      <c r="G100" s="183" t="inlineStr">
        <is>
          <t>On track</t>
        </is>
      </c>
      <c r="H100" s="191" t="inlineStr">
        <is>
          <t>21.0%</t>
        </is>
      </c>
      <c r="I100" s="177" t="d">
        <v>2022-01-01T00:00:00</v>
      </c>
      <c r="J100" s="192" t="d">
        <v>2022-12-31T00:00:00</v>
      </c>
      <c r="K100" s="174">
        <f>Milestones4352[[#This Row],[End Date]]-Milestones4352[[#This Row],[Start Date]]</f>
        <v/>
      </c>
      <c r="L100" s="181" t="inlineStr">
        <is>
          <t>2022-12-31</t>
        </is>
      </c>
      <c r="M100" s="141" t="n"/>
      <c r="N100" s="141" t="n"/>
      <c r="O100" s="141" t="n"/>
      <c r="P100" s="141" t="n"/>
      <c r="Q100" s="141">
        <f>IF(AND($G352="Goal",Q$8&gt;=$I352,Q$8&lt;=$I352+$K352-1),2,IF(AND($G352="Milestone",Q$8&gt;=$I352,Q$8&lt;=$I352+$K352-1),1,""))</f>
        <v/>
      </c>
      <c r="R100" s="141">
        <f>IF(AND($G352="Goal",R$8&gt;=$I352,R$8&lt;=$I352+$K352-1),2,IF(AND($G352="Milestone",R$8&gt;=$I352,R$8&lt;=$I352+$K352-1),1,""))</f>
        <v/>
      </c>
      <c r="S100" s="141">
        <f>IF(AND($G352="Goal",S$8&gt;=$I352,S$8&lt;=$I352+$K352-1),2,IF(AND($G352="Milestone",S$8&gt;=$I352,S$8&lt;=$I352+$K352-1),1,""))</f>
        <v/>
      </c>
      <c r="T100" s="141">
        <f>IF(AND($G352="Goal",T$8&gt;=$I352,T$8&lt;=$I352+$K352-1),2,IF(AND($G352="Milestone",T$8&gt;=$I352,T$8&lt;=$I352+$K352-1),1,""))</f>
        <v/>
      </c>
      <c r="U100" s="141">
        <f>IF(AND($G352="Goal",U$8&gt;=$I352,U$8&lt;=$I352+$K352-1),2,IF(AND($G352="Milestone",U$8&gt;=$I352,U$8&lt;=$I352+$K352-1),1,""))</f>
        <v/>
      </c>
      <c r="V100" s="141">
        <f>IF(AND($G352="Goal",V$8&gt;=$I352,V$8&lt;=$I352+$K352-1),2,IF(AND($G352="Milestone",V$8&gt;=$I352,V$8&lt;=$I352+$K352-1),1,""))</f>
        <v/>
      </c>
      <c r="W100" s="141">
        <f>IF(AND($G352="Goal",W$8&gt;=$I352,W$8&lt;=$I352+$K352-1),2,IF(AND($G352="Milestone",W$8&gt;=$I352,W$8&lt;=$I352+$K352-1),1,""))</f>
        <v/>
      </c>
      <c r="X100" s="218">
        <f>Milestones4352[[#This Row],[GoLive]]-Milestones4352[[#This Row],[Start Date]]</f>
        <v/>
      </c>
    </row>
    <row r="101" ht="75" customHeight="1" s="214">
      <c r="B101" s="138" t="inlineStr">
        <is>
          <t>NA</t>
        </is>
      </c>
      <c r="C101" s="171" t="inlineStr">
        <is>
          <t>ST14157</t>
        </is>
      </c>
      <c r="D101" s="183" t="inlineStr">
        <is>
          <t>Billing</t>
        </is>
      </c>
      <c r="E101" s="183" t="n"/>
      <c r="F101" s="183" t="n"/>
      <c r="G101" s="183" t="inlineStr">
        <is>
          <t>On track</t>
        </is>
      </c>
      <c r="H101" s="191" t="inlineStr">
        <is>
          <t>41.0%</t>
        </is>
      </c>
      <c r="I101" s="177" t="d">
        <v>2022-01-01T00:00:00</v>
      </c>
      <c r="J101" s="192" t="d">
        <v>2022-12-31T00:00:00</v>
      </c>
      <c r="K101" s="174">
        <f>Milestones4352[[#This Row],[End Date]]-Milestones4352[[#This Row],[Start Date]]</f>
        <v/>
      </c>
      <c r="L101" s="181" t="inlineStr">
        <is>
          <t>2022-12-31</t>
        </is>
      </c>
      <c r="M101" s="141" t="n"/>
      <c r="N101" s="141" t="n"/>
      <c r="O101" s="141" t="n"/>
      <c r="P101" s="141" t="n"/>
      <c r="Q101" s="141">
        <f>IF(AND($G353="Goal",Q$8&gt;=$I353,Q$8&lt;=$I353+$K353-1),2,IF(AND($G353="Milestone",Q$8&gt;=$I353,Q$8&lt;=$I353+$K353-1),1,""))</f>
        <v/>
      </c>
      <c r="R101" s="141">
        <f>IF(AND($G353="Goal",R$8&gt;=$I353,R$8&lt;=$I353+$K353-1),2,IF(AND($G353="Milestone",R$8&gt;=$I353,R$8&lt;=$I353+$K353-1),1,""))</f>
        <v/>
      </c>
      <c r="S101" s="141">
        <f>IF(AND($G353="Goal",S$8&gt;=$I353,S$8&lt;=$I353+$K353-1),2,IF(AND($G353="Milestone",S$8&gt;=$I353,S$8&lt;=$I353+$K353-1),1,""))</f>
        <v/>
      </c>
      <c r="T101" s="141">
        <f>IF(AND($G353="Goal",T$8&gt;=$I353,T$8&lt;=$I353+$K353-1),2,IF(AND($G353="Milestone",T$8&gt;=$I353,T$8&lt;=$I353+$K353-1),1,""))</f>
        <v/>
      </c>
      <c r="U101" s="141">
        <f>IF(AND($G353="Goal",U$8&gt;=$I353,U$8&lt;=$I353+$K353-1),2,IF(AND($G353="Milestone",U$8&gt;=$I353,U$8&lt;=$I353+$K353-1),1,""))</f>
        <v/>
      </c>
      <c r="V101" s="141">
        <f>IF(AND($G353="Goal",V$8&gt;=$I353,V$8&lt;=$I353+$K353-1),2,IF(AND($G353="Milestone",V$8&gt;=$I353,V$8&lt;=$I353+$K353-1),1,""))</f>
        <v/>
      </c>
      <c r="W101" s="141">
        <f>IF(AND($G353="Goal",W$8&gt;=$I353,W$8&lt;=$I353+$K353-1),2,IF(AND($G353="Milestone",W$8&gt;=$I353,W$8&lt;=$I353+$K353-1),1,""))</f>
        <v/>
      </c>
      <c r="X101" s="218">
        <f>Milestones4352[[#This Row],[GoLive]]-Milestones4352[[#This Row],[Start Date]]</f>
        <v/>
      </c>
    </row>
    <row r="102" ht="75" customHeight="1" s="214">
      <c r="B102" s="138" t="inlineStr">
        <is>
          <t>NA</t>
        </is>
      </c>
      <c r="C102" s="171" t="inlineStr">
        <is>
          <t>ST14158</t>
        </is>
      </c>
      <c r="D102" s="183" t="inlineStr">
        <is>
          <t>EDI Expansion (Enrollment)</t>
        </is>
      </c>
      <c r="E102" s="183" t="n"/>
      <c r="F102" s="183" t="n"/>
      <c r="G102" s="183" t="inlineStr">
        <is>
          <t>On track</t>
        </is>
      </c>
      <c r="H102" s="191" t="inlineStr">
        <is>
          <t>38.3%</t>
        </is>
      </c>
      <c r="I102" s="177" t="d">
        <v>2022-01-01T00:00:00</v>
      </c>
      <c r="J102" s="192" t="d">
        <v>2022-12-31T00:00:00</v>
      </c>
      <c r="K102" s="174">
        <f>Milestones4352[[#This Row],[End Date]]-Milestones4352[[#This Row],[Start Date]]</f>
        <v/>
      </c>
      <c r="L102" s="181" t="inlineStr">
        <is>
          <t>2022-12-31</t>
        </is>
      </c>
      <c r="M102" s="141" t="n"/>
      <c r="N102" s="141" t="n"/>
      <c r="O102" s="141" t="n"/>
      <c r="P102" s="141" t="n"/>
      <c r="Q102" s="141">
        <f>IF(AND($G354="Goal",Q$8&gt;=$I354,Q$8&lt;=$I354+$K354-1),2,IF(AND($G354="Milestone",Q$8&gt;=$I354,Q$8&lt;=$I354+$K354-1),1,""))</f>
        <v/>
      </c>
      <c r="R102" s="141">
        <f>IF(AND($G354="Goal",R$8&gt;=$I354,R$8&lt;=$I354+$K354-1),2,IF(AND($G354="Milestone",R$8&gt;=$I354,R$8&lt;=$I354+$K354-1),1,""))</f>
        <v/>
      </c>
      <c r="S102" s="141">
        <f>IF(AND($G354="Goal",S$8&gt;=$I354,S$8&lt;=$I354+$K354-1),2,IF(AND($G354="Milestone",S$8&gt;=$I354,S$8&lt;=$I354+$K354-1),1,""))</f>
        <v/>
      </c>
      <c r="T102" s="141">
        <f>IF(AND($G354="Goal",T$8&gt;=$I354,T$8&lt;=$I354+$K354-1),2,IF(AND($G354="Milestone",T$8&gt;=$I354,T$8&lt;=$I354+$K354-1),1,""))</f>
        <v/>
      </c>
      <c r="U102" s="141">
        <f>IF(AND($G354="Goal",U$8&gt;=$I354,U$8&lt;=$I354+$K354-1),2,IF(AND($G354="Milestone",U$8&gt;=$I354,U$8&lt;=$I354+$K354-1),1,""))</f>
        <v/>
      </c>
      <c r="V102" s="141">
        <f>IF(AND($G354="Goal",V$8&gt;=$I354,V$8&lt;=$I354+$K354-1),2,IF(AND($G354="Milestone",V$8&gt;=$I354,V$8&lt;=$I354+$K354-1),1,""))</f>
        <v/>
      </c>
      <c r="W102" s="141">
        <f>IF(AND($G354="Goal",W$8&gt;=$I354,W$8&lt;=$I354+$K354-1),2,IF(AND($G354="Milestone",W$8&gt;=$I354,W$8&lt;=$I354+$K354-1),1,""))</f>
        <v/>
      </c>
      <c r="X102" s="218">
        <f>Milestones4352[[#This Row],[GoLive]]-Milestones4352[[#This Row],[Start Date]]</f>
        <v/>
      </c>
    </row>
    <row r="103" ht="75" customHeight="1" s="214">
      <c r="B103" s="138" t="inlineStr">
        <is>
          <t>NA</t>
        </is>
      </c>
      <c r="C103" s="171" t="inlineStr">
        <is>
          <t>ST14159</t>
        </is>
      </c>
      <c r="D103" s="183" t="inlineStr">
        <is>
          <t>Regulatory</t>
        </is>
      </c>
      <c r="E103" s="183" t="n"/>
      <c r="F103" s="183" t="n"/>
      <c r="G103" s="183" t="inlineStr">
        <is>
          <t>On track</t>
        </is>
      </c>
      <c r="H103" s="191" t="inlineStr">
        <is>
          <t>92.3%</t>
        </is>
      </c>
      <c r="I103" s="177" t="d">
        <v>2022-01-01T00:00:00</v>
      </c>
      <c r="J103" s="192" t="d">
        <v>2022-08-31T00:00:00</v>
      </c>
      <c r="K103" s="174">
        <f>Milestones4352[[#This Row],[End Date]]-Milestones4352[[#This Row],[Start Date]]</f>
        <v/>
      </c>
      <c r="L103" s="181" t="inlineStr">
        <is>
          <t>2022-09-01</t>
        </is>
      </c>
      <c r="M103" s="141" t="n"/>
      <c r="N103" s="141" t="n"/>
      <c r="O103" s="141" t="n"/>
      <c r="P103" s="141" t="n"/>
      <c r="Q103" s="141">
        <f>IF(AND($G355="Goal",Q$8&gt;=$I355,Q$8&lt;=$I355+$K355-1),2,IF(AND($G355="Milestone",Q$8&gt;=$I355,Q$8&lt;=$I355+$K355-1),1,""))</f>
        <v/>
      </c>
      <c r="R103" s="141">
        <f>IF(AND($G355="Goal",R$8&gt;=$I355,R$8&lt;=$I355+$K355-1),2,IF(AND($G355="Milestone",R$8&gt;=$I355,R$8&lt;=$I355+$K355-1),1,""))</f>
        <v/>
      </c>
      <c r="S103" s="141">
        <f>IF(AND($G355="Goal",S$8&gt;=$I355,S$8&lt;=$I355+$K355-1),2,IF(AND($G355="Milestone",S$8&gt;=$I355,S$8&lt;=$I355+$K355-1),1,""))</f>
        <v/>
      </c>
      <c r="T103" s="141">
        <f>IF(AND($G355="Goal",T$8&gt;=$I355,T$8&lt;=$I355+$K355-1),2,IF(AND($G355="Milestone",T$8&gt;=$I355,T$8&lt;=$I355+$K355-1),1,""))</f>
        <v/>
      </c>
      <c r="U103" s="141">
        <f>IF(AND($G355="Goal",U$8&gt;=$I355,U$8&lt;=$I355+$K355-1),2,IF(AND($G355="Milestone",U$8&gt;=$I355,U$8&lt;=$I355+$K355-1),1,""))</f>
        <v/>
      </c>
      <c r="V103" s="141">
        <f>IF(AND($G355="Goal",V$8&gt;=$I355,V$8&lt;=$I355+$K355-1),2,IF(AND($G355="Milestone",V$8&gt;=$I355,V$8&lt;=$I355+$K355-1),1,""))</f>
        <v/>
      </c>
      <c r="W103" s="141">
        <f>IF(AND($G355="Goal",W$8&gt;=$I355,W$8&lt;=$I355+$K355-1),2,IF(AND($G355="Milestone",W$8&gt;=$I355,W$8&lt;=$I355+$K355-1),1,""))</f>
        <v/>
      </c>
      <c r="X103" s="218">
        <f>Milestones4352[[#This Row],[GoLive]]-Milestones4352[[#This Row],[Start Date]]</f>
        <v/>
      </c>
    </row>
    <row r="104" ht="75" customHeight="1" s="214">
      <c r="B104" s="138" t="inlineStr">
        <is>
          <t>NA</t>
        </is>
      </c>
      <c r="C104" s="171" t="inlineStr">
        <is>
          <t>ST14160</t>
        </is>
      </c>
      <c r="D104" s="183" t="inlineStr">
        <is>
          <t>COC</t>
        </is>
      </c>
      <c r="E104" s="183" t="n"/>
      <c r="F104" s="183" t="n"/>
      <c r="G104" s="183" t="inlineStr">
        <is>
          <t>On track</t>
        </is>
      </c>
      <c r="H104" s="191" t="inlineStr">
        <is>
          <t>84.4%</t>
        </is>
      </c>
      <c r="I104" s="177" t="d">
        <v>2022-01-01T00:00:00</v>
      </c>
      <c r="J104" s="192" t="d">
        <v>2022-08-31T00:00:00</v>
      </c>
      <c r="K104" s="174">
        <f>Milestones4352[[#This Row],[End Date]]-Milestones4352[[#This Row],[Start Date]]</f>
        <v/>
      </c>
      <c r="L104" s="181" t="inlineStr">
        <is>
          <t>2022-09-01</t>
        </is>
      </c>
      <c r="M104" s="141" t="n"/>
      <c r="N104" s="141" t="n"/>
      <c r="O104" s="141" t="n"/>
      <c r="P104" s="141" t="n"/>
      <c r="Q104" s="141">
        <f>IF(AND($G356="Goal",Q$8&gt;=$I356,Q$8&lt;=$I356+$K356-1),2,IF(AND($G356="Milestone",Q$8&gt;=$I356,Q$8&lt;=$I356+$K356-1),1,""))</f>
        <v/>
      </c>
      <c r="R104" s="141">
        <f>IF(AND($G356="Goal",R$8&gt;=$I356,R$8&lt;=$I356+$K356-1),2,IF(AND($G356="Milestone",R$8&gt;=$I356,R$8&lt;=$I356+$K356-1),1,""))</f>
        <v/>
      </c>
      <c r="S104" s="141">
        <f>IF(AND($G356="Goal",S$8&gt;=$I356,S$8&lt;=$I356+$K356-1),2,IF(AND($G356="Milestone",S$8&gt;=$I356,S$8&lt;=$I356+$K356-1),1,""))</f>
        <v/>
      </c>
      <c r="T104" s="141">
        <f>IF(AND($G356="Goal",T$8&gt;=$I356,T$8&lt;=$I356+$K356-1),2,IF(AND($G356="Milestone",T$8&gt;=$I356,T$8&lt;=$I356+$K356-1),1,""))</f>
        <v/>
      </c>
      <c r="U104" s="141">
        <f>IF(AND($G356="Goal",U$8&gt;=$I356,U$8&lt;=$I356+$K356-1),2,IF(AND($G356="Milestone",U$8&gt;=$I356,U$8&lt;=$I356+$K356-1),1,""))</f>
        <v/>
      </c>
      <c r="V104" s="141">
        <f>IF(AND($G356="Goal",V$8&gt;=$I356,V$8&lt;=$I356+$K356-1),2,IF(AND($G356="Milestone",V$8&gt;=$I356,V$8&lt;=$I356+$K356-1),1,""))</f>
        <v/>
      </c>
      <c r="W104" s="141">
        <f>IF(AND($G356="Goal",W$8&gt;=$I356,W$8&lt;=$I356+$K356-1),2,IF(AND($G356="Milestone",W$8&gt;=$I356,W$8&lt;=$I356+$K356-1),1,""))</f>
        <v/>
      </c>
      <c r="X104" s="218">
        <f>Milestones4352[[#This Row],[GoLive]]-Milestones4352[[#This Row],[Start Date]]</f>
        <v/>
      </c>
    </row>
    <row r="105" ht="75" customHeight="1" s="214">
      <c r="B105" s="138" t="inlineStr">
        <is>
          <t>NA</t>
        </is>
      </c>
      <c r="C105" s="171" t="inlineStr">
        <is>
          <t>ST14161</t>
        </is>
      </c>
      <c r="D105" s="183" t="inlineStr">
        <is>
          <t>Multiple Bill Groups</t>
        </is>
      </c>
      <c r="E105" s="183" t="n"/>
      <c r="F105" s="183" t="n"/>
      <c r="G105" s="183" t="inlineStr">
        <is>
          <t>On track</t>
        </is>
      </c>
      <c r="H105" s="191" t="inlineStr">
        <is>
          <t>92.3%</t>
        </is>
      </c>
      <c r="I105" s="177" t="d">
        <v>2022-01-01T00:00:00</v>
      </c>
      <c r="J105" s="192" t="d">
        <v>2022-08-31T00:00:00</v>
      </c>
      <c r="K105" s="174">
        <f>Milestones4352[[#This Row],[End Date]]-Milestones4352[[#This Row],[Start Date]]</f>
        <v/>
      </c>
      <c r="L105" s="181" t="inlineStr">
        <is>
          <t>2022-09-01</t>
        </is>
      </c>
      <c r="M105" s="141" t="n"/>
      <c r="N105" s="141" t="n"/>
      <c r="O105" s="141" t="n"/>
      <c r="P105" s="141" t="n"/>
      <c r="Q105" s="141">
        <f>IF(AND($G357="Goal",Q$8&gt;=$I357,Q$8&lt;=$I357+$K357-1),2,IF(AND($G357="Milestone",Q$8&gt;=$I357,Q$8&lt;=$I357+$K357-1),1,""))</f>
        <v/>
      </c>
      <c r="R105" s="141">
        <f>IF(AND($G357="Goal",R$8&gt;=$I357,R$8&lt;=$I357+$K357-1),2,IF(AND($G357="Milestone",R$8&gt;=$I357,R$8&lt;=$I357+$K357-1),1,""))</f>
        <v/>
      </c>
      <c r="S105" s="141">
        <f>IF(AND($G357="Goal",S$8&gt;=$I357,S$8&lt;=$I357+$K357-1),2,IF(AND($G357="Milestone",S$8&gt;=$I357,S$8&lt;=$I357+$K357-1),1,""))</f>
        <v/>
      </c>
      <c r="T105" s="141">
        <f>IF(AND($G357="Goal",T$8&gt;=$I357,T$8&lt;=$I357+$K357-1),2,IF(AND($G357="Milestone",T$8&gt;=$I357,T$8&lt;=$I357+$K357-1),1,""))</f>
        <v/>
      </c>
      <c r="U105" s="141">
        <f>IF(AND($G357="Goal",U$8&gt;=$I357,U$8&lt;=$I357+$K357-1),2,IF(AND($G357="Milestone",U$8&gt;=$I357,U$8&lt;=$I357+$K357-1),1,""))</f>
        <v/>
      </c>
      <c r="V105" s="141">
        <f>IF(AND($G357="Goal",V$8&gt;=$I357,V$8&lt;=$I357+$K357-1),2,IF(AND($G357="Milestone",V$8&gt;=$I357,V$8&lt;=$I357+$K357-1),1,""))</f>
        <v/>
      </c>
      <c r="W105" s="141">
        <f>IF(AND($G357="Goal",W$8&gt;=$I357,W$8&lt;=$I357+$K357-1),2,IF(AND($G357="Milestone",W$8&gt;=$I357,W$8&lt;=$I357+$K357-1),1,""))</f>
        <v/>
      </c>
      <c r="X105" s="218">
        <f>Milestones4352[[#This Row],[GoLive]]-Milestones4352[[#This Row],[Start Date]]</f>
        <v/>
      </c>
    </row>
    <row r="106" ht="75" customHeight="1" s="214">
      <c r="B106" s="138" t="inlineStr">
        <is>
          <t>NA</t>
        </is>
      </c>
      <c r="C106" s="171" t="inlineStr">
        <is>
          <t>ST14162</t>
        </is>
      </c>
      <c r="D106" s="183" t="inlineStr">
        <is>
          <t>Cascading Changes</t>
        </is>
      </c>
      <c r="E106" s="183" t="n"/>
      <c r="F106" s="183" t="n"/>
      <c r="G106" s="183" t="inlineStr">
        <is>
          <t>On track</t>
        </is>
      </c>
      <c r="H106" s="191" t="inlineStr">
        <is>
          <t>4.7%</t>
        </is>
      </c>
      <c r="I106" s="177" t="d">
        <v>2022-01-01T00:00:00</v>
      </c>
      <c r="J106" s="192" t="d">
        <v>2022-01-01T00:00:00</v>
      </c>
      <c r="K106" s="174">
        <f>Milestones4352[[#This Row],[End Date]]-Milestones4352[[#This Row],[Start Date]]</f>
        <v/>
      </c>
      <c r="L106" s="181" t="inlineStr">
        <is>
          <t>2022-12-31</t>
        </is>
      </c>
      <c r="M106" s="141" t="n"/>
      <c r="N106" s="141" t="n"/>
      <c r="O106" s="141" t="n"/>
      <c r="P106" s="141" t="n"/>
      <c r="Q106" s="141">
        <f>IF(AND($G358="Goal",Q$8&gt;=$I358,Q$8&lt;=$I358+$K358-1),2,IF(AND($G358="Milestone",Q$8&gt;=$I358,Q$8&lt;=$I358+$K358-1),1,""))</f>
        <v/>
      </c>
      <c r="R106" s="141">
        <f>IF(AND($G358="Goal",R$8&gt;=$I358,R$8&lt;=$I358+$K358-1),2,IF(AND($G358="Milestone",R$8&gt;=$I358,R$8&lt;=$I358+$K358-1),1,""))</f>
        <v/>
      </c>
      <c r="S106" s="141">
        <f>IF(AND($G358="Goal",S$8&gt;=$I358,S$8&lt;=$I358+$K358-1),2,IF(AND($G358="Milestone",S$8&gt;=$I358,S$8&lt;=$I358+$K358-1),1,""))</f>
        <v/>
      </c>
      <c r="T106" s="141">
        <f>IF(AND($G358="Goal",T$8&gt;=$I358,T$8&lt;=$I358+$K358-1),2,IF(AND($G358="Milestone",T$8&gt;=$I358,T$8&lt;=$I358+$K358-1),1,""))</f>
        <v/>
      </c>
      <c r="U106" s="141">
        <f>IF(AND($G358="Goal",U$8&gt;=$I358,U$8&lt;=$I358+$K358-1),2,IF(AND($G358="Milestone",U$8&gt;=$I358,U$8&lt;=$I358+$K358-1),1,""))</f>
        <v/>
      </c>
      <c r="V106" s="141">
        <f>IF(AND($G358="Goal",V$8&gt;=$I358,V$8&lt;=$I358+$K358-1),2,IF(AND($G358="Milestone",V$8&gt;=$I358,V$8&lt;=$I358+$K358-1),1,""))</f>
        <v/>
      </c>
      <c r="W106" s="141">
        <f>IF(AND($G358="Goal",W$8&gt;=$I358,W$8&lt;=$I358+$K358-1),2,IF(AND($G358="Milestone",W$8&gt;=$I358,W$8&lt;=$I358+$K358-1),1,""))</f>
        <v/>
      </c>
      <c r="X106" s="218">
        <f>Milestones4352[[#This Row],[GoLive]]-Milestones4352[[#This Row],[Start Date]]</f>
        <v/>
      </c>
    </row>
    <row r="107" ht="75" customHeight="1" s="214">
      <c r="B107" s="138" t="inlineStr">
        <is>
          <t>NA</t>
        </is>
      </c>
      <c r="C107" s="171" t="inlineStr">
        <is>
          <t>ST14163</t>
        </is>
      </c>
      <c r="D107" s="183" t="inlineStr">
        <is>
          <t>COB Automation</t>
        </is>
      </c>
      <c r="E107" s="183" t="n"/>
      <c r="F107" s="183" t="n"/>
      <c r="G107" s="183" t="inlineStr">
        <is>
          <t>On track</t>
        </is>
      </c>
      <c r="H107" s="191" t="inlineStr">
        <is>
          <t>0.0%</t>
        </is>
      </c>
      <c r="I107" s="177" t="d">
        <v>2022-01-01T00:00:00</v>
      </c>
      <c r="J107" s="192" t="d">
        <v>2022-12-31T00:00:00</v>
      </c>
      <c r="K107" s="174">
        <f>Milestones4352[[#This Row],[End Date]]-Milestones4352[[#This Row],[Start Date]]</f>
        <v/>
      </c>
      <c r="L107" s="181" t="inlineStr">
        <is>
          <t>2022-12-31</t>
        </is>
      </c>
      <c r="M107" s="141" t="n"/>
      <c r="N107" s="141" t="n"/>
      <c r="O107" s="141" t="n"/>
      <c r="P107" s="141" t="n"/>
      <c r="Q107" s="141">
        <f>IF(AND($G359="Goal",Q$8&gt;=$I359,Q$8&lt;=$I359+$K359-1),2,IF(AND($G359="Milestone",Q$8&gt;=$I359,Q$8&lt;=$I359+$K359-1),1,""))</f>
        <v/>
      </c>
      <c r="R107" s="141">
        <f>IF(AND($G359="Goal",R$8&gt;=$I359,R$8&lt;=$I359+$K359-1),2,IF(AND($G359="Milestone",R$8&gt;=$I359,R$8&lt;=$I359+$K359-1),1,""))</f>
        <v/>
      </c>
      <c r="S107" s="141">
        <f>IF(AND($G359="Goal",S$8&gt;=$I359,S$8&lt;=$I359+$K359-1),2,IF(AND($G359="Milestone",S$8&gt;=$I359,S$8&lt;=$I359+$K359-1),1,""))</f>
        <v/>
      </c>
      <c r="T107" s="141">
        <f>IF(AND($G359="Goal",T$8&gt;=$I359,T$8&lt;=$I359+$K359-1),2,IF(AND($G359="Milestone",T$8&gt;=$I359,T$8&lt;=$I359+$K359-1),1,""))</f>
        <v/>
      </c>
      <c r="U107" s="141">
        <f>IF(AND($G359="Goal",U$8&gt;=$I359,U$8&lt;=$I359+$K359-1),2,IF(AND($G359="Milestone",U$8&gt;=$I359,U$8&lt;=$I359+$K359-1),1,""))</f>
        <v/>
      </c>
      <c r="V107" s="141">
        <f>IF(AND($G359="Goal",V$8&gt;=$I359,V$8&lt;=$I359+$K359-1),2,IF(AND($G359="Milestone",V$8&gt;=$I359,V$8&lt;=$I359+$K359-1),1,""))</f>
        <v/>
      </c>
      <c r="W107" s="141">
        <f>IF(AND($G359="Goal",W$8&gt;=$I359,W$8&lt;=$I359+$K359-1),2,IF(AND($G359="Milestone",W$8&gt;=$I359,W$8&lt;=$I359+$K359-1),1,""))</f>
        <v/>
      </c>
      <c r="X107" s="218">
        <f>Milestones4352[[#This Row],[GoLive]]-Milestones4352[[#This Row],[Start Date]]</f>
        <v/>
      </c>
    </row>
    <row r="108" ht="75" customHeight="1" s="214">
      <c r="B108" s="138" t="inlineStr">
        <is>
          <t>NA</t>
        </is>
      </c>
      <c r="C108" s="171" t="inlineStr">
        <is>
          <t>ST14165</t>
        </is>
      </c>
      <c r="D108" s="183" t="inlineStr">
        <is>
          <t>Funding Mechanism</t>
        </is>
      </c>
      <c r="E108" s="183" t="n"/>
      <c r="F108" s="183" t="n"/>
      <c r="G108" s="183" t="inlineStr">
        <is>
          <t>On track</t>
        </is>
      </c>
      <c r="H108" s="191" t="inlineStr">
        <is>
          <t>91.7%</t>
        </is>
      </c>
      <c r="I108" s="177" t="d">
        <v>2022-01-01T00:00:00</v>
      </c>
      <c r="J108" s="192" t="d">
        <v>2022-12-31T00:00:00</v>
      </c>
      <c r="K108" s="174">
        <f>Milestones4352[[#This Row],[End Date]]-Milestones4352[[#This Row],[Start Date]]</f>
        <v/>
      </c>
      <c r="L108" s="181" t="inlineStr">
        <is>
          <t>2022-12-31</t>
        </is>
      </c>
      <c r="M108" s="141" t="n"/>
      <c r="N108" s="141" t="n"/>
      <c r="O108" s="141" t="n"/>
      <c r="P108" s="141" t="n"/>
      <c r="Q108" s="141">
        <f>IF(AND($G360="Goal",Q$8&gt;=$I360,Q$8&lt;=$I360+$K360-1),2,IF(AND($G360="Milestone",Q$8&gt;=$I360,Q$8&lt;=$I360+$K360-1),1,""))</f>
        <v/>
      </c>
      <c r="R108" s="141">
        <f>IF(AND($G360="Goal",R$8&gt;=$I360,R$8&lt;=$I360+$K360-1),2,IF(AND($G360="Milestone",R$8&gt;=$I360,R$8&lt;=$I360+$K360-1),1,""))</f>
        <v/>
      </c>
      <c r="S108" s="141">
        <f>IF(AND($G360="Goal",S$8&gt;=$I360,S$8&lt;=$I360+$K360-1),2,IF(AND($G360="Milestone",S$8&gt;=$I360,S$8&lt;=$I360+$K360-1),1,""))</f>
        <v/>
      </c>
      <c r="T108" s="141">
        <f>IF(AND($G360="Goal",T$8&gt;=$I360,T$8&lt;=$I360+$K360-1),2,IF(AND($G360="Milestone",T$8&gt;=$I360,T$8&lt;=$I360+$K360-1),1,""))</f>
        <v/>
      </c>
      <c r="U108" s="141">
        <f>IF(AND($G360="Goal",U$8&gt;=$I360,U$8&lt;=$I360+$K360-1),2,IF(AND($G360="Milestone",U$8&gt;=$I360,U$8&lt;=$I360+$K360-1),1,""))</f>
        <v/>
      </c>
      <c r="V108" s="141">
        <f>IF(AND($G360="Goal",V$8&gt;=$I360,V$8&lt;=$I360+$K360-1),2,IF(AND($G360="Milestone",V$8&gt;=$I360,V$8&lt;=$I360+$K360-1),1,""))</f>
        <v/>
      </c>
      <c r="W108" s="141">
        <f>IF(AND($G360="Goal",W$8&gt;=$I360,W$8&lt;=$I360+$K360-1),2,IF(AND($G360="Milestone",W$8&gt;=$I360,W$8&lt;=$I360+$K360-1),1,""))</f>
        <v/>
      </c>
      <c r="X108" s="218">
        <f>Milestones4352[[#This Row],[GoLive]]-Milestones4352[[#This Row],[Start Date]]</f>
        <v/>
      </c>
    </row>
    <row r="109" ht="75" customHeight="1" s="214">
      <c r="B109" s="138" t="inlineStr">
        <is>
          <t>NA</t>
        </is>
      </c>
      <c r="C109" s="171" t="inlineStr">
        <is>
          <t>ST14166</t>
        </is>
      </c>
      <c r="D109" s="183" t="inlineStr">
        <is>
          <t>EDI (270/271)</t>
        </is>
      </c>
      <c r="E109" s="183" t="n"/>
      <c r="F109" s="183" t="n"/>
      <c r="G109" s="183" t="inlineStr">
        <is>
          <t>On track</t>
        </is>
      </c>
      <c r="H109" s="191" t="inlineStr">
        <is>
          <t>63.6%</t>
        </is>
      </c>
      <c r="I109" s="177" t="d">
        <v>2022-01-01T00:00:00</v>
      </c>
      <c r="J109" s="192" t="d">
        <v>2022-10-17T00:00:00</v>
      </c>
      <c r="K109" s="174">
        <f>Milestones4352[[#This Row],[End Date]]-Milestones4352[[#This Row],[Start Date]]</f>
        <v/>
      </c>
      <c r="L109" s="181" t="inlineStr">
        <is>
          <t>2022-12-31</t>
        </is>
      </c>
      <c r="M109" s="141" t="n"/>
      <c r="N109" s="141" t="n"/>
      <c r="O109" s="141" t="n"/>
      <c r="P109" s="141" t="n"/>
      <c r="Q109" s="141">
        <f>IF(AND($G361="Goal",Q$8&gt;=$I361,Q$8&lt;=$I361+$K361-1),2,IF(AND($G361="Milestone",Q$8&gt;=$I361,Q$8&lt;=$I361+$K361-1),1,""))</f>
        <v/>
      </c>
      <c r="R109" s="141">
        <f>IF(AND($G361="Goal",R$8&gt;=$I361,R$8&lt;=$I361+$K361-1),2,IF(AND($G361="Milestone",R$8&gt;=$I361,R$8&lt;=$I361+$K361-1),1,""))</f>
        <v/>
      </c>
      <c r="S109" s="141">
        <f>IF(AND($G361="Goal",S$8&gt;=$I361,S$8&lt;=$I361+$K361-1),2,IF(AND($G361="Milestone",S$8&gt;=$I361,S$8&lt;=$I361+$K361-1),1,""))</f>
        <v/>
      </c>
      <c r="T109" s="141">
        <f>IF(AND($G361="Goal",T$8&gt;=$I361,T$8&lt;=$I361+$K361-1),2,IF(AND($G361="Milestone",T$8&gt;=$I361,T$8&lt;=$I361+$K361-1),1,""))</f>
        <v/>
      </c>
      <c r="U109" s="141">
        <f>IF(AND($G361="Goal",U$8&gt;=$I361,U$8&lt;=$I361+$K361-1),2,IF(AND($G361="Milestone",U$8&gt;=$I361,U$8&lt;=$I361+$K361-1),1,""))</f>
        <v/>
      </c>
      <c r="V109" s="141">
        <f>IF(AND($G361="Goal",V$8&gt;=$I361,V$8&lt;=$I361+$K361-1),2,IF(AND($G361="Milestone",V$8&gt;=$I361,V$8&lt;=$I361+$K361-1),1,""))</f>
        <v/>
      </c>
      <c r="W109" s="141">
        <f>IF(AND($G361="Goal",W$8&gt;=$I361,W$8&lt;=$I361+$K361-1),2,IF(AND($G361="Milestone",W$8&gt;=$I361,W$8&lt;=$I361+$K361-1),1,""))</f>
        <v/>
      </c>
      <c r="X109" s="218">
        <f>Milestones4352[[#This Row],[GoLive]]-Milestones4352[[#This Row],[Start Date]]</f>
        <v/>
      </c>
    </row>
    <row r="110" ht="75" customHeight="1" s="214">
      <c r="B110" s="138" t="inlineStr">
        <is>
          <t>NA</t>
        </is>
      </c>
      <c r="C110" s="171" t="inlineStr">
        <is>
          <t>ST14167</t>
        </is>
      </c>
      <c r="D110" s="183" t="inlineStr">
        <is>
          <t>PCP Selection Improvements</t>
        </is>
      </c>
      <c r="E110" s="183" t="n"/>
      <c r="F110" s="183" t="n"/>
      <c r="G110" s="183" t="inlineStr">
        <is>
          <t>On track</t>
        </is>
      </c>
      <c r="H110" s="191" t="inlineStr">
        <is>
          <t>100.0%</t>
        </is>
      </c>
      <c r="I110" s="177" t="d">
        <v>2022-01-01T00:00:00</v>
      </c>
      <c r="J110" s="192" t="d">
        <v>2022-04-01T00:00:00</v>
      </c>
      <c r="K110" s="174">
        <f>Milestones4352[[#This Row],[End Date]]-Milestones4352[[#This Row],[Start Date]]</f>
        <v/>
      </c>
      <c r="L110" s="181" t="inlineStr">
        <is>
          <t>2022-12-31</t>
        </is>
      </c>
      <c r="M110" s="141" t="n"/>
      <c r="N110" s="141" t="n"/>
      <c r="O110" s="141" t="n"/>
      <c r="P110" s="141" t="n"/>
      <c r="Q110" s="141">
        <f>IF(AND($G362="Goal",Q$8&gt;=$I362,Q$8&lt;=$I362+$K362-1),2,IF(AND($G362="Milestone",Q$8&gt;=$I362,Q$8&lt;=$I362+$K362-1),1,""))</f>
        <v/>
      </c>
      <c r="R110" s="141">
        <f>IF(AND($G362="Goal",R$8&gt;=$I362,R$8&lt;=$I362+$K362-1),2,IF(AND($G362="Milestone",R$8&gt;=$I362,R$8&lt;=$I362+$K362-1),1,""))</f>
        <v/>
      </c>
      <c r="S110" s="141">
        <f>IF(AND($G362="Goal",S$8&gt;=$I362,S$8&lt;=$I362+$K362-1),2,IF(AND($G362="Milestone",S$8&gt;=$I362,S$8&lt;=$I362+$K362-1),1,""))</f>
        <v/>
      </c>
      <c r="T110" s="141">
        <f>IF(AND($G362="Goal",T$8&gt;=$I362,T$8&lt;=$I362+$K362-1),2,IF(AND($G362="Milestone",T$8&gt;=$I362,T$8&lt;=$I362+$K362-1),1,""))</f>
        <v/>
      </c>
      <c r="U110" s="141">
        <f>IF(AND($G362="Goal",U$8&gt;=$I362,U$8&lt;=$I362+$K362-1),2,IF(AND($G362="Milestone",U$8&gt;=$I362,U$8&lt;=$I362+$K362-1),1,""))</f>
        <v/>
      </c>
      <c r="V110" s="141">
        <f>IF(AND($G362="Goal",V$8&gt;=$I362,V$8&lt;=$I362+$K362-1),2,IF(AND($G362="Milestone",V$8&gt;=$I362,V$8&lt;=$I362+$K362-1),1,""))</f>
        <v/>
      </c>
      <c r="W110" s="141">
        <f>IF(AND($G362="Goal",W$8&gt;=$I362,W$8&lt;=$I362+$K362-1),2,IF(AND($G362="Milestone",W$8&gt;=$I362,W$8&lt;=$I362+$K362-1),1,""))</f>
        <v/>
      </c>
      <c r="X110" s="218">
        <f>Milestones4352[[#This Row],[GoLive]]-Milestones4352[[#This Row],[Start Date]]</f>
        <v/>
      </c>
    </row>
    <row r="111" ht="75" customHeight="1" s="214">
      <c r="B111" s="138" t="inlineStr">
        <is>
          <t>SC</t>
        </is>
      </c>
      <c r="C111" s="171" t="inlineStr">
        <is>
          <t>ST14168</t>
        </is>
      </c>
      <c r="D111" s="183" t="inlineStr">
        <is>
          <t>Cirrus Purge and Archive</t>
        </is>
      </c>
      <c r="E111" s="183" t="n"/>
      <c r="F111" s="183" t="n"/>
      <c r="G111" s="183" t="inlineStr">
        <is>
          <t>On track</t>
        </is>
      </c>
      <c r="H111" s="191" t="inlineStr">
        <is>
          <t>72.1%</t>
        </is>
      </c>
      <c r="I111" s="177" t="d">
        <v>2022-01-01T00:00:00</v>
      </c>
      <c r="J111" s="192" t="d">
        <v>2022-12-31T00:00:00</v>
      </c>
      <c r="K111" s="174">
        <f>Milestones4352[[#This Row],[End Date]]-Milestones4352[[#This Row],[Start Date]]</f>
        <v/>
      </c>
      <c r="L111" s="181" t="inlineStr">
        <is>
          <t>2022-12-01</t>
        </is>
      </c>
      <c r="M111" s="141" t="n"/>
      <c r="N111" s="141" t="n"/>
      <c r="O111" s="141" t="n"/>
      <c r="P111" s="141" t="n"/>
      <c r="Q111" s="141">
        <f>IF(AND($G363="Goal",Q$8&gt;=$I363,Q$8&lt;=$I363+$K363-1),2,IF(AND($G363="Milestone",Q$8&gt;=$I363,Q$8&lt;=$I363+$K363-1),1,""))</f>
        <v/>
      </c>
      <c r="R111" s="141">
        <f>IF(AND($G363="Goal",R$8&gt;=$I363,R$8&lt;=$I363+$K363-1),2,IF(AND($G363="Milestone",R$8&gt;=$I363,R$8&lt;=$I363+$K363-1),1,""))</f>
        <v/>
      </c>
      <c r="S111" s="141">
        <f>IF(AND($G363="Goal",S$8&gt;=$I363,S$8&lt;=$I363+$K363-1),2,IF(AND($G363="Milestone",S$8&gt;=$I363,S$8&lt;=$I363+$K363-1),1,""))</f>
        <v/>
      </c>
      <c r="T111" s="141">
        <f>IF(AND($G363="Goal",T$8&gt;=$I363,T$8&lt;=$I363+$K363-1),2,IF(AND($G363="Milestone",T$8&gt;=$I363,T$8&lt;=$I363+$K363-1),1,""))</f>
        <v/>
      </c>
      <c r="U111" s="141">
        <f>IF(AND($G363="Goal",U$8&gt;=$I363,U$8&lt;=$I363+$K363-1),2,IF(AND($G363="Milestone",U$8&gt;=$I363,U$8&lt;=$I363+$K363-1),1,""))</f>
        <v/>
      </c>
      <c r="V111" s="141">
        <f>IF(AND($G363="Goal",V$8&gt;=$I363,V$8&lt;=$I363+$K363-1),2,IF(AND($G363="Milestone",V$8&gt;=$I363,V$8&lt;=$I363+$K363-1),1,""))</f>
        <v/>
      </c>
      <c r="W111" s="141">
        <f>IF(AND($G363="Goal",W$8&gt;=$I363,W$8&lt;=$I363+$K363-1),2,IF(AND($G363="Milestone",W$8&gt;=$I363,W$8&lt;=$I363+$K363-1),1,""))</f>
        <v/>
      </c>
      <c r="X111" s="218">
        <f>Milestones4352[[#This Row],[GoLive]]-Milestones4352[[#This Row],[Start Date]]</f>
        <v/>
      </c>
    </row>
    <row r="112" ht="75" customHeight="1" s="214">
      <c r="B112" s="138" t="inlineStr">
        <is>
          <t>NA</t>
        </is>
      </c>
      <c r="C112" s="171" t="inlineStr">
        <is>
          <t>ST14169</t>
        </is>
      </c>
      <c r="D112" s="183" t="inlineStr">
        <is>
          <t>ID Card/Fulfillment</t>
        </is>
      </c>
      <c r="E112" s="183" t="n"/>
      <c r="F112" s="183" t="n"/>
      <c r="G112" s="183" t="inlineStr">
        <is>
          <t>On track</t>
        </is>
      </c>
      <c r="H112" s="191" t="inlineStr">
        <is>
          <t>26.9%</t>
        </is>
      </c>
      <c r="I112" s="177" t="d">
        <v>2022-01-01T00:00:00</v>
      </c>
      <c r="J112" s="192" t="d">
        <v>2022-12-31T00:00:00</v>
      </c>
      <c r="K112" s="174">
        <f>Milestones4352[[#This Row],[End Date]]-Milestones4352[[#This Row],[Start Date]]</f>
        <v/>
      </c>
      <c r="L112" s="181" t="inlineStr">
        <is>
          <t>2022-12-31</t>
        </is>
      </c>
      <c r="M112" s="141" t="n"/>
      <c r="N112" s="141" t="n"/>
      <c r="O112" s="141" t="n"/>
      <c r="P112" s="141" t="n"/>
      <c r="Q112" s="141">
        <f>IF(AND($G364="Goal",Q$8&gt;=$I364,Q$8&lt;=$I364+$K364-1),2,IF(AND($G364="Milestone",Q$8&gt;=$I364,Q$8&lt;=$I364+$K364-1),1,""))</f>
        <v/>
      </c>
      <c r="R112" s="141">
        <f>IF(AND($G364="Goal",R$8&gt;=$I364,R$8&lt;=$I364+$K364-1),2,IF(AND($G364="Milestone",R$8&gt;=$I364,R$8&lt;=$I364+$K364-1),1,""))</f>
        <v/>
      </c>
      <c r="S112" s="141">
        <f>IF(AND($G364="Goal",S$8&gt;=$I364,S$8&lt;=$I364+$K364-1),2,IF(AND($G364="Milestone",S$8&gt;=$I364,S$8&lt;=$I364+$K364-1),1,""))</f>
        <v/>
      </c>
      <c r="T112" s="141">
        <f>IF(AND($G364="Goal",T$8&gt;=$I364,T$8&lt;=$I364+$K364-1),2,IF(AND($G364="Milestone",T$8&gt;=$I364,T$8&lt;=$I364+$K364-1),1,""))</f>
        <v/>
      </c>
      <c r="U112" s="141">
        <f>IF(AND($G364="Goal",U$8&gt;=$I364,U$8&lt;=$I364+$K364-1),2,IF(AND($G364="Milestone",U$8&gt;=$I364,U$8&lt;=$I364+$K364-1),1,""))</f>
        <v/>
      </c>
      <c r="V112" s="141">
        <f>IF(AND($G364="Goal",V$8&gt;=$I364,V$8&lt;=$I364+$K364-1),2,IF(AND($G364="Milestone",V$8&gt;=$I364,V$8&lt;=$I364+$K364-1),1,""))</f>
        <v/>
      </c>
      <c r="W112" s="141">
        <f>IF(AND($G364="Goal",W$8&gt;=$I364,W$8&lt;=$I364+$K364-1),2,IF(AND($G364="Milestone",W$8&gt;=$I364,W$8&lt;=$I364+$K364-1),1,""))</f>
        <v/>
      </c>
      <c r="X112" s="218">
        <f>Milestones4352[[#This Row],[GoLive]]-Milestones4352[[#This Row],[Start Date]]</f>
        <v/>
      </c>
    </row>
    <row r="113" ht="75" customHeight="1" s="214">
      <c r="B113" s="138" t="inlineStr">
        <is>
          <t>NA</t>
        </is>
      </c>
      <c r="C113" s="171" t="inlineStr">
        <is>
          <t>ST14170</t>
        </is>
      </c>
      <c r="D113" s="183" t="inlineStr">
        <is>
          <t>Charge Line Code</t>
        </is>
      </c>
      <c r="E113" s="183" t="n"/>
      <c r="F113" s="183" t="n"/>
      <c r="G113" s="183" t="inlineStr">
        <is>
          <t>On track</t>
        </is>
      </c>
      <c r="H113" s="191" t="inlineStr">
        <is>
          <t>0.0%</t>
        </is>
      </c>
      <c r="I113" s="177" t="d">
        <v>2022-01-01T00:00:00</v>
      </c>
      <c r="J113" s="192" t="d">
        <v>2022-08-31T00:00:00</v>
      </c>
      <c r="K113" s="174">
        <f>Milestones4352[[#This Row],[End Date]]-Milestones4352[[#This Row],[Start Date]]</f>
        <v/>
      </c>
      <c r="L113" s="181" t="inlineStr">
        <is>
          <t>2022-09-01</t>
        </is>
      </c>
      <c r="M113" s="141" t="n"/>
      <c r="N113" s="141" t="n"/>
      <c r="O113" s="141" t="n"/>
      <c r="P113" s="141" t="n"/>
      <c r="Q113" s="141">
        <f>IF(AND($G365="Goal",Q$8&gt;=$I365,Q$8&lt;=$I365+$K365-1),2,IF(AND($G365="Milestone",Q$8&gt;=$I365,Q$8&lt;=$I365+$K365-1),1,""))</f>
        <v/>
      </c>
      <c r="R113" s="141">
        <f>IF(AND($G365="Goal",R$8&gt;=$I365,R$8&lt;=$I365+$K365-1),2,IF(AND($G365="Milestone",R$8&gt;=$I365,R$8&lt;=$I365+$K365-1),1,""))</f>
        <v/>
      </c>
      <c r="S113" s="141">
        <f>IF(AND($G365="Goal",S$8&gt;=$I365,S$8&lt;=$I365+$K365-1),2,IF(AND($G365="Milestone",S$8&gt;=$I365,S$8&lt;=$I365+$K365-1),1,""))</f>
        <v/>
      </c>
      <c r="T113" s="141">
        <f>IF(AND($G365="Goal",T$8&gt;=$I365,T$8&lt;=$I365+$K365-1),2,IF(AND($G365="Milestone",T$8&gt;=$I365,T$8&lt;=$I365+$K365-1),1,""))</f>
        <v/>
      </c>
      <c r="U113" s="141">
        <f>IF(AND($G365="Goal",U$8&gt;=$I365,U$8&lt;=$I365+$K365-1),2,IF(AND($G365="Milestone",U$8&gt;=$I365,U$8&lt;=$I365+$K365-1),1,""))</f>
        <v/>
      </c>
      <c r="V113" s="141">
        <f>IF(AND($G365="Goal",V$8&gt;=$I365,V$8&lt;=$I365+$K365-1),2,IF(AND($G365="Milestone",V$8&gt;=$I365,V$8&lt;=$I365+$K365-1),1,""))</f>
        <v/>
      </c>
      <c r="W113" s="141">
        <f>IF(AND($G365="Goal",W$8&gt;=$I365,W$8&lt;=$I365+$K365-1),2,IF(AND($G365="Milestone",W$8&gt;=$I365,W$8&lt;=$I365+$K365-1),1,""))</f>
        <v/>
      </c>
      <c r="X113" s="218">
        <f>Milestones4352[[#This Row],[GoLive]]-Milestones4352[[#This Row],[Start Date]]</f>
        <v/>
      </c>
    </row>
    <row r="114" ht="75" customHeight="1" s="214">
      <c r="B114" s="138" t="inlineStr">
        <is>
          <t>BEE</t>
        </is>
      </c>
      <c r="C114" s="171" t="inlineStr">
        <is>
          <t>ST14173</t>
        </is>
      </c>
      <c r="D114" s="183" t="inlineStr">
        <is>
          <t>Improve Commissions</t>
        </is>
      </c>
      <c r="E114" s="183" t="n"/>
      <c r="F114" s="183" t="n"/>
      <c r="G114" s="183" t="inlineStr">
        <is>
          <t>On track</t>
        </is>
      </c>
      <c r="H114" s="191" t="inlineStr">
        <is>
          <t>22.2%</t>
        </is>
      </c>
      <c r="I114" s="177" t="d">
        <v>2022-01-01T00:00:00</v>
      </c>
      <c r="J114" s="192" t="d">
        <v>2022-09-15T00:00:00</v>
      </c>
      <c r="K114" s="174">
        <f>Milestones4352[[#This Row],[End Date]]-Milestones4352[[#This Row],[Start Date]]</f>
        <v/>
      </c>
      <c r="L114" s="181" t="inlineStr">
        <is>
          <t>2022-08-31</t>
        </is>
      </c>
      <c r="M114" s="141" t="n"/>
      <c r="N114" s="141" t="n"/>
      <c r="O114" s="141" t="n"/>
      <c r="P114" s="141" t="n"/>
      <c r="Q114" s="141">
        <f>IF(AND($G366="Goal",Q$8&gt;=$I366,Q$8&lt;=$I366+$K366-1),2,IF(AND($G366="Milestone",Q$8&gt;=$I366,Q$8&lt;=$I366+$K366-1),1,""))</f>
        <v/>
      </c>
      <c r="R114" s="141">
        <f>IF(AND($G366="Goal",R$8&gt;=$I366,R$8&lt;=$I366+$K366-1),2,IF(AND($G366="Milestone",R$8&gt;=$I366,R$8&lt;=$I366+$K366-1),1,""))</f>
        <v/>
      </c>
      <c r="S114" s="141">
        <f>IF(AND($G366="Goal",S$8&gt;=$I366,S$8&lt;=$I366+$K366-1),2,IF(AND($G366="Milestone",S$8&gt;=$I366,S$8&lt;=$I366+$K366-1),1,""))</f>
        <v/>
      </c>
      <c r="T114" s="141">
        <f>IF(AND($G366="Goal",T$8&gt;=$I366,T$8&lt;=$I366+$K366-1),2,IF(AND($G366="Milestone",T$8&gt;=$I366,T$8&lt;=$I366+$K366-1),1,""))</f>
        <v/>
      </c>
      <c r="U114" s="141">
        <f>IF(AND($G366="Goal",U$8&gt;=$I366,U$8&lt;=$I366+$K366-1),2,IF(AND($G366="Milestone",U$8&gt;=$I366,U$8&lt;=$I366+$K366-1),1,""))</f>
        <v/>
      </c>
      <c r="V114" s="141">
        <f>IF(AND($G366="Goal",V$8&gt;=$I366,V$8&lt;=$I366+$K366-1),2,IF(AND($G366="Milestone",V$8&gt;=$I366,V$8&lt;=$I366+$K366-1),1,""))</f>
        <v/>
      </c>
      <c r="W114" s="141">
        <f>IF(AND($G366="Goal",W$8&gt;=$I366,W$8&lt;=$I366+$K366-1),2,IF(AND($G366="Milestone",W$8&gt;=$I366,W$8&lt;=$I366+$K366-1),1,""))</f>
        <v/>
      </c>
      <c r="X114" s="218">
        <f>Milestones4352[[#This Row],[GoLive]]-Milestones4352[[#This Row],[Start Date]]</f>
        <v/>
      </c>
    </row>
    <row r="115" ht="75" customHeight="1" s="214">
      <c r="B115" s="138" t="inlineStr">
        <is>
          <t>BEE</t>
        </is>
      </c>
      <c r="C115" s="171" t="inlineStr">
        <is>
          <t>ST14174</t>
        </is>
      </c>
      <c r="D115" s="183" t="inlineStr">
        <is>
          <t>Improve Renewals Experience</t>
        </is>
      </c>
      <c r="E115" s="183" t="n"/>
      <c r="F115" s="183" t="n"/>
      <c r="G115" s="183" t="inlineStr">
        <is>
          <t>On track</t>
        </is>
      </c>
      <c r="H115" s="191" t="inlineStr">
        <is>
          <t>75.0%</t>
        </is>
      </c>
      <c r="I115" s="177" t="d">
        <v>2022-01-01T00:00:00</v>
      </c>
      <c r="J115" s="192" t="d">
        <v>2022-09-15T00:00:00</v>
      </c>
      <c r="K115" s="174">
        <f>Milestones4352[[#This Row],[End Date]]-Milestones4352[[#This Row],[Start Date]]</f>
        <v/>
      </c>
      <c r="L115" s="181" t="inlineStr">
        <is>
          <t>2022-08-31</t>
        </is>
      </c>
      <c r="M115" s="141" t="n"/>
      <c r="N115" s="141" t="n"/>
      <c r="O115" s="141" t="n"/>
      <c r="P115" s="141" t="n"/>
      <c r="Q115" s="141">
        <f>IF(AND($G367="Goal",Q$8&gt;=$I367,Q$8&lt;=$I367+$K367-1),2,IF(AND($G367="Milestone",Q$8&gt;=$I367,Q$8&lt;=$I367+$K367-1),1,""))</f>
        <v/>
      </c>
      <c r="R115" s="141">
        <f>IF(AND($G367="Goal",R$8&gt;=$I367,R$8&lt;=$I367+$K367-1),2,IF(AND($G367="Milestone",R$8&gt;=$I367,R$8&lt;=$I367+$K367-1),1,""))</f>
        <v/>
      </c>
      <c r="S115" s="141">
        <f>IF(AND($G367="Goal",S$8&gt;=$I367,S$8&lt;=$I367+$K367-1),2,IF(AND($G367="Milestone",S$8&gt;=$I367,S$8&lt;=$I367+$K367-1),1,""))</f>
        <v/>
      </c>
      <c r="T115" s="141">
        <f>IF(AND($G367="Goal",T$8&gt;=$I367,T$8&lt;=$I367+$K367-1),2,IF(AND($G367="Milestone",T$8&gt;=$I367,T$8&lt;=$I367+$K367-1),1,""))</f>
        <v/>
      </c>
      <c r="U115" s="141">
        <f>IF(AND($G367="Goal",U$8&gt;=$I367,U$8&lt;=$I367+$K367-1),2,IF(AND($G367="Milestone",U$8&gt;=$I367,U$8&lt;=$I367+$K367-1),1,""))</f>
        <v/>
      </c>
      <c r="V115" s="141">
        <f>IF(AND($G367="Goal",V$8&gt;=$I367,V$8&lt;=$I367+$K367-1),2,IF(AND($G367="Milestone",V$8&gt;=$I367,V$8&lt;=$I367+$K367-1),1,""))</f>
        <v/>
      </c>
      <c r="W115" s="141">
        <f>IF(AND($G367="Goal",W$8&gt;=$I367,W$8&lt;=$I367+$K367-1),2,IF(AND($G367="Milestone",W$8&gt;=$I367,W$8&lt;=$I367+$K367-1),1,""))</f>
        <v/>
      </c>
      <c r="X115" s="218">
        <f>Milestones4352[[#This Row],[GoLive]]-Milestones4352[[#This Row],[Start Date]]</f>
        <v/>
      </c>
    </row>
    <row r="116" ht="75" customHeight="1" s="214">
      <c r="B116" s="138" t="inlineStr">
        <is>
          <t>BEE</t>
        </is>
      </c>
      <c r="C116" s="171" t="inlineStr">
        <is>
          <t>ST14179</t>
        </is>
      </c>
      <c r="D116" s="183" t="inlineStr">
        <is>
          <t>Improve Onboarding &amp; Training</t>
        </is>
      </c>
      <c r="E116" s="183" t="n"/>
      <c r="F116" s="183" t="n"/>
      <c r="G116" s="183" t="inlineStr">
        <is>
          <t>On track</t>
        </is>
      </c>
      <c r="H116" s="191" t="inlineStr">
        <is>
          <t>57.8%</t>
        </is>
      </c>
      <c r="I116" s="177" t="d">
        <v>2022-01-01T00:00:00</v>
      </c>
      <c r="J116" s="192" t="d">
        <v>2022-12-30T00:00:00</v>
      </c>
      <c r="K116" s="174">
        <f>Milestones4352[[#This Row],[End Date]]-Milestones4352[[#This Row],[Start Date]]</f>
        <v/>
      </c>
      <c r="L116" s="181" t="inlineStr">
        <is>
          <t>2022-12-15</t>
        </is>
      </c>
      <c r="M116" s="141" t="n"/>
      <c r="N116" s="141" t="n"/>
      <c r="O116" s="141" t="n"/>
      <c r="P116" s="141" t="n"/>
      <c r="Q116" s="141">
        <f>IF(AND($G368="Goal",Q$8&gt;=$I368,Q$8&lt;=$I368+$K368-1),2,IF(AND($G368="Milestone",Q$8&gt;=$I368,Q$8&lt;=$I368+$K368-1),1,""))</f>
        <v/>
      </c>
      <c r="R116" s="141">
        <f>IF(AND($G368="Goal",R$8&gt;=$I368,R$8&lt;=$I368+$K368-1),2,IF(AND($G368="Milestone",R$8&gt;=$I368,R$8&lt;=$I368+$K368-1),1,""))</f>
        <v/>
      </c>
      <c r="S116" s="141">
        <f>IF(AND($G368="Goal",S$8&gt;=$I368,S$8&lt;=$I368+$K368-1),2,IF(AND($G368="Milestone",S$8&gt;=$I368,S$8&lt;=$I368+$K368-1),1,""))</f>
        <v/>
      </c>
      <c r="T116" s="141">
        <f>IF(AND($G368="Goal",T$8&gt;=$I368,T$8&lt;=$I368+$K368-1),2,IF(AND($G368="Milestone",T$8&gt;=$I368,T$8&lt;=$I368+$K368-1),1,""))</f>
        <v/>
      </c>
      <c r="U116" s="141">
        <f>IF(AND($G368="Goal",U$8&gt;=$I368,U$8&lt;=$I368+$K368-1),2,IF(AND($G368="Milestone",U$8&gt;=$I368,U$8&lt;=$I368+$K368-1),1,""))</f>
        <v/>
      </c>
      <c r="V116" s="141">
        <f>IF(AND($G368="Goal",V$8&gt;=$I368,V$8&lt;=$I368+$K368-1),2,IF(AND($G368="Milestone",V$8&gt;=$I368,V$8&lt;=$I368+$K368-1),1,""))</f>
        <v/>
      </c>
      <c r="W116" s="141">
        <f>IF(AND($G368="Goal",W$8&gt;=$I368,W$8&lt;=$I368+$K368-1),2,IF(AND($G368="Milestone",W$8&gt;=$I368,W$8&lt;=$I368+$K368-1),1,""))</f>
        <v/>
      </c>
      <c r="X116" s="218">
        <f>Milestones4352[[#This Row],[GoLive]]-Milestones4352[[#This Row],[Start Date]]</f>
        <v/>
      </c>
    </row>
    <row r="117" ht="75" customHeight="1" s="214">
      <c r="B117" s="138" t="inlineStr">
        <is>
          <t>BEE</t>
        </is>
      </c>
      <c r="C117" s="171" t="inlineStr">
        <is>
          <t>ST14180</t>
        </is>
      </c>
      <c r="D117" s="183" t="inlineStr">
        <is>
          <t>Improve Login</t>
        </is>
      </c>
      <c r="E117" s="183" t="n"/>
      <c r="F117" s="183" t="n"/>
      <c r="G117" s="183" t="inlineStr">
        <is>
          <t>On track</t>
        </is>
      </c>
      <c r="H117" s="191" t="inlineStr">
        <is>
          <t>0.0%</t>
        </is>
      </c>
      <c r="I117" s="177" t="d">
        <v>2022-01-01T00:00:00</v>
      </c>
      <c r="J117" s="192" t="d">
        <v>2022-12-30T00:00:00</v>
      </c>
      <c r="K117" s="174">
        <f>Milestones4352[[#This Row],[End Date]]-Milestones4352[[#This Row],[Start Date]]</f>
        <v/>
      </c>
      <c r="L117" s="181" t="inlineStr">
        <is>
          <t>2022-12-15</t>
        </is>
      </c>
      <c r="M117" s="141" t="n"/>
      <c r="N117" s="141" t="n"/>
      <c r="O117" s="141" t="n"/>
      <c r="P117" s="141" t="n"/>
      <c r="Q117" s="141">
        <f>IF(AND($G369="Goal",Q$8&gt;=$I369,Q$8&lt;=$I369+$K369-1),2,IF(AND($G369="Milestone",Q$8&gt;=$I369,Q$8&lt;=$I369+$K369-1),1,""))</f>
        <v/>
      </c>
      <c r="R117" s="141">
        <f>IF(AND($G369="Goal",R$8&gt;=$I369,R$8&lt;=$I369+$K369-1),2,IF(AND($G369="Milestone",R$8&gt;=$I369,R$8&lt;=$I369+$K369-1),1,""))</f>
        <v/>
      </c>
      <c r="S117" s="141">
        <f>IF(AND($G369="Goal",S$8&gt;=$I369,S$8&lt;=$I369+$K369-1),2,IF(AND($G369="Milestone",S$8&gt;=$I369,S$8&lt;=$I369+$K369-1),1,""))</f>
        <v/>
      </c>
      <c r="T117" s="141">
        <f>IF(AND($G369="Goal",T$8&gt;=$I369,T$8&lt;=$I369+$K369-1),2,IF(AND($G369="Milestone",T$8&gt;=$I369,T$8&lt;=$I369+$K369-1),1,""))</f>
        <v/>
      </c>
      <c r="U117" s="141">
        <f>IF(AND($G369="Goal",U$8&gt;=$I369,U$8&lt;=$I369+$K369-1),2,IF(AND($G369="Milestone",U$8&gt;=$I369,U$8&lt;=$I369+$K369-1),1,""))</f>
        <v/>
      </c>
      <c r="V117" s="141">
        <f>IF(AND($G369="Goal",V$8&gt;=$I369,V$8&lt;=$I369+$K369-1),2,IF(AND($G369="Milestone",V$8&gt;=$I369,V$8&lt;=$I369+$K369-1),1,""))</f>
        <v/>
      </c>
      <c r="W117" s="141">
        <f>IF(AND($G369="Goal",W$8&gt;=$I369,W$8&lt;=$I369+$K369-1),2,IF(AND($G369="Milestone",W$8&gt;=$I369,W$8&lt;=$I369+$K369-1),1,""))</f>
        <v/>
      </c>
      <c r="X117" s="218">
        <f>Milestones4352[[#This Row],[GoLive]]-Milestones4352[[#This Row],[Start Date]]</f>
        <v/>
      </c>
    </row>
    <row r="118" ht="75" customHeight="1" s="214">
      <c r="B118" s="138" t="inlineStr">
        <is>
          <t>BEE</t>
        </is>
      </c>
      <c r="C118" s="171" t="inlineStr">
        <is>
          <t>ST14181</t>
        </is>
      </c>
      <c r="D118" s="183" t="inlineStr">
        <is>
          <t>Improve Quoting</t>
        </is>
      </c>
      <c r="E118" s="183" t="n"/>
      <c r="F118" s="183" t="n"/>
      <c r="G118" s="183" t="inlineStr">
        <is>
          <t>On track</t>
        </is>
      </c>
      <c r="H118" s="191" t="inlineStr">
        <is>
          <t>0.0%</t>
        </is>
      </c>
      <c r="I118" s="177" t="d">
        <v>2022-01-01T00:00:00</v>
      </c>
      <c r="J118" s="192" t="d">
        <v>2022-12-30T00:00:00</v>
      </c>
      <c r="K118" s="174">
        <f>Milestones4352[[#This Row],[End Date]]-Milestones4352[[#This Row],[Start Date]]</f>
        <v/>
      </c>
      <c r="L118" s="181" t="inlineStr">
        <is>
          <t>2022-12-15</t>
        </is>
      </c>
      <c r="M118" s="141" t="n"/>
      <c r="N118" s="141" t="n"/>
      <c r="O118" s="141" t="n"/>
      <c r="P118" s="141" t="n"/>
      <c r="Q118" s="141">
        <f>IF(AND($G370="Goal",Q$8&gt;=$I370,Q$8&lt;=$I370+$K370-1),2,IF(AND($G370="Milestone",Q$8&gt;=$I370,Q$8&lt;=$I370+$K370-1),1,""))</f>
        <v/>
      </c>
      <c r="R118" s="141">
        <f>IF(AND($G370="Goal",R$8&gt;=$I370,R$8&lt;=$I370+$K370-1),2,IF(AND($G370="Milestone",R$8&gt;=$I370,R$8&lt;=$I370+$K370-1),1,""))</f>
        <v/>
      </c>
      <c r="S118" s="141">
        <f>IF(AND($G370="Goal",S$8&gt;=$I370,S$8&lt;=$I370+$K370-1),2,IF(AND($G370="Milestone",S$8&gt;=$I370,S$8&lt;=$I370+$K370-1),1,""))</f>
        <v/>
      </c>
      <c r="T118" s="141">
        <f>IF(AND($G370="Goal",T$8&gt;=$I370,T$8&lt;=$I370+$K370-1),2,IF(AND($G370="Milestone",T$8&gt;=$I370,T$8&lt;=$I370+$K370-1),1,""))</f>
        <v/>
      </c>
      <c r="U118" s="141">
        <f>IF(AND($G370="Goal",U$8&gt;=$I370,U$8&lt;=$I370+$K370-1),2,IF(AND($G370="Milestone",U$8&gt;=$I370,U$8&lt;=$I370+$K370-1),1,""))</f>
        <v/>
      </c>
      <c r="V118" s="141">
        <f>IF(AND($G370="Goal",V$8&gt;=$I370,V$8&lt;=$I370+$K370-1),2,IF(AND($G370="Milestone",V$8&gt;=$I370,V$8&lt;=$I370+$K370-1),1,""))</f>
        <v/>
      </c>
      <c r="W118" s="141">
        <f>IF(AND($G370="Goal",W$8&gt;=$I370,W$8&lt;=$I370+$K370-1),2,IF(AND($G370="Milestone",W$8&gt;=$I370,W$8&lt;=$I370+$K370-1),1,""))</f>
        <v/>
      </c>
      <c r="X118" s="218">
        <f>Milestones4352[[#This Row],[GoLive]]-Milestones4352[[#This Row],[Start Date]]</f>
        <v/>
      </c>
    </row>
    <row r="119" ht="75" customHeight="1" s="214">
      <c r="B119" s="138" t="inlineStr">
        <is>
          <t>BEE</t>
        </is>
      </c>
      <c r="C119" s="171" t="inlineStr">
        <is>
          <t>ST14182</t>
        </is>
      </c>
      <c r="D119" s="183" t="inlineStr">
        <is>
          <t>Improve Member Management (Enroll, Term, Plan Changes)</t>
        </is>
      </c>
      <c r="E119" s="183" t="n"/>
      <c r="F119" s="183" t="n"/>
      <c r="G119" s="183" t="inlineStr">
        <is>
          <t>On track</t>
        </is>
      </c>
      <c r="H119" s="191" t="inlineStr">
        <is>
          <t>60.3%</t>
        </is>
      </c>
      <c r="I119" s="177" t="d">
        <v>2022-01-01T00:00:00</v>
      </c>
      <c r="J119" s="192" t="d">
        <v>2023-08-19T00:00:00</v>
      </c>
      <c r="K119" s="174">
        <f>Milestones4352[[#This Row],[End Date]]-Milestones4352[[#This Row],[Start Date]]</f>
        <v/>
      </c>
      <c r="L119" s="181" t="inlineStr">
        <is>
          <t>2022-12-15</t>
        </is>
      </c>
      <c r="M119" s="141" t="n"/>
      <c r="N119" s="141" t="n"/>
      <c r="O119" s="141" t="n"/>
      <c r="P119" s="141" t="n"/>
      <c r="Q119" s="141">
        <f>IF(AND($G371="Goal",Q$8&gt;=$I371,Q$8&lt;=$I371+$K371-1),2,IF(AND($G371="Milestone",Q$8&gt;=$I371,Q$8&lt;=$I371+$K371-1),1,""))</f>
        <v/>
      </c>
      <c r="R119" s="141">
        <f>IF(AND($G371="Goal",R$8&gt;=$I371,R$8&lt;=$I371+$K371-1),2,IF(AND($G371="Milestone",R$8&gt;=$I371,R$8&lt;=$I371+$K371-1),1,""))</f>
        <v/>
      </c>
      <c r="S119" s="141">
        <f>IF(AND($G371="Goal",S$8&gt;=$I371,S$8&lt;=$I371+$K371-1),2,IF(AND($G371="Milestone",S$8&gt;=$I371,S$8&lt;=$I371+$K371-1),1,""))</f>
        <v/>
      </c>
      <c r="T119" s="141">
        <f>IF(AND($G371="Goal",T$8&gt;=$I371,T$8&lt;=$I371+$K371-1),2,IF(AND($G371="Milestone",T$8&gt;=$I371,T$8&lt;=$I371+$K371-1),1,""))</f>
        <v/>
      </c>
      <c r="U119" s="141">
        <f>IF(AND($G371="Goal",U$8&gt;=$I371,U$8&lt;=$I371+$K371-1),2,IF(AND($G371="Milestone",U$8&gt;=$I371,U$8&lt;=$I371+$K371-1),1,""))</f>
        <v/>
      </c>
      <c r="V119" s="141">
        <f>IF(AND($G371="Goal",V$8&gt;=$I371,V$8&lt;=$I371+$K371-1),2,IF(AND($G371="Milestone",V$8&gt;=$I371,V$8&lt;=$I371+$K371-1),1,""))</f>
        <v/>
      </c>
      <c r="W119" s="141">
        <f>IF(AND($G371="Goal",W$8&gt;=$I371,W$8&lt;=$I371+$K371-1),2,IF(AND($G371="Milestone",W$8&gt;=$I371,W$8&lt;=$I371+$K371-1),1,""))</f>
        <v/>
      </c>
      <c r="X119" s="218">
        <f>Milestones4352[[#This Row],[GoLive]]-Milestones4352[[#This Row],[Start Date]]</f>
        <v/>
      </c>
    </row>
    <row r="120" ht="75" customHeight="1" s="214">
      <c r="B120" s="138" t="inlineStr">
        <is>
          <t>BEE</t>
        </is>
      </c>
      <c r="C120" s="171" t="inlineStr">
        <is>
          <t>ST14183</t>
        </is>
      </c>
      <c r="D120" s="183" t="inlineStr">
        <is>
          <t>Improve Group Installation</t>
        </is>
      </c>
      <c r="E120" s="183" t="n"/>
      <c r="F120" s="183" t="n"/>
      <c r="G120" s="183" t="inlineStr">
        <is>
          <t>On track</t>
        </is>
      </c>
      <c r="H120" s="191" t="inlineStr">
        <is>
          <t>93.3%</t>
        </is>
      </c>
      <c r="I120" s="177" t="d">
        <v>2022-01-01T00:00:00</v>
      </c>
      <c r="J120" s="192" t="d">
        <v>2022-06-30T00:00:00</v>
      </c>
      <c r="K120" s="174">
        <f>Milestones4352[[#This Row],[End Date]]-Milestones4352[[#This Row],[Start Date]]</f>
        <v/>
      </c>
      <c r="L120" s="181" t="inlineStr">
        <is>
          <t>2022-06-15</t>
        </is>
      </c>
      <c r="M120" s="141" t="n"/>
      <c r="N120" s="141" t="n"/>
      <c r="O120" s="141" t="n"/>
      <c r="P120" s="141">
        <f>IF(AND($G372="Goal",P$8&gt;=$I372,P$8&lt;=$I372+$K372-1),2,IF(AND($G372="Milestone",P$8&gt;=$I372,P$8&lt;=$I372+$K372-1),1,""))</f>
        <v/>
      </c>
      <c r="Q120" s="141">
        <f>IF(AND($G372="Goal",Q$8&gt;=$I372,Q$8&lt;=$I372+$K372-1),2,IF(AND($G372="Milestone",Q$8&gt;=$I372,Q$8&lt;=$I372+$K372-1),1,""))</f>
        <v/>
      </c>
      <c r="R120" s="141">
        <f>IF(AND($G372="Goal",R$8&gt;=$I372,R$8&lt;=$I372+$K372-1),2,IF(AND($G372="Milestone",R$8&gt;=$I372,R$8&lt;=$I372+$K372-1),1,""))</f>
        <v/>
      </c>
      <c r="S120" s="141">
        <f>IF(AND($G372="Goal",S$8&gt;=$I372,S$8&lt;=$I372+$K372-1),2,IF(AND($G372="Milestone",S$8&gt;=$I372,S$8&lt;=$I372+$K372-1),1,""))</f>
        <v/>
      </c>
      <c r="T120" s="141">
        <f>IF(AND($G372="Goal",T$8&gt;=$I372,T$8&lt;=$I372+$K372-1),2,IF(AND($G372="Milestone",T$8&gt;=$I372,T$8&lt;=$I372+$K372-1),1,""))</f>
        <v/>
      </c>
      <c r="U120" s="141">
        <f>IF(AND($G372="Goal",U$8&gt;=$I372,U$8&lt;=$I372+$K372-1),2,IF(AND($G372="Milestone",U$8&gt;=$I372,U$8&lt;=$I372+$K372-1),1,""))</f>
        <v/>
      </c>
      <c r="V120" s="141">
        <f>IF(AND($G372="Goal",V$8&gt;=$I372,V$8&lt;=$I372+$K372-1),2,IF(AND($G372="Milestone",V$8&gt;=$I372,V$8&lt;=$I372+$K372-1),1,""))</f>
        <v/>
      </c>
      <c r="W120" s="141">
        <f>IF(AND($G372="Goal",W$8&gt;=$I372,W$8&lt;=$I372+$K372-1),2,IF(AND($G372="Milestone",W$8&gt;=$I372,W$8&lt;=$I372+$K372-1),1,""))</f>
        <v/>
      </c>
      <c r="X120" s="218">
        <f>Milestones4352[[#This Row],[GoLive]]-Milestones4352[[#This Row],[Start Date]]</f>
        <v/>
      </c>
    </row>
    <row r="121" ht="75" customHeight="1" s="214">
      <c r="B121" s="138" t="inlineStr">
        <is>
          <t>BEE</t>
        </is>
      </c>
      <c r="C121" s="171" t="inlineStr">
        <is>
          <t>ST14184</t>
        </is>
      </c>
      <c r="D121" s="183" t="inlineStr">
        <is>
          <t>Improve Fulfillment</t>
        </is>
      </c>
      <c r="E121" s="183" t="n"/>
      <c r="F121" s="183" t="n"/>
      <c r="G121" s="183" t="inlineStr">
        <is>
          <t>On track</t>
        </is>
      </c>
      <c r="H121" s="191" t="inlineStr">
        <is>
          <t>82.6%</t>
        </is>
      </c>
      <c r="I121" s="177" t="d">
        <v>2022-01-01T00:00:00</v>
      </c>
      <c r="J121" s="192" t="d">
        <v>2022-11-15T00:00:00</v>
      </c>
      <c r="K121" s="174">
        <f>Milestones4352[[#This Row],[End Date]]-Milestones4352[[#This Row],[Start Date]]</f>
        <v/>
      </c>
      <c r="L121" s="181" t="inlineStr">
        <is>
          <t>2022-10-28</t>
        </is>
      </c>
      <c r="M121" s="141" t="n"/>
      <c r="N121" s="141" t="n"/>
      <c r="O121" s="141" t="n"/>
      <c r="P121" s="141">
        <f>IF(AND($G373="Goal",P$8&gt;=$I373,P$8&lt;=$I373+$K373-1),2,IF(AND($G373="Milestone",P$8&gt;=$I373,P$8&lt;=$I373+$K373-1),1,""))</f>
        <v/>
      </c>
      <c r="Q121" s="141">
        <f>IF(AND($G373="Goal",Q$8&gt;=$I373,Q$8&lt;=$I373+$K373-1),2,IF(AND($G373="Milestone",Q$8&gt;=$I373,Q$8&lt;=$I373+$K373-1),1,""))</f>
        <v/>
      </c>
      <c r="R121" s="141">
        <f>IF(AND($G373="Goal",R$8&gt;=$I373,R$8&lt;=$I373+$K373-1),2,IF(AND($G373="Milestone",R$8&gt;=$I373,R$8&lt;=$I373+$K373-1),1,""))</f>
        <v/>
      </c>
      <c r="S121" s="141">
        <f>IF(AND($G373="Goal",S$8&gt;=$I373,S$8&lt;=$I373+$K373-1),2,IF(AND($G373="Milestone",S$8&gt;=$I373,S$8&lt;=$I373+$K373-1),1,""))</f>
        <v/>
      </c>
      <c r="T121" s="141">
        <f>IF(AND($G373="Goal",T$8&gt;=$I373,T$8&lt;=$I373+$K373-1),2,IF(AND($G373="Milestone",T$8&gt;=$I373,T$8&lt;=$I373+$K373-1),1,""))</f>
        <v/>
      </c>
      <c r="U121" s="141">
        <f>IF(AND($G373="Goal",U$8&gt;=$I373,U$8&lt;=$I373+$K373-1),2,IF(AND($G373="Milestone",U$8&gt;=$I373,U$8&lt;=$I373+$K373-1),1,""))</f>
        <v/>
      </c>
      <c r="V121" s="141">
        <f>IF(AND($G373="Goal",V$8&gt;=$I373,V$8&lt;=$I373+$K373-1),2,IF(AND($G373="Milestone",V$8&gt;=$I373,V$8&lt;=$I373+$K373-1),1,""))</f>
        <v/>
      </c>
      <c r="W121" s="141">
        <f>IF(AND($G373="Goal",W$8&gt;=$I373,W$8&lt;=$I373+$K373-1),2,IF(AND($G373="Milestone",W$8&gt;=$I373,W$8&lt;=$I373+$K373-1),1,""))</f>
        <v/>
      </c>
      <c r="X121" s="218">
        <f>Milestones4352[[#This Row],[GoLive]]-Milestones4352[[#This Row],[Start Date]]</f>
        <v/>
      </c>
    </row>
    <row r="122" ht="75" customHeight="1" s="214">
      <c r="B122" s="138" t="inlineStr">
        <is>
          <t>BEE</t>
        </is>
      </c>
      <c r="C122" s="171" t="inlineStr">
        <is>
          <t>ST14185</t>
        </is>
      </c>
      <c r="D122" s="183" t="inlineStr">
        <is>
          <t>Improve Pay my Invoice</t>
        </is>
      </c>
      <c r="E122" s="183" t="n"/>
      <c r="F122" s="183" t="n"/>
      <c r="G122" s="183" t="inlineStr">
        <is>
          <t>On track</t>
        </is>
      </c>
      <c r="H122" s="191" t="inlineStr">
        <is>
          <t>92.6%</t>
        </is>
      </c>
      <c r="I122" s="177" t="d">
        <v>2022-01-01T00:00:00</v>
      </c>
      <c r="J122" s="192" t="d">
        <v>2022-11-15T00:00:00</v>
      </c>
      <c r="K122" s="174">
        <f>Milestones4352[[#This Row],[End Date]]-Milestones4352[[#This Row],[Start Date]]</f>
        <v/>
      </c>
      <c r="L122" s="181" t="inlineStr">
        <is>
          <t>2022-10-28</t>
        </is>
      </c>
      <c r="M122" s="141" t="n"/>
      <c r="N122" s="141" t="n"/>
      <c r="O122" s="141" t="n"/>
      <c r="P122" s="141">
        <f>IF(AND($G374="Goal",P$8&gt;=$I374,P$8&lt;=$I374+$K374-1),2,IF(AND($G374="Milestone",P$8&gt;=$I374,P$8&lt;=$I374+$K374-1),1,""))</f>
        <v/>
      </c>
      <c r="Q122" s="141">
        <f>IF(AND($G374="Goal",Q$8&gt;=$I374,Q$8&lt;=$I374+$K374-1),2,IF(AND($G374="Milestone",Q$8&gt;=$I374,Q$8&lt;=$I374+$K374-1),1,""))</f>
        <v/>
      </c>
      <c r="R122" s="141">
        <f>IF(AND($G374="Goal",R$8&gt;=$I374,R$8&lt;=$I374+$K374-1),2,IF(AND($G374="Milestone",R$8&gt;=$I374,R$8&lt;=$I374+$K374-1),1,""))</f>
        <v/>
      </c>
      <c r="S122" s="141">
        <f>IF(AND($G374="Goal",S$8&gt;=$I374,S$8&lt;=$I374+$K374-1),2,IF(AND($G374="Milestone",S$8&gt;=$I374,S$8&lt;=$I374+$K374-1),1,""))</f>
        <v/>
      </c>
      <c r="T122" s="141">
        <f>IF(AND($G374="Goal",T$8&gt;=$I374,T$8&lt;=$I374+$K374-1),2,IF(AND($G374="Milestone",T$8&gt;=$I374,T$8&lt;=$I374+$K374-1),1,""))</f>
        <v/>
      </c>
      <c r="U122" s="141">
        <f>IF(AND($G374="Goal",U$8&gt;=$I374,U$8&lt;=$I374+$K374-1),2,IF(AND($G374="Milestone",U$8&gt;=$I374,U$8&lt;=$I374+$K374-1),1,""))</f>
        <v/>
      </c>
      <c r="V122" s="141">
        <f>IF(AND($G374="Goal",V$8&gt;=$I374,V$8&lt;=$I374+$K374-1),2,IF(AND($G374="Milestone",V$8&gt;=$I374,V$8&lt;=$I374+$K374-1),1,""))</f>
        <v/>
      </c>
      <c r="W122" s="141">
        <f>IF(AND($G374="Goal",W$8&gt;=$I374,W$8&lt;=$I374+$K374-1),2,IF(AND($G374="Milestone",W$8&gt;=$I374,W$8&lt;=$I374+$K374-1),1,""))</f>
        <v/>
      </c>
      <c r="X122" s="218">
        <f>Milestones4352[[#This Row],[GoLive]]-Milestones4352[[#This Row],[Start Date]]</f>
        <v/>
      </c>
    </row>
    <row r="123" ht="75" customHeight="1" s="214">
      <c r="B123" s="138" t="inlineStr">
        <is>
          <t>BEE</t>
        </is>
      </c>
      <c r="C123" s="171" t="inlineStr">
        <is>
          <t>ST14186</t>
        </is>
      </c>
      <c r="D123" s="183" t="inlineStr">
        <is>
          <t>Improve Off-Cycle Changes</t>
        </is>
      </c>
      <c r="E123" s="183" t="n"/>
      <c r="F123" s="183" t="n"/>
      <c r="G123" s="183" t="inlineStr">
        <is>
          <t>On track</t>
        </is>
      </c>
      <c r="H123" s="191" t="inlineStr">
        <is>
          <t>0.0%</t>
        </is>
      </c>
      <c r="I123" s="177" t="d">
        <v>2022-01-01T00:00:00</v>
      </c>
      <c r="J123" s="192" t="d">
        <v>2022-09-15T00:00:00</v>
      </c>
      <c r="K123" s="174">
        <f>Milestones4352[[#This Row],[End Date]]-Milestones4352[[#This Row],[Start Date]]</f>
        <v/>
      </c>
      <c r="L123" s="181" t="inlineStr">
        <is>
          <t>2022-08-31</t>
        </is>
      </c>
      <c r="M123" s="141" t="n"/>
      <c r="N123" s="141" t="n"/>
      <c r="O123" s="141" t="n"/>
      <c r="P123" s="141">
        <f>IF(AND($G375="Goal",P$8&gt;=$I375,P$8&lt;=$I375+$K375-1),2,IF(AND($G375="Milestone",P$8&gt;=$I375,P$8&lt;=$I375+$K375-1),1,""))</f>
        <v/>
      </c>
      <c r="Q123" s="141">
        <f>IF(AND($G375="Goal",Q$8&gt;=$I375,Q$8&lt;=$I375+$K375-1),2,IF(AND($G375="Milestone",Q$8&gt;=$I375,Q$8&lt;=$I375+$K375-1),1,""))</f>
        <v/>
      </c>
      <c r="R123" s="141">
        <f>IF(AND($G375="Goal",R$8&gt;=$I375,R$8&lt;=$I375+$K375-1),2,IF(AND($G375="Milestone",R$8&gt;=$I375,R$8&lt;=$I375+$K375-1),1,""))</f>
        <v/>
      </c>
      <c r="S123" s="141">
        <f>IF(AND($G375="Goal",S$8&gt;=$I375,S$8&lt;=$I375+$K375-1),2,IF(AND($G375="Milestone",S$8&gt;=$I375,S$8&lt;=$I375+$K375-1),1,""))</f>
        <v/>
      </c>
      <c r="T123" s="141">
        <f>IF(AND($G375="Goal",T$8&gt;=$I375,T$8&lt;=$I375+$K375-1),2,IF(AND($G375="Milestone",T$8&gt;=$I375,T$8&lt;=$I375+$K375-1),1,""))</f>
        <v/>
      </c>
      <c r="U123" s="141">
        <f>IF(AND($G375="Goal",U$8&gt;=$I375,U$8&lt;=$I375+$K375-1),2,IF(AND($G375="Milestone",U$8&gt;=$I375,U$8&lt;=$I375+$K375-1),1,""))</f>
        <v/>
      </c>
      <c r="V123" s="141">
        <f>IF(AND($G375="Goal",V$8&gt;=$I375,V$8&lt;=$I375+$K375-1),2,IF(AND($G375="Milestone",V$8&gt;=$I375,V$8&lt;=$I375+$K375-1),1,""))</f>
        <v/>
      </c>
      <c r="W123" s="141">
        <f>IF(AND($G375="Goal",W$8&gt;=$I375,W$8&lt;=$I375+$K375-1),2,IF(AND($G375="Milestone",W$8&gt;=$I375,W$8&lt;=$I375+$K375-1),1,""))</f>
        <v/>
      </c>
      <c r="X123" s="218">
        <f>Milestones4352[[#This Row],[GoLive]]-Milestones4352[[#This Row],[Start Date]]</f>
        <v/>
      </c>
    </row>
    <row r="124" ht="75" customHeight="1" s="214">
      <c r="B124" s="138" t="inlineStr">
        <is>
          <t>ME</t>
        </is>
      </c>
      <c r="C124" s="171" t="inlineStr">
        <is>
          <t>ST14280</t>
        </is>
      </c>
      <c r="D124" s="183" t="inlineStr">
        <is>
          <t>myuhc:  Provide a document so the Member can request an exception for Step Therapy coverage</t>
        </is>
      </c>
      <c r="E124" s="183" t="n"/>
      <c r="F124" s="183" t="n"/>
      <c r="G124" s="183" t="inlineStr">
        <is>
          <t>Complete</t>
        </is>
      </c>
      <c r="H124" s="191" t="inlineStr">
        <is>
          <t>0.0%</t>
        </is>
      </c>
      <c r="I124" s="177" t="d">
        <v>2022-02-28T00:00:00</v>
      </c>
      <c r="J124" s="192" t="d">
        <v>2022-09-01T00:00:00</v>
      </c>
      <c r="K124" s="174">
        <f>Milestones4352[[#This Row],[End Date]]-Milestones4352[[#This Row],[Start Date]]</f>
        <v/>
      </c>
      <c r="L124" s="181" t="inlineStr">
        <is>
          <t>2022-04-22</t>
        </is>
      </c>
      <c r="M124" s="141" t="n"/>
      <c r="N124" s="141" t="n"/>
      <c r="O124" s="141" t="n"/>
      <c r="P124" s="141">
        <f>IF(AND($G376="Goal",P$8&gt;=$I376,P$8&lt;=$I376+$K376-1),2,IF(AND($G376="Milestone",P$8&gt;=$I376,P$8&lt;=$I376+$K376-1),1,""))</f>
        <v/>
      </c>
      <c r="Q124" s="141">
        <f>IF(AND($G376="Goal",Q$8&gt;=$I376,Q$8&lt;=$I376+$K376-1),2,IF(AND($G376="Milestone",Q$8&gt;=$I376,Q$8&lt;=$I376+$K376-1),1,""))</f>
        <v/>
      </c>
      <c r="R124" s="141">
        <f>IF(AND($G376="Goal",R$8&gt;=$I376,R$8&lt;=$I376+$K376-1),2,IF(AND($G376="Milestone",R$8&gt;=$I376,R$8&lt;=$I376+$K376-1),1,""))</f>
        <v/>
      </c>
      <c r="S124" s="141">
        <f>IF(AND($G376="Goal",S$8&gt;=$I376,S$8&lt;=$I376+$K376-1),2,IF(AND($G376="Milestone",S$8&gt;=$I376,S$8&lt;=$I376+$K376-1),1,""))</f>
        <v/>
      </c>
      <c r="T124" s="141">
        <f>IF(AND($G376="Goal",T$8&gt;=$I376,T$8&lt;=$I376+$K376-1),2,IF(AND($G376="Milestone",T$8&gt;=$I376,T$8&lt;=$I376+$K376-1),1,""))</f>
        <v/>
      </c>
      <c r="U124" s="141">
        <f>IF(AND($G376="Goal",U$8&gt;=$I376,U$8&lt;=$I376+$K376-1),2,IF(AND($G376="Milestone",U$8&gt;=$I376,U$8&lt;=$I376+$K376-1),1,""))</f>
        <v/>
      </c>
      <c r="V124" s="141">
        <f>IF(AND($G376="Goal",V$8&gt;=$I376,V$8&lt;=$I376+$K376-1),2,IF(AND($G376="Milestone",V$8&gt;=$I376,V$8&lt;=$I376+$K376-1),1,""))</f>
        <v/>
      </c>
      <c r="W124" s="141">
        <f>IF(AND($G376="Goal",W$8&gt;=$I376,W$8&lt;=$I376+$K376-1),2,IF(AND($G376="Milestone",W$8&gt;=$I376,W$8&lt;=$I376+$K376-1),1,""))</f>
        <v/>
      </c>
      <c r="X124" s="218">
        <f>Milestones4352[[#This Row],[GoLive]]-Milestones4352[[#This Row],[Start Date]]</f>
        <v/>
      </c>
    </row>
    <row r="125" ht="75" customHeight="1" s="214">
      <c r="B125" s="138" t="inlineStr">
        <is>
          <t>ME</t>
        </is>
      </c>
      <c r="C125" s="171" t="inlineStr">
        <is>
          <t>ST14283</t>
        </is>
      </c>
      <c r="D125" s="183" t="inlineStr">
        <is>
          <t>ACET: Add ability to send Provider search results from ACET desktop (text/email)</t>
        </is>
      </c>
      <c r="E125" s="183" t="n"/>
      <c r="F125" s="183" t="n"/>
      <c r="G125" s="183" t="inlineStr">
        <is>
          <t>On track</t>
        </is>
      </c>
      <c r="H125" s="191" t="inlineStr">
        <is>
          <t>0.0%</t>
        </is>
      </c>
      <c r="I125" s="177" t="d">
        <v>2022-01-01T00:00:00</v>
      </c>
      <c r="J125" s="192" t="d">
        <v>2022-09-01T00:00:00</v>
      </c>
      <c r="K125" s="174">
        <f>Milestones4352[[#This Row],[End Date]]-Milestones4352[[#This Row],[Start Date]]</f>
        <v/>
      </c>
      <c r="L125" s="181" t="inlineStr">
        <is>
          <t>2022-09-01</t>
        </is>
      </c>
      <c r="M125" s="141" t="n"/>
      <c r="N125" s="141" t="n"/>
      <c r="O125" s="141" t="n"/>
      <c r="P125" s="141">
        <f>IF(AND($G377="Goal",P$8&gt;=$I377,P$8&lt;=$I377+$K377-1),2,IF(AND($G377="Milestone",P$8&gt;=$I377,P$8&lt;=$I377+$K377-1),1,""))</f>
        <v/>
      </c>
      <c r="Q125" s="141">
        <f>IF(AND($G377="Goal",Q$8&gt;=$I377,Q$8&lt;=$I377+$K377-1),2,IF(AND($G377="Milestone",Q$8&gt;=$I377,Q$8&lt;=$I377+$K377-1),1,""))</f>
        <v/>
      </c>
      <c r="R125" s="141">
        <f>IF(AND($G377="Goal",R$8&gt;=$I377,R$8&lt;=$I377+$K377-1),2,IF(AND($G377="Milestone",R$8&gt;=$I377,R$8&lt;=$I377+$K377-1),1,""))</f>
        <v/>
      </c>
      <c r="S125" s="141">
        <f>IF(AND($G377="Goal",S$8&gt;=$I377,S$8&lt;=$I377+$K377-1),2,IF(AND($G377="Milestone",S$8&gt;=$I377,S$8&lt;=$I377+$K377-1),1,""))</f>
        <v/>
      </c>
      <c r="T125" s="141">
        <f>IF(AND($G377="Goal",T$8&gt;=$I377,T$8&lt;=$I377+$K377-1),2,IF(AND($G377="Milestone",T$8&gt;=$I377,T$8&lt;=$I377+$K377-1),1,""))</f>
        <v/>
      </c>
      <c r="U125" s="141">
        <f>IF(AND($G377="Goal",U$8&gt;=$I377,U$8&lt;=$I377+$K377-1),2,IF(AND($G377="Milestone",U$8&gt;=$I377,U$8&lt;=$I377+$K377-1),1,""))</f>
        <v/>
      </c>
      <c r="V125" s="141">
        <f>IF(AND($G377="Goal",V$8&gt;=$I377,V$8&lt;=$I377+$K377-1),2,IF(AND($G377="Milestone",V$8&gt;=$I377,V$8&lt;=$I377+$K377-1),1,""))</f>
        <v/>
      </c>
      <c r="W125" s="141">
        <f>IF(AND($G377="Goal",W$8&gt;=$I377,W$8&lt;=$I377+$K377-1),2,IF(AND($G377="Milestone",W$8&gt;=$I377,W$8&lt;=$I377+$K377-1),1,""))</f>
        <v/>
      </c>
      <c r="X125" s="218">
        <f>Milestones4352[[#This Row],[GoLive]]-Milestones4352[[#This Row],[Start Date]]</f>
        <v/>
      </c>
    </row>
    <row r="126" ht="75" customHeight="1" s="214">
      <c r="B126" s="138" t="inlineStr">
        <is>
          <t>ME</t>
        </is>
      </c>
      <c r="C126" s="171" t="inlineStr">
        <is>
          <t>ST14285</t>
        </is>
      </c>
      <c r="D126" s="183" t="inlineStr">
        <is>
          <t>(NLN) ACET: Provide access to scanned incoming correspondence (all constituents in ACET desktop)</t>
        </is>
      </c>
      <c r="E126" s="183" t="n"/>
      <c r="F126" s="183" t="n"/>
      <c r="G126" s="183" t="inlineStr">
        <is>
          <t>NA</t>
        </is>
      </c>
      <c r="H126" s="191" t="inlineStr">
        <is>
          <t>100.0%</t>
        </is>
      </c>
      <c r="I126" s="177" t="d">
        <v>2020-01-01T00:00:00</v>
      </c>
      <c r="J126" s="192" t="d">
        <v>2021-12-31T00:00:00</v>
      </c>
      <c r="K126" s="174">
        <f>Milestones4352[[#This Row],[End Date]]-Milestones4352[[#This Row],[Start Date]]</f>
        <v/>
      </c>
      <c r="L126" s="181" t="inlineStr">
        <is>
          <t>2021-12-31</t>
        </is>
      </c>
      <c r="M126" s="141" t="n"/>
      <c r="N126" s="141" t="n"/>
      <c r="O126" s="141" t="n"/>
      <c r="P126" s="141">
        <f>IF(AND($G378="Goal",P$8&gt;=$I378,P$8&lt;=$I378+$K378-1),2,IF(AND($G378="Milestone",P$8&gt;=$I378,P$8&lt;=$I378+$K378-1),1,""))</f>
        <v/>
      </c>
      <c r="Q126" s="141">
        <f>IF(AND($G378="Goal",Q$8&gt;=$I378,Q$8&lt;=$I378+$K378-1),2,IF(AND($G378="Milestone",Q$8&gt;=$I378,Q$8&lt;=$I378+$K378-1),1,""))</f>
        <v/>
      </c>
      <c r="R126" s="141">
        <f>IF(AND($G378="Goal",R$8&gt;=$I378,R$8&lt;=$I378+$K378-1),2,IF(AND($G378="Milestone",R$8&gt;=$I378,R$8&lt;=$I378+$K378-1),1,""))</f>
        <v/>
      </c>
      <c r="S126" s="141">
        <f>IF(AND($G378="Goal",S$8&gt;=$I378,S$8&lt;=$I378+$K378-1),2,IF(AND($G378="Milestone",S$8&gt;=$I378,S$8&lt;=$I378+$K378-1),1,""))</f>
        <v/>
      </c>
      <c r="T126" s="141">
        <f>IF(AND($G378="Goal",T$8&gt;=$I378,T$8&lt;=$I378+$K378-1),2,IF(AND($G378="Milestone",T$8&gt;=$I378,T$8&lt;=$I378+$K378-1),1,""))</f>
        <v/>
      </c>
      <c r="U126" s="141">
        <f>IF(AND($G378="Goal",U$8&gt;=$I378,U$8&lt;=$I378+$K378-1),2,IF(AND($G378="Milestone",U$8&gt;=$I378,U$8&lt;=$I378+$K378-1),1,""))</f>
        <v/>
      </c>
      <c r="V126" s="141">
        <f>IF(AND($G378="Goal",V$8&gt;=$I378,V$8&lt;=$I378+$K378-1),2,IF(AND($G378="Milestone",V$8&gt;=$I378,V$8&lt;=$I378+$K378-1),1,""))</f>
        <v/>
      </c>
      <c r="W126" s="141">
        <f>IF(AND($G378="Goal",W$8&gt;=$I378,W$8&lt;=$I378+$K378-1),2,IF(AND($G378="Milestone",W$8&gt;=$I378,W$8&lt;=$I378+$K378-1),1,""))</f>
        <v/>
      </c>
      <c r="X126" s="218">
        <f>Milestones4352[[#This Row],[GoLive]]-Milestones4352[[#This Row],[Start Date]]</f>
        <v/>
      </c>
    </row>
    <row r="127" ht="75" customHeight="1" s="214">
      <c r="B127" s="138" t="inlineStr">
        <is>
          <t>ME</t>
        </is>
      </c>
      <c r="C127" s="171" t="inlineStr">
        <is>
          <t>ST14289</t>
        </is>
      </c>
      <c r="D127" s="183" t="inlineStr">
        <is>
          <t>myuhc: Add ability for non-gated subscribers to view/update dependent PCP info</t>
        </is>
      </c>
      <c r="E127" s="183" t="n"/>
      <c r="F127" s="183" t="n"/>
      <c r="G127" s="183" t="inlineStr">
        <is>
          <t>On track</t>
        </is>
      </c>
      <c r="H127" s="191" t="inlineStr">
        <is>
          <t>0.0%</t>
        </is>
      </c>
      <c r="I127" s="177" t="d">
        <v>2022-04-18T00:00:00</v>
      </c>
      <c r="J127" s="192" t="d">
        <v>2022-12-31T00:00:00</v>
      </c>
      <c r="K127" s="174">
        <f>Milestones4352[[#This Row],[End Date]]-Milestones4352[[#This Row],[Start Date]]</f>
        <v/>
      </c>
      <c r="L127" s="181" t="inlineStr">
        <is>
          <t>2022-12-31</t>
        </is>
      </c>
      <c r="M127" s="141" t="n"/>
      <c r="N127" s="141" t="n"/>
      <c r="O127" s="141" t="n"/>
      <c r="P127" s="141">
        <f>IF(AND($G379="Goal",P$8&gt;=$I379,P$8&lt;=$I379+$K379-1),2,IF(AND($G379="Milestone",P$8&gt;=$I379,P$8&lt;=$I379+$K379-1),1,""))</f>
        <v/>
      </c>
      <c r="Q127" s="141">
        <f>IF(AND($G379="Goal",Q$8&gt;=$I379,Q$8&lt;=$I379+$K379-1),2,IF(AND($G379="Milestone",Q$8&gt;=$I379,Q$8&lt;=$I379+$K379-1),1,""))</f>
        <v/>
      </c>
      <c r="R127" s="141">
        <f>IF(AND($G379="Goal",R$8&gt;=$I379,R$8&lt;=$I379+$K379-1),2,IF(AND($G379="Milestone",R$8&gt;=$I379,R$8&lt;=$I379+$K379-1),1,""))</f>
        <v/>
      </c>
      <c r="S127" s="141">
        <f>IF(AND($G379="Goal",S$8&gt;=$I379,S$8&lt;=$I379+$K379-1),2,IF(AND($G379="Milestone",S$8&gt;=$I379,S$8&lt;=$I379+$K379-1),1,""))</f>
        <v/>
      </c>
      <c r="T127" s="141">
        <f>IF(AND($G379="Goal",T$8&gt;=$I379,T$8&lt;=$I379+$K379-1),2,IF(AND($G379="Milestone",T$8&gt;=$I379,T$8&lt;=$I379+$K379-1),1,""))</f>
        <v/>
      </c>
      <c r="U127" s="141">
        <f>IF(AND($G379="Goal",U$8&gt;=$I379,U$8&lt;=$I379+$K379-1),2,IF(AND($G379="Milestone",U$8&gt;=$I379,U$8&lt;=$I379+$K379-1),1,""))</f>
        <v/>
      </c>
      <c r="V127" s="141">
        <f>IF(AND($G379="Goal",V$8&gt;=$I379,V$8&lt;=$I379+$K379-1),2,IF(AND($G379="Milestone",V$8&gt;=$I379,V$8&lt;=$I379+$K379-1),1,""))</f>
        <v/>
      </c>
      <c r="W127" s="141">
        <f>IF(AND($G379="Goal",W$8&gt;=$I379,W$8&lt;=$I379+$K379-1),2,IF(AND($G379="Milestone",W$8&gt;=$I379,W$8&lt;=$I379+$K379-1),1,""))</f>
        <v/>
      </c>
      <c r="X127" s="218">
        <f>Milestones4352[[#This Row],[GoLive]]-Milestones4352[[#This Row],[Start Date]]</f>
        <v/>
      </c>
    </row>
    <row r="128" ht="75" customHeight="1" s="214">
      <c r="B128" s="138" t="inlineStr">
        <is>
          <t>PE</t>
        </is>
      </c>
      <c r="C128" s="171" t="inlineStr">
        <is>
          <t>ST14293</t>
        </is>
      </c>
      <c r="D128" s="183" t="inlineStr">
        <is>
          <t>UHC PP: Add paperless functionality for Claims letters (Document Library)</t>
        </is>
      </c>
      <c r="E128" s="183" t="n"/>
      <c r="F128" s="183" t="n"/>
      <c r="G128" s="183" t="inlineStr">
        <is>
          <t>On track</t>
        </is>
      </c>
      <c r="H128" s="191" t="inlineStr">
        <is>
          <t>0.0%</t>
        </is>
      </c>
      <c r="I128" s="177" t="d">
        <v>2022-01-01T00:00:00</v>
      </c>
      <c r="J128" s="192" t="d">
        <v>2022-12-31T00:00:00</v>
      </c>
      <c r="K128" s="174">
        <f>Milestones4352[[#This Row],[End Date]]-Milestones4352[[#This Row],[Start Date]]</f>
        <v/>
      </c>
      <c r="L128" s="181" t="inlineStr">
        <is>
          <t>2022-12-31</t>
        </is>
      </c>
      <c r="M128" s="141" t="n"/>
      <c r="N128" s="141" t="n"/>
      <c r="O128" s="141" t="n"/>
      <c r="P128" s="141">
        <f>IF(AND($G380="Goal",P$8&gt;=$I380,P$8&lt;=$I380+$K380-1),2,IF(AND($G380="Milestone",P$8&gt;=$I380,P$8&lt;=$I380+$K380-1),1,""))</f>
        <v/>
      </c>
      <c r="Q128" s="141">
        <f>IF(AND($G380="Goal",Q$8&gt;=$I380,Q$8&lt;=$I380+$K380-1),2,IF(AND($G380="Milestone",Q$8&gt;=$I380,Q$8&lt;=$I380+$K380-1),1,""))</f>
        <v/>
      </c>
      <c r="R128" s="141">
        <f>IF(AND($G380="Goal",R$8&gt;=$I380,R$8&lt;=$I380+$K380-1),2,IF(AND($G380="Milestone",R$8&gt;=$I380,R$8&lt;=$I380+$K380-1),1,""))</f>
        <v/>
      </c>
      <c r="S128" s="141">
        <f>IF(AND($G380="Goal",S$8&gt;=$I380,S$8&lt;=$I380+$K380-1),2,IF(AND($G380="Milestone",S$8&gt;=$I380,S$8&lt;=$I380+$K380-1),1,""))</f>
        <v/>
      </c>
      <c r="T128" s="141">
        <f>IF(AND($G380="Goal",T$8&gt;=$I380,T$8&lt;=$I380+$K380-1),2,IF(AND($G380="Milestone",T$8&gt;=$I380,T$8&lt;=$I380+$K380-1),1,""))</f>
        <v/>
      </c>
      <c r="U128" s="141">
        <f>IF(AND($G380="Goal",U$8&gt;=$I380,U$8&lt;=$I380+$K380-1),2,IF(AND($G380="Milestone",U$8&gt;=$I380,U$8&lt;=$I380+$K380-1),1,""))</f>
        <v/>
      </c>
      <c r="V128" s="141">
        <f>IF(AND($G380="Goal",V$8&gt;=$I380,V$8&lt;=$I380+$K380-1),2,IF(AND($G380="Milestone",V$8&gt;=$I380,V$8&lt;=$I380+$K380-1),1,""))</f>
        <v/>
      </c>
      <c r="W128" s="141">
        <f>IF(AND($G380="Goal",W$8&gt;=$I380,W$8&lt;=$I380+$K380-1),2,IF(AND($G380="Milestone",W$8&gt;=$I380,W$8&lt;=$I380+$K380-1),1,""))</f>
        <v/>
      </c>
      <c r="X128" s="218">
        <f>Milestones4352[[#This Row],[GoLive]]-Milestones4352[[#This Row],[Start Date]]</f>
        <v/>
      </c>
    </row>
    <row r="129" ht="75" customHeight="1" s="214">
      <c r="B129" s="138" t="inlineStr">
        <is>
          <t>CE DTI</t>
        </is>
      </c>
      <c r="C129" s="171" t="inlineStr">
        <is>
          <t>ST14330</t>
        </is>
      </c>
      <c r="D129" s="183" t="inlineStr">
        <is>
          <t>&lt;font face=""impact"" size=""3"" color=""red""&gt;----- 2023 BACKLOG -----&lt;/font&gt; &lt;hr color=""red"" size=""12"" /&gt;</t>
        </is>
      </c>
      <c r="E129" s="183" t="n"/>
      <c r="F129" s="183" t="n"/>
      <c r="G129" s="183" t="inlineStr">
        <is>
          <t>Off Track</t>
        </is>
      </c>
      <c r="H129" s="191" t="inlineStr">
        <is>
          <t>0.0%</t>
        </is>
      </c>
      <c r="I129" s="177" t="d">
        <v>2021-10-01T00:00:00</v>
      </c>
      <c r="J129" s="192" t="d">
        <v>2021-12-31T00:00:00</v>
      </c>
      <c r="K129" s="174">
        <f>Milestones4352[[#This Row],[End Date]]-Milestones4352[[#This Row],[Start Date]]</f>
        <v/>
      </c>
      <c r="L129" s="181" t="n">
        <v/>
      </c>
      <c r="M129" s="141" t="n"/>
      <c r="N129" s="141" t="n"/>
      <c r="O129" s="141" t="n"/>
      <c r="P129" s="141">
        <f>IF(AND($G381="Goal",P$8&gt;=$I381,P$8&lt;=$I381+$K381-1),2,IF(AND($G381="Milestone",P$8&gt;=$I381,P$8&lt;=$I381+$K381-1),1,""))</f>
        <v/>
      </c>
      <c r="Q129" s="141">
        <f>IF(AND($G381="Goal",Q$8&gt;=$I381,Q$8&lt;=$I381+$K381-1),2,IF(AND($G381="Milestone",Q$8&gt;=$I381,Q$8&lt;=$I381+$K381-1),1,""))</f>
        <v/>
      </c>
      <c r="R129" s="141">
        <f>IF(AND($G381="Goal",R$8&gt;=$I381,R$8&lt;=$I381+$K381-1),2,IF(AND($G381="Milestone",R$8&gt;=$I381,R$8&lt;=$I381+$K381-1),1,""))</f>
        <v/>
      </c>
      <c r="S129" s="141">
        <f>IF(AND($G381="Goal",S$8&gt;=$I381,S$8&lt;=$I381+$K381-1),2,IF(AND($G381="Milestone",S$8&gt;=$I381,S$8&lt;=$I381+$K381-1),1,""))</f>
        <v/>
      </c>
      <c r="T129" s="141">
        <f>IF(AND($G381="Goal",T$8&gt;=$I381,T$8&lt;=$I381+$K381-1),2,IF(AND($G381="Milestone",T$8&gt;=$I381,T$8&lt;=$I381+$K381-1),1,""))</f>
        <v/>
      </c>
      <c r="U129" s="141">
        <f>IF(AND($G381="Goal",U$8&gt;=$I381,U$8&lt;=$I381+$K381-1),2,IF(AND($G381="Milestone",U$8&gt;=$I381,U$8&lt;=$I381+$K381-1),1,""))</f>
        <v/>
      </c>
      <c r="V129" s="141">
        <f>IF(AND($G381="Goal",V$8&gt;=$I381,V$8&lt;=$I381+$K381-1),2,IF(AND($G381="Milestone",V$8&gt;=$I381,V$8&lt;=$I381+$K381-1),1,""))</f>
        <v/>
      </c>
      <c r="W129" s="141">
        <f>IF(AND($G381="Goal",W$8&gt;=$I381,W$8&lt;=$I381+$K381-1),2,IF(AND($G381="Milestone",W$8&gt;=$I381,W$8&lt;=$I381+$K381-1),1,""))</f>
        <v/>
      </c>
      <c r="X129" s="218">
        <f>Milestones4352[[#This Row],[GoLive]]-Milestones4352[[#This Row],[Start Date]]</f>
        <v/>
      </c>
    </row>
    <row r="130" ht="75" customHeight="1" s="214">
      <c r="B130" s="138" t="inlineStr">
        <is>
          <t>SP</t>
        </is>
      </c>
      <c r="C130" s="171" t="inlineStr">
        <is>
          <t>ST14331</t>
        </is>
      </c>
      <c r="D130" s="183" t="inlineStr">
        <is>
          <t>&lt;font face=""impact"" size=""3"" color=""red""&gt;----- 2023 BACKLOG -----&lt;/font&gt; &lt;hr color=""red"" size=""12"" /&gt;</t>
        </is>
      </c>
      <c r="E130" s="183" t="n"/>
      <c r="F130" s="183" t="n"/>
      <c r="G130" s="183" t="inlineStr">
        <is>
          <t>Off Track</t>
        </is>
      </c>
      <c r="H130" s="191" t="inlineStr">
        <is>
          <t>0.0%</t>
        </is>
      </c>
      <c r="I130" s="177" t="d">
        <v>2022-09-01T00:00:00</v>
      </c>
      <c r="J130" s="192" t="d">
        <v>2022-10-01T00:00:00</v>
      </c>
      <c r="K130" s="174">
        <f>Milestones4352[[#This Row],[End Date]]-Milestones4352[[#This Row],[Start Date]]</f>
        <v/>
      </c>
      <c r="L130" s="181" t="inlineStr">
        <is>
          <t>2023-12-29</t>
        </is>
      </c>
      <c r="M130" s="141" t="n"/>
      <c r="N130" s="141" t="n"/>
      <c r="O130" s="141" t="n"/>
      <c r="P130" s="141">
        <f>IF(AND($G382="Goal",P$8&gt;=$I382,P$8&lt;=$I382+$K382-1),2,IF(AND($G382="Milestone",P$8&gt;=$I382,P$8&lt;=$I382+$K382-1),1,""))</f>
        <v/>
      </c>
      <c r="Q130" s="141">
        <f>IF(AND($G382="Goal",Q$8&gt;=$I382,Q$8&lt;=$I382+$K382-1),2,IF(AND($G382="Milestone",Q$8&gt;=$I382,Q$8&lt;=$I382+$K382-1),1,""))</f>
        <v/>
      </c>
      <c r="R130" s="141">
        <f>IF(AND($G382="Goal",R$8&gt;=$I382,R$8&lt;=$I382+$K382-1),2,IF(AND($G382="Milestone",R$8&gt;=$I382,R$8&lt;=$I382+$K382-1),1,""))</f>
        <v/>
      </c>
      <c r="S130" s="141">
        <f>IF(AND($G382="Goal",S$8&gt;=$I382,S$8&lt;=$I382+$K382-1),2,IF(AND($G382="Milestone",S$8&gt;=$I382,S$8&lt;=$I382+$K382-1),1,""))</f>
        <v/>
      </c>
      <c r="T130" s="141">
        <f>IF(AND($G382="Goal",T$8&gt;=$I382,T$8&lt;=$I382+$K382-1),2,IF(AND($G382="Milestone",T$8&gt;=$I382,T$8&lt;=$I382+$K382-1),1,""))</f>
        <v/>
      </c>
      <c r="U130" s="141">
        <f>IF(AND($G382="Goal",U$8&gt;=$I382,U$8&lt;=$I382+$K382-1),2,IF(AND($G382="Milestone",U$8&gt;=$I382,U$8&lt;=$I382+$K382-1),1,""))</f>
        <v/>
      </c>
      <c r="V130" s="141">
        <f>IF(AND($G382="Goal",V$8&gt;=$I382,V$8&lt;=$I382+$K382-1),2,IF(AND($G382="Milestone",V$8&gt;=$I382,V$8&lt;=$I382+$K382-1),1,""))</f>
        <v/>
      </c>
      <c r="W130" s="141">
        <f>IF(AND($G382="Goal",W$8&gt;=$I382,W$8&lt;=$I382+$K382-1),2,IF(AND($G382="Milestone",W$8&gt;=$I382,W$8&lt;=$I382+$K382-1),1,""))</f>
        <v/>
      </c>
      <c r="X130" s="218">
        <f>Milestones4352[[#This Row],[GoLive]]-Milestones4352[[#This Row],[Start Date]]</f>
        <v/>
      </c>
    </row>
    <row r="131" ht="75" customHeight="1" s="214">
      <c r="B131" s="138" t="inlineStr">
        <is>
          <t>CMP</t>
        </is>
      </c>
      <c r="C131" s="171" t="inlineStr">
        <is>
          <t>ST14332</t>
        </is>
      </c>
      <c r="D131" s="183" t="inlineStr">
        <is>
          <t>&lt;font face=""impact"" size=""3"" color=""red""&gt;----- COMPLETED ITEMS -----&lt;/font&gt; &lt;hr color=""red"" size=""12"" /&gt;</t>
        </is>
      </c>
      <c r="E131" s="183" t="n"/>
      <c r="F131" s="183" t="n"/>
      <c r="G131" s="183" t="inlineStr">
        <is>
          <t>Off Track</t>
        </is>
      </c>
      <c r="H131" s="191" t="inlineStr">
        <is>
          <t>0.0%</t>
        </is>
      </c>
      <c r="I131" s="177" t="d">
        <v>2023-01-01T00:00:00</v>
      </c>
      <c r="J131" s="192" t="d">
        <v>2023-12-31T00:00:00</v>
      </c>
      <c r="K131" s="174">
        <f>Milestones4352[[#This Row],[End Date]]-Milestones4352[[#This Row],[Start Date]]</f>
        <v/>
      </c>
      <c r="L131" s="181" t="n">
        <v/>
      </c>
      <c r="M131" s="141" t="n"/>
      <c r="N131" s="141" t="n"/>
      <c r="O131" s="141" t="n"/>
      <c r="P131" s="141">
        <f>IF(AND($G383="Goal",P$8&gt;=$I383,P$8&lt;=$I383+$K383-1),2,IF(AND($G383="Milestone",P$8&gt;=$I383,P$8&lt;=$I383+$K383-1),1,""))</f>
        <v/>
      </c>
      <c r="Q131" s="141">
        <f>IF(AND($G383="Goal",Q$8&gt;=$I383,Q$8&lt;=$I383+$K383-1),2,IF(AND($G383="Milestone",Q$8&gt;=$I383,Q$8&lt;=$I383+$K383-1),1,""))</f>
        <v/>
      </c>
      <c r="R131" s="141">
        <f>IF(AND($G383="Goal",R$8&gt;=$I383,R$8&lt;=$I383+$K383-1),2,IF(AND($G383="Milestone",R$8&gt;=$I383,R$8&lt;=$I383+$K383-1),1,""))</f>
        <v/>
      </c>
      <c r="S131" s="141">
        <f>IF(AND($G383="Goal",S$8&gt;=$I383,S$8&lt;=$I383+$K383-1),2,IF(AND($G383="Milestone",S$8&gt;=$I383,S$8&lt;=$I383+$K383-1),1,""))</f>
        <v/>
      </c>
      <c r="T131" s="141">
        <f>IF(AND($G383="Goal",T$8&gt;=$I383,T$8&lt;=$I383+$K383-1),2,IF(AND($G383="Milestone",T$8&gt;=$I383,T$8&lt;=$I383+$K383-1),1,""))</f>
        <v/>
      </c>
      <c r="U131" s="141">
        <f>IF(AND($G383="Goal",U$8&gt;=$I383,U$8&lt;=$I383+$K383-1),2,IF(AND($G383="Milestone",U$8&gt;=$I383,U$8&lt;=$I383+$K383-1),1,""))</f>
        <v/>
      </c>
      <c r="V131" s="141">
        <f>IF(AND($G383="Goal",V$8&gt;=$I383,V$8&lt;=$I383+$K383-1),2,IF(AND($G383="Milestone",V$8&gt;=$I383,V$8&lt;=$I383+$K383-1),1,""))</f>
        <v/>
      </c>
      <c r="W131" s="141">
        <f>IF(AND($G383="Goal",W$8&gt;=$I383,W$8&lt;=$I383+$K383-1),2,IF(AND($G383="Milestone",W$8&gt;=$I383,W$8&lt;=$I383+$K383-1),1,""))</f>
        <v/>
      </c>
      <c r="X131" s="218">
        <f>Milestones4352[[#This Row],[GoLive]]-Milestones4352[[#This Row],[Start Date]]</f>
        <v/>
      </c>
    </row>
    <row r="132" ht="75" customHeight="1" s="214">
      <c r="B132" s="138" t="inlineStr">
        <is>
          <t>CMP</t>
        </is>
      </c>
      <c r="C132" s="171" t="inlineStr">
        <is>
          <t>ST14334</t>
        </is>
      </c>
      <c r="D132" s="183" t="inlineStr">
        <is>
          <t>&lt;font face=""impact"" size=""3"" color=""red""&gt;----- 2023 BACKLOG -----&lt;/font&gt; &lt;hr color=""red"" size=""12"" /&gt;</t>
        </is>
      </c>
      <c r="E132" s="183" t="n"/>
      <c r="F132" s="183" t="n"/>
      <c r="G132" s="183" t="inlineStr">
        <is>
          <t>Off Track</t>
        </is>
      </c>
      <c r="H132" s="191" t="inlineStr">
        <is>
          <t>0.0%</t>
        </is>
      </c>
      <c r="I132" s="177" t="n">
        <v/>
      </c>
      <c r="J132" s="192" t="d">
        <v>2023-01-01T00:00:00</v>
      </c>
      <c r="K132" s="174">
        <f>Milestones4352[[#This Row],[End Date]]-Milestones4352[[#This Row],[Start Date]]</f>
        <v/>
      </c>
      <c r="L132" s="181" t="n">
        <v/>
      </c>
      <c r="M132" s="141" t="n"/>
      <c r="N132" s="141" t="n"/>
      <c r="O132" s="141" t="n"/>
      <c r="P132" s="141">
        <f>IF(AND($G384="Goal",P$8&gt;=$I384,P$8&lt;=$I384+$K384-1),2,IF(AND($G384="Milestone",P$8&gt;=$I384,P$8&lt;=$I384+$K384-1),1,""))</f>
        <v/>
      </c>
      <c r="Q132" s="141">
        <f>IF(AND($G384="Goal",Q$8&gt;=$I384,Q$8&lt;=$I384+$K384-1),2,IF(AND($G384="Milestone",Q$8&gt;=$I384,Q$8&lt;=$I384+$K384-1),1,""))</f>
        <v/>
      </c>
      <c r="R132" s="141">
        <f>IF(AND($G384="Goal",R$8&gt;=$I384,R$8&lt;=$I384+$K384-1),2,IF(AND($G384="Milestone",R$8&gt;=$I384,R$8&lt;=$I384+$K384-1),1,""))</f>
        <v/>
      </c>
      <c r="S132" s="141">
        <f>IF(AND($G384="Goal",S$8&gt;=$I384,S$8&lt;=$I384+$K384-1),2,IF(AND($G384="Milestone",S$8&gt;=$I384,S$8&lt;=$I384+$K384-1),1,""))</f>
        <v/>
      </c>
      <c r="T132" s="141">
        <f>IF(AND($G384="Goal",T$8&gt;=$I384,T$8&lt;=$I384+$K384-1),2,IF(AND($G384="Milestone",T$8&gt;=$I384,T$8&lt;=$I384+$K384-1),1,""))</f>
        <v/>
      </c>
      <c r="U132" s="141">
        <f>IF(AND($G384="Goal",U$8&gt;=$I384,U$8&lt;=$I384+$K384-1),2,IF(AND($G384="Milestone",U$8&gt;=$I384,U$8&lt;=$I384+$K384-1),1,""))</f>
        <v/>
      </c>
      <c r="V132" s="141">
        <f>IF(AND($G384="Goal",V$8&gt;=$I384,V$8&lt;=$I384+$K384-1),2,IF(AND($G384="Milestone",V$8&gt;=$I384,V$8&lt;=$I384+$K384-1),1,""))</f>
        <v/>
      </c>
      <c r="W132" s="141">
        <f>IF(AND($G384="Goal",W$8&gt;=$I384,W$8&lt;=$I384+$K384-1),2,IF(AND($G384="Milestone",W$8&gt;=$I384,W$8&lt;=$I384+$K384-1),1,""))</f>
        <v/>
      </c>
      <c r="X132" s="218">
        <f>Milestones4352[[#This Row],[GoLive]]-Milestones4352[[#This Row],[Start Date]]</f>
        <v/>
      </c>
    </row>
    <row r="133" ht="75" customHeight="1" s="214">
      <c r="B133" s="138" t="inlineStr">
        <is>
          <t>CE DTI</t>
        </is>
      </c>
      <c r="C133" s="171" t="inlineStr">
        <is>
          <t>ST14335</t>
        </is>
      </c>
      <c r="D133" s="183" t="inlineStr">
        <is>
          <t>&lt;font face=""impact"" size=""3"" color=""red""&gt;----- COMPLETED ITEMS -----&lt;/font&gt; &lt;hr color=""red"" size=""12"" /&gt;</t>
        </is>
      </c>
      <c r="E133" s="183" t="n"/>
      <c r="F133" s="183" t="n"/>
      <c r="G133" s="183" t="inlineStr">
        <is>
          <t>Off Track</t>
        </is>
      </c>
      <c r="H133" s="191" t="inlineStr">
        <is>
          <t>0.0%</t>
        </is>
      </c>
      <c r="I133" s="177" t="d">
        <v>2021-10-01T00:00:00</v>
      </c>
      <c r="J133" s="192" t="d">
        <v>2021-12-31T00:00:00</v>
      </c>
      <c r="K133" s="174">
        <f>Milestones4352[[#This Row],[End Date]]-Milestones4352[[#This Row],[Start Date]]</f>
        <v/>
      </c>
      <c r="L133" s="181" t="n">
        <v/>
      </c>
      <c r="M133" s="141" t="n"/>
      <c r="N133" s="141" t="n"/>
      <c r="O133" s="141" t="n"/>
      <c r="P133" s="141">
        <f>IF(AND($G385="Goal",P$8&gt;=$I385,P$8&lt;=$I385+$K385-1),2,IF(AND($G385="Milestone",P$8&gt;=$I385,P$8&lt;=$I385+$K385-1),1,""))</f>
        <v/>
      </c>
      <c r="Q133" s="141">
        <f>IF(AND($G385="Goal",Q$8&gt;=$I385,Q$8&lt;=$I385+$K385-1),2,IF(AND($G385="Milestone",Q$8&gt;=$I385,Q$8&lt;=$I385+$K385-1),1,""))</f>
        <v/>
      </c>
      <c r="R133" s="141">
        <f>IF(AND($G385="Goal",R$8&gt;=$I385,R$8&lt;=$I385+$K385-1),2,IF(AND($G385="Milestone",R$8&gt;=$I385,R$8&lt;=$I385+$K385-1),1,""))</f>
        <v/>
      </c>
      <c r="S133" s="141">
        <f>IF(AND($G385="Goal",S$8&gt;=$I385,S$8&lt;=$I385+$K385-1),2,IF(AND($G385="Milestone",S$8&gt;=$I385,S$8&lt;=$I385+$K385-1),1,""))</f>
        <v/>
      </c>
      <c r="T133" s="141">
        <f>IF(AND($G385="Goal",T$8&gt;=$I385,T$8&lt;=$I385+$K385-1),2,IF(AND($G385="Milestone",T$8&gt;=$I385,T$8&lt;=$I385+$K385-1),1,""))</f>
        <v/>
      </c>
      <c r="U133" s="141">
        <f>IF(AND($G385="Goal",U$8&gt;=$I385,U$8&lt;=$I385+$K385-1),2,IF(AND($G385="Milestone",U$8&gt;=$I385,U$8&lt;=$I385+$K385-1),1,""))</f>
        <v/>
      </c>
      <c r="V133" s="141">
        <f>IF(AND($G385="Goal",V$8&gt;=$I385,V$8&lt;=$I385+$K385-1),2,IF(AND($G385="Milestone",V$8&gt;=$I385,V$8&lt;=$I385+$K385-1),1,""))</f>
        <v/>
      </c>
      <c r="W133" s="141">
        <f>IF(AND($G385="Goal",W$8&gt;=$I385,W$8&lt;=$I385+$K385-1),2,IF(AND($G385="Milestone",W$8&gt;=$I385,W$8&lt;=$I385+$K385-1),1,""))</f>
        <v/>
      </c>
      <c r="X133" s="218">
        <f>Milestones4352[[#This Row],[GoLive]]-Milestones4352[[#This Row],[Start Date]]</f>
        <v/>
      </c>
    </row>
    <row r="134" ht="75" customHeight="1" s="214">
      <c r="B134" s="138" t="inlineStr">
        <is>
          <t>SP</t>
        </is>
      </c>
      <c r="C134" s="171" t="inlineStr">
        <is>
          <t>ST14336</t>
        </is>
      </c>
      <c r="D134" s="183" t="inlineStr">
        <is>
          <t>&lt;font face=""impact"" size=""3"" color=""red""&gt;----- COMPLETED ITEMS -----&lt;/font&gt; &lt;hr color=""red"" size=""12"" /&gt;</t>
        </is>
      </c>
      <c r="E134" s="183" t="n"/>
      <c r="F134" s="183" t="n"/>
      <c r="G134" s="183" t="inlineStr">
        <is>
          <t>Off Track</t>
        </is>
      </c>
      <c r="H134" s="191" t="inlineStr">
        <is>
          <t>0.0%</t>
        </is>
      </c>
      <c r="I134" s="177" t="d">
        <v>2022-09-01T00:00:00</v>
      </c>
      <c r="J134" s="192" t="d">
        <v>2022-10-01T00:00:00</v>
      </c>
      <c r="K134" s="174">
        <f>Milestones4352[[#This Row],[End Date]]-Milestones4352[[#This Row],[Start Date]]</f>
        <v/>
      </c>
      <c r="L134" s="181" t="n">
        <v/>
      </c>
      <c r="M134" s="141" t="n"/>
      <c r="N134" s="141" t="n"/>
      <c r="O134" s="141" t="n"/>
      <c r="P134" s="141">
        <f>IF(AND($G386="Goal",P$8&gt;=$I386,P$8&lt;=$I386+$K386-1),2,IF(AND($G386="Milestone",P$8&gt;=$I386,P$8&lt;=$I386+$K386-1),1,""))</f>
        <v/>
      </c>
      <c r="Q134" s="141">
        <f>IF(AND($G386="Goal",Q$8&gt;=$I386,Q$8&lt;=$I386+$K386-1),2,IF(AND($G386="Milestone",Q$8&gt;=$I386,Q$8&lt;=$I386+$K386-1),1,""))</f>
        <v/>
      </c>
      <c r="R134" s="141">
        <f>IF(AND($G386="Goal",R$8&gt;=$I386,R$8&lt;=$I386+$K386-1),2,IF(AND($G386="Milestone",R$8&gt;=$I386,R$8&lt;=$I386+$K386-1),1,""))</f>
        <v/>
      </c>
      <c r="S134" s="141">
        <f>IF(AND($G386="Goal",S$8&gt;=$I386,S$8&lt;=$I386+$K386-1),2,IF(AND($G386="Milestone",S$8&gt;=$I386,S$8&lt;=$I386+$K386-1),1,""))</f>
        <v/>
      </c>
      <c r="T134" s="141">
        <f>IF(AND($G386="Goal",T$8&gt;=$I386,T$8&lt;=$I386+$K386-1),2,IF(AND($G386="Milestone",T$8&gt;=$I386,T$8&lt;=$I386+$K386-1),1,""))</f>
        <v/>
      </c>
      <c r="U134" s="141">
        <f>IF(AND($G386="Goal",U$8&gt;=$I386,U$8&lt;=$I386+$K386-1),2,IF(AND($G386="Milestone",U$8&gt;=$I386,U$8&lt;=$I386+$K386-1),1,""))</f>
        <v/>
      </c>
      <c r="V134" s="141">
        <f>IF(AND($G386="Goal",V$8&gt;=$I386,V$8&lt;=$I386+$K386-1),2,IF(AND($G386="Milestone",V$8&gt;=$I386,V$8&lt;=$I386+$K386-1),1,""))</f>
        <v/>
      </c>
      <c r="W134" s="141">
        <f>IF(AND($G386="Goal",W$8&gt;=$I386,W$8&lt;=$I386+$K386-1),2,IF(AND($G386="Milestone",W$8&gt;=$I386,W$8&lt;=$I386+$K386-1),1,""))</f>
        <v/>
      </c>
      <c r="X134" s="218">
        <f>Milestones4352[[#This Row],[GoLive]]-Milestones4352[[#This Row],[Start Date]]</f>
        <v/>
      </c>
    </row>
    <row r="135" ht="75" customHeight="1" s="214">
      <c r="B135" s="138" t="inlineStr">
        <is>
          <t>ME</t>
        </is>
      </c>
      <c r="C135" s="171" t="inlineStr">
        <is>
          <t>ST14344</t>
        </is>
      </c>
      <c r="D135" s="183" t="inlineStr">
        <is>
          <t>&lt;font face=""impact"" size=""3"" color=""red""&gt;----- 2023 BACKLOG Member-----&lt;/font&gt; &lt;hr color=""red"" size=""12"" /&gt;</t>
        </is>
      </c>
      <c r="E135" s="183" t="n"/>
      <c r="F135" s="183" t="n"/>
      <c r="G135" s="183" t="inlineStr">
        <is>
          <t>Off Track</t>
        </is>
      </c>
      <c r="H135" s="191" t="inlineStr">
        <is>
          <t>0.0%</t>
        </is>
      </c>
      <c r="I135" s="177" t="n">
        <v/>
      </c>
      <c r="J135" s="192" t="d">
        <v>2023-12-31T00:00:00</v>
      </c>
      <c r="K135" s="174">
        <f>Milestones4352[[#This Row],[End Date]]-Milestones4352[[#This Row],[Start Date]]</f>
        <v/>
      </c>
      <c r="L135" s="181" t="n">
        <v/>
      </c>
      <c r="M135" s="141" t="n"/>
      <c r="N135" s="141" t="n"/>
      <c r="O135" s="141" t="n"/>
      <c r="P135" s="141">
        <f>IF(AND($G387="Goal",P$8&gt;=$I387,P$8&lt;=$I387+$K387-1),2,IF(AND($G387="Milestone",P$8&gt;=$I387,P$8&lt;=$I387+$K387-1),1,""))</f>
        <v/>
      </c>
      <c r="Q135" s="141">
        <f>IF(AND($G387="Goal",Q$8&gt;=$I387,Q$8&lt;=$I387+$K387-1),2,IF(AND($G387="Milestone",Q$8&gt;=$I387,Q$8&lt;=$I387+$K387-1),1,""))</f>
        <v/>
      </c>
      <c r="R135" s="141">
        <f>IF(AND($G387="Goal",R$8&gt;=$I387,R$8&lt;=$I387+$K387-1),2,IF(AND($G387="Milestone",R$8&gt;=$I387,R$8&lt;=$I387+$K387-1),1,""))</f>
        <v/>
      </c>
      <c r="S135" s="141">
        <f>IF(AND($G387="Goal",S$8&gt;=$I387,S$8&lt;=$I387+$K387-1),2,IF(AND($G387="Milestone",S$8&gt;=$I387,S$8&lt;=$I387+$K387-1),1,""))</f>
        <v/>
      </c>
      <c r="T135" s="141">
        <f>IF(AND($G387="Goal",T$8&gt;=$I387,T$8&lt;=$I387+$K387-1),2,IF(AND($G387="Milestone",T$8&gt;=$I387,T$8&lt;=$I387+$K387-1),1,""))</f>
        <v/>
      </c>
      <c r="U135" s="141">
        <f>IF(AND($G387="Goal",U$8&gt;=$I387,U$8&lt;=$I387+$K387-1),2,IF(AND($G387="Milestone",U$8&gt;=$I387,U$8&lt;=$I387+$K387-1),1,""))</f>
        <v/>
      </c>
      <c r="V135" s="141">
        <f>IF(AND($G387="Goal",V$8&gt;=$I387,V$8&lt;=$I387+$K387-1),2,IF(AND($G387="Milestone",V$8&gt;=$I387,V$8&lt;=$I387+$K387-1),1,""))</f>
        <v/>
      </c>
      <c r="W135" s="141">
        <f>IF(AND($G387="Goal",W$8&gt;=$I387,W$8&lt;=$I387+$K387-1),2,IF(AND($G387="Milestone",W$8&gt;=$I387,W$8&lt;=$I387+$K387-1),1,""))</f>
        <v/>
      </c>
      <c r="X135" s="218">
        <f>Milestones4352[[#This Row],[GoLive]]-Milestones4352[[#This Row],[Start Date]]</f>
        <v/>
      </c>
    </row>
    <row r="136" ht="75" customHeight="1" s="214">
      <c r="B136" s="138" t="inlineStr">
        <is>
          <t>ME</t>
        </is>
      </c>
      <c r="C136" s="171" t="inlineStr">
        <is>
          <t>ST14367</t>
        </is>
      </c>
      <c r="D136" s="183" t="inlineStr">
        <is>
          <t>ACET/myuhc: Address Pre &amp; Post Production items &amp; small app fixes for 2022</t>
        </is>
      </c>
      <c r="E136" s="183" t="n"/>
      <c r="F136" s="183" t="n"/>
      <c r="G136" s="183" t="inlineStr">
        <is>
          <t>On track</t>
        </is>
      </c>
      <c r="H136" s="191" t="inlineStr">
        <is>
          <t>47.3%</t>
        </is>
      </c>
      <c r="I136" s="177" t="d">
        <v>2022-01-11T00:00:00</v>
      </c>
      <c r="J136" s="192" t="d">
        <v>2022-12-31T00:00:00</v>
      </c>
      <c r="K136" s="174">
        <f>Milestones4352[[#This Row],[End Date]]-Milestones4352[[#This Row],[Start Date]]</f>
        <v/>
      </c>
      <c r="L136" s="181" t="inlineStr">
        <is>
          <t>2022-12-31</t>
        </is>
      </c>
      <c r="M136" s="141" t="n"/>
      <c r="N136" s="141" t="n"/>
      <c r="O136" s="141" t="n"/>
      <c r="P136" s="141">
        <f>IF(AND($G388="Goal",P$8&gt;=$I388,P$8&lt;=$I388+$K388-1),2,IF(AND($G388="Milestone",P$8&gt;=$I388,P$8&lt;=$I388+$K388-1),1,""))</f>
        <v/>
      </c>
      <c r="Q136" s="141">
        <f>IF(AND($G388="Goal",Q$8&gt;=$I388,Q$8&lt;=$I388+$K388-1),2,IF(AND($G388="Milestone",Q$8&gt;=$I388,Q$8&lt;=$I388+$K388-1),1,""))</f>
        <v/>
      </c>
      <c r="R136" s="141">
        <f>IF(AND($G388="Goal",R$8&gt;=$I388,R$8&lt;=$I388+$K388-1),2,IF(AND($G388="Milestone",R$8&gt;=$I388,R$8&lt;=$I388+$K388-1),1,""))</f>
        <v/>
      </c>
      <c r="S136" s="141">
        <f>IF(AND($G388="Goal",S$8&gt;=$I388,S$8&lt;=$I388+$K388-1),2,IF(AND($G388="Milestone",S$8&gt;=$I388,S$8&lt;=$I388+$K388-1),1,""))</f>
        <v/>
      </c>
      <c r="T136" s="141">
        <f>IF(AND($G388="Goal",T$8&gt;=$I388,T$8&lt;=$I388+$K388-1),2,IF(AND($G388="Milestone",T$8&gt;=$I388,T$8&lt;=$I388+$K388-1),1,""))</f>
        <v/>
      </c>
      <c r="U136" s="141">
        <f>IF(AND($G388="Goal",U$8&gt;=$I388,U$8&lt;=$I388+$K388-1),2,IF(AND($G388="Milestone",U$8&gt;=$I388,U$8&lt;=$I388+$K388-1),1,""))</f>
        <v/>
      </c>
      <c r="V136" s="141">
        <f>IF(AND($G388="Goal",V$8&gt;=$I388,V$8&lt;=$I388+$K388-1),2,IF(AND($G388="Milestone",V$8&gt;=$I388,V$8&lt;=$I388+$K388-1),1,""))</f>
        <v/>
      </c>
      <c r="W136" s="141">
        <f>IF(AND($G388="Goal",W$8&gt;=$I388,W$8&lt;=$I388+$K388-1),2,IF(AND($G388="Milestone",W$8&gt;=$I388,W$8&lt;=$I388+$K388-1),1,""))</f>
        <v/>
      </c>
      <c r="X136" s="218">
        <f>Milestones4352[[#This Row],[GoLive]]-Milestones4352[[#This Row],[Start Date]]</f>
        <v/>
      </c>
    </row>
    <row r="137" ht="75" customHeight="1" s="214">
      <c r="B137" s="138" t="inlineStr">
        <is>
          <t>ME</t>
        </is>
      </c>
      <c r="C137" s="171" t="inlineStr">
        <is>
          <t>ST14369</t>
        </is>
      </c>
      <c r="D137" s="183" t="inlineStr">
        <is>
          <t>ACET: Add claim details to the ACET UI to reduce swivels to Cirrus</t>
        </is>
      </c>
      <c r="E137" s="183" t="n"/>
      <c r="F137" s="183" t="n"/>
      <c r="G137" s="183" t="inlineStr">
        <is>
          <t>On track</t>
        </is>
      </c>
      <c r="H137" s="191" t="inlineStr">
        <is>
          <t>28.6%</t>
        </is>
      </c>
      <c r="I137" s="177" t="d">
        <v>2022-01-01T00:00:00</v>
      </c>
      <c r="J137" s="192" t="d">
        <v>2022-12-31T00:00:00</v>
      </c>
      <c r="K137" s="174">
        <f>Milestones4352[[#This Row],[End Date]]-Milestones4352[[#This Row],[Start Date]]</f>
        <v/>
      </c>
      <c r="L137" s="181" t="inlineStr">
        <is>
          <t>2022-12-31</t>
        </is>
      </c>
      <c r="M137" s="141" t="n"/>
      <c r="N137" s="141" t="n"/>
      <c r="O137" s="141" t="n"/>
      <c r="P137" s="141">
        <f>IF(AND($G389="Goal",P$8&gt;=$I389,P$8&lt;=$I389+$K389-1),2,IF(AND($G389="Milestone",P$8&gt;=$I389,P$8&lt;=$I389+$K389-1),1,""))</f>
        <v/>
      </c>
      <c r="Q137" s="141">
        <f>IF(AND($G389="Goal",Q$8&gt;=$I389,Q$8&lt;=$I389+$K389-1),2,IF(AND($G389="Milestone",Q$8&gt;=$I389,Q$8&lt;=$I389+$K389-1),1,""))</f>
        <v/>
      </c>
      <c r="R137" s="141">
        <f>IF(AND($G389="Goal",R$8&gt;=$I389,R$8&lt;=$I389+$K389-1),2,IF(AND($G389="Milestone",R$8&gt;=$I389,R$8&lt;=$I389+$K389-1),1,""))</f>
        <v/>
      </c>
      <c r="S137" s="141">
        <f>IF(AND($G389="Goal",S$8&gt;=$I389,S$8&lt;=$I389+$K389-1),2,IF(AND($G389="Milestone",S$8&gt;=$I389,S$8&lt;=$I389+$K389-1),1,""))</f>
        <v/>
      </c>
      <c r="T137" s="141">
        <f>IF(AND($G389="Goal",T$8&gt;=$I389,T$8&lt;=$I389+$K389-1),2,IF(AND($G389="Milestone",T$8&gt;=$I389,T$8&lt;=$I389+$K389-1),1,""))</f>
        <v/>
      </c>
      <c r="U137" s="141">
        <f>IF(AND($G389="Goal",U$8&gt;=$I389,U$8&lt;=$I389+$K389-1),2,IF(AND($G389="Milestone",U$8&gt;=$I389,U$8&lt;=$I389+$K389-1),1,""))</f>
        <v/>
      </c>
      <c r="V137" s="141">
        <f>IF(AND($G389="Goal",V$8&gt;=$I389,V$8&lt;=$I389+$K389-1),2,IF(AND($G389="Milestone",V$8&gt;=$I389,V$8&lt;=$I389+$K389-1),1,""))</f>
        <v/>
      </c>
      <c r="W137" s="141">
        <f>IF(AND($G389="Goal",W$8&gt;=$I389,W$8&lt;=$I389+$K389-1),2,IF(AND($G389="Milestone",W$8&gt;=$I389,W$8&lt;=$I389+$K389-1),1,""))</f>
        <v/>
      </c>
      <c r="X137" s="218">
        <f>Milestones4352[[#This Row],[GoLive]]-Milestones4352[[#This Row],[Start Date]]</f>
        <v/>
      </c>
    </row>
    <row r="138" ht="75" customHeight="1" s="214">
      <c r="B138" s="138" t="inlineStr">
        <is>
          <t>ME</t>
        </is>
      </c>
      <c r="C138" s="171" t="inlineStr">
        <is>
          <t>ST14379</t>
        </is>
      </c>
      <c r="D138" s="183" t="inlineStr">
        <is>
          <t>myuhc: Deploy Click to Chat functionality for UHC FI</t>
        </is>
      </c>
      <c r="E138" s="183" t="n"/>
      <c r="F138" s="183" t="n"/>
      <c r="G138" s="183" t="inlineStr">
        <is>
          <t>Complete</t>
        </is>
      </c>
      <c r="H138" s="191" t="inlineStr">
        <is>
          <t>100.0%</t>
        </is>
      </c>
      <c r="I138" s="177" t="d">
        <v>2022-01-11T00:00:00</v>
      </c>
      <c r="J138" s="192" t="d">
        <v>2022-03-03T00:00:00</v>
      </c>
      <c r="K138" s="174">
        <f>Milestones4352[[#This Row],[End Date]]-Milestones4352[[#This Row],[Start Date]]</f>
        <v/>
      </c>
      <c r="L138" s="181" t="inlineStr">
        <is>
          <t>2022-03-03</t>
        </is>
      </c>
      <c r="M138" s="141" t="n"/>
      <c r="N138" s="141" t="n"/>
      <c r="O138" s="141" t="n"/>
      <c r="P138" s="141">
        <f>IF(AND($G390="Goal",P$8&gt;=$I390,P$8&lt;=$I390+$K390-1),2,IF(AND($G390="Milestone",P$8&gt;=$I390,P$8&lt;=$I390+$K390-1),1,""))</f>
        <v/>
      </c>
      <c r="Q138" s="141">
        <f>IF(AND($G390="Goal",Q$8&gt;=$I390,Q$8&lt;=$I390+$K390-1),2,IF(AND($G390="Milestone",Q$8&gt;=$I390,Q$8&lt;=$I390+$K390-1),1,""))</f>
        <v/>
      </c>
      <c r="R138" s="141">
        <f>IF(AND($G390="Goal",R$8&gt;=$I390,R$8&lt;=$I390+$K390-1),2,IF(AND($G390="Milestone",R$8&gt;=$I390,R$8&lt;=$I390+$K390-1),1,""))</f>
        <v/>
      </c>
      <c r="S138" s="141">
        <f>IF(AND($G390="Goal",S$8&gt;=$I390,S$8&lt;=$I390+$K390-1),2,IF(AND($G390="Milestone",S$8&gt;=$I390,S$8&lt;=$I390+$K390-1),1,""))</f>
        <v/>
      </c>
      <c r="T138" s="141">
        <f>IF(AND($G390="Goal",T$8&gt;=$I390,T$8&lt;=$I390+$K390-1),2,IF(AND($G390="Milestone",T$8&gt;=$I390,T$8&lt;=$I390+$K390-1),1,""))</f>
        <v/>
      </c>
      <c r="U138" s="141">
        <f>IF(AND($G390="Goal",U$8&gt;=$I390,U$8&lt;=$I390+$K390-1),2,IF(AND($G390="Milestone",U$8&gt;=$I390,U$8&lt;=$I390+$K390-1),1,""))</f>
        <v/>
      </c>
      <c r="V138" s="141">
        <f>IF(AND($G390="Goal",V$8&gt;=$I390,V$8&lt;=$I390+$K390-1),2,IF(AND($G390="Milestone",V$8&gt;=$I390,V$8&lt;=$I390+$K390-1),1,""))</f>
        <v/>
      </c>
      <c r="W138" s="141">
        <f>IF(AND($G390="Goal",W$8&gt;=$I390,W$8&lt;=$I390+$K390-1),2,IF(AND($G390="Milestone",W$8&gt;=$I390,W$8&lt;=$I390+$K390-1),1,""))</f>
        <v/>
      </c>
      <c r="X138" s="218">
        <f>Milestones4352[[#This Row],[GoLive]]-Milestones4352[[#This Row],[Start Date]]</f>
        <v/>
      </c>
    </row>
    <row r="139" ht="75" customHeight="1" s="214">
      <c r="B139" s="138" t="inlineStr">
        <is>
          <t>ME</t>
        </is>
      </c>
      <c r="C139" s="171" t="inlineStr">
        <is>
          <t>ST14382</t>
        </is>
      </c>
      <c r="D139" s="183" t="inlineStr">
        <is>
          <t>myuhc: Provide Access to 1095 forms</t>
        </is>
      </c>
      <c r="E139" s="183" t="n"/>
      <c r="F139" s="183" t="n"/>
      <c r="G139" s="183" t="inlineStr">
        <is>
          <t>Complete</t>
        </is>
      </c>
      <c r="H139" s="191" t="inlineStr">
        <is>
          <t>0.0%</t>
        </is>
      </c>
      <c r="I139" s="177" t="d">
        <v>2022-01-11T00:00:00</v>
      </c>
      <c r="J139" s="192" t="d">
        <v>2022-02-11T00:00:00</v>
      </c>
      <c r="K139" s="174">
        <f>Milestones4352[[#This Row],[End Date]]-Milestones4352[[#This Row],[Start Date]]</f>
        <v/>
      </c>
      <c r="L139" s="181" t="inlineStr">
        <is>
          <t>2022-01-31</t>
        </is>
      </c>
      <c r="M139" s="141" t="n"/>
      <c r="N139" s="141" t="n"/>
      <c r="O139" s="141" t="n"/>
      <c r="P139" s="141">
        <f>IF(AND($G391="Goal",P$8&gt;=$I391,P$8&lt;=$I391+$K391-1),2,IF(AND($G391="Milestone",P$8&gt;=$I391,P$8&lt;=$I391+$K391-1),1,""))</f>
        <v/>
      </c>
      <c r="Q139" s="141">
        <f>IF(AND($G391="Goal",Q$8&gt;=$I391,Q$8&lt;=$I391+$K391-1),2,IF(AND($G391="Milestone",Q$8&gt;=$I391,Q$8&lt;=$I391+$K391-1),1,""))</f>
        <v/>
      </c>
      <c r="R139" s="141">
        <f>IF(AND($G391="Goal",R$8&gt;=$I391,R$8&lt;=$I391+$K391-1),2,IF(AND($G391="Milestone",R$8&gt;=$I391,R$8&lt;=$I391+$K391-1),1,""))</f>
        <v/>
      </c>
      <c r="S139" s="141">
        <f>IF(AND($G391="Goal",S$8&gt;=$I391,S$8&lt;=$I391+$K391-1),2,IF(AND($G391="Milestone",S$8&gt;=$I391,S$8&lt;=$I391+$K391-1),1,""))</f>
        <v/>
      </c>
      <c r="T139" s="141">
        <f>IF(AND($G391="Goal",T$8&gt;=$I391,T$8&lt;=$I391+$K391-1),2,IF(AND($G391="Milestone",T$8&gt;=$I391,T$8&lt;=$I391+$K391-1),1,""))</f>
        <v/>
      </c>
      <c r="U139" s="141">
        <f>IF(AND($G391="Goal",U$8&gt;=$I391,U$8&lt;=$I391+$K391-1),2,IF(AND($G391="Milestone",U$8&gt;=$I391,U$8&lt;=$I391+$K391-1),1,""))</f>
        <v/>
      </c>
      <c r="V139" s="141">
        <f>IF(AND($G391="Goal",V$8&gt;=$I391,V$8&lt;=$I391+$K391-1),2,IF(AND($G391="Milestone",V$8&gt;=$I391,V$8&lt;=$I391+$K391-1),1,""))</f>
        <v/>
      </c>
      <c r="W139" s="141">
        <f>IF(AND($G391="Goal",W$8&gt;=$I391,W$8&lt;=$I391+$K391-1),2,IF(AND($G391="Milestone",W$8&gt;=$I391,W$8&lt;=$I391+$K391-1),1,""))</f>
        <v/>
      </c>
      <c r="X139" s="218">
        <f>Milestones4352[[#This Row],[GoLive]]-Milestones4352[[#This Row],[Start Date]]</f>
        <v/>
      </c>
    </row>
    <row r="140" ht="75" customHeight="1" s="214">
      <c r="B140" s="138" t="inlineStr">
        <is>
          <t>ME</t>
        </is>
      </c>
      <c r="C140" s="171" t="inlineStr">
        <is>
          <t>ST14385</t>
        </is>
      </c>
      <c r="D140" s="183" t="inlineStr">
        <is>
          <t>myuhc: Update USP reports (add v90 tagging, ProductID) to tagged attributes</t>
        </is>
      </c>
      <c r="E140" s="183" t="n"/>
      <c r="F140" s="183" t="n"/>
      <c r="G140" s="183" t="inlineStr">
        <is>
          <t>On track</t>
        </is>
      </c>
      <c r="H140" s="191" t="inlineStr">
        <is>
          <t>0.0%</t>
        </is>
      </c>
      <c r="I140" s="177" t="d">
        <v>2022-01-11T00:00:00</v>
      </c>
      <c r="J140" s="192" t="d">
        <v>2022-07-01T00:00:00</v>
      </c>
      <c r="K140" s="174">
        <f>Milestones4352[[#This Row],[End Date]]-Milestones4352[[#This Row],[Start Date]]</f>
        <v/>
      </c>
      <c r="L140" s="181" t="inlineStr">
        <is>
          <t>2022-07-01</t>
        </is>
      </c>
      <c r="M140" s="141" t="n"/>
      <c r="N140" s="141" t="n"/>
      <c r="O140" s="141" t="n"/>
      <c r="P140" s="141">
        <f>IF(AND($G392="Goal",P$8&gt;=$I392,P$8&lt;=$I392+$K392-1),2,IF(AND($G392="Milestone",P$8&gt;=$I392,P$8&lt;=$I392+$K392-1),1,""))</f>
        <v/>
      </c>
      <c r="Q140" s="141">
        <f>IF(AND($G392="Goal",Q$8&gt;=$I392,Q$8&lt;=$I392+$K392-1),2,IF(AND($G392="Milestone",Q$8&gt;=$I392,Q$8&lt;=$I392+$K392-1),1,""))</f>
        <v/>
      </c>
      <c r="R140" s="141">
        <f>IF(AND($G392="Goal",R$8&gt;=$I392,R$8&lt;=$I392+$K392-1),2,IF(AND($G392="Milestone",R$8&gt;=$I392,R$8&lt;=$I392+$K392-1),1,""))</f>
        <v/>
      </c>
      <c r="S140" s="141">
        <f>IF(AND($G392="Goal",S$8&gt;=$I392,S$8&lt;=$I392+$K392-1),2,IF(AND($G392="Milestone",S$8&gt;=$I392,S$8&lt;=$I392+$K392-1),1,""))</f>
        <v/>
      </c>
      <c r="T140" s="141">
        <f>IF(AND($G392="Goal",T$8&gt;=$I392,T$8&lt;=$I392+$K392-1),2,IF(AND($G392="Milestone",T$8&gt;=$I392,T$8&lt;=$I392+$K392-1),1,""))</f>
        <v/>
      </c>
      <c r="U140" s="141">
        <f>IF(AND($G392="Goal",U$8&gt;=$I392,U$8&lt;=$I392+$K392-1),2,IF(AND($G392="Milestone",U$8&gt;=$I392,U$8&lt;=$I392+$K392-1),1,""))</f>
        <v/>
      </c>
      <c r="V140" s="141">
        <f>IF(AND($G392="Goal",V$8&gt;=$I392,V$8&lt;=$I392+$K392-1),2,IF(AND($G392="Milestone",V$8&gt;=$I392,V$8&lt;=$I392+$K392-1),1,""))</f>
        <v/>
      </c>
      <c r="W140" s="141">
        <f>IF(AND($G392="Goal",W$8&gt;=$I392,W$8&lt;=$I392+$K392-1),2,IF(AND($G392="Milestone",W$8&gt;=$I392,W$8&lt;=$I392+$K392-1),1,""))</f>
        <v/>
      </c>
      <c r="X140" s="218">
        <f>Milestones4352[[#This Row],[GoLive]]-Milestones4352[[#This Row],[Start Date]]</f>
        <v/>
      </c>
    </row>
    <row r="141" ht="75" customHeight="1" s="214">
      <c r="B141" s="138" t="inlineStr">
        <is>
          <t>ME</t>
        </is>
      </c>
      <c r="C141" s="171" t="inlineStr">
        <is>
          <t>ST14386</t>
        </is>
      </c>
      <c r="D141" s="183" t="inlineStr">
        <is>
          <t>ACET: Provide external customers with turnaround times in calendar days (test only)</t>
        </is>
      </c>
      <c r="E141" s="183" t="n"/>
      <c r="F141" s="183" t="n"/>
      <c r="G141" s="183" t="inlineStr">
        <is>
          <t>On track</t>
        </is>
      </c>
      <c r="H141" s="191" t="inlineStr">
        <is>
          <t>0.0%</t>
        </is>
      </c>
      <c r="I141" s="177" t="d">
        <v>2022-01-01T00:00:00</v>
      </c>
      <c r="J141" s="192" t="d">
        <v>2022-09-01T00:00:00</v>
      </c>
      <c r="K141" s="174">
        <f>Milestones4352[[#This Row],[End Date]]-Milestones4352[[#This Row],[Start Date]]</f>
        <v/>
      </c>
      <c r="L141" s="181" t="inlineStr">
        <is>
          <t>2022-09-01</t>
        </is>
      </c>
      <c r="M141" s="141" t="n"/>
      <c r="N141" s="141" t="n"/>
      <c r="O141" s="141" t="n"/>
      <c r="P141" s="141">
        <f>IF(AND($G393="Goal",P$8&gt;=$I393,P$8&lt;=$I393+$K393-1),2,IF(AND($G393="Milestone",P$8&gt;=$I393,P$8&lt;=$I393+$K393-1),1,""))</f>
        <v/>
      </c>
      <c r="Q141" s="141">
        <f>IF(AND($G393="Goal",Q$8&gt;=$I393,Q$8&lt;=$I393+$K393-1),2,IF(AND($G393="Milestone",Q$8&gt;=$I393,Q$8&lt;=$I393+$K393-1),1,""))</f>
        <v/>
      </c>
      <c r="R141" s="141">
        <f>IF(AND($G393="Goal",R$8&gt;=$I393,R$8&lt;=$I393+$K393-1),2,IF(AND($G393="Milestone",R$8&gt;=$I393,R$8&lt;=$I393+$K393-1),1,""))</f>
        <v/>
      </c>
      <c r="S141" s="141">
        <f>IF(AND($G393="Goal",S$8&gt;=$I393,S$8&lt;=$I393+$K393-1),2,IF(AND($G393="Milestone",S$8&gt;=$I393,S$8&lt;=$I393+$K393-1),1,""))</f>
        <v/>
      </c>
      <c r="T141" s="141">
        <f>IF(AND($G393="Goal",T$8&gt;=$I393,T$8&lt;=$I393+$K393-1),2,IF(AND($G393="Milestone",T$8&gt;=$I393,T$8&lt;=$I393+$K393-1),1,""))</f>
        <v/>
      </c>
      <c r="U141" s="141">
        <f>IF(AND($G393="Goal",U$8&gt;=$I393,U$8&lt;=$I393+$K393-1),2,IF(AND($G393="Milestone",U$8&gt;=$I393,U$8&lt;=$I393+$K393-1),1,""))</f>
        <v/>
      </c>
      <c r="V141" s="141">
        <f>IF(AND($G393="Goal",V$8&gt;=$I393,V$8&lt;=$I393+$K393-1),2,IF(AND($G393="Milestone",V$8&gt;=$I393,V$8&lt;=$I393+$K393-1),1,""))</f>
        <v/>
      </c>
      <c r="W141" s="141">
        <f>IF(AND($G393="Goal",W$8&gt;=$I393,W$8&lt;=$I393+$K393-1),2,IF(AND($G393="Milestone",W$8&gt;=$I393,W$8&lt;=$I393+$K393-1),1,""))</f>
        <v/>
      </c>
      <c r="X141" s="218">
        <f>Milestones4352[[#This Row],[GoLive]]-Milestones4352[[#This Row],[Start Date]]</f>
        <v/>
      </c>
    </row>
    <row r="142" ht="75" customHeight="1" s="214">
      <c r="B142" s="138" t="inlineStr">
        <is>
          <t>ME</t>
        </is>
      </c>
      <c r="C142" s="171" t="inlineStr">
        <is>
          <t>ST14388</t>
        </is>
      </c>
      <c r="D142" s="183" t="inlineStr">
        <is>
          <t>ACET: Display Authorization Remaining Units in ACET Desktop (2022)</t>
        </is>
      </c>
      <c r="E142" s="183" t="n"/>
      <c r="F142" s="183" t="n"/>
      <c r="G142" s="183" t="inlineStr">
        <is>
          <t>Complete</t>
        </is>
      </c>
      <c r="H142" s="191" t="inlineStr">
        <is>
          <t>0.0%</t>
        </is>
      </c>
      <c r="I142" s="177" t="d">
        <v>2022-01-01T00:00:00</v>
      </c>
      <c r="J142" s="192" t="d">
        <v>2022-01-31T00:00:00</v>
      </c>
      <c r="K142" s="174">
        <f>Milestones4352[[#This Row],[End Date]]-Milestones4352[[#This Row],[Start Date]]</f>
        <v/>
      </c>
      <c r="L142" s="181" t="inlineStr">
        <is>
          <t>2022-01-31</t>
        </is>
      </c>
      <c r="M142" s="141" t="n"/>
      <c r="N142" s="141" t="n"/>
      <c r="O142" s="141" t="n"/>
      <c r="P142" s="141">
        <f>IF(AND($G394="Goal",P$8&gt;=$I394,P$8&lt;=$I394+$K394-1),2,IF(AND($G394="Milestone",P$8&gt;=$I394,P$8&lt;=$I394+$K394-1),1,""))</f>
        <v/>
      </c>
      <c r="Q142" s="141">
        <f>IF(AND($G394="Goal",Q$8&gt;=$I394,Q$8&lt;=$I394+$K394-1),2,IF(AND($G394="Milestone",Q$8&gt;=$I394,Q$8&lt;=$I394+$K394-1),1,""))</f>
        <v/>
      </c>
      <c r="R142" s="141">
        <f>IF(AND($G394="Goal",R$8&gt;=$I394,R$8&lt;=$I394+$K394-1),2,IF(AND($G394="Milestone",R$8&gt;=$I394,R$8&lt;=$I394+$K394-1),1,""))</f>
        <v/>
      </c>
      <c r="S142" s="141">
        <f>IF(AND($G394="Goal",S$8&gt;=$I394,S$8&lt;=$I394+$K394-1),2,IF(AND($G394="Milestone",S$8&gt;=$I394,S$8&lt;=$I394+$K394-1),1,""))</f>
        <v/>
      </c>
      <c r="T142" s="141">
        <f>IF(AND($G394="Goal",T$8&gt;=$I394,T$8&lt;=$I394+$K394-1),2,IF(AND($G394="Milestone",T$8&gt;=$I394,T$8&lt;=$I394+$K394-1),1,""))</f>
        <v/>
      </c>
      <c r="U142" s="141">
        <f>IF(AND($G394="Goal",U$8&gt;=$I394,U$8&lt;=$I394+$K394-1),2,IF(AND($G394="Milestone",U$8&gt;=$I394,U$8&lt;=$I394+$K394-1),1,""))</f>
        <v/>
      </c>
      <c r="V142" s="141">
        <f>IF(AND($G394="Goal",V$8&gt;=$I394,V$8&lt;=$I394+$K394-1),2,IF(AND($G394="Milestone",V$8&gt;=$I394,V$8&lt;=$I394+$K394-1),1,""))</f>
        <v/>
      </c>
      <c r="W142" s="141">
        <f>IF(AND($G394="Goal",W$8&gt;=$I394,W$8&lt;=$I394+$K394-1),2,IF(AND($G394="Milestone",W$8&gt;=$I394,W$8&lt;=$I394+$K394-1),1,""))</f>
        <v/>
      </c>
      <c r="X142" s="218">
        <f>Milestones4352[[#This Row],[GoLive]]-Milestones4352[[#This Row],[Start Date]]</f>
        <v/>
      </c>
    </row>
    <row r="143" ht="75" customHeight="1" s="214">
      <c r="B143" s="138" t="inlineStr">
        <is>
          <t>NA</t>
        </is>
      </c>
      <c r="C143" s="171" t="inlineStr">
        <is>
          <t>ST14404</t>
        </is>
      </c>
      <c r="D143" s="183" t="inlineStr">
        <is>
          <t>NICE Data Migration - 2022 Scope</t>
        </is>
      </c>
      <c r="E143" s="183" t="n"/>
      <c r="F143" s="183" t="n"/>
      <c r="G143" s="183" t="inlineStr">
        <is>
          <t>At Risk</t>
        </is>
      </c>
      <c r="H143" s="191" t="inlineStr">
        <is>
          <t>0.0%</t>
        </is>
      </c>
      <c r="I143" s="172" t="d">
        <v>2022-01-01T00:00:00</v>
      </c>
      <c r="J143" s="192" t="d">
        <v>2023-01-01T00:00:00</v>
      </c>
      <c r="K143" s="174">
        <f>Milestones4352[[#This Row],[End Date]]-Milestones4352[[#This Row],[Start Date]]</f>
        <v/>
      </c>
      <c r="L143" s="181" t="inlineStr">
        <is>
          <t>2023-12-31</t>
        </is>
      </c>
      <c r="M143" s="141" t="n"/>
      <c r="N143" s="141" t="n"/>
      <c r="O143" s="141" t="n"/>
      <c r="P143" s="141">
        <f>IF(AND($G395="Goal",P$8&gt;=$I395,P$8&lt;=$I395+$K395-1),2,IF(AND($G395="Milestone",P$8&gt;=$I395,P$8&lt;=$I395+$K395-1),1,""))</f>
        <v/>
      </c>
      <c r="Q143" s="141">
        <f>IF(AND($G395="Goal",Q$8&gt;=$I395,Q$8&lt;=$I395+$K395-1),2,IF(AND($G395="Milestone",Q$8&gt;=$I395,Q$8&lt;=$I395+$K395-1),1,""))</f>
        <v/>
      </c>
      <c r="R143" s="141">
        <f>IF(AND($G395="Goal",R$8&gt;=$I395,R$8&lt;=$I395+$K395-1),2,IF(AND($G395="Milestone",R$8&gt;=$I395,R$8&lt;=$I395+$K395-1),1,""))</f>
        <v/>
      </c>
      <c r="S143" s="141">
        <f>IF(AND($G395="Goal",S$8&gt;=$I395,S$8&lt;=$I395+$K395-1),2,IF(AND($G395="Milestone",S$8&gt;=$I395,S$8&lt;=$I395+$K395-1),1,""))</f>
        <v/>
      </c>
      <c r="T143" s="141">
        <f>IF(AND($G395="Goal",T$8&gt;=$I395,T$8&lt;=$I395+$K395-1),2,IF(AND($G395="Milestone",T$8&gt;=$I395,T$8&lt;=$I395+$K395-1),1,""))</f>
        <v/>
      </c>
      <c r="U143" s="141">
        <f>IF(AND($G395="Goal",U$8&gt;=$I395,U$8&lt;=$I395+$K395-1),2,IF(AND($G395="Milestone",U$8&gt;=$I395,U$8&lt;=$I395+$K395-1),1,""))</f>
        <v/>
      </c>
      <c r="V143" s="141">
        <f>IF(AND($G395="Goal",V$8&gt;=$I395,V$8&lt;=$I395+$K395-1),2,IF(AND($G395="Milestone",V$8&gt;=$I395,V$8&lt;=$I395+$K395-1),1,""))</f>
        <v/>
      </c>
      <c r="W143" s="141">
        <f>IF(AND($G395="Goal",W$8&gt;=$I395,W$8&lt;=$I395+$K395-1),2,IF(AND($G395="Milestone",W$8&gt;=$I395,W$8&lt;=$I395+$K395-1),1,""))</f>
        <v/>
      </c>
      <c r="X143" s="218">
        <f>Milestones4352[[#This Row],[GoLive]]-Milestones4352[[#This Row],[Start Date]]</f>
        <v/>
      </c>
    </row>
    <row r="144" ht="75" customHeight="1" s="214">
      <c r="B144" s="138" t="inlineStr">
        <is>
          <t>PE</t>
        </is>
      </c>
      <c r="C144" s="171" t="inlineStr">
        <is>
          <t>ST14437</t>
        </is>
      </c>
      <c r="D144" s="183" t="inlineStr">
        <is>
          <t>&lt;font face=""impact"" size=""3"" color=""red""&gt;----- 2023 Provider BACKLOG -----&lt;/font&gt; &lt;hr color=""red"" size=""12"" /&gt;</t>
        </is>
      </c>
      <c r="E144" s="183" t="n"/>
      <c r="F144" s="183" t="n"/>
      <c r="G144" s="183" t="inlineStr">
        <is>
          <t>Off Track</t>
        </is>
      </c>
      <c r="H144" s="191" t="inlineStr">
        <is>
          <t>0.0%</t>
        </is>
      </c>
      <c r="I144" s="172" t="n">
        <v/>
      </c>
      <c r="J144" s="192" t="d">
        <v>2022-12-31T00:00:00</v>
      </c>
      <c r="K144" s="174">
        <f>Milestones4352[[#This Row],[End Date]]-Milestones4352[[#This Row],[Start Date]]</f>
        <v/>
      </c>
      <c r="L144" s="181" t="n">
        <v/>
      </c>
      <c r="M144" s="141" t="n"/>
      <c r="N144" s="141" t="n"/>
      <c r="O144" s="141" t="n"/>
      <c r="P144" s="141">
        <f>IF(AND($G396="Goal",P$8&gt;=$I396,P$8&lt;=$I396+$K396-1),2,IF(AND($G396="Milestone",P$8&gt;=$I396,P$8&lt;=$I396+$K396-1),1,""))</f>
        <v/>
      </c>
      <c r="Q144" s="141">
        <f>IF(AND($G396="Goal",Q$8&gt;=$I396,Q$8&lt;=$I396+$K396-1),2,IF(AND($G396="Milestone",Q$8&gt;=$I396,Q$8&lt;=$I396+$K396-1),1,""))</f>
        <v/>
      </c>
      <c r="R144" s="141">
        <f>IF(AND($G396="Goal",R$8&gt;=$I396,R$8&lt;=$I396+$K396-1),2,IF(AND($G396="Milestone",R$8&gt;=$I396,R$8&lt;=$I396+$K396-1),1,""))</f>
        <v/>
      </c>
      <c r="S144" s="141">
        <f>IF(AND($G396="Goal",S$8&gt;=$I396,S$8&lt;=$I396+$K396-1),2,IF(AND($G396="Milestone",S$8&gt;=$I396,S$8&lt;=$I396+$K396-1),1,""))</f>
        <v/>
      </c>
      <c r="T144" s="141">
        <f>IF(AND($G396="Goal",T$8&gt;=$I396,T$8&lt;=$I396+$K396-1),2,IF(AND($G396="Milestone",T$8&gt;=$I396,T$8&lt;=$I396+$K396-1),1,""))</f>
        <v/>
      </c>
      <c r="U144" s="141">
        <f>IF(AND($G396="Goal",U$8&gt;=$I396,U$8&lt;=$I396+$K396-1),2,IF(AND($G396="Milestone",U$8&gt;=$I396,U$8&lt;=$I396+$K396-1),1,""))</f>
        <v/>
      </c>
      <c r="V144" s="141">
        <f>IF(AND($G396="Goal",V$8&gt;=$I396,V$8&lt;=$I396+$K396-1),2,IF(AND($G396="Milestone",V$8&gt;=$I396,V$8&lt;=$I396+$K396-1),1,""))</f>
        <v/>
      </c>
      <c r="W144" s="141">
        <f>IF(AND($G396="Goal",W$8&gt;=$I396,W$8&lt;=$I396+$K396-1),2,IF(AND($G396="Milestone",W$8&gt;=$I396,W$8&lt;=$I396+$K396-1),1,""))</f>
        <v/>
      </c>
      <c r="X144" s="218">
        <f>Milestones4352[[#This Row],[GoLive]]-Milestones4352[[#This Row],[Start Date]]</f>
        <v/>
      </c>
    </row>
    <row r="145" ht="75" customHeight="1" s="214">
      <c r="B145" s="138" t="inlineStr">
        <is>
          <t>PE</t>
        </is>
      </c>
      <c r="C145" s="171" t="inlineStr">
        <is>
          <t>ST14438</t>
        </is>
      </c>
      <c r="D145" s="183" t="inlineStr">
        <is>
          <t>&lt;font face=""impact"" size=""3"" color=""red""&gt;----- Provider COMPLETED-----&lt;/font&gt; &lt;hr color=""red"" size=""12"" /&gt;</t>
        </is>
      </c>
      <c r="E145" s="183" t="n"/>
      <c r="F145" s="183" t="n"/>
      <c r="G145" s="183" t="inlineStr">
        <is>
          <t>Off Track</t>
        </is>
      </c>
      <c r="H145" s="191" t="inlineStr">
        <is>
          <t>0.0%</t>
        </is>
      </c>
      <c r="I145" s="172" t="n">
        <v/>
      </c>
      <c r="J145" s="192" t="d">
        <v>2022-12-31T00:00:00</v>
      </c>
      <c r="K145" s="174">
        <f>Milestones4352[[#This Row],[End Date]]-Milestones4352[[#This Row],[Start Date]]</f>
        <v/>
      </c>
      <c r="L145" s="181" t="n">
        <v/>
      </c>
      <c r="M145" s="141" t="n"/>
      <c r="N145" s="141" t="n"/>
      <c r="O145" s="141" t="n"/>
      <c r="P145" s="141">
        <f>IF(AND($G397="Goal",P$8&gt;=$I397,P$8&lt;=$I397+$K397-1),2,IF(AND($G397="Milestone",P$8&gt;=$I397,P$8&lt;=$I397+$K397-1),1,""))</f>
        <v/>
      </c>
      <c r="Q145" s="141">
        <f>IF(AND($G397="Goal",Q$8&gt;=$I397,Q$8&lt;=$I397+$K397-1),2,IF(AND($G397="Milestone",Q$8&gt;=$I397,Q$8&lt;=$I397+$K397-1),1,""))</f>
        <v/>
      </c>
      <c r="R145" s="141">
        <f>IF(AND($G397="Goal",R$8&gt;=$I397,R$8&lt;=$I397+$K397-1),2,IF(AND($G397="Milestone",R$8&gt;=$I397,R$8&lt;=$I397+$K397-1),1,""))</f>
        <v/>
      </c>
      <c r="S145" s="141">
        <f>IF(AND($G397="Goal",S$8&gt;=$I397,S$8&lt;=$I397+$K397-1),2,IF(AND($G397="Milestone",S$8&gt;=$I397,S$8&lt;=$I397+$K397-1),1,""))</f>
        <v/>
      </c>
      <c r="T145" s="141">
        <f>IF(AND($G397="Goal",T$8&gt;=$I397,T$8&lt;=$I397+$K397-1),2,IF(AND($G397="Milestone",T$8&gt;=$I397,T$8&lt;=$I397+$K397-1),1,""))</f>
        <v/>
      </c>
      <c r="U145" s="141">
        <f>IF(AND($G397="Goal",U$8&gt;=$I397,U$8&lt;=$I397+$K397-1),2,IF(AND($G397="Milestone",U$8&gt;=$I397,U$8&lt;=$I397+$K397-1),1,""))</f>
        <v/>
      </c>
      <c r="V145" s="141">
        <f>IF(AND($G397="Goal",V$8&gt;=$I397,V$8&lt;=$I397+$K397-1),2,IF(AND($G397="Milestone",V$8&gt;=$I397,V$8&lt;=$I397+$K397-1),1,""))</f>
        <v/>
      </c>
      <c r="W145" s="141">
        <f>IF(AND($G397="Goal",W$8&gt;=$I397,W$8&lt;=$I397+$K397-1),2,IF(AND($G397="Milestone",W$8&gt;=$I397,W$8&lt;=$I397+$K397-1),1,""))</f>
        <v/>
      </c>
      <c r="X145" s="218">
        <f>Milestones4352[[#This Row],[GoLive]]-Milestones4352[[#This Row],[Start Date]]</f>
        <v/>
      </c>
    </row>
    <row r="146" ht="75" customHeight="1" s="214">
      <c r="B146" s="138" t="inlineStr">
        <is>
          <t>BEE</t>
        </is>
      </c>
      <c r="C146" s="171" t="inlineStr">
        <is>
          <t>ST14439</t>
        </is>
      </c>
      <c r="D146" s="183" t="inlineStr">
        <is>
          <t>&lt;font face=""impact"" size=""3"" color=""red""&gt;----- B&amp;E COMPLETED ITEMS -----&lt;/font&gt; &lt;hr color=""red"" size=""12"" /&gt;</t>
        </is>
      </c>
      <c r="E146" s="183" t="n"/>
      <c r="F146" s="183" t="n"/>
      <c r="G146" s="183" t="inlineStr">
        <is>
          <t>Off Track</t>
        </is>
      </c>
      <c r="H146" s="191" t="inlineStr">
        <is>
          <t>0.0%</t>
        </is>
      </c>
      <c r="I146" s="172" t="d">
        <v>2022-01-01T00:00:00</v>
      </c>
      <c r="J146" s="192" t="d">
        <v>2022-12-31T00:00:00</v>
      </c>
      <c r="K146" s="174">
        <f>Milestones4352[[#This Row],[End Date]]-Milestones4352[[#This Row],[Start Date]]</f>
        <v/>
      </c>
      <c r="L146" s="181" t="n">
        <v/>
      </c>
      <c r="M146" s="141" t="n"/>
      <c r="N146" s="141" t="n"/>
      <c r="O146" s="141" t="n"/>
      <c r="P146" s="141">
        <f>IF(AND($G398="Goal",P$8&gt;=$I398,P$8&lt;=$I398+$K398-1),2,IF(AND($G398="Milestone",P$8&gt;=$I398,P$8&lt;=$I398+$K398-1),1,""))</f>
        <v/>
      </c>
      <c r="Q146" s="141">
        <f>IF(AND($G398="Goal",Q$8&gt;=$I398,Q$8&lt;=$I398+$K398-1),2,IF(AND($G398="Milestone",Q$8&gt;=$I398,Q$8&lt;=$I398+$K398-1),1,""))</f>
        <v/>
      </c>
      <c r="R146" s="141">
        <f>IF(AND($G398="Goal",R$8&gt;=$I398,R$8&lt;=$I398+$K398-1),2,IF(AND($G398="Milestone",R$8&gt;=$I398,R$8&lt;=$I398+$K398-1),1,""))</f>
        <v/>
      </c>
      <c r="S146" s="141">
        <f>IF(AND($G398="Goal",S$8&gt;=$I398,S$8&lt;=$I398+$K398-1),2,IF(AND($G398="Milestone",S$8&gt;=$I398,S$8&lt;=$I398+$K398-1),1,""))</f>
        <v/>
      </c>
      <c r="T146" s="141">
        <f>IF(AND($G398="Goal",T$8&gt;=$I398,T$8&lt;=$I398+$K398-1),2,IF(AND($G398="Milestone",T$8&gt;=$I398,T$8&lt;=$I398+$K398-1),1,""))</f>
        <v/>
      </c>
      <c r="U146" s="141">
        <f>IF(AND($G398="Goal",U$8&gt;=$I398,U$8&lt;=$I398+$K398-1),2,IF(AND($G398="Milestone",U$8&gt;=$I398,U$8&lt;=$I398+$K398-1),1,""))</f>
        <v/>
      </c>
      <c r="V146" s="141">
        <f>IF(AND($G398="Goal",V$8&gt;=$I398,V$8&lt;=$I398+$K398-1),2,IF(AND($G398="Milestone",V$8&gt;=$I398,V$8&lt;=$I398+$K398-1),1,""))</f>
        <v/>
      </c>
      <c r="W146" s="141">
        <f>IF(AND($G398="Goal",W$8&gt;=$I398,W$8&lt;=$I398+$K398-1),2,IF(AND($G398="Milestone",W$8&gt;=$I398,W$8&lt;=$I398+$K398-1),1,""))</f>
        <v/>
      </c>
      <c r="X146" s="218">
        <f>Milestones4352[[#This Row],[GoLive]]-Milestones4352[[#This Row],[Start Date]]</f>
        <v/>
      </c>
    </row>
    <row r="147" ht="75" customHeight="1" s="214">
      <c r="B147" s="138" t="inlineStr">
        <is>
          <t>BEE</t>
        </is>
      </c>
      <c r="C147" s="171" t="inlineStr">
        <is>
          <t>ST14440</t>
        </is>
      </c>
      <c r="D147" s="183" t="inlineStr">
        <is>
          <t>&lt;font face=""impact"" size=""3"" color=""red""&gt;----- 2023 B&amp;E BACKLOG -----&lt;/font&gt; &lt;hr color=""red"" size=""12"" /&gt;</t>
        </is>
      </c>
      <c r="E147" s="183" t="n"/>
      <c r="F147" s="183" t="n"/>
      <c r="G147" s="183" t="inlineStr">
        <is>
          <t>Off Track</t>
        </is>
      </c>
      <c r="H147" s="191" t="inlineStr">
        <is>
          <t>0.0%</t>
        </is>
      </c>
      <c r="I147" s="172" t="d">
        <v>2022-01-01T00:00:00</v>
      </c>
      <c r="J147" s="192" t="d">
        <v>2022-12-31T00:00:00</v>
      </c>
      <c r="K147" s="174">
        <f>Milestones4352[[#This Row],[End Date]]-Milestones4352[[#This Row],[Start Date]]</f>
        <v/>
      </c>
      <c r="L147" s="181" t="n">
        <v/>
      </c>
      <c r="M147" s="141" t="n"/>
      <c r="N147" s="141" t="n"/>
      <c r="O147" s="141" t="n"/>
      <c r="P147" s="141">
        <f>IF(AND($G399="Goal",P$8&gt;=$I399,P$8&lt;=$I399+$K399-1),2,IF(AND($G399="Milestone",P$8&gt;=$I399,P$8&lt;=$I399+$K399-1),1,""))</f>
        <v/>
      </c>
      <c r="Q147" s="141">
        <f>IF(AND($G399="Goal",Q$8&gt;=$I399,Q$8&lt;=$I399+$K399-1),2,IF(AND($G399="Milestone",Q$8&gt;=$I399,Q$8&lt;=$I399+$K399-1),1,""))</f>
        <v/>
      </c>
      <c r="R147" s="141">
        <f>IF(AND($G399="Goal",R$8&gt;=$I399,R$8&lt;=$I399+$K399-1),2,IF(AND($G399="Milestone",R$8&gt;=$I399,R$8&lt;=$I399+$K399-1),1,""))</f>
        <v/>
      </c>
      <c r="S147" s="141">
        <f>IF(AND($G399="Goal",S$8&gt;=$I399,S$8&lt;=$I399+$K399-1),2,IF(AND($G399="Milestone",S$8&gt;=$I399,S$8&lt;=$I399+$K399-1),1,""))</f>
        <v/>
      </c>
      <c r="T147" s="141">
        <f>IF(AND($G399="Goal",T$8&gt;=$I399,T$8&lt;=$I399+$K399-1),2,IF(AND($G399="Milestone",T$8&gt;=$I399,T$8&lt;=$I399+$K399-1),1,""))</f>
        <v/>
      </c>
      <c r="U147" s="141">
        <f>IF(AND($G399="Goal",U$8&gt;=$I399,U$8&lt;=$I399+$K399-1),2,IF(AND($G399="Milestone",U$8&gt;=$I399,U$8&lt;=$I399+$K399-1),1,""))</f>
        <v/>
      </c>
      <c r="V147" s="141">
        <f>IF(AND($G399="Goal",V$8&gt;=$I399,V$8&lt;=$I399+$K399-1),2,IF(AND($G399="Milestone",V$8&gt;=$I399,V$8&lt;=$I399+$K399-1),1,""))</f>
        <v/>
      </c>
      <c r="W147" s="141">
        <f>IF(AND($G399="Goal",W$8&gt;=$I399,W$8&lt;=$I399+$K399-1),2,IF(AND($G399="Milestone",W$8&gt;=$I399,W$8&lt;=$I399+$K399-1),1,""))</f>
        <v/>
      </c>
      <c r="X147" s="218">
        <f>Milestones4352[[#This Row],[GoLive]]-Milestones4352[[#This Row],[Start Date]]</f>
        <v/>
      </c>
    </row>
    <row r="148" ht="75" customHeight="1" s="214">
      <c r="B148" s="138" t="inlineStr">
        <is>
          <t>NA</t>
        </is>
      </c>
      <c r="C148" s="171" t="inlineStr">
        <is>
          <t>ST14441</t>
        </is>
      </c>
      <c r="D148" s="183" t="inlineStr">
        <is>
          <t>&lt;font face=""impact"" size=""3"" color=""red""&gt;----- 2023 BACKLOG -----&lt;/font&gt; &lt;hr color=""red"" size=""12"" /&gt;</t>
        </is>
      </c>
      <c r="E148" s="183" t="n"/>
      <c r="F148" s="183" t="n"/>
      <c r="G148" s="183" t="inlineStr">
        <is>
          <t>Off Track</t>
        </is>
      </c>
      <c r="H148" s="191" t="inlineStr">
        <is>
          <t>0.0%</t>
        </is>
      </c>
      <c r="I148" s="172" t="n">
        <v/>
      </c>
      <c r="J148" s="192" t="d">
        <v>2022-12-31T00:00:00</v>
      </c>
      <c r="K148" s="174">
        <f>Milestones4352[[#This Row],[End Date]]-Milestones4352[[#This Row],[Start Date]]</f>
        <v/>
      </c>
      <c r="L148" s="181" t="n">
        <v/>
      </c>
      <c r="M148" s="141" t="n"/>
      <c r="N148" s="141" t="n"/>
      <c r="O148" s="141" t="n"/>
      <c r="P148" s="141">
        <f>IF(AND($G400="Goal",P$8&gt;=$I400,P$8&lt;=$I400+$K400-1),2,IF(AND($G400="Milestone",P$8&gt;=$I400,P$8&lt;=$I400+$K400-1),1,""))</f>
        <v/>
      </c>
      <c r="Q148" s="141">
        <f>IF(AND($G400="Goal",Q$8&gt;=$I400,Q$8&lt;=$I400+$K400-1),2,IF(AND($G400="Milestone",Q$8&gt;=$I400,Q$8&lt;=$I400+$K400-1),1,""))</f>
        <v/>
      </c>
      <c r="R148" s="141">
        <f>IF(AND($G400="Goal",R$8&gt;=$I400,R$8&lt;=$I400+$K400-1),2,IF(AND($G400="Milestone",R$8&gt;=$I400,R$8&lt;=$I400+$K400-1),1,""))</f>
        <v/>
      </c>
      <c r="S148" s="141">
        <f>IF(AND($G400="Goal",S$8&gt;=$I400,S$8&lt;=$I400+$K400-1),2,IF(AND($G400="Milestone",S$8&gt;=$I400,S$8&lt;=$I400+$K400-1),1,""))</f>
        <v/>
      </c>
      <c r="T148" s="141">
        <f>IF(AND($G400="Goal",T$8&gt;=$I400,T$8&lt;=$I400+$K400-1),2,IF(AND($G400="Milestone",T$8&gt;=$I400,T$8&lt;=$I400+$K400-1),1,""))</f>
        <v/>
      </c>
      <c r="U148" s="141">
        <f>IF(AND($G400="Goal",U$8&gt;=$I400,U$8&lt;=$I400+$K400-1),2,IF(AND($G400="Milestone",U$8&gt;=$I400,U$8&lt;=$I400+$K400-1),1,""))</f>
        <v/>
      </c>
      <c r="V148" s="141">
        <f>IF(AND($G400="Goal",V$8&gt;=$I400,V$8&lt;=$I400+$K400-1),2,IF(AND($G400="Milestone",V$8&gt;=$I400,V$8&lt;=$I400+$K400-1),1,""))</f>
        <v/>
      </c>
      <c r="W148" s="141">
        <f>IF(AND($G400="Goal",W$8&gt;=$I400,W$8&lt;=$I400+$K400-1),2,IF(AND($G400="Milestone",W$8&gt;=$I400,W$8&lt;=$I400+$K400-1),1,""))</f>
        <v/>
      </c>
      <c r="X148" s="218">
        <f>Milestones4352[[#This Row],[GoLive]]-Milestones4352[[#This Row],[Start Date]]</f>
        <v/>
      </c>
    </row>
    <row r="149" ht="75" customHeight="1" s="214">
      <c r="B149" s="138" t="inlineStr">
        <is>
          <t>NA</t>
        </is>
      </c>
      <c r="C149" s="171" t="inlineStr">
        <is>
          <t>ST14442</t>
        </is>
      </c>
      <c r="D149" s="183" t="inlineStr">
        <is>
          <t>&lt;font face=""impact"" size=""3"" color=""red""&gt;----- COMPLETED ITEMS -----&lt;/font&gt; &lt;hr color=""red"" size=""12"" /&gt;</t>
        </is>
      </c>
      <c r="E149" s="183" t="n"/>
      <c r="F149" s="183" t="n"/>
      <c r="G149" s="183" t="inlineStr">
        <is>
          <t>Off Track</t>
        </is>
      </c>
      <c r="H149" s="191" t="inlineStr">
        <is>
          <t>0.0%</t>
        </is>
      </c>
      <c r="I149" s="172" t="n">
        <v/>
      </c>
      <c r="J149" s="192" t="d">
        <v>2022-12-31T00:00:00</v>
      </c>
      <c r="K149" s="174">
        <f>Milestones4352[[#This Row],[End Date]]-Milestones4352[[#This Row],[Start Date]]</f>
        <v/>
      </c>
      <c r="L149" s="181" t="n">
        <v/>
      </c>
      <c r="M149" s="141" t="n"/>
      <c r="N149" s="141" t="n"/>
      <c r="O149" s="141" t="n"/>
      <c r="P149" s="141">
        <f>IF(AND($G401="Goal",P$8&gt;=$I401,P$8&lt;=$I401+$K401-1),2,IF(AND($G401="Milestone",P$8&gt;=$I401,P$8&lt;=$I401+$K401-1),1,""))</f>
        <v/>
      </c>
      <c r="Q149" s="141">
        <f>IF(AND($G401="Goal",Q$8&gt;=$I401,Q$8&lt;=$I401+$K401-1),2,IF(AND($G401="Milestone",Q$8&gt;=$I401,Q$8&lt;=$I401+$K401-1),1,""))</f>
        <v/>
      </c>
      <c r="R149" s="141">
        <f>IF(AND($G401="Goal",R$8&gt;=$I401,R$8&lt;=$I401+$K401-1),2,IF(AND($G401="Milestone",R$8&gt;=$I401,R$8&lt;=$I401+$K401-1),1,""))</f>
        <v/>
      </c>
      <c r="S149" s="141">
        <f>IF(AND($G401="Goal",S$8&gt;=$I401,S$8&lt;=$I401+$K401-1),2,IF(AND($G401="Milestone",S$8&gt;=$I401,S$8&lt;=$I401+$K401-1),1,""))</f>
        <v/>
      </c>
      <c r="T149" s="141">
        <f>IF(AND($G401="Goal",T$8&gt;=$I401,T$8&lt;=$I401+$K401-1),2,IF(AND($G401="Milestone",T$8&gt;=$I401,T$8&lt;=$I401+$K401-1),1,""))</f>
        <v/>
      </c>
      <c r="U149" s="141">
        <f>IF(AND($G401="Goal",U$8&gt;=$I401,U$8&lt;=$I401+$K401-1),2,IF(AND($G401="Milestone",U$8&gt;=$I401,U$8&lt;=$I401+$K401-1),1,""))</f>
        <v/>
      </c>
      <c r="V149" s="141">
        <f>IF(AND($G401="Goal",V$8&gt;=$I401,V$8&lt;=$I401+$K401-1),2,IF(AND($G401="Milestone",V$8&gt;=$I401,V$8&lt;=$I401+$K401-1),1,""))</f>
        <v/>
      </c>
      <c r="W149" s="141">
        <f>IF(AND($G401="Goal",W$8&gt;=$I401,W$8&lt;=$I401+$K401-1),2,IF(AND($G401="Milestone",W$8&gt;=$I401,W$8&lt;=$I401+$K401-1),1,""))</f>
        <v/>
      </c>
      <c r="X149" s="218">
        <f>Milestones4352[[#This Row],[GoLive]]-Milestones4352[[#This Row],[Start Date]]</f>
        <v/>
      </c>
    </row>
    <row r="150" ht="75" customHeight="1" s="214">
      <c r="B150" s="138" t="inlineStr">
        <is>
          <t>PCP</t>
        </is>
      </c>
      <c r="C150" s="171" t="inlineStr">
        <is>
          <t>ST14443</t>
        </is>
      </c>
      <c r="D150" s="183" t="inlineStr">
        <is>
          <t>&lt;font face=""impact"" size=""3"" color=""red""&gt;----- COMPLETED ITEMS -----&lt;/font&gt; &lt;hr color=""red"" size=""12"" /&gt;</t>
        </is>
      </c>
      <c r="E150" s="183" t="n"/>
      <c r="F150" s="183" t="n"/>
      <c r="G150" s="183" t="inlineStr">
        <is>
          <t>Off Track</t>
        </is>
      </c>
      <c r="H150" s="191" t="inlineStr">
        <is>
          <t>0.0%</t>
        </is>
      </c>
      <c r="I150" s="172" t="n">
        <v/>
      </c>
      <c r="J150" s="192" t="d">
        <v>2022-12-31T00:00:00</v>
      </c>
      <c r="K150" s="174">
        <f>Milestones4352[[#This Row],[End Date]]-Milestones4352[[#This Row],[Start Date]]</f>
        <v/>
      </c>
      <c r="L150" s="181" t="n">
        <v/>
      </c>
      <c r="M150" s="141" t="n"/>
      <c r="N150" s="141" t="n"/>
      <c r="O150" s="141" t="n"/>
      <c r="P150" s="141">
        <f>IF(AND($G402="Goal",P$8&gt;=$I402,P$8&lt;=$I402+$K402-1),2,IF(AND($G402="Milestone",P$8&gt;=$I402,P$8&lt;=$I402+$K402-1),1,""))</f>
        <v/>
      </c>
      <c r="Q150" s="141">
        <f>IF(AND($G402="Goal",Q$8&gt;=$I402,Q$8&lt;=$I402+$K402-1),2,IF(AND($G402="Milestone",Q$8&gt;=$I402,Q$8&lt;=$I402+$K402-1),1,""))</f>
        <v/>
      </c>
      <c r="R150" s="141">
        <f>IF(AND($G402="Goal",R$8&gt;=$I402,R$8&lt;=$I402+$K402-1),2,IF(AND($G402="Milestone",R$8&gt;=$I402,R$8&lt;=$I402+$K402-1),1,""))</f>
        <v/>
      </c>
      <c r="S150" s="141">
        <f>IF(AND($G402="Goal",S$8&gt;=$I402,S$8&lt;=$I402+$K402-1),2,IF(AND($G402="Milestone",S$8&gt;=$I402,S$8&lt;=$I402+$K402-1),1,""))</f>
        <v/>
      </c>
      <c r="T150" s="141">
        <f>IF(AND($G402="Goal",T$8&gt;=$I402,T$8&lt;=$I402+$K402-1),2,IF(AND($G402="Milestone",T$8&gt;=$I402,T$8&lt;=$I402+$K402-1),1,""))</f>
        <v/>
      </c>
      <c r="U150" s="141">
        <f>IF(AND($G402="Goal",U$8&gt;=$I402,U$8&lt;=$I402+$K402-1),2,IF(AND($G402="Milestone",U$8&gt;=$I402,U$8&lt;=$I402+$K402-1),1,""))</f>
        <v/>
      </c>
      <c r="V150" s="141">
        <f>IF(AND($G402="Goal",V$8&gt;=$I402,V$8&lt;=$I402+$K402-1),2,IF(AND($G402="Milestone",V$8&gt;=$I402,V$8&lt;=$I402+$K402-1),1,""))</f>
        <v/>
      </c>
      <c r="W150" s="141">
        <f>IF(AND($G402="Goal",W$8&gt;=$I402,W$8&lt;=$I402+$K402-1),2,IF(AND($G402="Milestone",W$8&gt;=$I402,W$8&lt;=$I402+$K402-1),1,""))</f>
        <v/>
      </c>
      <c r="X150" s="218">
        <f>Milestones4352[[#This Row],[GoLive]]-Milestones4352[[#This Row],[Start Date]]</f>
        <v/>
      </c>
    </row>
    <row r="151" ht="75" customHeight="1" s="214">
      <c r="B151" s="138" t="inlineStr">
        <is>
          <t>PCP</t>
        </is>
      </c>
      <c r="C151" s="171" t="inlineStr">
        <is>
          <t>ST14444</t>
        </is>
      </c>
      <c r="D151" s="183" t="inlineStr">
        <is>
          <t>&lt;font face=""impact"" size=""3"" color=""red""&gt;----- 2023 BACKLOG -----&lt;/font&gt; &lt;hr color=""red"" size=""12"" /&gt;</t>
        </is>
      </c>
      <c r="E151" s="183" t="n"/>
      <c r="F151" s="183" t="n"/>
      <c r="G151" s="183" t="inlineStr">
        <is>
          <t>Off Track</t>
        </is>
      </c>
      <c r="H151" s="191" t="inlineStr">
        <is>
          <t>0.0%</t>
        </is>
      </c>
      <c r="I151" s="172" t="n">
        <v/>
      </c>
      <c r="J151" s="192" t="d">
        <v>2022-12-31T00:00:00</v>
      </c>
      <c r="K151" s="174">
        <f>Milestones4352[[#This Row],[End Date]]-Milestones4352[[#This Row],[Start Date]]</f>
        <v/>
      </c>
      <c r="L151" s="181" t="n">
        <v/>
      </c>
      <c r="M151" s="141" t="n"/>
      <c r="N151" s="141" t="n"/>
      <c r="O151" s="141" t="n"/>
      <c r="P151" s="141">
        <f>IF(AND($G403="Goal",P$8&gt;=$I403,P$8&lt;=$I403+$K403-1),2,IF(AND($G403="Milestone",P$8&gt;=$I403,P$8&lt;=$I403+$K403-1),1,""))</f>
        <v/>
      </c>
      <c r="Q151" s="141">
        <f>IF(AND($G403="Goal",Q$8&gt;=$I403,Q$8&lt;=$I403+$K403-1),2,IF(AND($G403="Milestone",Q$8&gt;=$I403,Q$8&lt;=$I403+$K403-1),1,""))</f>
        <v/>
      </c>
      <c r="R151" s="141">
        <f>IF(AND($G403="Goal",R$8&gt;=$I403,R$8&lt;=$I403+$K403-1),2,IF(AND($G403="Milestone",R$8&gt;=$I403,R$8&lt;=$I403+$K403-1),1,""))</f>
        <v/>
      </c>
      <c r="S151" s="141">
        <f>IF(AND($G403="Goal",S$8&gt;=$I403,S$8&lt;=$I403+$K403-1),2,IF(AND($G403="Milestone",S$8&gt;=$I403,S$8&lt;=$I403+$K403-1),1,""))</f>
        <v/>
      </c>
      <c r="T151" s="141">
        <f>IF(AND($G403="Goal",T$8&gt;=$I403,T$8&lt;=$I403+$K403-1),2,IF(AND($G403="Milestone",T$8&gt;=$I403,T$8&lt;=$I403+$K403-1),1,""))</f>
        <v/>
      </c>
      <c r="U151" s="141">
        <f>IF(AND($G403="Goal",U$8&gt;=$I403,U$8&lt;=$I403+$K403-1),2,IF(AND($G403="Milestone",U$8&gt;=$I403,U$8&lt;=$I403+$K403-1),1,""))</f>
        <v/>
      </c>
      <c r="V151" s="141">
        <f>IF(AND($G403="Goal",V$8&gt;=$I403,V$8&lt;=$I403+$K403-1),2,IF(AND($G403="Milestone",V$8&gt;=$I403,V$8&lt;=$I403+$K403-1),1,""))</f>
        <v/>
      </c>
      <c r="W151" s="141">
        <f>IF(AND($G403="Goal",W$8&gt;=$I403,W$8&lt;=$I403+$K403-1),2,IF(AND($G403="Milestone",W$8&gt;=$I403,W$8&lt;=$I403+$K403-1),1,""))</f>
        <v/>
      </c>
      <c r="X151" s="218">
        <f>Milestones4352[[#This Row],[GoLive]]-Milestones4352[[#This Row],[Start Date]]</f>
        <v/>
      </c>
    </row>
    <row r="152" ht="75" customHeight="1" s="214">
      <c r="B152" s="138" t="inlineStr">
        <is>
          <t>DM</t>
        </is>
      </c>
      <c r="C152" s="171" t="inlineStr">
        <is>
          <t>ST14445</t>
        </is>
      </c>
      <c r="D152" s="183" t="inlineStr">
        <is>
          <t>&lt;font face=""impact"" size=""3"" color=""red""&gt;----- 2023 BACKLOG -----&lt;/font&gt; &lt;hr color=""red"" size=""12"" /&gt;</t>
        </is>
      </c>
      <c r="E152" s="183" t="n"/>
      <c r="F152" s="183" t="n"/>
      <c r="G152" s="183" t="inlineStr">
        <is>
          <t>Off Track</t>
        </is>
      </c>
      <c r="H152" s="191" t="inlineStr">
        <is>
          <t>0.0%</t>
        </is>
      </c>
      <c r="I152" s="172" t="n">
        <v/>
      </c>
      <c r="J152" s="192" t="d">
        <v>2023-01-01T00:00:00</v>
      </c>
      <c r="K152" s="174">
        <f>Milestones4352[[#This Row],[End Date]]-Milestones4352[[#This Row],[Start Date]]</f>
        <v/>
      </c>
      <c r="L152" s="181" t="n">
        <v/>
      </c>
      <c r="M152" s="141" t="n"/>
      <c r="N152" s="141" t="n"/>
      <c r="O152" s="141" t="n"/>
      <c r="P152" s="141">
        <f>IF(AND($G404="Goal",P$8&gt;=$I404,P$8&lt;=$I404+$K404-1),2,IF(AND($G404="Milestone",P$8&gt;=$I404,P$8&lt;=$I404+$K404-1),1,""))</f>
        <v/>
      </c>
      <c r="Q152" s="141">
        <f>IF(AND($G404="Goal",Q$8&gt;=$I404,Q$8&lt;=$I404+$K404-1),2,IF(AND($G404="Milestone",Q$8&gt;=$I404,Q$8&lt;=$I404+$K404-1),1,""))</f>
        <v/>
      </c>
      <c r="R152" s="141">
        <f>IF(AND($G404="Goal",R$8&gt;=$I404,R$8&lt;=$I404+$K404-1),2,IF(AND($G404="Milestone",R$8&gt;=$I404,R$8&lt;=$I404+$K404-1),1,""))</f>
        <v/>
      </c>
      <c r="S152" s="141">
        <f>IF(AND($G404="Goal",S$8&gt;=$I404,S$8&lt;=$I404+$K404-1),2,IF(AND($G404="Milestone",S$8&gt;=$I404,S$8&lt;=$I404+$K404-1),1,""))</f>
        <v/>
      </c>
      <c r="T152" s="141">
        <f>IF(AND($G404="Goal",T$8&gt;=$I404,T$8&lt;=$I404+$K404-1),2,IF(AND($G404="Milestone",T$8&gt;=$I404,T$8&lt;=$I404+$K404-1),1,""))</f>
        <v/>
      </c>
      <c r="U152" s="141">
        <f>IF(AND($G404="Goal",U$8&gt;=$I404,U$8&lt;=$I404+$K404-1),2,IF(AND($G404="Milestone",U$8&gt;=$I404,U$8&lt;=$I404+$K404-1),1,""))</f>
        <v/>
      </c>
      <c r="V152" s="141">
        <f>IF(AND($G404="Goal",V$8&gt;=$I404,V$8&lt;=$I404+$K404-1),2,IF(AND($G404="Milestone",V$8&gt;=$I404,V$8&lt;=$I404+$K404-1),1,""))</f>
        <v/>
      </c>
      <c r="W152" s="141">
        <f>IF(AND($G404="Goal",W$8&gt;=$I404,W$8&lt;=$I404+$K404-1),2,IF(AND($G404="Milestone",W$8&gt;=$I404,W$8&lt;=$I404+$K404-1),1,""))</f>
        <v/>
      </c>
      <c r="X152" s="218">
        <f>Milestones4352[[#This Row],[GoLive]]-Milestones4352[[#This Row],[Start Date]]</f>
        <v/>
      </c>
    </row>
    <row r="153" ht="75" customHeight="1" s="214">
      <c r="B153" s="138" t="inlineStr">
        <is>
          <t>DM</t>
        </is>
      </c>
      <c r="C153" s="171" t="inlineStr">
        <is>
          <t>ST14447</t>
        </is>
      </c>
      <c r="D153" s="183" t="inlineStr">
        <is>
          <t>&lt;font face=""impact"" size=""3"" color=""red""&gt;----- COMPLETED ITEMS -----&lt;/font&gt; &lt;hr color=""red"" size=""12"" /&gt;</t>
        </is>
      </c>
      <c r="E153" s="183" t="n"/>
      <c r="F153" s="183" t="n"/>
      <c r="G153" s="183" t="inlineStr">
        <is>
          <t>Off Track</t>
        </is>
      </c>
      <c r="H153" s="191" t="inlineStr">
        <is>
          <t>0.0%</t>
        </is>
      </c>
      <c r="I153" s="172" t="n">
        <v/>
      </c>
      <c r="J153" s="192" t="d">
        <v>2023-01-01T00:00:00</v>
      </c>
      <c r="K153" s="174">
        <f>Milestones4352[[#This Row],[End Date]]-Milestones4352[[#This Row],[Start Date]]</f>
        <v/>
      </c>
      <c r="L153" s="181" t="n">
        <v/>
      </c>
      <c r="M153" s="141" t="n"/>
      <c r="N153" s="141" t="n"/>
      <c r="O153" s="141" t="n"/>
      <c r="P153" s="141">
        <f>IF(AND($G405="Goal",P$8&gt;=$I405,P$8&lt;=$I405+$K405-1),2,IF(AND($G405="Milestone",P$8&gt;=$I405,P$8&lt;=$I405+$K405-1),1,""))</f>
        <v/>
      </c>
      <c r="Q153" s="141">
        <f>IF(AND($G405="Goal",Q$8&gt;=$I405,Q$8&lt;=$I405+$K405-1),2,IF(AND($G405="Milestone",Q$8&gt;=$I405,Q$8&lt;=$I405+$K405-1),1,""))</f>
        <v/>
      </c>
      <c r="R153" s="141">
        <f>IF(AND($G405="Goal",R$8&gt;=$I405,R$8&lt;=$I405+$K405-1),2,IF(AND($G405="Milestone",R$8&gt;=$I405,R$8&lt;=$I405+$K405-1),1,""))</f>
        <v/>
      </c>
      <c r="S153" s="141">
        <f>IF(AND($G405="Goal",S$8&gt;=$I405,S$8&lt;=$I405+$K405-1),2,IF(AND($G405="Milestone",S$8&gt;=$I405,S$8&lt;=$I405+$K405-1),1,""))</f>
        <v/>
      </c>
      <c r="T153" s="141">
        <f>IF(AND($G405="Goal",T$8&gt;=$I405,T$8&lt;=$I405+$K405-1),2,IF(AND($G405="Milestone",T$8&gt;=$I405,T$8&lt;=$I405+$K405-1),1,""))</f>
        <v/>
      </c>
      <c r="U153" s="141">
        <f>IF(AND($G405="Goal",U$8&gt;=$I405,U$8&lt;=$I405+$K405-1),2,IF(AND($G405="Milestone",U$8&gt;=$I405,U$8&lt;=$I405+$K405-1),1,""))</f>
        <v/>
      </c>
      <c r="V153" s="141">
        <f>IF(AND($G405="Goal",V$8&gt;=$I405,V$8&lt;=$I405+$K405-1),2,IF(AND($G405="Milestone",V$8&gt;=$I405,V$8&lt;=$I405+$K405-1),1,""))</f>
        <v/>
      </c>
      <c r="W153" s="141">
        <f>IF(AND($G405="Goal",W$8&gt;=$I405,W$8&lt;=$I405+$K405-1),2,IF(AND($G405="Milestone",W$8&gt;=$I405,W$8&lt;=$I405+$K405-1),1,""))</f>
        <v/>
      </c>
      <c r="X153" s="218">
        <f>Milestones4352[[#This Row],[GoLive]]-Milestones4352[[#This Row],[Start Date]]</f>
        <v/>
      </c>
    </row>
    <row r="154" ht="75" customHeight="1" s="214">
      <c r="B154" s="138" t="inlineStr">
        <is>
          <t>CMP</t>
        </is>
      </c>
      <c r="C154" s="171" t="inlineStr">
        <is>
          <t>ST14448</t>
        </is>
      </c>
      <c r="D154" s="183" t="inlineStr">
        <is>
          <t>Change Oxford Liberty OOA Network Wrap from CHOICE to Core</t>
        </is>
      </c>
      <c r="E154" s="183" t="n"/>
      <c r="F154" s="183" t="n"/>
      <c r="G154" s="183" t="inlineStr">
        <is>
          <t>On track</t>
        </is>
      </c>
      <c r="H154" s="191" t="inlineStr">
        <is>
          <t>100.0%</t>
        </is>
      </c>
      <c r="I154" s="172" t="d">
        <v>2022-01-01T00:00:00</v>
      </c>
      <c r="J154" s="192" t="d">
        <v>2022-09-01T00:00:00</v>
      </c>
      <c r="K154" s="174">
        <f>Milestones4352[[#This Row],[End Date]]-Milestones4352[[#This Row],[Start Date]]</f>
        <v/>
      </c>
      <c r="L154" s="181" t="inlineStr">
        <is>
          <t>2022-09-01</t>
        </is>
      </c>
      <c r="M154" s="141" t="n"/>
      <c r="N154" s="141" t="n"/>
      <c r="O154" s="141" t="n"/>
      <c r="P154" s="141">
        <f>IF(AND($G406="Goal",P$8&gt;=$I406,P$8&lt;=$I406+$K406-1),2,IF(AND($G406="Milestone",P$8&gt;=$I406,P$8&lt;=$I406+$K406-1),1,""))</f>
        <v/>
      </c>
      <c r="Q154" s="141">
        <f>IF(AND($G406="Goal",Q$8&gt;=$I406,Q$8&lt;=$I406+$K406-1),2,IF(AND($G406="Milestone",Q$8&gt;=$I406,Q$8&lt;=$I406+$K406-1),1,""))</f>
        <v/>
      </c>
      <c r="R154" s="141">
        <f>IF(AND($G406="Goal",R$8&gt;=$I406,R$8&lt;=$I406+$K406-1),2,IF(AND($G406="Milestone",R$8&gt;=$I406,R$8&lt;=$I406+$K406-1),1,""))</f>
        <v/>
      </c>
      <c r="S154" s="141">
        <f>IF(AND($G406="Goal",S$8&gt;=$I406,S$8&lt;=$I406+$K406-1),2,IF(AND($G406="Milestone",S$8&gt;=$I406,S$8&lt;=$I406+$K406-1),1,""))</f>
        <v/>
      </c>
      <c r="T154" s="141">
        <f>IF(AND($G406="Goal",T$8&gt;=$I406,T$8&lt;=$I406+$K406-1),2,IF(AND($G406="Milestone",T$8&gt;=$I406,T$8&lt;=$I406+$K406-1),1,""))</f>
        <v/>
      </c>
      <c r="U154" s="141">
        <f>IF(AND($G406="Goal",U$8&gt;=$I406,U$8&lt;=$I406+$K406-1),2,IF(AND($G406="Milestone",U$8&gt;=$I406,U$8&lt;=$I406+$K406-1),1,""))</f>
        <v/>
      </c>
      <c r="V154" s="141">
        <f>IF(AND($G406="Goal",V$8&gt;=$I406,V$8&lt;=$I406+$K406-1),2,IF(AND($G406="Milestone",V$8&gt;=$I406,V$8&lt;=$I406+$K406-1),1,""))</f>
        <v/>
      </c>
      <c r="W154" s="141">
        <f>IF(AND($G406="Goal",W$8&gt;=$I406,W$8&lt;=$I406+$K406-1),2,IF(AND($G406="Milestone",W$8&gt;=$I406,W$8&lt;=$I406+$K406-1),1,""))</f>
        <v/>
      </c>
      <c r="X154" s="218">
        <f>Milestones4352[[#This Row],[GoLive]]-Milestones4352[[#This Row],[Start Date]]</f>
        <v/>
      </c>
    </row>
    <row r="155" ht="75" customHeight="1" s="214">
      <c r="B155" s="138" t="inlineStr">
        <is>
          <t>CMP</t>
        </is>
      </c>
      <c r="C155" s="171" t="inlineStr">
        <is>
          <t>ST14457</t>
        </is>
      </c>
      <c r="D155" s="183" t="inlineStr">
        <is>
          <t>Tiered Benefits 2022 Must Haves</t>
        </is>
      </c>
      <c r="E155" s="183" t="n"/>
      <c r="F155" s="183" t="n"/>
      <c r="G155" s="183" t="inlineStr">
        <is>
          <t>On track</t>
        </is>
      </c>
      <c r="H155" s="191" t="inlineStr">
        <is>
          <t>33.3%</t>
        </is>
      </c>
      <c r="I155" s="172" t="d">
        <v>2022-01-10T00:00:00</v>
      </c>
      <c r="J155" s="192" t="d">
        <v>2022-09-30T00:00:00</v>
      </c>
      <c r="K155" s="174">
        <f>Milestones4352[[#This Row],[End Date]]-Milestones4352[[#This Row],[Start Date]]</f>
        <v/>
      </c>
      <c r="L155" s="181" t="inlineStr">
        <is>
          <t>2022-10-01</t>
        </is>
      </c>
      <c r="M155" s="141" t="n"/>
      <c r="N155" s="141" t="n"/>
      <c r="O155" s="141" t="n"/>
      <c r="P155" s="141">
        <f>IF(AND($G407="Goal",P$8&gt;=$I407,P$8&lt;=$I407+$K407-1),2,IF(AND($G407="Milestone",P$8&gt;=$I407,P$8&lt;=$I407+$K407-1),1,""))</f>
        <v/>
      </c>
      <c r="Q155" s="141">
        <f>IF(AND($G407="Goal",Q$8&gt;=$I407,Q$8&lt;=$I407+$K407-1),2,IF(AND($G407="Milestone",Q$8&gt;=$I407,Q$8&lt;=$I407+$K407-1),1,""))</f>
        <v/>
      </c>
      <c r="R155" s="141">
        <f>IF(AND($G407="Goal",R$8&gt;=$I407,R$8&lt;=$I407+$K407-1),2,IF(AND($G407="Milestone",R$8&gt;=$I407,R$8&lt;=$I407+$K407-1),1,""))</f>
        <v/>
      </c>
      <c r="S155" s="141">
        <f>IF(AND($G407="Goal",S$8&gt;=$I407,S$8&lt;=$I407+$K407-1),2,IF(AND($G407="Milestone",S$8&gt;=$I407,S$8&lt;=$I407+$K407-1),1,""))</f>
        <v/>
      </c>
      <c r="T155" s="141">
        <f>IF(AND($G407="Goal",T$8&gt;=$I407,T$8&lt;=$I407+$K407-1),2,IF(AND($G407="Milestone",T$8&gt;=$I407,T$8&lt;=$I407+$K407-1),1,""))</f>
        <v/>
      </c>
      <c r="U155" s="141">
        <f>IF(AND($G407="Goal",U$8&gt;=$I407,U$8&lt;=$I407+$K407-1),2,IF(AND($G407="Milestone",U$8&gt;=$I407,U$8&lt;=$I407+$K407-1),1,""))</f>
        <v/>
      </c>
      <c r="V155" s="141">
        <f>IF(AND($G407="Goal",V$8&gt;=$I407,V$8&lt;=$I407+$K407-1),2,IF(AND($G407="Milestone",V$8&gt;=$I407,V$8&lt;=$I407+$K407-1),1,""))</f>
        <v/>
      </c>
      <c r="W155" s="141">
        <f>IF(AND($G407="Goal",W$8&gt;=$I407,W$8&lt;=$I407+$K407-1),2,IF(AND($G407="Milestone",W$8&gt;=$I407,W$8&lt;=$I407+$K407-1),1,""))</f>
        <v/>
      </c>
      <c r="X155" s="218">
        <f>Milestones4352[[#This Row],[GoLive]]-Milestones4352[[#This Row],[Start Date]]</f>
        <v/>
      </c>
    </row>
    <row r="156" ht="75" customHeight="1" s="214">
      <c r="B156" s="138" t="inlineStr">
        <is>
          <t>ME</t>
        </is>
      </c>
      <c r="C156" s="171" t="inlineStr">
        <is>
          <t>ST14462</t>
        </is>
      </c>
      <c r="D156" s="183" t="inlineStr">
        <is>
          <t>ACET: Add the ability to search a provider by county (state level regulatory)</t>
        </is>
      </c>
      <c r="E156" s="183" t="n"/>
      <c r="F156" s="183" t="n"/>
      <c r="G156" s="183" t="inlineStr">
        <is>
          <t>NA</t>
        </is>
      </c>
      <c r="H156" s="191" t="inlineStr">
        <is>
          <t>100.0%</t>
        </is>
      </c>
      <c r="I156" s="172" t="d">
        <v>2022-04-01T00:00:00</v>
      </c>
      <c r="J156" s="192" t="d">
        <v>2022-09-01T00:00:00</v>
      </c>
      <c r="K156" s="174">
        <f>Milestones4352[[#This Row],[End Date]]-Milestones4352[[#This Row],[Start Date]]</f>
        <v/>
      </c>
      <c r="L156" s="181" t="inlineStr">
        <is>
          <t>2022-09-01</t>
        </is>
      </c>
      <c r="M156" s="141" t="n"/>
      <c r="N156" s="141" t="n"/>
      <c r="O156" s="141" t="n"/>
      <c r="P156" s="141">
        <f>IF(AND($G408="Goal",P$8&gt;=$I408,P$8&lt;=$I408+$K408-1),2,IF(AND($G408="Milestone",P$8&gt;=$I408,P$8&lt;=$I408+$K408-1),1,""))</f>
        <v/>
      </c>
      <c r="Q156" s="141">
        <f>IF(AND($G408="Goal",Q$8&gt;=$I408,Q$8&lt;=$I408+$K408-1),2,IF(AND($G408="Milestone",Q$8&gt;=$I408,Q$8&lt;=$I408+$K408-1),1,""))</f>
        <v/>
      </c>
      <c r="R156" s="141">
        <f>IF(AND($G408="Goal",R$8&gt;=$I408,R$8&lt;=$I408+$K408-1),2,IF(AND($G408="Milestone",R$8&gt;=$I408,R$8&lt;=$I408+$K408-1),1,""))</f>
        <v/>
      </c>
      <c r="S156" s="141">
        <f>IF(AND($G408="Goal",S$8&gt;=$I408,S$8&lt;=$I408+$K408-1),2,IF(AND($G408="Milestone",S$8&gt;=$I408,S$8&lt;=$I408+$K408-1),1,""))</f>
        <v/>
      </c>
      <c r="T156" s="141">
        <f>IF(AND($G408="Goal",T$8&gt;=$I408,T$8&lt;=$I408+$K408-1),2,IF(AND($G408="Milestone",T$8&gt;=$I408,T$8&lt;=$I408+$K408-1),1,""))</f>
        <v/>
      </c>
      <c r="U156" s="141">
        <f>IF(AND($G408="Goal",U$8&gt;=$I408,U$8&lt;=$I408+$K408-1),2,IF(AND($G408="Milestone",U$8&gt;=$I408,U$8&lt;=$I408+$K408-1),1,""))</f>
        <v/>
      </c>
      <c r="V156" s="141">
        <f>IF(AND($G408="Goal",V$8&gt;=$I408,V$8&lt;=$I408+$K408-1),2,IF(AND($G408="Milestone",V$8&gt;=$I408,V$8&lt;=$I408+$K408-1),1,""))</f>
        <v/>
      </c>
      <c r="W156" s="141">
        <f>IF(AND($G408="Goal",W$8&gt;=$I408,W$8&lt;=$I408+$K408-1),2,IF(AND($G408="Milestone",W$8&gt;=$I408,W$8&lt;=$I408+$K408-1),1,""))</f>
        <v/>
      </c>
      <c r="X156" s="218">
        <f>Milestones4352[[#This Row],[GoLive]]-Milestones4352[[#This Row],[Start Date]]</f>
        <v/>
      </c>
    </row>
    <row r="157" ht="75" customHeight="1" s="214">
      <c r="B157" s="138" t="inlineStr">
        <is>
          <t>ME</t>
        </is>
      </c>
      <c r="C157" s="171" t="inlineStr">
        <is>
          <t>ST14465</t>
        </is>
      </c>
      <c r="D157" s="183" t="inlineStr">
        <is>
          <t>myuhc: Add details related to claims, letters, docs, forms &amp; accums</t>
        </is>
      </c>
      <c r="E157" s="183" t="n"/>
      <c r="F157" s="183" t="n"/>
      <c r="G157" s="183" t="inlineStr">
        <is>
          <t>On track</t>
        </is>
      </c>
      <c r="H157" s="191" t="inlineStr">
        <is>
          <t>100.0%</t>
        </is>
      </c>
      <c r="I157" s="172" t="d">
        <v>2022-02-16T00:00:00</v>
      </c>
      <c r="J157" s="192" t="d">
        <v>2022-12-31T00:00:00</v>
      </c>
      <c r="K157" s="174">
        <f>Milestones4352[[#This Row],[End Date]]-Milestones4352[[#This Row],[Start Date]]</f>
        <v/>
      </c>
      <c r="L157" s="181" t="inlineStr">
        <is>
          <t>2022-12-31</t>
        </is>
      </c>
      <c r="M157" s="141" t="n"/>
      <c r="N157" s="141" t="n"/>
      <c r="O157" s="141" t="n"/>
      <c r="P157" s="141">
        <f>IF(AND($G409="Goal",P$8&gt;=$I409,P$8&lt;=$I409+$K409-1),2,IF(AND($G409="Milestone",P$8&gt;=$I409,P$8&lt;=$I409+$K409-1),1,""))</f>
        <v/>
      </c>
      <c r="Q157" s="141">
        <f>IF(AND($G409="Goal",Q$8&gt;=$I409,Q$8&lt;=$I409+$K409-1),2,IF(AND($G409="Milestone",Q$8&gt;=$I409,Q$8&lt;=$I409+$K409-1),1,""))</f>
        <v/>
      </c>
      <c r="R157" s="141">
        <f>IF(AND($G409="Goal",R$8&gt;=$I409,R$8&lt;=$I409+$K409-1),2,IF(AND($G409="Milestone",R$8&gt;=$I409,R$8&lt;=$I409+$K409-1),1,""))</f>
        <v/>
      </c>
      <c r="S157" s="141">
        <f>IF(AND($G409="Goal",S$8&gt;=$I409,S$8&lt;=$I409+$K409-1),2,IF(AND($G409="Milestone",S$8&gt;=$I409,S$8&lt;=$I409+$K409-1),1,""))</f>
        <v/>
      </c>
      <c r="T157" s="141">
        <f>IF(AND($G409="Goal",T$8&gt;=$I409,T$8&lt;=$I409+$K409-1),2,IF(AND($G409="Milestone",T$8&gt;=$I409,T$8&lt;=$I409+$K409-1),1,""))</f>
        <v/>
      </c>
      <c r="U157" s="141">
        <f>IF(AND($G409="Goal",U$8&gt;=$I409,U$8&lt;=$I409+$K409-1),2,IF(AND($G409="Milestone",U$8&gt;=$I409,U$8&lt;=$I409+$K409-1),1,""))</f>
        <v/>
      </c>
      <c r="V157" s="141">
        <f>IF(AND($G409="Goal",V$8&gt;=$I409,V$8&lt;=$I409+$K409-1),2,IF(AND($G409="Milestone",V$8&gt;=$I409,V$8&lt;=$I409+$K409-1),1,""))</f>
        <v/>
      </c>
      <c r="W157" s="141">
        <f>IF(AND($G409="Goal",W$8&gt;=$I409,W$8&lt;=$I409+$K409-1),2,IF(AND($G409="Milestone",W$8&gt;=$I409,W$8&lt;=$I409+$K409-1),1,""))</f>
        <v/>
      </c>
      <c r="X157" s="218">
        <f>Milestones4352[[#This Row],[GoLive]]-Milestones4352[[#This Row],[Start Date]]</f>
        <v/>
      </c>
    </row>
    <row r="158" ht="75" customHeight="1" s="214">
      <c r="B158" s="138" t="inlineStr">
        <is>
          <t>ME</t>
        </is>
      </c>
      <c r="C158" s="171" t="inlineStr">
        <is>
          <t>ST14479</t>
        </is>
      </c>
      <c r="D158" s="183" t="inlineStr">
        <is>
          <t>myuhc: Implement Click to Chat for non UHCFI membership</t>
        </is>
      </c>
      <c r="E158" s="183" t="n"/>
      <c r="F158" s="183" t="n"/>
      <c r="G158" s="183" t="inlineStr">
        <is>
          <t>NA</t>
        </is>
      </c>
      <c r="H158" s="191" t="inlineStr">
        <is>
          <t>100.0%</t>
        </is>
      </c>
      <c r="I158" s="172" t="d">
        <v>2022-01-11T00:00:00</v>
      </c>
      <c r="J158" s="192" t="d">
        <v>2022-06-01T00:00:00</v>
      </c>
      <c r="K158" s="174">
        <f>Milestones4352[[#This Row],[End Date]]-Milestones4352[[#This Row],[Start Date]]</f>
        <v/>
      </c>
      <c r="L158" s="181" t="inlineStr">
        <is>
          <t>2022-06-01</t>
        </is>
      </c>
      <c r="M158" s="141" t="n"/>
      <c r="N158" s="141" t="n"/>
      <c r="O158" s="141" t="n"/>
      <c r="P158" s="141">
        <f>IF(AND($G410="Goal",P$8&gt;=$I410,P$8&lt;=$I410+$K410-1),2,IF(AND($G410="Milestone",P$8&gt;=$I410,P$8&lt;=$I410+$K410-1),1,""))</f>
        <v/>
      </c>
      <c r="Q158" s="141">
        <f>IF(AND($G410="Goal",Q$8&gt;=$I410,Q$8&lt;=$I410+$K410-1),2,IF(AND($G410="Milestone",Q$8&gt;=$I410,Q$8&lt;=$I410+$K410-1),1,""))</f>
        <v/>
      </c>
      <c r="R158" s="141">
        <f>IF(AND($G410="Goal",R$8&gt;=$I410,R$8&lt;=$I410+$K410-1),2,IF(AND($G410="Milestone",R$8&gt;=$I410,R$8&lt;=$I410+$K410-1),1,""))</f>
        <v/>
      </c>
      <c r="S158" s="141">
        <f>IF(AND($G410="Goal",S$8&gt;=$I410,S$8&lt;=$I410+$K410-1),2,IF(AND($G410="Milestone",S$8&gt;=$I410,S$8&lt;=$I410+$K410-1),1,""))</f>
        <v/>
      </c>
      <c r="T158" s="141">
        <f>IF(AND($G410="Goal",T$8&gt;=$I410,T$8&lt;=$I410+$K410-1),2,IF(AND($G410="Milestone",T$8&gt;=$I410,T$8&lt;=$I410+$K410-1),1,""))</f>
        <v/>
      </c>
      <c r="U158" s="141">
        <f>IF(AND($G410="Goal",U$8&gt;=$I410,U$8&lt;=$I410+$K410-1),2,IF(AND($G410="Milestone",U$8&gt;=$I410,U$8&lt;=$I410+$K410-1),1,""))</f>
        <v/>
      </c>
      <c r="V158" s="141">
        <f>IF(AND($G410="Goal",V$8&gt;=$I410,V$8&lt;=$I410+$K410-1),2,IF(AND($G410="Milestone",V$8&gt;=$I410,V$8&lt;=$I410+$K410-1),1,""))</f>
        <v/>
      </c>
      <c r="W158" s="141">
        <f>IF(AND($G410="Goal",W$8&gt;=$I410,W$8&lt;=$I410+$K410-1),2,IF(AND($G410="Milestone",W$8&gt;=$I410,W$8&lt;=$I410+$K410-1),1,""))</f>
        <v/>
      </c>
      <c r="X158" s="218">
        <f>Milestones4352[[#This Row],[GoLive]]-Milestones4352[[#This Row],[Start Date]]</f>
        <v/>
      </c>
    </row>
    <row r="159" ht="75" customHeight="1" s="214">
      <c r="B159" s="138" t="inlineStr">
        <is>
          <t>ME</t>
        </is>
      </c>
      <c r="C159" s="171" t="inlineStr">
        <is>
          <t>ST14482</t>
        </is>
      </c>
      <c r="D159" s="183" t="inlineStr">
        <is>
          <t>myuhc:  Display deductibles &amp; accums when a High Deductible Health Plan is in focus</t>
        </is>
      </c>
      <c r="E159" s="183" t="n"/>
      <c r="F159" s="183" t="n"/>
      <c r="G159" s="183" t="inlineStr">
        <is>
          <t>Complete</t>
        </is>
      </c>
      <c r="H159" s="191" t="inlineStr">
        <is>
          <t>0.0%</t>
        </is>
      </c>
      <c r="I159" s="172" t="d">
        <v>2022-02-18T00:00:00</v>
      </c>
      <c r="J159" s="192" t="d">
        <v>2022-09-01T00:00:00</v>
      </c>
      <c r="K159" s="174">
        <f>Milestones4352[[#This Row],[End Date]]-Milestones4352[[#This Row],[Start Date]]</f>
        <v/>
      </c>
      <c r="L159" s="181" t="inlineStr">
        <is>
          <t>2022-04-25</t>
        </is>
      </c>
      <c r="M159" s="141" t="n"/>
      <c r="N159" s="141" t="n"/>
      <c r="O159" s="141" t="n"/>
      <c r="P159" s="141">
        <f>IF(AND($G411="Goal",P$8&gt;=$I411,P$8&lt;=$I411+$K411-1),2,IF(AND($G411="Milestone",P$8&gt;=$I411,P$8&lt;=$I411+$K411-1),1,""))</f>
        <v/>
      </c>
      <c r="Q159" s="141">
        <f>IF(AND($G411="Goal",Q$8&gt;=$I411,Q$8&lt;=$I411+$K411-1),2,IF(AND($G411="Milestone",Q$8&gt;=$I411,Q$8&lt;=$I411+$K411-1),1,""))</f>
        <v/>
      </c>
      <c r="R159" s="141">
        <f>IF(AND($G411="Goal",R$8&gt;=$I411,R$8&lt;=$I411+$K411-1),2,IF(AND($G411="Milestone",R$8&gt;=$I411,R$8&lt;=$I411+$K411-1),1,""))</f>
        <v/>
      </c>
      <c r="S159" s="141">
        <f>IF(AND($G411="Goal",S$8&gt;=$I411,S$8&lt;=$I411+$K411-1),2,IF(AND($G411="Milestone",S$8&gt;=$I411,S$8&lt;=$I411+$K411-1),1,""))</f>
        <v/>
      </c>
      <c r="T159" s="141">
        <f>IF(AND($G411="Goal",T$8&gt;=$I411,T$8&lt;=$I411+$K411-1),2,IF(AND($G411="Milestone",T$8&gt;=$I411,T$8&lt;=$I411+$K411-1),1,""))</f>
        <v/>
      </c>
      <c r="U159" s="141">
        <f>IF(AND($G411="Goal",U$8&gt;=$I411,U$8&lt;=$I411+$K411-1),2,IF(AND($G411="Milestone",U$8&gt;=$I411,U$8&lt;=$I411+$K411-1),1,""))</f>
        <v/>
      </c>
      <c r="V159" s="141">
        <f>IF(AND($G411="Goal",V$8&gt;=$I411,V$8&lt;=$I411+$K411-1),2,IF(AND($G411="Milestone",V$8&gt;=$I411,V$8&lt;=$I411+$K411-1),1,""))</f>
        <v/>
      </c>
      <c r="W159" s="141">
        <f>IF(AND($G411="Goal",W$8&gt;=$I411,W$8&lt;=$I411+$K411-1),2,IF(AND($G411="Milestone",W$8&gt;=$I411,W$8&lt;=$I411+$K411-1),1,""))</f>
        <v/>
      </c>
      <c r="X159" s="218">
        <f>Milestones4352[[#This Row],[GoLive]]-Milestones4352[[#This Row],[Start Date]]</f>
        <v/>
      </c>
    </row>
    <row r="160" ht="75" customHeight="1" s="214">
      <c r="B160" s="138" t="inlineStr">
        <is>
          <t>ME</t>
        </is>
      </c>
      <c r="C160" s="171" t="inlineStr">
        <is>
          <t>ST14485</t>
        </is>
      </c>
      <c r="D160" s="183" t="inlineStr">
        <is>
          <t>myuhc: Create new myuhc.com environment connected to USP master &amp; integrate MYUHC/Rally/OBAPI</t>
        </is>
      </c>
      <c r="E160" s="183" t="n"/>
      <c r="F160" s="183" t="n"/>
      <c r="G160" s="183" t="inlineStr">
        <is>
          <t>At Risk</t>
        </is>
      </c>
      <c r="H160" s="191" t="inlineStr">
        <is>
          <t>95.2%</t>
        </is>
      </c>
      <c r="I160" s="172" t="d">
        <v>2022-01-11T00:00:00</v>
      </c>
      <c r="J160" s="192" t="d">
        <v>2022-09-01T00:00:00</v>
      </c>
      <c r="K160" s="174">
        <f>Milestones4352[[#This Row],[End Date]]-Milestones4352[[#This Row],[Start Date]]</f>
        <v/>
      </c>
      <c r="L160" s="181" t="inlineStr">
        <is>
          <t>2022-09-01</t>
        </is>
      </c>
      <c r="M160" s="141" t="n"/>
      <c r="N160" s="141" t="n"/>
      <c r="O160" s="141" t="n"/>
      <c r="P160" s="141">
        <f>IF(AND($G412="Goal",P$8&gt;=$I412,P$8&lt;=$I412+$K412-1),2,IF(AND($G412="Milestone",P$8&gt;=$I412,P$8&lt;=$I412+$K412-1),1,""))</f>
        <v/>
      </c>
      <c r="Q160" s="141">
        <f>IF(AND($G412="Goal",Q$8&gt;=$I412,Q$8&lt;=$I412+$K412-1),2,IF(AND($G412="Milestone",Q$8&gt;=$I412,Q$8&lt;=$I412+$K412-1),1,""))</f>
        <v/>
      </c>
      <c r="R160" s="141">
        <f>IF(AND($G412="Goal",R$8&gt;=$I412,R$8&lt;=$I412+$K412-1),2,IF(AND($G412="Milestone",R$8&gt;=$I412,R$8&lt;=$I412+$K412-1),1,""))</f>
        <v/>
      </c>
      <c r="S160" s="141">
        <f>IF(AND($G412="Goal",S$8&gt;=$I412,S$8&lt;=$I412+$K412-1),2,IF(AND($G412="Milestone",S$8&gt;=$I412,S$8&lt;=$I412+$K412-1),1,""))</f>
        <v/>
      </c>
      <c r="T160" s="141">
        <f>IF(AND($G412="Goal",T$8&gt;=$I412,T$8&lt;=$I412+$K412-1),2,IF(AND($G412="Milestone",T$8&gt;=$I412,T$8&lt;=$I412+$K412-1),1,""))</f>
        <v/>
      </c>
      <c r="U160" s="141">
        <f>IF(AND($G412="Goal",U$8&gt;=$I412,U$8&lt;=$I412+$K412-1),2,IF(AND($G412="Milestone",U$8&gt;=$I412,U$8&lt;=$I412+$K412-1),1,""))</f>
        <v/>
      </c>
      <c r="V160" s="141">
        <f>IF(AND($G412="Goal",V$8&gt;=$I412,V$8&lt;=$I412+$K412-1),2,IF(AND($G412="Milestone",V$8&gt;=$I412,V$8&lt;=$I412+$K412-1),1,""))</f>
        <v/>
      </c>
      <c r="W160" s="141">
        <f>IF(AND($G412="Goal",W$8&gt;=$I412,W$8&lt;=$I412+$K412-1),2,IF(AND($G412="Milestone",W$8&gt;=$I412,W$8&lt;=$I412+$K412-1),1,""))</f>
        <v/>
      </c>
      <c r="X160" s="218">
        <f>Milestones4352[[#This Row],[GoLive]]-Milestones4352[[#This Row],[Start Date]]</f>
        <v/>
      </c>
    </row>
    <row r="161" ht="75" customHeight="1" s="214">
      <c r="B161" s="138" t="inlineStr">
        <is>
          <t>ME</t>
        </is>
      </c>
      <c r="C161" s="171" t="inlineStr">
        <is>
          <t>ST14487</t>
        </is>
      </c>
      <c r="D161" s="183" t="inlineStr">
        <is>
          <t>ACET: Identify when a Member has a  Flex Pharmacy Plan</t>
        </is>
      </c>
      <c r="E161" s="183" t="n"/>
      <c r="F161" s="183" t="n"/>
      <c r="G161" s="183" t="inlineStr">
        <is>
          <t>On track</t>
        </is>
      </c>
      <c r="H161" s="191" t="inlineStr">
        <is>
          <t>0.0%</t>
        </is>
      </c>
      <c r="I161" s="172" t="d">
        <v>2022-01-01T00:00:00</v>
      </c>
      <c r="J161" s="192" t="d">
        <v>2023-07-01T00:00:00</v>
      </c>
      <c r="K161" s="174">
        <f>Milestones4352[[#This Row],[End Date]]-Milestones4352[[#This Row],[Start Date]]</f>
        <v/>
      </c>
      <c r="L161" s="181" t="inlineStr">
        <is>
          <t>2023-07-01</t>
        </is>
      </c>
      <c r="M161" s="141" t="n"/>
      <c r="N161" s="141" t="n"/>
      <c r="O161" s="141" t="n"/>
      <c r="P161" s="141">
        <f>IF(AND($G413="Goal",P$8&gt;=$I413,P$8&lt;=$I413+$K413-1),2,IF(AND($G413="Milestone",P$8&gt;=$I413,P$8&lt;=$I413+$K413-1),1,""))</f>
        <v/>
      </c>
      <c r="Q161" s="141">
        <f>IF(AND($G413="Goal",Q$8&gt;=$I413,Q$8&lt;=$I413+$K413-1),2,IF(AND($G413="Milestone",Q$8&gt;=$I413,Q$8&lt;=$I413+$K413-1),1,""))</f>
        <v/>
      </c>
      <c r="R161" s="141">
        <f>IF(AND($G413="Goal",R$8&gt;=$I413,R$8&lt;=$I413+$K413-1),2,IF(AND($G413="Milestone",R$8&gt;=$I413,R$8&lt;=$I413+$K413-1),1,""))</f>
        <v/>
      </c>
      <c r="S161" s="141">
        <f>IF(AND($G413="Goal",S$8&gt;=$I413,S$8&lt;=$I413+$K413-1),2,IF(AND($G413="Milestone",S$8&gt;=$I413,S$8&lt;=$I413+$K413-1),1,""))</f>
        <v/>
      </c>
      <c r="T161" s="141">
        <f>IF(AND($G413="Goal",T$8&gt;=$I413,T$8&lt;=$I413+$K413-1),2,IF(AND($G413="Milestone",T$8&gt;=$I413,T$8&lt;=$I413+$K413-1),1,""))</f>
        <v/>
      </c>
      <c r="U161" s="141">
        <f>IF(AND($G413="Goal",U$8&gt;=$I413,U$8&lt;=$I413+$K413-1),2,IF(AND($G413="Milestone",U$8&gt;=$I413,U$8&lt;=$I413+$K413-1),1,""))</f>
        <v/>
      </c>
      <c r="V161" s="141">
        <f>IF(AND($G413="Goal",V$8&gt;=$I413,V$8&lt;=$I413+$K413-1),2,IF(AND($G413="Milestone",V$8&gt;=$I413,V$8&lt;=$I413+$K413-1),1,""))</f>
        <v/>
      </c>
      <c r="W161" s="141">
        <f>IF(AND($G413="Goal",W$8&gt;=$I413,W$8&lt;=$I413+$K413-1),2,IF(AND($G413="Milestone",W$8&gt;=$I413,W$8&lt;=$I413+$K413-1),1,""))</f>
        <v/>
      </c>
      <c r="X161" s="218">
        <f>Milestones4352[[#This Row],[GoLive]]-Milestones4352[[#This Row],[Start Date]]</f>
        <v/>
      </c>
    </row>
    <row r="162" ht="75" customHeight="1" s="214">
      <c r="B162" s="138" t="inlineStr">
        <is>
          <t>ME</t>
        </is>
      </c>
      <c r="C162" s="171" t="inlineStr">
        <is>
          <t>ST14488</t>
        </is>
      </c>
      <c r="D162" s="183" t="inlineStr">
        <is>
          <t>myuhc: Add a platform indicator to invoke portal logic</t>
        </is>
      </c>
      <c r="E162" s="183" t="n"/>
      <c r="F162" s="183" t="n"/>
      <c r="G162" s="183" t="inlineStr">
        <is>
          <t>Complete</t>
        </is>
      </c>
      <c r="H162" s="191" t="inlineStr">
        <is>
          <t>0.0%</t>
        </is>
      </c>
      <c r="I162" s="172" t="d">
        <v>2022-02-21T00:00:00</v>
      </c>
      <c r="J162" s="192" t="d">
        <v>2022-12-31T00:00:00</v>
      </c>
      <c r="K162" s="174">
        <f>Milestones4352[[#This Row],[End Date]]-Milestones4352[[#This Row],[Start Date]]</f>
        <v/>
      </c>
      <c r="L162" s="181" t="inlineStr">
        <is>
          <t>2022-04-15</t>
        </is>
      </c>
      <c r="M162" s="141" t="n"/>
      <c r="N162" s="141" t="n"/>
      <c r="O162" s="141" t="n"/>
      <c r="P162" s="141">
        <f>IF(AND($G414="Goal",P$8&gt;=$I414,P$8&lt;=$I414+$K414-1),2,IF(AND($G414="Milestone",P$8&gt;=$I414,P$8&lt;=$I414+$K414-1),1,""))</f>
        <v/>
      </c>
      <c r="Q162" s="141">
        <f>IF(AND($G414="Goal",Q$8&gt;=$I414,Q$8&lt;=$I414+$K414-1),2,IF(AND($G414="Milestone",Q$8&gt;=$I414,Q$8&lt;=$I414+$K414-1),1,""))</f>
        <v/>
      </c>
      <c r="R162" s="141">
        <f>IF(AND($G414="Goal",R$8&gt;=$I414,R$8&lt;=$I414+$K414-1),2,IF(AND($G414="Milestone",R$8&gt;=$I414,R$8&lt;=$I414+$K414-1),1,""))</f>
        <v/>
      </c>
      <c r="S162" s="141">
        <f>IF(AND($G414="Goal",S$8&gt;=$I414,S$8&lt;=$I414+$K414-1),2,IF(AND($G414="Milestone",S$8&gt;=$I414,S$8&lt;=$I414+$K414-1),1,""))</f>
        <v/>
      </c>
      <c r="T162" s="141">
        <f>IF(AND($G414="Goal",T$8&gt;=$I414,T$8&lt;=$I414+$K414-1),2,IF(AND($G414="Milestone",T$8&gt;=$I414,T$8&lt;=$I414+$K414-1),1,""))</f>
        <v/>
      </c>
      <c r="U162" s="141">
        <f>IF(AND($G414="Goal",U$8&gt;=$I414,U$8&lt;=$I414+$K414-1),2,IF(AND($G414="Milestone",U$8&gt;=$I414,U$8&lt;=$I414+$K414-1),1,""))</f>
        <v/>
      </c>
      <c r="V162" s="141">
        <f>IF(AND($G414="Goal",V$8&gt;=$I414,V$8&lt;=$I414+$K414-1),2,IF(AND($G414="Milestone",V$8&gt;=$I414,V$8&lt;=$I414+$K414-1),1,""))</f>
        <v/>
      </c>
      <c r="W162" s="141">
        <f>IF(AND($G414="Goal",W$8&gt;=$I414,W$8&lt;=$I414+$K414-1),2,IF(AND($G414="Milestone",W$8&gt;=$I414,W$8&lt;=$I414+$K414-1),1,""))</f>
        <v/>
      </c>
      <c r="X162" s="218">
        <f>Milestones4352[[#This Row],[GoLive]]-Milestones4352[[#This Row],[Start Date]]</f>
        <v/>
      </c>
    </row>
    <row r="163" ht="75" customHeight="1" s="214">
      <c r="B163" s="138" t="inlineStr">
        <is>
          <t>ME</t>
        </is>
      </c>
      <c r="C163" s="171" t="inlineStr">
        <is>
          <t>ST14490</t>
        </is>
      </c>
      <c r="D163" s="183" t="inlineStr">
        <is>
          <t>myuhc: Provide ASO Members access to SPDs when requested by employer groups</t>
        </is>
      </c>
      <c r="E163" s="183" t="n"/>
      <c r="F163" s="183" t="n"/>
      <c r="G163" s="183" t="inlineStr">
        <is>
          <t>On track</t>
        </is>
      </c>
      <c r="H163" s="191" t="inlineStr">
        <is>
          <t>0.0%</t>
        </is>
      </c>
      <c r="I163" s="172" t="d">
        <v>2022-04-04T00:00:00</v>
      </c>
      <c r="J163" s="192" t="d">
        <v>2022-12-31T00:00:00</v>
      </c>
      <c r="K163" s="174">
        <f>Milestones4352[[#This Row],[End Date]]-Milestones4352[[#This Row],[Start Date]]</f>
        <v/>
      </c>
      <c r="L163" s="181" t="inlineStr">
        <is>
          <t>2022-12-31</t>
        </is>
      </c>
      <c r="M163" s="141" t="n"/>
      <c r="N163" s="141" t="n"/>
      <c r="O163" s="141" t="n"/>
      <c r="P163" s="141">
        <f>IF(AND($G415="Goal",P$8&gt;=$I415,P$8&lt;=$I415+$K415-1),2,IF(AND($G415="Milestone",P$8&gt;=$I415,P$8&lt;=$I415+$K415-1),1,""))</f>
        <v/>
      </c>
      <c r="Q163" s="141">
        <f>IF(AND($G415="Goal",Q$8&gt;=$I415,Q$8&lt;=$I415+$K415-1),2,IF(AND($G415="Milestone",Q$8&gt;=$I415,Q$8&lt;=$I415+$K415-1),1,""))</f>
        <v/>
      </c>
      <c r="R163" s="141">
        <f>IF(AND($G415="Goal",R$8&gt;=$I415,R$8&lt;=$I415+$K415-1),2,IF(AND($G415="Milestone",R$8&gt;=$I415,R$8&lt;=$I415+$K415-1),1,""))</f>
        <v/>
      </c>
      <c r="S163" s="141">
        <f>IF(AND($G415="Goal",S$8&gt;=$I415,S$8&lt;=$I415+$K415-1),2,IF(AND($G415="Milestone",S$8&gt;=$I415,S$8&lt;=$I415+$K415-1),1,""))</f>
        <v/>
      </c>
      <c r="T163" s="141">
        <f>IF(AND($G415="Goal",T$8&gt;=$I415,T$8&lt;=$I415+$K415-1),2,IF(AND($G415="Milestone",T$8&gt;=$I415,T$8&lt;=$I415+$K415-1),1,""))</f>
        <v/>
      </c>
      <c r="U163" s="141">
        <f>IF(AND($G415="Goal",U$8&gt;=$I415,U$8&lt;=$I415+$K415-1),2,IF(AND($G415="Milestone",U$8&gt;=$I415,U$8&lt;=$I415+$K415-1),1,""))</f>
        <v/>
      </c>
      <c r="V163" s="141">
        <f>IF(AND($G415="Goal",V$8&gt;=$I415,V$8&lt;=$I415+$K415-1),2,IF(AND($G415="Milestone",V$8&gt;=$I415,V$8&lt;=$I415+$K415-1),1,""))</f>
        <v/>
      </c>
      <c r="W163" s="141">
        <f>IF(AND($G415="Goal",W$8&gt;=$I415,W$8&lt;=$I415+$K415-1),2,IF(AND($G415="Milestone",W$8&gt;=$I415,W$8&lt;=$I415+$K415-1),1,""))</f>
        <v/>
      </c>
      <c r="X163" s="218">
        <f>Milestones4352[[#This Row],[GoLive]]-Milestones4352[[#This Row],[Start Date]]</f>
        <v/>
      </c>
    </row>
    <row r="164" ht="75" customHeight="1" s="214">
      <c r="B164" s="138" t="inlineStr">
        <is>
          <t>PE</t>
        </is>
      </c>
      <c r="C164" s="171" t="inlineStr">
        <is>
          <t>ST14498</t>
        </is>
      </c>
      <c r="D164" s="183" t="inlineStr">
        <is>
          <t>(NLN) UHC PP: Allow the Provider to search for claims with pended or appeal status fields</t>
        </is>
      </c>
      <c r="E164" s="183" t="n"/>
      <c r="F164" s="183" t="n"/>
      <c r="G164" s="183" t="inlineStr">
        <is>
          <t>NA</t>
        </is>
      </c>
      <c r="H164" s="191" t="inlineStr">
        <is>
          <t>0.0%</t>
        </is>
      </c>
      <c r="I164" s="172" t="d">
        <v>2022-03-15T00:00:00</v>
      </c>
      <c r="J164" s="192" t="d">
        <v>2022-09-01T00:00:00</v>
      </c>
      <c r="K164" s="174">
        <f>Milestones4352[[#This Row],[End Date]]-Milestones4352[[#This Row],[Start Date]]</f>
        <v/>
      </c>
      <c r="L164" s="181" t="inlineStr">
        <is>
          <t>2022-09-01</t>
        </is>
      </c>
      <c r="M164" s="141" t="n"/>
      <c r="N164" s="141" t="n"/>
      <c r="O164" s="141" t="n"/>
      <c r="P164" s="141">
        <f>IF(AND($G416="Goal",P$8&gt;=$I416,P$8&lt;=$I416+$K416-1),2,IF(AND($G416="Milestone",P$8&gt;=$I416,P$8&lt;=$I416+$K416-1),1,""))</f>
        <v/>
      </c>
      <c r="Q164" s="141">
        <f>IF(AND($G416="Goal",Q$8&gt;=$I416,Q$8&lt;=$I416+$K416-1),2,IF(AND($G416="Milestone",Q$8&gt;=$I416,Q$8&lt;=$I416+$K416-1),1,""))</f>
        <v/>
      </c>
      <c r="R164" s="141">
        <f>IF(AND($G416="Goal",R$8&gt;=$I416,R$8&lt;=$I416+$K416-1),2,IF(AND($G416="Milestone",R$8&gt;=$I416,R$8&lt;=$I416+$K416-1),1,""))</f>
        <v/>
      </c>
      <c r="S164" s="141">
        <f>IF(AND($G416="Goal",S$8&gt;=$I416,S$8&lt;=$I416+$K416-1),2,IF(AND($G416="Milestone",S$8&gt;=$I416,S$8&lt;=$I416+$K416-1),1,""))</f>
        <v/>
      </c>
      <c r="T164" s="141">
        <f>IF(AND($G416="Goal",T$8&gt;=$I416,T$8&lt;=$I416+$K416-1),2,IF(AND($G416="Milestone",T$8&gt;=$I416,T$8&lt;=$I416+$K416-1),1,""))</f>
        <v/>
      </c>
      <c r="U164" s="141">
        <f>IF(AND($G416="Goal",U$8&gt;=$I416,U$8&lt;=$I416+$K416-1),2,IF(AND($G416="Milestone",U$8&gt;=$I416,U$8&lt;=$I416+$K416-1),1,""))</f>
        <v/>
      </c>
      <c r="V164" s="141">
        <f>IF(AND($G416="Goal",V$8&gt;=$I416,V$8&lt;=$I416+$K416-1),2,IF(AND($G416="Milestone",V$8&gt;=$I416,V$8&lt;=$I416+$K416-1),1,""))</f>
        <v/>
      </c>
      <c r="W164" s="141">
        <f>IF(AND($G416="Goal",W$8&gt;=$I416,W$8&lt;=$I416+$K416-1),2,IF(AND($G416="Milestone",W$8&gt;=$I416,W$8&lt;=$I416+$K416-1),1,""))</f>
        <v/>
      </c>
      <c r="X164" s="218">
        <f>Milestones4352[[#This Row],[GoLive]]-Milestones4352[[#This Row],[Start Date]]</f>
        <v/>
      </c>
    </row>
    <row r="165" ht="75" customHeight="1" s="214">
      <c r="B165" s="138" t="inlineStr">
        <is>
          <t>PE</t>
        </is>
      </c>
      <c r="C165" s="171" t="inlineStr">
        <is>
          <t>ST14499</t>
        </is>
      </c>
      <c r="D165" s="183" t="inlineStr">
        <is>
          <t>UHC PP: Display COBs and other insurance info</t>
        </is>
      </c>
      <c r="E165" s="183" t="n"/>
      <c r="F165" s="183" t="n"/>
      <c r="G165" s="183" t="inlineStr">
        <is>
          <t>At Risk</t>
        </is>
      </c>
      <c r="H165" s="191" t="inlineStr">
        <is>
          <t>0.0%</t>
        </is>
      </c>
      <c r="I165" s="172" t="d">
        <v>2022-03-15T00:00:00</v>
      </c>
      <c r="J165" s="192" t="d">
        <v>2023-12-31T00:00:00</v>
      </c>
      <c r="K165" s="174">
        <f>Milestones4352[[#This Row],[End Date]]-Milestones4352[[#This Row],[Start Date]]</f>
        <v/>
      </c>
      <c r="L165" s="181" t="inlineStr">
        <is>
          <t>2023-12-31</t>
        </is>
      </c>
      <c r="M165" s="141" t="n"/>
      <c r="N165" s="141" t="n"/>
      <c r="O165" s="141" t="n"/>
      <c r="P165" s="141">
        <f>IF(AND($G417="Goal",P$8&gt;=$I417,P$8&lt;=$I417+$K417-1),2,IF(AND($G417="Milestone",P$8&gt;=$I417,P$8&lt;=$I417+$K417-1),1,""))</f>
        <v/>
      </c>
      <c r="Q165" s="141">
        <f>IF(AND($G417="Goal",Q$8&gt;=$I417,Q$8&lt;=$I417+$K417-1),2,IF(AND($G417="Milestone",Q$8&gt;=$I417,Q$8&lt;=$I417+$K417-1),1,""))</f>
        <v/>
      </c>
      <c r="R165" s="141">
        <f>IF(AND($G417="Goal",R$8&gt;=$I417,R$8&lt;=$I417+$K417-1),2,IF(AND($G417="Milestone",R$8&gt;=$I417,R$8&lt;=$I417+$K417-1),1,""))</f>
        <v/>
      </c>
      <c r="S165" s="141">
        <f>IF(AND($G417="Goal",S$8&gt;=$I417,S$8&lt;=$I417+$K417-1),2,IF(AND($G417="Milestone",S$8&gt;=$I417,S$8&lt;=$I417+$K417-1),1,""))</f>
        <v/>
      </c>
      <c r="T165" s="141">
        <f>IF(AND($G417="Goal",T$8&gt;=$I417,T$8&lt;=$I417+$K417-1),2,IF(AND($G417="Milestone",T$8&gt;=$I417,T$8&lt;=$I417+$K417-1),1,""))</f>
        <v/>
      </c>
      <c r="U165" s="141">
        <f>IF(AND($G417="Goal",U$8&gt;=$I417,U$8&lt;=$I417+$K417-1),2,IF(AND($G417="Milestone",U$8&gt;=$I417,U$8&lt;=$I417+$K417-1),1,""))</f>
        <v/>
      </c>
      <c r="V165" s="141">
        <f>IF(AND($G417="Goal",V$8&gt;=$I417,V$8&lt;=$I417+$K417-1),2,IF(AND($G417="Milestone",V$8&gt;=$I417,V$8&lt;=$I417+$K417-1),1,""))</f>
        <v/>
      </c>
      <c r="W165" s="141">
        <f>IF(AND($G417="Goal",W$8&gt;=$I417,W$8&lt;=$I417+$K417-1),2,IF(AND($G417="Milestone",W$8&gt;=$I417,W$8&lt;=$I417+$K417-1),1,""))</f>
        <v/>
      </c>
      <c r="X165" s="218">
        <f>Milestones4352[[#This Row],[GoLive]]-Milestones4352[[#This Row],[Start Date]]</f>
        <v/>
      </c>
    </row>
    <row r="166" ht="75" customHeight="1" s="214">
      <c r="B166" s="138" t="inlineStr">
        <is>
          <t>PE</t>
        </is>
      </c>
      <c r="C166" s="171" t="inlineStr">
        <is>
          <t>ST14501</t>
        </is>
      </c>
      <c r="D166" s="183" t="inlineStr">
        <is>
          <t>UHC PP: Close gaps for POCa</t>
        </is>
      </c>
      <c r="E166" s="183" t="n"/>
      <c r="F166" s="183" t="n"/>
      <c r="G166" s="183" t="inlineStr">
        <is>
          <t>On track</t>
        </is>
      </c>
      <c r="H166" s="191" t="inlineStr">
        <is>
          <t>0.0%</t>
        </is>
      </c>
      <c r="I166" s="172" t="d">
        <v>2022-01-24T00:00:00</v>
      </c>
      <c r="J166" s="192" t="d">
        <v>2022-12-31T00:00:00</v>
      </c>
      <c r="K166" s="174">
        <f>Milestones4352[[#This Row],[End Date]]-Milestones4352[[#This Row],[Start Date]]</f>
        <v/>
      </c>
      <c r="L166" s="181" t="inlineStr">
        <is>
          <t>2022-12-31</t>
        </is>
      </c>
      <c r="M166" s="141" t="n"/>
      <c r="N166" s="141" t="n"/>
      <c r="O166" s="141" t="n"/>
      <c r="P166" s="141">
        <f>IF(AND($G418="Goal",P$8&gt;=$I418,P$8&lt;=$I418+$K418-1),2,IF(AND($G418="Milestone",P$8&gt;=$I418,P$8&lt;=$I418+$K418-1),1,""))</f>
        <v/>
      </c>
      <c r="Q166" s="141">
        <f>IF(AND($G418="Goal",Q$8&gt;=$I418,Q$8&lt;=$I418+$K418-1),2,IF(AND($G418="Milestone",Q$8&gt;=$I418,Q$8&lt;=$I418+$K418-1),1,""))</f>
        <v/>
      </c>
      <c r="R166" s="141">
        <f>IF(AND($G418="Goal",R$8&gt;=$I418,R$8&lt;=$I418+$K418-1),2,IF(AND($G418="Milestone",R$8&gt;=$I418,R$8&lt;=$I418+$K418-1),1,""))</f>
        <v/>
      </c>
      <c r="S166" s="141">
        <f>IF(AND($G418="Goal",S$8&gt;=$I418,S$8&lt;=$I418+$K418-1),2,IF(AND($G418="Milestone",S$8&gt;=$I418,S$8&lt;=$I418+$K418-1),1,""))</f>
        <v/>
      </c>
      <c r="T166" s="141">
        <f>IF(AND($G418="Goal",T$8&gt;=$I418,T$8&lt;=$I418+$K418-1),2,IF(AND($G418="Milestone",T$8&gt;=$I418,T$8&lt;=$I418+$K418-1),1,""))</f>
        <v/>
      </c>
      <c r="U166" s="141">
        <f>IF(AND($G418="Goal",U$8&gt;=$I418,U$8&lt;=$I418+$K418-1),2,IF(AND($G418="Milestone",U$8&gt;=$I418,U$8&lt;=$I418+$K418-1),1,""))</f>
        <v/>
      </c>
      <c r="V166" s="141">
        <f>IF(AND($G418="Goal",V$8&gt;=$I418,V$8&lt;=$I418+$K418-1),2,IF(AND($G418="Milestone",V$8&gt;=$I418,V$8&lt;=$I418+$K418-1),1,""))</f>
        <v/>
      </c>
      <c r="W166" s="141">
        <f>IF(AND($G418="Goal",W$8&gt;=$I418,W$8&lt;=$I418+$K418-1),2,IF(AND($G418="Milestone",W$8&gt;=$I418,W$8&lt;=$I418+$K418-1),1,""))</f>
        <v/>
      </c>
      <c r="X166" s="218">
        <f>Milestones4352[[#This Row],[GoLive]]-Milestones4352[[#This Row],[Start Date]]</f>
        <v/>
      </c>
    </row>
    <row r="167" ht="75" customHeight="1" s="214">
      <c r="B167" s="138" t="inlineStr">
        <is>
          <t>DM</t>
        </is>
      </c>
      <c r="C167" s="171" t="inlineStr">
        <is>
          <t>ST14514</t>
        </is>
      </c>
      <c r="D167" s="183" t="inlineStr">
        <is>
          <t>BIND to USP ecosystem - phase 1</t>
        </is>
      </c>
      <c r="E167" s="183" t="n"/>
      <c r="F167" s="183" t="n"/>
      <c r="G167" s="183" t="inlineStr">
        <is>
          <t>On track</t>
        </is>
      </c>
      <c r="H167" s="191" t="inlineStr">
        <is>
          <t>35.8%</t>
        </is>
      </c>
      <c r="I167" s="172" t="d">
        <v>2022-01-01T00:00:00</v>
      </c>
      <c r="J167" s="192" t="d">
        <v>2023-01-01T00:00:00</v>
      </c>
      <c r="K167" s="174">
        <f>Milestones4352[[#This Row],[End Date]]-Milestones4352[[#This Row],[Start Date]]</f>
        <v/>
      </c>
      <c r="L167" s="181" t="inlineStr">
        <is>
          <t>2022-12-31</t>
        </is>
      </c>
      <c r="M167" s="141" t="n"/>
      <c r="N167" s="141" t="n"/>
      <c r="O167" s="141" t="n"/>
      <c r="P167" s="141">
        <f>IF(AND($G419="Goal",P$8&gt;=$I419,P$8&lt;=$I419+$K419-1),2,IF(AND($G419="Milestone",P$8&gt;=$I419,P$8&lt;=$I419+$K419-1),1,""))</f>
        <v/>
      </c>
      <c r="Q167" s="141">
        <f>IF(AND($G419="Goal",Q$8&gt;=$I419,Q$8&lt;=$I419+$K419-1),2,IF(AND($G419="Milestone",Q$8&gt;=$I419,Q$8&lt;=$I419+$K419-1),1,""))</f>
        <v/>
      </c>
      <c r="R167" s="141">
        <f>IF(AND($G419="Goal",R$8&gt;=$I419,R$8&lt;=$I419+$K419-1),2,IF(AND($G419="Milestone",R$8&gt;=$I419,R$8&lt;=$I419+$K419-1),1,""))</f>
        <v/>
      </c>
      <c r="S167" s="141">
        <f>IF(AND($G419="Goal",S$8&gt;=$I419,S$8&lt;=$I419+$K419-1),2,IF(AND($G419="Milestone",S$8&gt;=$I419,S$8&lt;=$I419+$K419-1),1,""))</f>
        <v/>
      </c>
      <c r="T167" s="141">
        <f>IF(AND($G419="Goal",T$8&gt;=$I419,T$8&lt;=$I419+$K419-1),2,IF(AND($G419="Milestone",T$8&gt;=$I419,T$8&lt;=$I419+$K419-1),1,""))</f>
        <v/>
      </c>
      <c r="U167" s="141">
        <f>IF(AND($G419="Goal",U$8&gt;=$I419,U$8&lt;=$I419+$K419-1),2,IF(AND($G419="Milestone",U$8&gt;=$I419,U$8&lt;=$I419+$K419-1),1,""))</f>
        <v/>
      </c>
      <c r="V167" s="141">
        <f>IF(AND($G419="Goal",V$8&gt;=$I419,V$8&lt;=$I419+$K419-1),2,IF(AND($G419="Milestone",V$8&gt;=$I419,V$8&lt;=$I419+$K419-1),1,""))</f>
        <v/>
      </c>
      <c r="W167" s="141">
        <f>IF(AND($G419="Goal",W$8&gt;=$I419,W$8&lt;=$I419+$K419-1),2,IF(AND($G419="Milestone",W$8&gt;=$I419,W$8&lt;=$I419+$K419-1),1,""))</f>
        <v/>
      </c>
      <c r="X167" s="218">
        <f>Milestones4352[[#This Row],[GoLive]]-Milestones4352[[#This Row],[Start Date]]</f>
        <v/>
      </c>
    </row>
    <row r="168" ht="75" customHeight="1" s="214">
      <c r="B168" s="138" t="inlineStr">
        <is>
          <t>PE</t>
        </is>
      </c>
      <c r="C168" s="171" t="inlineStr">
        <is>
          <t>ST14537</t>
        </is>
      </c>
      <c r="D168" s="183" t="inlineStr">
        <is>
          <t>UHC PP: Migration of 270/271 Transactions to EDI/B2B</t>
        </is>
      </c>
      <c r="E168" s="183" t="n"/>
      <c r="F168" s="183" t="n"/>
      <c r="G168" s="183" t="inlineStr">
        <is>
          <t>At Risk</t>
        </is>
      </c>
      <c r="H168" s="191" t="inlineStr">
        <is>
          <t>0.0%</t>
        </is>
      </c>
      <c r="I168" s="172" t="d">
        <v>2022-01-01T00:00:00</v>
      </c>
      <c r="J168" s="192" t="d">
        <v>2022-08-01T00:00:00</v>
      </c>
      <c r="K168" s="174">
        <f>Milestones4352[[#This Row],[End Date]]-Milestones4352[[#This Row],[Start Date]]</f>
        <v/>
      </c>
      <c r="L168" s="181" t="inlineStr">
        <is>
          <t>2022-08-01</t>
        </is>
      </c>
      <c r="M168" s="141" t="n"/>
      <c r="N168" s="141" t="n"/>
      <c r="O168" s="141" t="n"/>
      <c r="P168" s="141">
        <f>IF(AND($G420="Goal",P$8&gt;=$I420,P$8&lt;=$I420+$K420-1),2,IF(AND($G420="Milestone",P$8&gt;=$I420,P$8&lt;=$I420+$K420-1),1,""))</f>
        <v/>
      </c>
      <c r="Q168" s="141">
        <f>IF(AND($G420="Goal",Q$8&gt;=$I420,Q$8&lt;=$I420+$K420-1),2,IF(AND($G420="Milestone",Q$8&gt;=$I420,Q$8&lt;=$I420+$K420-1),1,""))</f>
        <v/>
      </c>
      <c r="R168" s="141">
        <f>IF(AND($G420="Goal",R$8&gt;=$I420,R$8&lt;=$I420+$K420-1),2,IF(AND($G420="Milestone",R$8&gt;=$I420,R$8&lt;=$I420+$K420-1),1,""))</f>
        <v/>
      </c>
      <c r="S168" s="141">
        <f>IF(AND($G420="Goal",S$8&gt;=$I420,S$8&lt;=$I420+$K420-1),2,IF(AND($G420="Milestone",S$8&gt;=$I420,S$8&lt;=$I420+$K420-1),1,""))</f>
        <v/>
      </c>
      <c r="T168" s="141">
        <f>IF(AND($G420="Goal",T$8&gt;=$I420,T$8&lt;=$I420+$K420-1),2,IF(AND($G420="Milestone",T$8&gt;=$I420,T$8&lt;=$I420+$K420-1),1,""))</f>
        <v/>
      </c>
      <c r="U168" s="141">
        <f>IF(AND($G420="Goal",U$8&gt;=$I420,U$8&lt;=$I420+$K420-1),2,IF(AND($G420="Milestone",U$8&gt;=$I420,U$8&lt;=$I420+$K420-1),1,""))</f>
        <v/>
      </c>
      <c r="V168" s="141">
        <f>IF(AND($G420="Goal",V$8&gt;=$I420,V$8&lt;=$I420+$K420-1),2,IF(AND($G420="Milestone",V$8&gt;=$I420,V$8&lt;=$I420+$K420-1),1,""))</f>
        <v/>
      </c>
      <c r="W168" s="141">
        <f>IF(AND($G420="Goal",W$8&gt;=$I420,W$8&lt;=$I420+$K420-1),2,IF(AND($G420="Milestone",W$8&gt;=$I420,W$8&lt;=$I420+$K420-1),1,""))</f>
        <v/>
      </c>
      <c r="X168" s="218">
        <f>Milestones4352[[#This Row],[GoLive]]-Milestones4352[[#This Row],[Start Date]]</f>
        <v/>
      </c>
    </row>
    <row r="169" ht="75" customHeight="1" s="214">
      <c r="B169" s="138" t="inlineStr">
        <is>
          <t>PE</t>
        </is>
      </c>
      <c r="C169" s="171" t="inlineStr">
        <is>
          <t>ST14538</t>
        </is>
      </c>
      <c r="D169" s="183" t="inlineStr">
        <is>
          <t>UHC PP: Migration of 275 Transactions to B2B</t>
        </is>
      </c>
      <c r="E169" s="183" t="n"/>
      <c r="F169" s="183" t="n"/>
      <c r="G169" s="183" t="inlineStr">
        <is>
          <t>On track</t>
        </is>
      </c>
      <c r="H169" s="191" t="inlineStr">
        <is>
          <t>0.0%</t>
        </is>
      </c>
      <c r="I169" s="172" t="d">
        <v>2021-12-01T00:00:00</v>
      </c>
      <c r="J169" s="192" t="d">
        <v>2022-06-30T00:00:00</v>
      </c>
      <c r="K169" s="174">
        <f>Milestones4352[[#This Row],[End Date]]-Milestones4352[[#This Row],[Start Date]]</f>
        <v/>
      </c>
      <c r="L169" s="181" t="inlineStr">
        <is>
          <t>2022-06-30</t>
        </is>
      </c>
      <c r="M169" s="141" t="n"/>
      <c r="N169" s="141" t="n"/>
      <c r="O169" s="141" t="n"/>
      <c r="P169" s="141">
        <f>IF(AND($G421="Goal",P$8&gt;=$I421,P$8&lt;=$I421+$K421-1),2,IF(AND($G421="Milestone",P$8&gt;=$I421,P$8&lt;=$I421+$K421-1),1,""))</f>
        <v/>
      </c>
      <c r="Q169" s="141">
        <f>IF(AND($G421="Goal",Q$8&gt;=$I421,Q$8&lt;=$I421+$K421-1),2,IF(AND($G421="Milestone",Q$8&gt;=$I421,Q$8&lt;=$I421+$K421-1),1,""))</f>
        <v/>
      </c>
      <c r="R169" s="141">
        <f>IF(AND($G421="Goal",R$8&gt;=$I421,R$8&lt;=$I421+$K421-1),2,IF(AND($G421="Milestone",R$8&gt;=$I421,R$8&lt;=$I421+$K421-1),1,""))</f>
        <v/>
      </c>
      <c r="S169" s="141">
        <f>IF(AND($G421="Goal",S$8&gt;=$I421,S$8&lt;=$I421+$K421-1),2,IF(AND($G421="Milestone",S$8&gt;=$I421,S$8&lt;=$I421+$K421-1),1,""))</f>
        <v/>
      </c>
      <c r="T169" s="141">
        <f>IF(AND($G421="Goal",T$8&gt;=$I421,T$8&lt;=$I421+$K421-1),2,IF(AND($G421="Milestone",T$8&gt;=$I421,T$8&lt;=$I421+$K421-1),1,""))</f>
        <v/>
      </c>
      <c r="U169" s="141">
        <f>IF(AND($G421="Goal",U$8&gt;=$I421,U$8&lt;=$I421+$K421-1),2,IF(AND($G421="Milestone",U$8&gt;=$I421,U$8&lt;=$I421+$K421-1),1,""))</f>
        <v/>
      </c>
      <c r="V169" s="141">
        <f>IF(AND($G421="Goal",V$8&gt;=$I421,V$8&lt;=$I421+$K421-1),2,IF(AND($G421="Milestone",V$8&gt;=$I421,V$8&lt;=$I421+$K421-1),1,""))</f>
        <v/>
      </c>
      <c r="W169" s="141">
        <f>IF(AND($G421="Goal",W$8&gt;=$I421,W$8&lt;=$I421+$K421-1),2,IF(AND($G421="Milestone",W$8&gt;=$I421,W$8&lt;=$I421+$K421-1),1,""))</f>
        <v/>
      </c>
      <c r="X169" s="218">
        <f>Milestones4352[[#This Row],[GoLive]]-Milestones4352[[#This Row],[Start Date]]</f>
        <v/>
      </c>
    </row>
    <row r="170" ht="75" customHeight="1" s="214">
      <c r="B170" s="138" t="inlineStr">
        <is>
          <t>PE</t>
        </is>
      </c>
      <c r="C170" s="171" t="inlineStr">
        <is>
          <t>ST14540</t>
        </is>
      </c>
      <c r="D170" s="183" t="inlineStr">
        <is>
          <t>UHC PP: Migration of 276/277 Transactions to EDI/B2B</t>
        </is>
      </c>
      <c r="E170" s="183" t="n"/>
      <c r="F170" s="183" t="n"/>
      <c r="G170" s="183" t="inlineStr">
        <is>
          <t>At Risk</t>
        </is>
      </c>
      <c r="H170" s="191" t="inlineStr">
        <is>
          <t>0.0%</t>
        </is>
      </c>
      <c r="I170" s="172" t="d">
        <v>2022-02-07T00:00:00</v>
      </c>
      <c r="J170" s="192" t="d">
        <v>2022-08-01T00:00:00</v>
      </c>
      <c r="K170" s="174">
        <f>Milestones4352[[#This Row],[End Date]]-Milestones4352[[#This Row],[Start Date]]</f>
        <v/>
      </c>
      <c r="L170" s="181" t="inlineStr">
        <is>
          <t>2022-08-01</t>
        </is>
      </c>
      <c r="M170" s="141" t="n"/>
      <c r="N170" s="141" t="n"/>
      <c r="O170" s="141" t="n"/>
      <c r="P170" s="141">
        <f>IF(AND($G422="Goal",P$8&gt;=$I422,P$8&lt;=$I422+$K422-1),2,IF(AND($G422="Milestone",P$8&gt;=$I422,P$8&lt;=$I422+$K422-1),1,""))</f>
        <v/>
      </c>
      <c r="Q170" s="141">
        <f>IF(AND($G422="Goal",Q$8&gt;=$I422,Q$8&lt;=$I422+$K422-1),2,IF(AND($G422="Milestone",Q$8&gt;=$I422,Q$8&lt;=$I422+$K422-1),1,""))</f>
        <v/>
      </c>
      <c r="R170" s="141">
        <f>IF(AND($G422="Goal",R$8&gt;=$I422,R$8&lt;=$I422+$K422-1),2,IF(AND($G422="Milestone",R$8&gt;=$I422,R$8&lt;=$I422+$K422-1),1,""))</f>
        <v/>
      </c>
      <c r="S170" s="141">
        <f>IF(AND($G422="Goal",S$8&gt;=$I422,S$8&lt;=$I422+$K422-1),2,IF(AND($G422="Milestone",S$8&gt;=$I422,S$8&lt;=$I422+$K422-1),1,""))</f>
        <v/>
      </c>
      <c r="T170" s="141">
        <f>IF(AND($G422="Goal",T$8&gt;=$I422,T$8&lt;=$I422+$K422-1),2,IF(AND($G422="Milestone",T$8&gt;=$I422,T$8&lt;=$I422+$K422-1),1,""))</f>
        <v/>
      </c>
      <c r="U170" s="141">
        <f>IF(AND($G422="Goal",U$8&gt;=$I422,U$8&lt;=$I422+$K422-1),2,IF(AND($G422="Milestone",U$8&gt;=$I422,U$8&lt;=$I422+$K422-1),1,""))</f>
        <v/>
      </c>
      <c r="V170" s="141">
        <f>IF(AND($G422="Goal",V$8&gt;=$I422,V$8&lt;=$I422+$K422-1),2,IF(AND($G422="Milestone",V$8&gt;=$I422,V$8&lt;=$I422+$K422-1),1,""))</f>
        <v/>
      </c>
      <c r="W170" s="141">
        <f>IF(AND($G422="Goal",W$8&gt;=$I422,W$8&lt;=$I422+$K422-1),2,IF(AND($G422="Milestone",W$8&gt;=$I422,W$8&lt;=$I422+$K422-1),1,""))</f>
        <v/>
      </c>
      <c r="X170" s="218">
        <f>Milestones4352[[#This Row],[GoLive]]-Milestones4352[[#This Row],[Start Date]]</f>
        <v/>
      </c>
    </row>
    <row r="171" ht="75" customHeight="1" s="214">
      <c r="B171" s="138" t="inlineStr">
        <is>
          <t>ME</t>
        </is>
      </c>
      <c r="C171" s="171" t="inlineStr">
        <is>
          <t>ST14543</t>
        </is>
      </c>
      <c r="D171" s="183" t="inlineStr">
        <is>
          <t>ACET/myuhc: VBR Enhancements for 1/1/23</t>
        </is>
      </c>
      <c r="E171" s="183" t="n"/>
      <c r="F171" s="183" t="n"/>
      <c r="G171" s="183" t="inlineStr">
        <is>
          <t>On track</t>
        </is>
      </c>
      <c r="H171" s="191" t="inlineStr">
        <is>
          <t>0.0%</t>
        </is>
      </c>
      <c r="I171" s="172" t="d">
        <v>2022-01-01T00:00:00</v>
      </c>
      <c r="J171" s="192" t="d">
        <v>2023-03-01T00:00:00</v>
      </c>
      <c r="K171" s="174">
        <f>Milestones4352[[#This Row],[End Date]]-Milestones4352[[#This Row],[Start Date]]</f>
        <v/>
      </c>
      <c r="L171" s="181" t="inlineStr">
        <is>
          <t>2023-03-01</t>
        </is>
      </c>
      <c r="M171" s="141" t="n"/>
      <c r="N171" s="141" t="n"/>
      <c r="O171" s="141" t="n"/>
      <c r="P171" s="141">
        <f>IF(AND($G423="Goal",P$8&gt;=$I423,P$8&lt;=$I423+$K423-1),2,IF(AND($G423="Milestone",P$8&gt;=$I423,P$8&lt;=$I423+$K423-1),1,""))</f>
        <v/>
      </c>
      <c r="Q171" s="141">
        <f>IF(AND($G423="Goal",Q$8&gt;=$I423,Q$8&lt;=$I423+$K423-1),2,IF(AND($G423="Milestone",Q$8&gt;=$I423,Q$8&lt;=$I423+$K423-1),1,""))</f>
        <v/>
      </c>
      <c r="R171" s="141">
        <f>IF(AND($G423="Goal",R$8&gt;=$I423,R$8&lt;=$I423+$K423-1),2,IF(AND($G423="Milestone",R$8&gt;=$I423,R$8&lt;=$I423+$K423-1),1,""))</f>
        <v/>
      </c>
      <c r="S171" s="141">
        <f>IF(AND($G423="Goal",S$8&gt;=$I423,S$8&lt;=$I423+$K423-1),2,IF(AND($G423="Milestone",S$8&gt;=$I423,S$8&lt;=$I423+$K423-1),1,""))</f>
        <v/>
      </c>
      <c r="T171" s="141">
        <f>IF(AND($G423="Goal",T$8&gt;=$I423,T$8&lt;=$I423+$K423-1),2,IF(AND($G423="Milestone",T$8&gt;=$I423,T$8&lt;=$I423+$K423-1),1,""))</f>
        <v/>
      </c>
      <c r="U171" s="141">
        <f>IF(AND($G423="Goal",U$8&gt;=$I423,U$8&lt;=$I423+$K423-1),2,IF(AND($G423="Milestone",U$8&gt;=$I423,U$8&lt;=$I423+$K423-1),1,""))</f>
        <v/>
      </c>
      <c r="V171" s="141">
        <f>IF(AND($G423="Goal",V$8&gt;=$I423,V$8&lt;=$I423+$K423-1),2,IF(AND($G423="Milestone",V$8&gt;=$I423,V$8&lt;=$I423+$K423-1),1,""))</f>
        <v/>
      </c>
      <c r="W171" s="141">
        <f>IF(AND($G423="Goal",W$8&gt;=$I423,W$8&lt;=$I423+$K423-1),2,IF(AND($G423="Milestone",W$8&gt;=$I423,W$8&lt;=$I423+$K423-1),1,""))</f>
        <v/>
      </c>
      <c r="X171" s="218">
        <f>Milestones4352[[#This Row],[GoLive]]-Milestones4352[[#This Row],[Start Date]]</f>
        <v/>
      </c>
    </row>
    <row r="172" ht="75" customHeight="1" s="214">
      <c r="B172" s="138" t="inlineStr">
        <is>
          <t>ME</t>
        </is>
      </c>
      <c r="C172" s="171" t="inlineStr">
        <is>
          <t>ST14544</t>
        </is>
      </c>
      <c r="D172" s="183" t="inlineStr">
        <is>
          <t>myuhc: Click to Receive a Call (Portal/Mobile App)</t>
        </is>
      </c>
      <c r="E172" s="183" t="n"/>
      <c r="F172" s="183" t="n"/>
      <c r="G172" s="183" t="inlineStr">
        <is>
          <t>NA</t>
        </is>
      </c>
      <c r="H172" s="191" t="inlineStr">
        <is>
          <t>0.0%</t>
        </is>
      </c>
      <c r="I172" s="172" t="d">
        <v>2022-01-11T00:00:00</v>
      </c>
      <c r="J172" s="192" t="d">
        <v>2022-07-01T00:00:00</v>
      </c>
      <c r="K172" s="174">
        <f>Milestones4352[[#This Row],[End Date]]-Milestones4352[[#This Row],[Start Date]]</f>
        <v/>
      </c>
      <c r="L172" s="181" t="inlineStr">
        <is>
          <t>2022-07-01</t>
        </is>
      </c>
      <c r="M172" s="141" t="n"/>
      <c r="N172" s="141" t="n"/>
      <c r="O172" s="141" t="n"/>
      <c r="P172" s="141">
        <f>IF(AND($G424="Goal",P$8&gt;=$I424,P$8&lt;=$I424+$K424-1),2,IF(AND($G424="Milestone",P$8&gt;=$I424,P$8&lt;=$I424+$K424-1),1,""))</f>
        <v/>
      </c>
      <c r="Q172" s="141">
        <f>IF(AND($G424="Goal",Q$8&gt;=$I424,Q$8&lt;=$I424+$K424-1),2,IF(AND($G424="Milestone",Q$8&gt;=$I424,Q$8&lt;=$I424+$K424-1),1,""))</f>
        <v/>
      </c>
      <c r="R172" s="141">
        <f>IF(AND($G424="Goal",R$8&gt;=$I424,R$8&lt;=$I424+$K424-1),2,IF(AND($G424="Milestone",R$8&gt;=$I424,R$8&lt;=$I424+$K424-1),1,""))</f>
        <v/>
      </c>
      <c r="S172" s="141">
        <f>IF(AND($G424="Goal",S$8&gt;=$I424,S$8&lt;=$I424+$K424-1),2,IF(AND($G424="Milestone",S$8&gt;=$I424,S$8&lt;=$I424+$K424-1),1,""))</f>
        <v/>
      </c>
      <c r="T172" s="141">
        <f>IF(AND($G424="Goal",T$8&gt;=$I424,T$8&lt;=$I424+$K424-1),2,IF(AND($G424="Milestone",T$8&gt;=$I424,T$8&lt;=$I424+$K424-1),1,""))</f>
        <v/>
      </c>
      <c r="U172" s="141">
        <f>IF(AND($G424="Goal",U$8&gt;=$I424,U$8&lt;=$I424+$K424-1),2,IF(AND($G424="Milestone",U$8&gt;=$I424,U$8&lt;=$I424+$K424-1),1,""))</f>
        <v/>
      </c>
      <c r="V172" s="141">
        <f>IF(AND($G424="Goal",V$8&gt;=$I424,V$8&lt;=$I424+$K424-1),2,IF(AND($G424="Milestone",V$8&gt;=$I424,V$8&lt;=$I424+$K424-1),1,""))</f>
        <v/>
      </c>
      <c r="W172" s="141">
        <f>IF(AND($G424="Goal",W$8&gt;=$I424,W$8&lt;=$I424+$K424-1),2,IF(AND($G424="Milestone",W$8&gt;=$I424,W$8&lt;=$I424+$K424-1),1,""))</f>
        <v/>
      </c>
      <c r="X172" s="218">
        <f>Milestones4352[[#This Row],[GoLive]]-Milestones4352[[#This Row],[Start Date]]</f>
        <v/>
      </c>
    </row>
    <row r="173" ht="75" customHeight="1" s="214">
      <c r="B173" s="138" t="inlineStr">
        <is>
          <t>CE DTI</t>
        </is>
      </c>
      <c r="C173" s="171" t="inlineStr">
        <is>
          <t>ST14546</t>
        </is>
      </c>
      <c r="D173" s="183" t="inlineStr">
        <is>
          <t>Therapy360 (AbleTo) MVP on USP for UHC Fully Insured</t>
        </is>
      </c>
      <c r="E173" s="183" t="n"/>
      <c r="F173" s="183" t="n"/>
      <c r="G173" s="183" t="inlineStr">
        <is>
          <t>At Risk</t>
        </is>
      </c>
      <c r="H173" s="191" t="inlineStr">
        <is>
          <t>66.7%</t>
        </is>
      </c>
      <c r="I173" s="172" t="d">
        <v>2021-12-01T00:00:00</v>
      </c>
      <c r="J173" s="192" t="d">
        <v>2022-07-01T00:00:00</v>
      </c>
      <c r="K173" s="174">
        <f>Milestones4352[[#This Row],[End Date]]-Milestones4352[[#This Row],[Start Date]]</f>
        <v/>
      </c>
      <c r="L173" s="181" t="inlineStr">
        <is>
          <t>2022-07-01</t>
        </is>
      </c>
      <c r="M173" s="141" t="n"/>
      <c r="N173" s="141" t="n"/>
      <c r="O173" s="141" t="n"/>
      <c r="P173" s="141">
        <f>IF(AND($G425="Goal",P$8&gt;=$I425,P$8&lt;=$I425+$K425-1),2,IF(AND($G425="Milestone",P$8&gt;=$I425,P$8&lt;=$I425+$K425-1),1,""))</f>
        <v/>
      </c>
      <c r="Q173" s="141">
        <f>IF(AND($G425="Goal",Q$8&gt;=$I425,Q$8&lt;=$I425+$K425-1),2,IF(AND($G425="Milestone",Q$8&gt;=$I425,Q$8&lt;=$I425+$K425-1),1,""))</f>
        <v/>
      </c>
      <c r="R173" s="141">
        <f>IF(AND($G425="Goal",R$8&gt;=$I425,R$8&lt;=$I425+$K425-1),2,IF(AND($G425="Milestone",R$8&gt;=$I425,R$8&lt;=$I425+$K425-1),1,""))</f>
        <v/>
      </c>
      <c r="S173" s="141">
        <f>IF(AND($G425="Goal",S$8&gt;=$I425,S$8&lt;=$I425+$K425-1),2,IF(AND($G425="Milestone",S$8&gt;=$I425,S$8&lt;=$I425+$K425-1),1,""))</f>
        <v/>
      </c>
      <c r="T173" s="141">
        <f>IF(AND($G425="Goal",T$8&gt;=$I425,T$8&lt;=$I425+$K425-1),2,IF(AND($G425="Milestone",T$8&gt;=$I425,T$8&lt;=$I425+$K425-1),1,""))</f>
        <v/>
      </c>
      <c r="U173" s="141">
        <f>IF(AND($G425="Goal",U$8&gt;=$I425,U$8&lt;=$I425+$K425-1),2,IF(AND($G425="Milestone",U$8&gt;=$I425,U$8&lt;=$I425+$K425-1),1,""))</f>
        <v/>
      </c>
      <c r="V173" s="141">
        <f>IF(AND($G425="Goal",V$8&gt;=$I425,V$8&lt;=$I425+$K425-1),2,IF(AND($G425="Milestone",V$8&gt;=$I425,V$8&lt;=$I425+$K425-1),1,""))</f>
        <v/>
      </c>
      <c r="W173" s="141">
        <f>IF(AND($G425="Goal",W$8&gt;=$I425,W$8&lt;=$I425+$K425-1),2,IF(AND($G425="Milestone",W$8&gt;=$I425,W$8&lt;=$I425+$K425-1),1,""))</f>
        <v/>
      </c>
      <c r="X173" s="218">
        <f>Milestones4352[[#This Row],[GoLive]]-Milestones4352[[#This Row],[Start Date]]</f>
        <v/>
      </c>
    </row>
    <row r="174" ht="75" customHeight="1" s="214">
      <c r="B174" s="138" t="inlineStr">
        <is>
          <t>PE</t>
        </is>
      </c>
      <c r="C174" s="171" t="inlineStr">
        <is>
          <t>ST14547</t>
        </is>
      </c>
      <c r="D174" s="183" t="inlineStr">
        <is>
          <t>UHC PP: Address Pre &amp; Post Production items &amp; small app fixes for 2022</t>
        </is>
      </c>
      <c r="E174" s="183" t="n"/>
      <c r="F174" s="183" t="n"/>
      <c r="G174" s="183" t="inlineStr">
        <is>
          <t>On track</t>
        </is>
      </c>
      <c r="H174" s="191" t="inlineStr">
        <is>
          <t>0.0%</t>
        </is>
      </c>
      <c r="I174" s="172" t="d">
        <v>2022-01-11T00:00:00</v>
      </c>
      <c r="J174" s="192" t="d">
        <v>2022-12-31T00:00:00</v>
      </c>
      <c r="K174" s="174">
        <f>Milestones4352[[#This Row],[End Date]]-Milestones4352[[#This Row],[Start Date]]</f>
        <v/>
      </c>
      <c r="L174" s="181" t="inlineStr">
        <is>
          <t>2022-12-31</t>
        </is>
      </c>
      <c r="M174" s="141" t="n"/>
      <c r="N174" s="141" t="n"/>
      <c r="O174" s="141" t="n"/>
      <c r="P174" s="141">
        <f>IF(AND($G426="Goal",P$8&gt;=$I426,P$8&lt;=$I426+$K426-1),2,IF(AND($G426="Milestone",P$8&gt;=$I426,P$8&lt;=$I426+$K426-1),1,""))</f>
        <v/>
      </c>
      <c r="Q174" s="141">
        <f>IF(AND($G426="Goal",Q$8&gt;=$I426,Q$8&lt;=$I426+$K426-1),2,IF(AND($G426="Milestone",Q$8&gt;=$I426,Q$8&lt;=$I426+$K426-1),1,""))</f>
        <v/>
      </c>
      <c r="R174" s="141">
        <f>IF(AND($G426="Goal",R$8&gt;=$I426,R$8&lt;=$I426+$K426-1),2,IF(AND($G426="Milestone",R$8&gt;=$I426,R$8&lt;=$I426+$K426-1),1,""))</f>
        <v/>
      </c>
      <c r="S174" s="141">
        <f>IF(AND($G426="Goal",S$8&gt;=$I426,S$8&lt;=$I426+$K426-1),2,IF(AND($G426="Milestone",S$8&gt;=$I426,S$8&lt;=$I426+$K426-1),1,""))</f>
        <v/>
      </c>
      <c r="T174" s="141">
        <f>IF(AND($G426="Goal",T$8&gt;=$I426,T$8&lt;=$I426+$K426-1),2,IF(AND($G426="Milestone",T$8&gt;=$I426,T$8&lt;=$I426+$K426-1),1,""))</f>
        <v/>
      </c>
      <c r="U174" s="141">
        <f>IF(AND($G426="Goal",U$8&gt;=$I426,U$8&lt;=$I426+$K426-1),2,IF(AND($G426="Milestone",U$8&gt;=$I426,U$8&lt;=$I426+$K426-1),1,""))</f>
        <v/>
      </c>
      <c r="V174" s="141">
        <f>IF(AND($G426="Goal",V$8&gt;=$I426,V$8&lt;=$I426+$K426-1),2,IF(AND($G426="Milestone",V$8&gt;=$I426,V$8&lt;=$I426+$K426-1),1,""))</f>
        <v/>
      </c>
      <c r="W174" s="141">
        <f>IF(AND($G426="Goal",W$8&gt;=$I426,W$8&lt;=$I426+$K426-1),2,IF(AND($G426="Milestone",W$8&gt;=$I426,W$8&lt;=$I426+$K426-1),1,""))</f>
        <v/>
      </c>
      <c r="X174" s="218">
        <f>Milestones4352[[#This Row],[GoLive]]-Milestones4352[[#This Row],[Start Date]]</f>
        <v/>
      </c>
    </row>
    <row r="175" ht="75" customHeight="1" s="214">
      <c r="B175" s="138" t="inlineStr">
        <is>
          <t>NA</t>
        </is>
      </c>
      <c r="C175" s="171" t="inlineStr">
        <is>
          <t>ST14577</t>
        </is>
      </c>
      <c r="D175" s="183" t="inlineStr">
        <is>
          <t>9/1 UHIC FI - NB &amp; PRIME Migration Renewal -  MVP</t>
        </is>
      </c>
      <c r="E175" s="183" t="inlineStr">
        <is>
          <t>ST13685 PRIME Migration R1 (Data Migration Only) - AL, CT, IL, MN, MT, ND, NJ, OK, SD</t>
        </is>
      </c>
      <c r="F175" s="183" t="n"/>
      <c r="G175" s="183" t="inlineStr">
        <is>
          <t>On track</t>
        </is>
      </c>
      <c r="H175" s="191" t="inlineStr">
        <is>
          <t>91.8%</t>
        </is>
      </c>
      <c r="I175" s="172" t="d">
        <v>2022-01-13T00:00:00</v>
      </c>
      <c r="J175" s="192" t="d">
        <v>2022-12-31T00:00:00</v>
      </c>
      <c r="K175" s="174">
        <f>Milestones4352[[#This Row],[End Date]]-Milestones4352[[#This Row],[Start Date]]</f>
        <v/>
      </c>
      <c r="L175" s="181" t="inlineStr">
        <is>
          <t>2022-09-01</t>
        </is>
      </c>
      <c r="M175" s="141" t="n"/>
      <c r="N175" s="141" t="n"/>
      <c r="O175" s="141" t="n"/>
      <c r="P175" s="141">
        <f>IF(AND($G427="Goal",P$8&gt;=$I427,P$8&lt;=$I427+$K427-1),2,IF(AND($G427="Milestone",P$8&gt;=$I427,P$8&lt;=$I427+$K427-1),1,""))</f>
        <v/>
      </c>
      <c r="Q175" s="141">
        <f>IF(AND($G427="Goal",Q$8&gt;=$I427,Q$8&lt;=$I427+$K427-1),2,IF(AND($G427="Milestone",Q$8&gt;=$I427,Q$8&lt;=$I427+$K427-1),1,""))</f>
        <v/>
      </c>
      <c r="R175" s="141">
        <f>IF(AND($G427="Goal",R$8&gt;=$I427,R$8&lt;=$I427+$K427-1),2,IF(AND($G427="Milestone",R$8&gt;=$I427,R$8&lt;=$I427+$K427-1),1,""))</f>
        <v/>
      </c>
      <c r="S175" s="141">
        <f>IF(AND($G427="Goal",S$8&gt;=$I427,S$8&lt;=$I427+$K427-1),2,IF(AND($G427="Milestone",S$8&gt;=$I427,S$8&lt;=$I427+$K427-1),1,""))</f>
        <v/>
      </c>
      <c r="T175" s="141">
        <f>IF(AND($G427="Goal",T$8&gt;=$I427,T$8&lt;=$I427+$K427-1),2,IF(AND($G427="Milestone",T$8&gt;=$I427,T$8&lt;=$I427+$K427-1),1,""))</f>
        <v/>
      </c>
      <c r="U175" s="141">
        <f>IF(AND($G427="Goal",U$8&gt;=$I427,U$8&lt;=$I427+$K427-1),2,IF(AND($G427="Milestone",U$8&gt;=$I427,U$8&lt;=$I427+$K427-1),1,""))</f>
        <v/>
      </c>
      <c r="V175" s="141">
        <f>IF(AND($G427="Goal",V$8&gt;=$I427,V$8&lt;=$I427+$K427-1),2,IF(AND($G427="Milestone",V$8&gt;=$I427,V$8&lt;=$I427+$K427-1),1,""))</f>
        <v/>
      </c>
      <c r="W175" s="141">
        <f>IF(AND($G427="Goal",W$8&gt;=$I427,W$8&lt;=$I427+$K427-1),2,IF(AND($G427="Milestone",W$8&gt;=$I427,W$8&lt;=$I427+$K427-1),1,""))</f>
        <v/>
      </c>
      <c r="X175" s="218">
        <f>Milestones4352[[#This Row],[GoLive]]-Milestones4352[[#This Row],[Start Date]]</f>
        <v/>
      </c>
    </row>
    <row r="176" ht="75" customHeight="1" s="214">
      <c r="B176" s="138" t="inlineStr">
        <is>
          <t>DM</t>
        </is>
      </c>
      <c r="C176" s="171" t="inlineStr">
        <is>
          <t>ST14579</t>
        </is>
      </c>
      <c r="D176" s="183" t="inlineStr">
        <is>
          <t>&lt;font face=""impact"" size=""3"" color=""red""&gt;----- 2024 BACKLOG -----&lt;/font&gt; &lt;hr color=""red"" size=""12"" /&gt;</t>
        </is>
      </c>
      <c r="E176" s="183" t="n"/>
      <c r="F176" s="183" t="n"/>
      <c r="G176" s="183" t="inlineStr">
        <is>
          <t>Off Track</t>
        </is>
      </c>
      <c r="H176" s="191" t="inlineStr">
        <is>
          <t>0.0%</t>
        </is>
      </c>
      <c r="I176" s="172" t="n">
        <v/>
      </c>
      <c r="J176" s="192" t="d">
        <v>2023-01-01T00:00:00</v>
      </c>
      <c r="K176" s="174">
        <f>Milestones4352[[#This Row],[End Date]]-Milestones4352[[#This Row],[Start Date]]</f>
        <v/>
      </c>
      <c r="L176" s="181" t="n">
        <v/>
      </c>
      <c r="M176" s="141" t="n"/>
      <c r="N176" s="141" t="n"/>
      <c r="O176" s="141" t="n"/>
      <c r="P176" s="141">
        <f>IF(AND($G428="Goal",P$8&gt;=$I428,P$8&lt;=$I428+$K428-1),2,IF(AND($G428="Milestone",P$8&gt;=$I428,P$8&lt;=$I428+$K428-1),1,""))</f>
        <v/>
      </c>
      <c r="Q176" s="141">
        <f>IF(AND($G428="Goal",Q$8&gt;=$I428,Q$8&lt;=$I428+$K428-1),2,IF(AND($G428="Milestone",Q$8&gt;=$I428,Q$8&lt;=$I428+$K428-1),1,""))</f>
        <v/>
      </c>
      <c r="R176" s="141">
        <f>IF(AND($G428="Goal",R$8&gt;=$I428,R$8&lt;=$I428+$K428-1),2,IF(AND($G428="Milestone",R$8&gt;=$I428,R$8&lt;=$I428+$K428-1),1,""))</f>
        <v/>
      </c>
      <c r="S176" s="141">
        <f>IF(AND($G428="Goal",S$8&gt;=$I428,S$8&lt;=$I428+$K428-1),2,IF(AND($G428="Milestone",S$8&gt;=$I428,S$8&lt;=$I428+$K428-1),1,""))</f>
        <v/>
      </c>
      <c r="T176" s="141">
        <f>IF(AND($G428="Goal",T$8&gt;=$I428,T$8&lt;=$I428+$K428-1),2,IF(AND($G428="Milestone",T$8&gt;=$I428,T$8&lt;=$I428+$K428-1),1,""))</f>
        <v/>
      </c>
      <c r="U176" s="141">
        <f>IF(AND($G428="Goal",U$8&gt;=$I428,U$8&lt;=$I428+$K428-1),2,IF(AND($G428="Milestone",U$8&gt;=$I428,U$8&lt;=$I428+$K428-1),1,""))</f>
        <v/>
      </c>
      <c r="V176" s="141">
        <f>IF(AND($G428="Goal",V$8&gt;=$I428,V$8&lt;=$I428+$K428-1),2,IF(AND($G428="Milestone",V$8&gt;=$I428,V$8&lt;=$I428+$K428-1),1,""))</f>
        <v/>
      </c>
      <c r="W176" s="141">
        <f>IF(AND($G428="Goal",W$8&gt;=$I428,W$8&lt;=$I428+$K428-1),2,IF(AND($G428="Milestone",W$8&gt;=$I428,W$8&lt;=$I428+$K428-1),1,""))</f>
        <v/>
      </c>
      <c r="X176" s="218">
        <f>Milestones4352[[#This Row],[GoLive]]-Milestones4352[[#This Row],[Start Date]]</f>
        <v/>
      </c>
    </row>
    <row r="177" ht="75" customHeight="1" s="214">
      <c r="B177" s="138" t="inlineStr">
        <is>
          <t>ME</t>
        </is>
      </c>
      <c r="C177" s="171" t="inlineStr">
        <is>
          <t>ST14585</t>
        </is>
      </c>
      <c r="D177" s="183" t="inlineStr">
        <is>
          <t>&lt;font face=""impact"" size=""3"" color=""red""&gt;-----Member  COMPLETED -----&lt;/font&gt; &lt;hr color=""red"" size=""12"" /&gt;</t>
        </is>
      </c>
      <c r="E177" s="183" t="n"/>
      <c r="F177" s="183" t="n"/>
      <c r="G177" s="183" t="inlineStr">
        <is>
          <t>Off Track</t>
        </is>
      </c>
      <c r="H177" s="191" t="inlineStr">
        <is>
          <t>0.0%</t>
        </is>
      </c>
      <c r="I177" s="172" t="d">
        <v>2021-12-01T00:00:00</v>
      </c>
      <c r="J177" s="192" t="d">
        <v>2022-01-01T00:00:00</v>
      </c>
      <c r="K177" s="174">
        <f>Milestones4352[[#This Row],[End Date]]-Milestones4352[[#This Row],[Start Date]]</f>
        <v/>
      </c>
      <c r="L177" s="181" t="inlineStr">
        <is>
          <t>2022-01-01</t>
        </is>
      </c>
      <c r="M177" s="141" t="n"/>
      <c r="N177" s="141" t="n"/>
      <c r="O177" s="141" t="n"/>
      <c r="P177" s="141">
        <f>IF(AND($G429="Goal",P$8&gt;=$I429,P$8&lt;=$I429+$K429-1),2,IF(AND($G429="Milestone",P$8&gt;=$I429,P$8&lt;=$I429+$K429-1),1,""))</f>
        <v/>
      </c>
      <c r="Q177" s="141">
        <f>IF(AND($G429="Goal",Q$8&gt;=$I429,Q$8&lt;=$I429+$K429-1),2,IF(AND($G429="Milestone",Q$8&gt;=$I429,Q$8&lt;=$I429+$K429-1),1,""))</f>
        <v/>
      </c>
      <c r="R177" s="141">
        <f>IF(AND($G429="Goal",R$8&gt;=$I429,R$8&lt;=$I429+$K429-1),2,IF(AND($G429="Milestone",R$8&gt;=$I429,R$8&lt;=$I429+$K429-1),1,""))</f>
        <v/>
      </c>
      <c r="S177" s="141">
        <f>IF(AND($G429="Goal",S$8&gt;=$I429,S$8&lt;=$I429+$K429-1),2,IF(AND($G429="Milestone",S$8&gt;=$I429,S$8&lt;=$I429+$K429-1),1,""))</f>
        <v/>
      </c>
      <c r="T177" s="141">
        <f>IF(AND($G429="Goal",T$8&gt;=$I429,T$8&lt;=$I429+$K429-1),2,IF(AND($G429="Milestone",T$8&gt;=$I429,T$8&lt;=$I429+$K429-1),1,""))</f>
        <v/>
      </c>
      <c r="U177" s="141">
        <f>IF(AND($G429="Goal",U$8&gt;=$I429,U$8&lt;=$I429+$K429-1),2,IF(AND($G429="Milestone",U$8&gt;=$I429,U$8&lt;=$I429+$K429-1),1,""))</f>
        <v/>
      </c>
      <c r="V177" s="141">
        <f>IF(AND($G429="Goal",V$8&gt;=$I429,V$8&lt;=$I429+$K429-1),2,IF(AND($G429="Milestone",V$8&gt;=$I429,V$8&lt;=$I429+$K429-1),1,""))</f>
        <v/>
      </c>
      <c r="W177" s="141">
        <f>IF(AND($G429="Goal",W$8&gt;=$I429,W$8&lt;=$I429+$K429-1),2,IF(AND($G429="Milestone",W$8&gt;=$I429,W$8&lt;=$I429+$K429-1),1,""))</f>
        <v/>
      </c>
      <c r="X177" s="218">
        <f>Milestones4352[[#This Row],[GoLive]]-Milestones4352[[#This Row],[Start Date]]</f>
        <v/>
      </c>
    </row>
    <row r="178" ht="75" customHeight="1" s="214">
      <c r="B178" s="138" t="inlineStr">
        <is>
          <t>PCP</t>
        </is>
      </c>
      <c r="C178" s="171" t="inlineStr">
        <is>
          <t>ST14588</t>
        </is>
      </c>
      <c r="D178" s="183" t="inlineStr">
        <is>
          <t>Overpayment Recoveries Optimization</t>
        </is>
      </c>
      <c r="E178" s="183" t="n"/>
      <c r="F178" s="183" t="n"/>
      <c r="G178" s="183" t="inlineStr">
        <is>
          <t>On track</t>
        </is>
      </c>
      <c r="H178" s="191" t="inlineStr">
        <is>
          <t>0.0%</t>
        </is>
      </c>
      <c r="I178" s="172" t="d">
        <v>2023-01-10T00:00:00</v>
      </c>
      <c r="J178" s="192" t="d">
        <v>2023-06-01T00:00:00</v>
      </c>
      <c r="K178" s="174">
        <f>Milestones4352[[#This Row],[End Date]]-Milestones4352[[#This Row],[Start Date]]</f>
        <v/>
      </c>
      <c r="L178" s="181" t="inlineStr">
        <is>
          <t>2023-06-01</t>
        </is>
      </c>
      <c r="M178" s="141" t="n"/>
      <c r="N178" s="141" t="n"/>
      <c r="O178" s="141" t="n"/>
      <c r="P178" s="141">
        <f>IF(AND($G430="Goal",P$8&gt;=$I430,P$8&lt;=$I430+$K430-1),2,IF(AND($G430="Milestone",P$8&gt;=$I430,P$8&lt;=$I430+$K430-1),1,""))</f>
        <v/>
      </c>
      <c r="Q178" s="141">
        <f>IF(AND($G430="Goal",Q$8&gt;=$I430,Q$8&lt;=$I430+$K430-1),2,IF(AND($G430="Milestone",Q$8&gt;=$I430,Q$8&lt;=$I430+$K430-1),1,""))</f>
        <v/>
      </c>
      <c r="R178" s="141">
        <f>IF(AND($G430="Goal",R$8&gt;=$I430,R$8&lt;=$I430+$K430-1),2,IF(AND($G430="Milestone",R$8&gt;=$I430,R$8&lt;=$I430+$K430-1),1,""))</f>
        <v/>
      </c>
      <c r="S178" s="141">
        <f>IF(AND($G430="Goal",S$8&gt;=$I430,S$8&lt;=$I430+$K430-1),2,IF(AND($G430="Milestone",S$8&gt;=$I430,S$8&lt;=$I430+$K430-1),1,""))</f>
        <v/>
      </c>
      <c r="T178" s="141">
        <f>IF(AND($G430="Goal",T$8&gt;=$I430,T$8&lt;=$I430+$K430-1),2,IF(AND($G430="Milestone",T$8&gt;=$I430,T$8&lt;=$I430+$K430-1),1,""))</f>
        <v/>
      </c>
      <c r="U178" s="141">
        <f>IF(AND($G430="Goal",U$8&gt;=$I430,U$8&lt;=$I430+$K430-1),2,IF(AND($G430="Milestone",U$8&gt;=$I430,U$8&lt;=$I430+$K430-1),1,""))</f>
        <v/>
      </c>
      <c r="V178" s="141">
        <f>IF(AND($G430="Goal",V$8&gt;=$I430,V$8&lt;=$I430+$K430-1),2,IF(AND($G430="Milestone",V$8&gt;=$I430,V$8&lt;=$I430+$K430-1),1,""))</f>
        <v/>
      </c>
      <c r="W178" s="141">
        <f>IF(AND($G430="Goal",W$8&gt;=$I430,W$8&lt;=$I430+$K430-1),2,IF(AND($G430="Milestone",W$8&gt;=$I430,W$8&lt;=$I430+$K430-1),1,""))</f>
        <v/>
      </c>
      <c r="X178" s="218">
        <f>Milestones4352[[#This Row],[GoLive]]-Milestones4352[[#This Row],[Start Date]]</f>
        <v/>
      </c>
    </row>
    <row r="179" ht="75" customHeight="1" s="214">
      <c r="B179" s="138" t="inlineStr">
        <is>
          <t>PCP</t>
        </is>
      </c>
      <c r="C179" s="171" t="inlineStr">
        <is>
          <t>ST14598</t>
        </is>
      </c>
      <c r="D179" s="183" t="inlineStr">
        <is>
          <t>USP Integrated Stop Loss Build</t>
        </is>
      </c>
      <c r="E179" s="183" t="n"/>
      <c r="F179" s="183" t="n"/>
      <c r="G179" s="183" t="inlineStr">
        <is>
          <t>Complete</t>
        </is>
      </c>
      <c r="H179" s="191" t="inlineStr">
        <is>
          <t>0.0%</t>
        </is>
      </c>
      <c r="I179" s="172" t="d">
        <v>2023-01-01T00:00:00</v>
      </c>
      <c r="J179" s="192" t="d">
        <v>2023-12-31T00:00:00</v>
      </c>
      <c r="K179" s="174">
        <f>Milestones4352[[#This Row],[End Date]]-Milestones4352[[#This Row],[Start Date]]</f>
        <v/>
      </c>
      <c r="L179" s="181" t="inlineStr">
        <is>
          <t>2024-01-01</t>
        </is>
      </c>
      <c r="M179" s="141" t="n"/>
      <c r="N179" s="141" t="n"/>
      <c r="O179" s="141" t="n"/>
      <c r="P179" s="141">
        <f>IF(AND($G431="Goal",P$8&gt;=$I431,P$8&lt;=$I431+$K431-1),2,IF(AND($G431="Milestone",P$8&gt;=$I431,P$8&lt;=$I431+$K431-1),1,""))</f>
        <v/>
      </c>
      <c r="Q179" s="141">
        <f>IF(AND($G431="Goal",Q$8&gt;=$I431,Q$8&lt;=$I431+$K431-1),2,IF(AND($G431="Milestone",Q$8&gt;=$I431,Q$8&lt;=$I431+$K431-1),1,""))</f>
        <v/>
      </c>
      <c r="R179" s="141">
        <f>IF(AND($G431="Goal",R$8&gt;=$I431,R$8&lt;=$I431+$K431-1),2,IF(AND($G431="Milestone",R$8&gt;=$I431,R$8&lt;=$I431+$K431-1),1,""))</f>
        <v/>
      </c>
      <c r="S179" s="141">
        <f>IF(AND($G431="Goal",S$8&gt;=$I431,S$8&lt;=$I431+$K431-1),2,IF(AND($G431="Milestone",S$8&gt;=$I431,S$8&lt;=$I431+$K431-1),1,""))</f>
        <v/>
      </c>
      <c r="T179" s="141">
        <f>IF(AND($G431="Goal",T$8&gt;=$I431,T$8&lt;=$I431+$K431-1),2,IF(AND($G431="Milestone",T$8&gt;=$I431,T$8&lt;=$I431+$K431-1),1,""))</f>
        <v/>
      </c>
      <c r="U179" s="141">
        <f>IF(AND($G431="Goal",U$8&gt;=$I431,U$8&lt;=$I431+$K431-1),2,IF(AND($G431="Milestone",U$8&gt;=$I431,U$8&lt;=$I431+$K431-1),1,""))</f>
        <v/>
      </c>
      <c r="V179" s="141">
        <f>IF(AND($G431="Goal",V$8&gt;=$I431,V$8&lt;=$I431+$K431-1),2,IF(AND($G431="Milestone",V$8&gt;=$I431,V$8&lt;=$I431+$K431-1),1,""))</f>
        <v/>
      </c>
      <c r="W179" s="141">
        <f>IF(AND($G431="Goal",W$8&gt;=$I431,W$8&lt;=$I431+$K431-1),2,IF(AND($G431="Milestone",W$8&gt;=$I431,W$8&lt;=$I431+$K431-1),1,""))</f>
        <v/>
      </c>
      <c r="X179" s="218">
        <f>Milestones4352[[#This Row],[GoLive]]-Milestones4352[[#This Row],[Start Date]]</f>
        <v/>
      </c>
    </row>
    <row r="180" ht="75" customHeight="1" s="214">
      <c r="B180" s="138" t="inlineStr">
        <is>
          <t>PCP</t>
        </is>
      </c>
      <c r="C180" s="171" t="inlineStr">
        <is>
          <t>ST14607</t>
        </is>
      </c>
      <c r="D180" s="183" t="inlineStr">
        <is>
          <t>Revamp Claims Ops Queue To Enhance User Efficiency</t>
        </is>
      </c>
      <c r="E180" s="183" t="n"/>
      <c r="F180" s="183" t="n"/>
      <c r="G180" s="183" t="inlineStr">
        <is>
          <t>Complete</t>
        </is>
      </c>
      <c r="H180" s="191" t="inlineStr">
        <is>
          <t>0.0%</t>
        </is>
      </c>
      <c r="I180" s="172" t="n">
        <v/>
      </c>
      <c r="J180" s="192" t="n">
        <v/>
      </c>
      <c r="K180" s="174">
        <f>Milestones4352[[#This Row],[End Date]]-Milestones4352[[#This Row],[Start Date]]</f>
        <v/>
      </c>
      <c r="L180" s="181" t="n">
        <v/>
      </c>
      <c r="M180" s="141" t="n"/>
      <c r="N180" s="141" t="n"/>
      <c r="O180" s="141" t="n"/>
      <c r="P180" s="141">
        <f>IF(AND($G432="Goal",P$8&gt;=$I432,P$8&lt;=$I432+$K432-1),2,IF(AND($G432="Milestone",P$8&gt;=$I432,P$8&lt;=$I432+$K432-1),1,""))</f>
        <v/>
      </c>
      <c r="Q180" s="141">
        <f>IF(AND($G432="Goal",Q$8&gt;=$I432,Q$8&lt;=$I432+$K432-1),2,IF(AND($G432="Milestone",Q$8&gt;=$I432,Q$8&lt;=$I432+$K432-1),1,""))</f>
        <v/>
      </c>
      <c r="R180" s="141">
        <f>IF(AND($G432="Goal",R$8&gt;=$I432,R$8&lt;=$I432+$K432-1),2,IF(AND($G432="Milestone",R$8&gt;=$I432,R$8&lt;=$I432+$K432-1),1,""))</f>
        <v/>
      </c>
      <c r="S180" s="141">
        <f>IF(AND($G432="Goal",S$8&gt;=$I432,S$8&lt;=$I432+$K432-1),2,IF(AND($G432="Milestone",S$8&gt;=$I432,S$8&lt;=$I432+$K432-1),1,""))</f>
        <v/>
      </c>
      <c r="T180" s="141">
        <f>IF(AND($G432="Goal",T$8&gt;=$I432,T$8&lt;=$I432+$K432-1),2,IF(AND($G432="Milestone",T$8&gt;=$I432,T$8&lt;=$I432+$K432-1),1,""))</f>
        <v/>
      </c>
      <c r="U180" s="141">
        <f>IF(AND($G432="Goal",U$8&gt;=$I432,U$8&lt;=$I432+$K432-1),2,IF(AND($G432="Milestone",U$8&gt;=$I432,U$8&lt;=$I432+$K432-1),1,""))</f>
        <v/>
      </c>
      <c r="V180" s="141">
        <f>IF(AND($G432="Goal",V$8&gt;=$I432,V$8&lt;=$I432+$K432-1),2,IF(AND($G432="Milestone",V$8&gt;=$I432,V$8&lt;=$I432+$K432-1),1,""))</f>
        <v/>
      </c>
      <c r="W180" s="141">
        <f>IF(AND($G432="Goal",W$8&gt;=$I432,W$8&lt;=$I432+$K432-1),2,IF(AND($G432="Milestone",W$8&gt;=$I432,W$8&lt;=$I432+$K432-1),1,""))</f>
        <v/>
      </c>
      <c r="X180" s="218">
        <f>Milestones4352[[#This Row],[GoLive]]-Milestones4352[[#This Row],[Start Date]]</f>
        <v/>
      </c>
    </row>
    <row r="181" ht="75" customHeight="1" s="214">
      <c r="B181" s="138" t="inlineStr">
        <is>
          <t>PCP</t>
        </is>
      </c>
      <c r="C181" s="171" t="inlineStr">
        <is>
          <t>ST14609</t>
        </is>
      </c>
      <c r="D181" s="183" t="inlineStr">
        <is>
          <t>Systematically  Consume and Apply Route and Override Decision Action Codes to Increase Claim VPH</t>
        </is>
      </c>
      <c r="E181" s="183" t="n"/>
      <c r="F181" s="183" t="n"/>
      <c r="G181" s="183" t="inlineStr">
        <is>
          <t>Complete</t>
        </is>
      </c>
      <c r="H181" s="191" t="inlineStr">
        <is>
          <t>0.0%</t>
        </is>
      </c>
      <c r="I181" s="172" t="d">
        <v>2022-08-01T00:00:00</v>
      </c>
      <c r="J181" s="192" t="d">
        <v>2022-12-01T00:00:00</v>
      </c>
      <c r="K181" s="174">
        <f>Milestones4352[[#This Row],[End Date]]-Milestones4352[[#This Row],[Start Date]]</f>
        <v/>
      </c>
      <c r="L181" s="181" t="n">
        <v/>
      </c>
      <c r="M181" s="141" t="n"/>
      <c r="N181" s="141" t="n"/>
      <c r="O181" s="141" t="n"/>
      <c r="P181" s="141">
        <f>IF(AND($G433="Goal",P$8&gt;=$I433,P$8&lt;=$I433+$K433-1),2,IF(AND($G433="Milestone",P$8&gt;=$I433,P$8&lt;=$I433+$K433-1),1,""))</f>
        <v/>
      </c>
      <c r="Q181" s="141">
        <f>IF(AND($G433="Goal",Q$8&gt;=$I433,Q$8&lt;=$I433+$K433-1),2,IF(AND($G433="Milestone",Q$8&gt;=$I433,Q$8&lt;=$I433+$K433-1),1,""))</f>
        <v/>
      </c>
      <c r="R181" s="141">
        <f>IF(AND($G433="Goal",R$8&gt;=$I433,R$8&lt;=$I433+$K433-1),2,IF(AND($G433="Milestone",R$8&gt;=$I433,R$8&lt;=$I433+$K433-1),1,""))</f>
        <v/>
      </c>
      <c r="S181" s="141">
        <f>IF(AND($G433="Goal",S$8&gt;=$I433,S$8&lt;=$I433+$K433-1),2,IF(AND($G433="Milestone",S$8&gt;=$I433,S$8&lt;=$I433+$K433-1),1,""))</f>
        <v/>
      </c>
      <c r="T181" s="141">
        <f>IF(AND($G433="Goal",T$8&gt;=$I433,T$8&lt;=$I433+$K433-1),2,IF(AND($G433="Milestone",T$8&gt;=$I433,T$8&lt;=$I433+$K433-1),1,""))</f>
        <v/>
      </c>
      <c r="U181" s="141">
        <f>IF(AND($G433="Goal",U$8&gt;=$I433,U$8&lt;=$I433+$K433-1),2,IF(AND($G433="Milestone",U$8&gt;=$I433,U$8&lt;=$I433+$K433-1),1,""))</f>
        <v/>
      </c>
      <c r="V181" s="141">
        <f>IF(AND($G433="Goal",V$8&gt;=$I433,V$8&lt;=$I433+$K433-1),2,IF(AND($G433="Milestone",V$8&gt;=$I433,V$8&lt;=$I433+$K433-1),1,""))</f>
        <v/>
      </c>
      <c r="W181" s="141">
        <f>IF(AND($G433="Goal",W$8&gt;=$I433,W$8&lt;=$I433+$K433-1),2,IF(AND($G433="Milestone",W$8&gt;=$I433,W$8&lt;=$I433+$K433-1),1,""))</f>
        <v/>
      </c>
      <c r="X181" s="218">
        <f>Milestones4352[[#This Row],[GoLive]]-Milestones4352[[#This Row],[Start Date]]</f>
        <v/>
      </c>
    </row>
    <row r="182" ht="75" customHeight="1" s="214">
      <c r="B182" s="138" t="inlineStr">
        <is>
          <t>PCP</t>
        </is>
      </c>
      <c r="C182" s="171" t="inlineStr">
        <is>
          <t>ST14611</t>
        </is>
      </c>
      <c r="D182" s="183" t="inlineStr">
        <is>
          <t>Pharmacy Explanation of Benefits (EOBs)</t>
        </is>
      </c>
      <c r="E182" s="183" t="n"/>
      <c r="F182" s="183" t="n"/>
      <c r="G182" s="183" t="inlineStr">
        <is>
          <t>At Risk</t>
        </is>
      </c>
      <c r="H182" s="191" t="inlineStr">
        <is>
          <t>0.0%</t>
        </is>
      </c>
      <c r="I182" s="172" t="d">
        <v>2022-02-01T00:00:00</v>
      </c>
      <c r="J182" s="192" t="d">
        <v>2022-09-01T00:00:00</v>
      </c>
      <c r="K182" s="174">
        <f>Milestones4352[[#This Row],[End Date]]-Milestones4352[[#This Row],[Start Date]]</f>
        <v/>
      </c>
      <c r="L182" s="181" t="inlineStr">
        <is>
          <t>2022-09-01</t>
        </is>
      </c>
      <c r="M182" s="141" t="n"/>
      <c r="N182" s="141" t="n"/>
      <c r="O182" s="141" t="n"/>
      <c r="P182" s="141">
        <f>IF(AND($G434="Goal",P$8&gt;=$I434,P$8&lt;=$I434+$K434-1),2,IF(AND($G434="Milestone",P$8&gt;=$I434,P$8&lt;=$I434+$K434-1),1,""))</f>
        <v/>
      </c>
      <c r="Q182" s="141">
        <f>IF(AND($G434="Goal",Q$8&gt;=$I434,Q$8&lt;=$I434+$K434-1),2,IF(AND($G434="Milestone",Q$8&gt;=$I434,Q$8&lt;=$I434+$K434-1),1,""))</f>
        <v/>
      </c>
      <c r="R182" s="141">
        <f>IF(AND($G434="Goal",R$8&gt;=$I434,R$8&lt;=$I434+$K434-1),2,IF(AND($G434="Milestone",R$8&gt;=$I434,R$8&lt;=$I434+$K434-1),1,""))</f>
        <v/>
      </c>
      <c r="S182" s="141">
        <f>IF(AND($G434="Goal",S$8&gt;=$I434,S$8&lt;=$I434+$K434-1),2,IF(AND($G434="Milestone",S$8&gt;=$I434,S$8&lt;=$I434+$K434-1),1,""))</f>
        <v/>
      </c>
      <c r="T182" s="141">
        <f>IF(AND($G434="Goal",T$8&gt;=$I434,T$8&lt;=$I434+$K434-1),2,IF(AND($G434="Milestone",T$8&gt;=$I434,T$8&lt;=$I434+$K434-1),1,""))</f>
        <v/>
      </c>
      <c r="U182" s="141">
        <f>IF(AND($G434="Goal",U$8&gt;=$I434,U$8&lt;=$I434+$K434-1),2,IF(AND($G434="Milestone",U$8&gt;=$I434,U$8&lt;=$I434+$K434-1),1,""))</f>
        <v/>
      </c>
      <c r="V182" s="141">
        <f>IF(AND($G434="Goal",V$8&gt;=$I434,V$8&lt;=$I434+$K434-1),2,IF(AND($G434="Milestone",V$8&gt;=$I434,V$8&lt;=$I434+$K434-1),1,""))</f>
        <v/>
      </c>
      <c r="W182" s="141">
        <f>IF(AND($G434="Goal",W$8&gt;=$I434,W$8&lt;=$I434+$K434-1),2,IF(AND($G434="Milestone",W$8&gt;=$I434,W$8&lt;=$I434+$K434-1),1,""))</f>
        <v/>
      </c>
      <c r="X182" s="218">
        <f>Milestones4352[[#This Row],[GoLive]]-Milestones4352[[#This Row],[Start Date]]</f>
        <v/>
      </c>
    </row>
    <row r="183" ht="75" customHeight="1" s="214">
      <c r="B183" s="138" t="inlineStr">
        <is>
          <t>PCP</t>
        </is>
      </c>
      <c r="C183" s="171" t="inlineStr">
        <is>
          <t>ST14612</t>
        </is>
      </c>
      <c r="D183" s="183" t="inlineStr">
        <is>
          <t>Claim Ongoing Maintenance of Audit Rules, Claim Letter and Defect Management</t>
        </is>
      </c>
      <c r="E183" s="183" t="n"/>
      <c r="F183" s="183" t="n"/>
      <c r="G183" s="183" t="inlineStr">
        <is>
          <t>On track</t>
        </is>
      </c>
      <c r="H183" s="191" t="inlineStr">
        <is>
          <t>64.4%</t>
        </is>
      </c>
      <c r="I183" s="172" t="d">
        <v>2021-11-01T00:00:00</v>
      </c>
      <c r="J183" s="192" t="d">
        <v>2022-12-31T00:00:00</v>
      </c>
      <c r="K183" s="174">
        <f>Milestones4352[[#This Row],[End Date]]-Milestones4352[[#This Row],[Start Date]]</f>
        <v/>
      </c>
      <c r="L183" s="181" t="inlineStr">
        <is>
          <t>2022-12-31</t>
        </is>
      </c>
      <c r="M183" s="141" t="n"/>
      <c r="N183" s="141" t="n"/>
      <c r="O183" s="141" t="n"/>
      <c r="P183" s="141">
        <f>IF(AND($G435="Goal",P$8&gt;=$I435,P$8&lt;=$I435+$K435-1),2,IF(AND($G435="Milestone",P$8&gt;=$I435,P$8&lt;=$I435+$K435-1),1,""))</f>
        <v/>
      </c>
      <c r="Q183" s="141">
        <f>IF(AND($G435="Goal",Q$8&gt;=$I435,Q$8&lt;=$I435+$K435-1),2,IF(AND($G435="Milestone",Q$8&gt;=$I435,Q$8&lt;=$I435+$K435-1),1,""))</f>
        <v/>
      </c>
      <c r="R183" s="141">
        <f>IF(AND($G435="Goal",R$8&gt;=$I435,R$8&lt;=$I435+$K435-1),2,IF(AND($G435="Milestone",R$8&gt;=$I435,R$8&lt;=$I435+$K435-1),1,""))</f>
        <v/>
      </c>
      <c r="S183" s="141">
        <f>IF(AND($G435="Goal",S$8&gt;=$I435,S$8&lt;=$I435+$K435-1),2,IF(AND($G435="Milestone",S$8&gt;=$I435,S$8&lt;=$I435+$K435-1),1,""))</f>
        <v/>
      </c>
      <c r="T183" s="141">
        <f>IF(AND($G435="Goal",T$8&gt;=$I435,T$8&lt;=$I435+$K435-1),2,IF(AND($G435="Milestone",T$8&gt;=$I435,T$8&lt;=$I435+$K435-1),1,""))</f>
        <v/>
      </c>
      <c r="U183" s="141">
        <f>IF(AND($G435="Goal",U$8&gt;=$I435,U$8&lt;=$I435+$K435-1),2,IF(AND($G435="Milestone",U$8&gt;=$I435,U$8&lt;=$I435+$K435-1),1,""))</f>
        <v/>
      </c>
      <c r="V183" s="141">
        <f>IF(AND($G435="Goal",V$8&gt;=$I435,V$8&lt;=$I435+$K435-1),2,IF(AND($G435="Milestone",V$8&gt;=$I435,V$8&lt;=$I435+$K435-1),1,""))</f>
        <v/>
      </c>
      <c r="W183" s="141">
        <f>IF(AND($G435="Goal",W$8&gt;=$I435,W$8&lt;=$I435+$K435-1),2,IF(AND($G435="Milestone",W$8&gt;=$I435,W$8&lt;=$I435+$K435-1),1,""))</f>
        <v/>
      </c>
      <c r="X183" s="218">
        <f>Milestones4352[[#This Row],[GoLive]]-Milestones4352[[#This Row],[Start Date]]</f>
        <v/>
      </c>
    </row>
    <row r="184" ht="75" customHeight="1" s="214">
      <c r="B184" s="138" t="inlineStr">
        <is>
          <t>PCP</t>
        </is>
      </c>
      <c r="C184" s="171" t="inlineStr">
        <is>
          <t>ST14613</t>
        </is>
      </c>
      <c r="D184" s="183" t="inlineStr">
        <is>
          <t>Enhance RV002 logic to accept DX Code for any DOS within a range</t>
        </is>
      </c>
      <c r="E184" s="183" t="n"/>
      <c r="F184" s="183" t="n"/>
      <c r="G184" s="183" t="inlineStr">
        <is>
          <t>Complete</t>
        </is>
      </c>
      <c r="H184" s="191" t="inlineStr">
        <is>
          <t>0.0%</t>
        </is>
      </c>
      <c r="I184" s="172" t="d">
        <v>2022-08-01T00:00:00</v>
      </c>
      <c r="J184" s="192" t="d">
        <v>2022-11-01T00:00:00</v>
      </c>
      <c r="K184" s="174">
        <f>Milestones4352[[#This Row],[End Date]]-Milestones4352[[#This Row],[Start Date]]</f>
        <v/>
      </c>
      <c r="L184" s="181" t="n">
        <v/>
      </c>
      <c r="M184" s="141" t="n"/>
      <c r="N184" s="141" t="n"/>
      <c r="O184" s="141" t="n"/>
      <c r="P184" s="141">
        <f>IF(AND($G436="Goal",P$8&gt;=$I436,P$8&lt;=$I436+$K436-1),2,IF(AND($G436="Milestone",P$8&gt;=$I436,P$8&lt;=$I436+$K436-1),1,""))</f>
        <v/>
      </c>
      <c r="Q184" s="141">
        <f>IF(AND($G436="Goal",Q$8&gt;=$I436,Q$8&lt;=$I436+$K436-1),2,IF(AND($G436="Milestone",Q$8&gt;=$I436,Q$8&lt;=$I436+$K436-1),1,""))</f>
        <v/>
      </c>
      <c r="R184" s="141">
        <f>IF(AND($G436="Goal",R$8&gt;=$I436,R$8&lt;=$I436+$K436-1),2,IF(AND($G436="Milestone",R$8&gt;=$I436,R$8&lt;=$I436+$K436-1),1,""))</f>
        <v/>
      </c>
      <c r="S184" s="141">
        <f>IF(AND($G436="Goal",S$8&gt;=$I436,S$8&lt;=$I436+$K436-1),2,IF(AND($G436="Milestone",S$8&gt;=$I436,S$8&lt;=$I436+$K436-1),1,""))</f>
        <v/>
      </c>
      <c r="T184" s="141">
        <f>IF(AND($G436="Goal",T$8&gt;=$I436,T$8&lt;=$I436+$K436-1),2,IF(AND($G436="Milestone",T$8&gt;=$I436,T$8&lt;=$I436+$K436-1),1,""))</f>
        <v/>
      </c>
      <c r="U184" s="141">
        <f>IF(AND($G436="Goal",U$8&gt;=$I436,U$8&lt;=$I436+$K436-1),2,IF(AND($G436="Milestone",U$8&gt;=$I436,U$8&lt;=$I436+$K436-1),1,""))</f>
        <v/>
      </c>
      <c r="V184" s="141">
        <f>IF(AND($G436="Goal",V$8&gt;=$I436,V$8&lt;=$I436+$K436-1),2,IF(AND($G436="Milestone",V$8&gt;=$I436,V$8&lt;=$I436+$K436-1),1,""))</f>
        <v/>
      </c>
      <c r="W184" s="141">
        <f>IF(AND($G436="Goal",W$8&gt;=$I436,W$8&lt;=$I436+$K436-1),2,IF(AND($G436="Milestone",W$8&gt;=$I436,W$8&lt;=$I436+$K436-1),1,""))</f>
        <v/>
      </c>
      <c r="X184" s="218">
        <f>Milestones4352[[#This Row],[GoLive]]-Milestones4352[[#This Row],[Start Date]]</f>
        <v/>
      </c>
    </row>
    <row r="185" ht="75" customHeight="1" s="214">
      <c r="B185" s="138" t="inlineStr">
        <is>
          <t>PE</t>
        </is>
      </c>
      <c r="C185" s="171" t="inlineStr">
        <is>
          <t>ST14618</t>
        </is>
      </c>
      <c r="D185" s="183" t="inlineStr">
        <is>
          <t>UHC PP: Medical Record Repository (no IT work)</t>
        </is>
      </c>
      <c r="E185" s="183" t="n"/>
      <c r="F185" s="183" t="n"/>
      <c r="G185" s="183" t="inlineStr">
        <is>
          <t>On track</t>
        </is>
      </c>
      <c r="H185" s="191" t="inlineStr">
        <is>
          <t>0.0%</t>
        </is>
      </c>
      <c r="I185" s="172" t="d">
        <v>2022-01-11T00:00:00</v>
      </c>
      <c r="J185" s="192" t="d">
        <v>2022-12-31T00:00:00</v>
      </c>
      <c r="K185" s="174">
        <f>Milestones4352[[#This Row],[End Date]]-Milestones4352[[#This Row],[Start Date]]</f>
        <v/>
      </c>
      <c r="L185" s="181" t="inlineStr">
        <is>
          <t>2022-12-31</t>
        </is>
      </c>
      <c r="M185" s="141" t="n"/>
      <c r="N185" s="141" t="n"/>
      <c r="O185" s="141" t="n"/>
      <c r="P185" s="141">
        <f>IF(AND($G437="Goal",P$8&gt;=$I437,P$8&lt;=$I437+$K437-1),2,IF(AND($G437="Milestone",P$8&gt;=$I437,P$8&lt;=$I437+$K437-1),1,""))</f>
        <v/>
      </c>
      <c r="Q185" s="141">
        <f>IF(AND($G437="Goal",Q$8&gt;=$I437,Q$8&lt;=$I437+$K437-1),2,IF(AND($G437="Milestone",Q$8&gt;=$I437,Q$8&lt;=$I437+$K437-1),1,""))</f>
        <v/>
      </c>
      <c r="R185" s="141">
        <f>IF(AND($G437="Goal",R$8&gt;=$I437,R$8&lt;=$I437+$K437-1),2,IF(AND($G437="Milestone",R$8&gt;=$I437,R$8&lt;=$I437+$K437-1),1,""))</f>
        <v/>
      </c>
      <c r="S185" s="141">
        <f>IF(AND($G437="Goal",S$8&gt;=$I437,S$8&lt;=$I437+$K437-1),2,IF(AND($G437="Milestone",S$8&gt;=$I437,S$8&lt;=$I437+$K437-1),1,""))</f>
        <v/>
      </c>
      <c r="T185" s="141">
        <f>IF(AND($G437="Goal",T$8&gt;=$I437,T$8&lt;=$I437+$K437-1),2,IF(AND($G437="Milestone",T$8&gt;=$I437,T$8&lt;=$I437+$K437-1),1,""))</f>
        <v/>
      </c>
      <c r="U185" s="141">
        <f>IF(AND($G437="Goal",U$8&gt;=$I437,U$8&lt;=$I437+$K437-1),2,IF(AND($G437="Milestone",U$8&gt;=$I437,U$8&lt;=$I437+$K437-1),1,""))</f>
        <v/>
      </c>
      <c r="V185" s="141">
        <f>IF(AND($G437="Goal",V$8&gt;=$I437,V$8&lt;=$I437+$K437-1),2,IF(AND($G437="Milestone",V$8&gt;=$I437,V$8&lt;=$I437+$K437-1),1,""))</f>
        <v/>
      </c>
      <c r="W185" s="141">
        <f>IF(AND($G437="Goal",W$8&gt;=$I437,W$8&lt;=$I437+$K437-1),2,IF(AND($G437="Milestone",W$8&gt;=$I437,W$8&lt;=$I437+$K437-1),1,""))</f>
        <v/>
      </c>
      <c r="X185" s="218">
        <f>Milestones4352[[#This Row],[GoLive]]-Milestones4352[[#This Row],[Start Date]]</f>
        <v/>
      </c>
    </row>
    <row r="186" ht="75" customHeight="1" s="214">
      <c r="B186" s="138" t="inlineStr">
        <is>
          <t>PE</t>
        </is>
      </c>
      <c r="C186" s="171" t="inlineStr">
        <is>
          <t>ST14619</t>
        </is>
      </c>
      <c r="D186" s="183" t="inlineStr">
        <is>
          <t>UHC PP: PLN for Constituent Services</t>
        </is>
      </c>
      <c r="E186" s="183" t="n"/>
      <c r="F186" s="183" t="n"/>
      <c r="G186" s="183" t="inlineStr">
        <is>
          <t>On track</t>
        </is>
      </c>
      <c r="H186" s="191" t="inlineStr">
        <is>
          <t>83.3%</t>
        </is>
      </c>
      <c r="I186" s="172" t="d">
        <v>2022-01-11T00:00:00</v>
      </c>
      <c r="J186" s="192" t="d">
        <v>2022-06-28T00:00:00</v>
      </c>
      <c r="K186" s="174">
        <f>Milestones4352[[#This Row],[End Date]]-Milestones4352[[#This Row],[Start Date]]</f>
        <v/>
      </c>
      <c r="L186" s="181" t="inlineStr">
        <is>
          <t>2022-06-28</t>
        </is>
      </c>
      <c r="M186" s="141" t="n"/>
      <c r="N186" s="141" t="n"/>
      <c r="O186" s="141" t="n"/>
      <c r="P186" s="141">
        <f>IF(AND($G438="Goal",P$8&gt;=$I438,P$8&lt;=$I438+$K438-1),2,IF(AND($G438="Milestone",P$8&gt;=$I438,P$8&lt;=$I438+$K438-1),1,""))</f>
        <v/>
      </c>
      <c r="Q186" s="141">
        <f>IF(AND($G438="Goal",Q$8&gt;=$I438,Q$8&lt;=$I438+$K438-1),2,IF(AND($G438="Milestone",Q$8&gt;=$I438,Q$8&lt;=$I438+$K438-1),1,""))</f>
        <v/>
      </c>
      <c r="R186" s="141">
        <f>IF(AND($G438="Goal",R$8&gt;=$I438,R$8&lt;=$I438+$K438-1),2,IF(AND($G438="Milestone",R$8&gt;=$I438,R$8&lt;=$I438+$K438-1),1,""))</f>
        <v/>
      </c>
      <c r="S186" s="141">
        <f>IF(AND($G438="Goal",S$8&gt;=$I438,S$8&lt;=$I438+$K438-1),2,IF(AND($G438="Milestone",S$8&gt;=$I438,S$8&lt;=$I438+$K438-1),1,""))</f>
        <v/>
      </c>
      <c r="T186" s="141">
        <f>IF(AND($G438="Goal",T$8&gt;=$I438,T$8&lt;=$I438+$K438-1),2,IF(AND($G438="Milestone",T$8&gt;=$I438,T$8&lt;=$I438+$K438-1),1,""))</f>
        <v/>
      </c>
      <c r="U186" s="141">
        <f>IF(AND($G438="Goal",U$8&gt;=$I438,U$8&lt;=$I438+$K438-1),2,IF(AND($G438="Milestone",U$8&gt;=$I438,U$8&lt;=$I438+$K438-1),1,""))</f>
        <v/>
      </c>
      <c r="V186" s="141">
        <f>IF(AND($G438="Goal",V$8&gt;=$I438,V$8&lt;=$I438+$K438-1),2,IF(AND($G438="Milestone",V$8&gt;=$I438,V$8&lt;=$I438+$K438-1),1,""))</f>
        <v/>
      </c>
      <c r="W186" s="141">
        <f>IF(AND($G438="Goal",W$8&gt;=$I438,W$8&lt;=$I438+$K438-1),2,IF(AND($G438="Milestone",W$8&gt;=$I438,W$8&lt;=$I438+$K438-1),1,""))</f>
        <v/>
      </c>
      <c r="X186" s="218">
        <f>Milestones4352[[#This Row],[GoLive]]-Milestones4352[[#This Row],[Start Date]]</f>
        <v/>
      </c>
    </row>
    <row r="187" ht="75" customHeight="1" s="214">
      <c r="B187" s="138" t="inlineStr">
        <is>
          <t>OR</t>
        </is>
      </c>
      <c r="C187" s="171" t="inlineStr">
        <is>
          <t>ST14622</t>
        </is>
      </c>
      <c r="D187" s="183" t="inlineStr">
        <is>
          <t>Internal Reporting</t>
        </is>
      </c>
      <c r="E187" s="183" t="n"/>
      <c r="F187" s="183" t="n"/>
      <c r="G187" s="183" t="inlineStr">
        <is>
          <t>On track</t>
        </is>
      </c>
      <c r="H187" s="191" t="inlineStr">
        <is>
          <t>24.5%</t>
        </is>
      </c>
      <c r="I187" s="172" t="d">
        <v>2022-01-01T00:00:00</v>
      </c>
      <c r="J187" s="192" t="d">
        <v>2022-12-31T00:00:00</v>
      </c>
      <c r="K187" s="174">
        <f>Milestones4352[[#This Row],[End Date]]-Milestones4352[[#This Row],[Start Date]]</f>
        <v/>
      </c>
      <c r="L187" s="181" t="inlineStr">
        <is>
          <t>2022-12-31</t>
        </is>
      </c>
      <c r="M187" s="141" t="n"/>
      <c r="N187" s="141" t="n"/>
      <c r="O187" s="141" t="n"/>
      <c r="P187" s="141">
        <f>IF(AND($G439="Goal",P$8&gt;=$I439,P$8&lt;=$I439+$K439-1),2,IF(AND($G439="Milestone",P$8&gt;=$I439,P$8&lt;=$I439+$K439-1),1,""))</f>
        <v/>
      </c>
      <c r="Q187" s="141">
        <f>IF(AND($G439="Goal",Q$8&gt;=$I439,Q$8&lt;=$I439+$K439-1),2,IF(AND($G439="Milestone",Q$8&gt;=$I439,Q$8&lt;=$I439+$K439-1),1,""))</f>
        <v/>
      </c>
      <c r="R187" s="141">
        <f>IF(AND($G439="Goal",R$8&gt;=$I439,R$8&lt;=$I439+$K439-1),2,IF(AND($G439="Milestone",R$8&gt;=$I439,R$8&lt;=$I439+$K439-1),1,""))</f>
        <v/>
      </c>
      <c r="S187" s="141">
        <f>IF(AND($G439="Goal",S$8&gt;=$I439,S$8&lt;=$I439+$K439-1),2,IF(AND($G439="Milestone",S$8&gt;=$I439,S$8&lt;=$I439+$K439-1),1,""))</f>
        <v/>
      </c>
      <c r="T187" s="141">
        <f>IF(AND($G439="Goal",T$8&gt;=$I439,T$8&lt;=$I439+$K439-1),2,IF(AND($G439="Milestone",T$8&gt;=$I439,T$8&lt;=$I439+$K439-1),1,""))</f>
        <v/>
      </c>
      <c r="U187" s="141">
        <f>IF(AND($G439="Goal",U$8&gt;=$I439,U$8&lt;=$I439+$K439-1),2,IF(AND($G439="Milestone",U$8&gt;=$I439,U$8&lt;=$I439+$K439-1),1,""))</f>
        <v/>
      </c>
      <c r="V187" s="141">
        <f>IF(AND($G439="Goal",V$8&gt;=$I439,V$8&lt;=$I439+$K439-1),2,IF(AND($G439="Milestone",V$8&gt;=$I439,V$8&lt;=$I439+$K439-1),1,""))</f>
        <v/>
      </c>
      <c r="W187" s="141">
        <f>IF(AND($G439="Goal",W$8&gt;=$I439,W$8&lt;=$I439+$K439-1),2,IF(AND($G439="Milestone",W$8&gt;=$I439,W$8&lt;=$I439+$K439-1),1,""))</f>
        <v/>
      </c>
      <c r="X187" s="218">
        <f>Milestones4352[[#This Row],[GoLive]]-Milestones4352[[#This Row],[Start Date]]</f>
        <v/>
      </c>
    </row>
    <row r="188" ht="75" customHeight="1" s="214">
      <c r="B188" s="138" t="inlineStr">
        <is>
          <t>NA</t>
        </is>
      </c>
      <c r="C188" s="171" t="inlineStr">
        <is>
          <t>ST14630</t>
        </is>
      </c>
      <c r="D188" s="183" t="inlineStr">
        <is>
          <t>Tufts Legal Entity Name Change</t>
        </is>
      </c>
      <c r="E188" s="183" t="n"/>
      <c r="F188" s="183" t="n"/>
      <c r="G188" s="183" t="inlineStr">
        <is>
          <t>On track</t>
        </is>
      </c>
      <c r="H188" s="191" t="inlineStr">
        <is>
          <t>50.0%</t>
        </is>
      </c>
      <c r="I188" s="172" t="d">
        <v>2022-01-03T00:00:00</v>
      </c>
      <c r="J188" s="192" t="d">
        <v>2022-08-01T00:00:00</v>
      </c>
      <c r="K188" s="174">
        <f>Milestones4352[[#This Row],[End Date]]-Milestones4352[[#This Row],[Start Date]]</f>
        <v/>
      </c>
      <c r="L188" s="181" t="inlineStr">
        <is>
          <t>2022-08-01</t>
        </is>
      </c>
      <c r="M188" s="141" t="n"/>
      <c r="N188" s="141" t="n"/>
      <c r="O188" s="141" t="n"/>
      <c r="P188" s="141">
        <f>IF(AND($G440="Goal",P$8&gt;=$I440,P$8&lt;=$I440+$K440-1),2,IF(AND($G440="Milestone",P$8&gt;=$I440,P$8&lt;=$I440+$K440-1),1,""))</f>
        <v/>
      </c>
      <c r="Q188" s="141">
        <f>IF(AND($G440="Goal",Q$8&gt;=$I440,Q$8&lt;=$I440+$K440-1),2,IF(AND($G440="Milestone",Q$8&gt;=$I440,Q$8&lt;=$I440+$K440-1),1,""))</f>
        <v/>
      </c>
      <c r="R188" s="141">
        <f>IF(AND($G440="Goal",R$8&gt;=$I440,R$8&lt;=$I440+$K440-1),2,IF(AND($G440="Milestone",R$8&gt;=$I440,R$8&lt;=$I440+$K440-1),1,""))</f>
        <v/>
      </c>
      <c r="S188" s="141">
        <f>IF(AND($G440="Goal",S$8&gt;=$I440,S$8&lt;=$I440+$K440-1),2,IF(AND($G440="Milestone",S$8&gt;=$I440,S$8&lt;=$I440+$K440-1),1,""))</f>
        <v/>
      </c>
      <c r="T188" s="141">
        <f>IF(AND($G440="Goal",T$8&gt;=$I440,T$8&lt;=$I440+$K440-1),2,IF(AND($G440="Milestone",T$8&gt;=$I440,T$8&lt;=$I440+$K440-1),1,""))</f>
        <v/>
      </c>
      <c r="U188" s="141">
        <f>IF(AND($G440="Goal",U$8&gt;=$I440,U$8&lt;=$I440+$K440-1),2,IF(AND($G440="Milestone",U$8&gt;=$I440,U$8&lt;=$I440+$K440-1),1,""))</f>
        <v/>
      </c>
      <c r="V188" s="141">
        <f>IF(AND($G440="Goal",V$8&gt;=$I440,V$8&lt;=$I440+$K440-1),2,IF(AND($G440="Milestone",V$8&gt;=$I440,V$8&lt;=$I440+$K440-1),1,""))</f>
        <v/>
      </c>
      <c r="W188" s="141">
        <f>IF(AND($G440="Goal",W$8&gt;=$I440,W$8&lt;=$I440+$K440-1),2,IF(AND($G440="Milestone",W$8&gt;=$I440,W$8&lt;=$I440+$K440-1),1,""))</f>
        <v/>
      </c>
      <c r="X188" s="218">
        <f>Milestones4352[[#This Row],[GoLive]]-Milestones4352[[#This Row],[Start Date]]</f>
        <v/>
      </c>
    </row>
    <row r="189" ht="75" customHeight="1" s="214">
      <c r="B189" s="138" t="inlineStr">
        <is>
          <t>CE DTI</t>
        </is>
      </c>
      <c r="C189" s="171" t="inlineStr">
        <is>
          <t>ST14654</t>
        </is>
      </c>
      <c r="D189" s="183" t="inlineStr">
        <is>
          <t>UHC Rewards Initial Product Build on USP</t>
        </is>
      </c>
      <c r="E189" s="183" t="n"/>
      <c r="F189" s="183" t="n"/>
      <c r="G189" s="183" t="inlineStr">
        <is>
          <t>On track</t>
        </is>
      </c>
      <c r="H189" s="191" t="inlineStr">
        <is>
          <t>0.0%</t>
        </is>
      </c>
      <c r="I189" s="172" t="d">
        <v>2022-01-24T00:00:00</v>
      </c>
      <c r="J189" s="192" t="d">
        <v>2023-01-01T00:00:00</v>
      </c>
      <c r="K189" s="174">
        <f>Milestones4352[[#This Row],[End Date]]-Milestones4352[[#This Row],[Start Date]]</f>
        <v/>
      </c>
      <c r="L189" s="181" t="inlineStr">
        <is>
          <t>2023-01-01</t>
        </is>
      </c>
      <c r="M189" s="141" t="n"/>
      <c r="N189" s="141" t="n"/>
      <c r="O189" s="141" t="n"/>
      <c r="P189" s="141">
        <f>IF(AND($G441="Goal",P$8&gt;=$I441,P$8&lt;=$I441+$K441-1),2,IF(AND($G441="Milestone",P$8&gt;=$I441,P$8&lt;=$I441+$K441-1),1,""))</f>
        <v/>
      </c>
      <c r="Q189" s="141">
        <f>IF(AND($G441="Goal",Q$8&gt;=$I441,Q$8&lt;=$I441+$K441-1),2,IF(AND($G441="Milestone",Q$8&gt;=$I441,Q$8&lt;=$I441+$K441-1),1,""))</f>
        <v/>
      </c>
      <c r="R189" s="141">
        <f>IF(AND($G441="Goal",R$8&gt;=$I441,R$8&lt;=$I441+$K441-1),2,IF(AND($G441="Milestone",R$8&gt;=$I441,R$8&lt;=$I441+$K441-1),1,""))</f>
        <v/>
      </c>
      <c r="S189" s="141">
        <f>IF(AND($G441="Goal",S$8&gt;=$I441,S$8&lt;=$I441+$K441-1),2,IF(AND($G441="Milestone",S$8&gt;=$I441,S$8&lt;=$I441+$K441-1),1,""))</f>
        <v/>
      </c>
      <c r="T189" s="141">
        <f>IF(AND($G441="Goal",T$8&gt;=$I441,T$8&lt;=$I441+$K441-1),2,IF(AND($G441="Milestone",T$8&gt;=$I441,T$8&lt;=$I441+$K441-1),1,""))</f>
        <v/>
      </c>
      <c r="U189" s="141">
        <f>IF(AND($G441="Goal",U$8&gt;=$I441,U$8&lt;=$I441+$K441-1),2,IF(AND($G441="Milestone",U$8&gt;=$I441,U$8&lt;=$I441+$K441-1),1,""))</f>
        <v/>
      </c>
      <c r="V189" s="141">
        <f>IF(AND($G441="Goal",V$8&gt;=$I441,V$8&lt;=$I441+$K441-1),2,IF(AND($G441="Milestone",V$8&gt;=$I441,V$8&lt;=$I441+$K441-1),1,""))</f>
        <v/>
      </c>
      <c r="W189" s="141">
        <f>IF(AND($G441="Goal",W$8&gt;=$I441,W$8&lt;=$I441+$K441-1),2,IF(AND($G441="Milestone",W$8&gt;=$I441,W$8&lt;=$I441+$K441-1),1,""))</f>
        <v/>
      </c>
      <c r="X189" s="218">
        <f>Milestones4352[[#This Row],[GoLive]]-Milestones4352[[#This Row],[Start Date]]</f>
        <v/>
      </c>
    </row>
    <row r="190" ht="75" customHeight="1" s="214">
      <c r="B190" s="138" t="inlineStr">
        <is>
          <t>ME</t>
        </is>
      </c>
      <c r="C190" s="171" t="inlineStr">
        <is>
          <t>ST14658</t>
        </is>
      </c>
      <c r="D190" s="183" t="inlineStr">
        <is>
          <t>ACET: Enhance the ability to track and report on SRS performance</t>
        </is>
      </c>
      <c r="E190" s="183" t="n"/>
      <c r="F190" s="183" t="n"/>
      <c r="G190" s="183" t="inlineStr">
        <is>
          <t>On track</t>
        </is>
      </c>
      <c r="H190" s="191" t="inlineStr">
        <is>
          <t>9.1%</t>
        </is>
      </c>
      <c r="I190" s="172" t="d">
        <v>2022-02-17T00:00:00</v>
      </c>
      <c r="J190" s="192" t="d">
        <v>2022-12-31T00:00:00</v>
      </c>
      <c r="K190" s="174">
        <f>Milestones4352[[#This Row],[End Date]]-Milestones4352[[#This Row],[Start Date]]</f>
        <v/>
      </c>
      <c r="L190" s="181" t="inlineStr">
        <is>
          <t>2022-12-31</t>
        </is>
      </c>
      <c r="M190" s="141" t="n"/>
      <c r="N190" s="141" t="n"/>
      <c r="O190" s="141" t="n"/>
      <c r="P190" s="141">
        <f>IF(AND($G442="Goal",P$8&gt;=$I442,P$8&lt;=$I442+$K442-1),2,IF(AND($G442="Milestone",P$8&gt;=$I442,P$8&lt;=$I442+$K442-1),1,""))</f>
        <v/>
      </c>
      <c r="Q190" s="141">
        <f>IF(AND($G442="Goal",Q$8&gt;=$I442,Q$8&lt;=$I442+$K442-1),2,IF(AND($G442="Milestone",Q$8&gt;=$I442,Q$8&lt;=$I442+$K442-1),1,""))</f>
        <v/>
      </c>
      <c r="R190" s="141">
        <f>IF(AND($G442="Goal",R$8&gt;=$I442,R$8&lt;=$I442+$K442-1),2,IF(AND($G442="Milestone",R$8&gt;=$I442,R$8&lt;=$I442+$K442-1),1,""))</f>
        <v/>
      </c>
      <c r="S190" s="141">
        <f>IF(AND($G442="Goal",S$8&gt;=$I442,S$8&lt;=$I442+$K442-1),2,IF(AND($G442="Milestone",S$8&gt;=$I442,S$8&lt;=$I442+$K442-1),1,""))</f>
        <v/>
      </c>
      <c r="T190" s="141">
        <f>IF(AND($G442="Goal",T$8&gt;=$I442,T$8&lt;=$I442+$K442-1),2,IF(AND($G442="Milestone",T$8&gt;=$I442,T$8&lt;=$I442+$K442-1),1,""))</f>
        <v/>
      </c>
      <c r="U190" s="141">
        <f>IF(AND($G442="Goal",U$8&gt;=$I442,U$8&lt;=$I442+$K442-1),2,IF(AND($G442="Milestone",U$8&gt;=$I442,U$8&lt;=$I442+$K442-1),1,""))</f>
        <v/>
      </c>
      <c r="V190" s="141">
        <f>IF(AND($G442="Goal",V$8&gt;=$I442,V$8&lt;=$I442+$K442-1),2,IF(AND($G442="Milestone",V$8&gt;=$I442,V$8&lt;=$I442+$K442-1),1,""))</f>
        <v/>
      </c>
      <c r="W190" s="141">
        <f>IF(AND($G442="Goal",W$8&gt;=$I442,W$8&lt;=$I442+$K442-1),2,IF(AND($G442="Milestone",W$8&gt;=$I442,W$8&lt;=$I442+$K442-1),1,""))</f>
        <v/>
      </c>
      <c r="X190" s="218">
        <f>Milestones4352[[#This Row],[GoLive]]-Milestones4352[[#This Row],[Start Date]]</f>
        <v/>
      </c>
    </row>
    <row r="191" ht="75" customHeight="1" s="214">
      <c r="B191" s="138" t="inlineStr">
        <is>
          <t>PE</t>
        </is>
      </c>
      <c r="C191" s="171" t="inlineStr">
        <is>
          <t>ST14664</t>
        </is>
      </c>
      <c r="D191" s="183" t="inlineStr">
        <is>
          <t>UHC PP: Ability for Health Care Professionals to view areas that require attention while member is in office (TPO)</t>
        </is>
      </c>
      <c r="E191" s="183" t="n"/>
      <c r="F191" s="183" t="n"/>
      <c r="G191" s="183" t="inlineStr">
        <is>
          <t>On track</t>
        </is>
      </c>
      <c r="H191" s="191" t="inlineStr">
        <is>
          <t>0.0%</t>
        </is>
      </c>
      <c r="I191" s="172" t="d">
        <v>2022-01-11T00:00:00</v>
      </c>
      <c r="J191" s="192" t="d">
        <v>2022-09-01T00:00:00</v>
      </c>
      <c r="K191" s="174">
        <f>Milestones4352[[#This Row],[End Date]]-Milestones4352[[#This Row],[Start Date]]</f>
        <v/>
      </c>
      <c r="L191" s="181" t="inlineStr">
        <is>
          <t>2022-09-01</t>
        </is>
      </c>
      <c r="M191" s="141" t="n"/>
      <c r="N191" s="141" t="n"/>
      <c r="O191" s="141" t="n"/>
      <c r="P191" s="141">
        <f>IF(AND($G443="Goal",P$8&gt;=$I443,P$8&lt;=$I443+$K443-1),2,IF(AND($G443="Milestone",P$8&gt;=$I443,P$8&lt;=$I443+$K443-1),1,""))</f>
        <v/>
      </c>
      <c r="Q191" s="141">
        <f>IF(AND($G443="Goal",Q$8&gt;=$I443,Q$8&lt;=$I443+$K443-1),2,IF(AND($G443="Milestone",Q$8&gt;=$I443,Q$8&lt;=$I443+$K443-1),1,""))</f>
        <v/>
      </c>
      <c r="R191" s="141">
        <f>IF(AND($G443="Goal",R$8&gt;=$I443,R$8&lt;=$I443+$K443-1),2,IF(AND($G443="Milestone",R$8&gt;=$I443,R$8&lt;=$I443+$K443-1),1,""))</f>
        <v/>
      </c>
      <c r="S191" s="141">
        <f>IF(AND($G443="Goal",S$8&gt;=$I443,S$8&lt;=$I443+$K443-1),2,IF(AND($G443="Milestone",S$8&gt;=$I443,S$8&lt;=$I443+$K443-1),1,""))</f>
        <v/>
      </c>
      <c r="T191" s="141">
        <f>IF(AND($G443="Goal",T$8&gt;=$I443,T$8&lt;=$I443+$K443-1),2,IF(AND($G443="Milestone",T$8&gt;=$I443,T$8&lt;=$I443+$K443-1),1,""))</f>
        <v/>
      </c>
      <c r="U191" s="141">
        <f>IF(AND($G443="Goal",U$8&gt;=$I443,U$8&lt;=$I443+$K443-1),2,IF(AND($G443="Milestone",U$8&gt;=$I443,U$8&lt;=$I443+$K443-1),1,""))</f>
        <v/>
      </c>
      <c r="V191" s="141">
        <f>IF(AND($G443="Goal",V$8&gt;=$I443,V$8&lt;=$I443+$K443-1),2,IF(AND($G443="Milestone",V$8&gt;=$I443,V$8&lt;=$I443+$K443-1),1,""))</f>
        <v/>
      </c>
      <c r="W191" s="141">
        <f>IF(AND($G443="Goal",W$8&gt;=$I443,W$8&lt;=$I443+$K443-1),2,IF(AND($G443="Milestone",W$8&gt;=$I443,W$8&lt;=$I443+$K443-1),1,""))</f>
        <v/>
      </c>
      <c r="X191" s="218">
        <f>Milestones4352[[#This Row],[GoLive]]-Milestones4352[[#This Row],[Start Date]]</f>
        <v/>
      </c>
    </row>
    <row r="192" ht="75" customHeight="1" s="214">
      <c r="B192" s="138" t="inlineStr">
        <is>
          <t>ME</t>
        </is>
      </c>
      <c r="C192" s="171" t="inlineStr">
        <is>
          <t>ST14671</t>
        </is>
      </c>
      <c r="D192" s="183" t="inlineStr">
        <is>
          <t>ACET: USP - Migration to getEmployerGroup Nimbus - Part2 done in 2022</t>
        </is>
      </c>
      <c r="E192" s="183" t="n"/>
      <c r="F192" s="183" t="n"/>
      <c r="G192" s="183" t="inlineStr">
        <is>
          <t>Complete</t>
        </is>
      </c>
      <c r="H192" s="191" t="inlineStr">
        <is>
          <t>100.0%</t>
        </is>
      </c>
      <c r="I192" s="172" t="d">
        <v>2022-01-11T00:00:00</v>
      </c>
      <c r="J192" s="192" t="d">
        <v>2022-02-01T00:00:00</v>
      </c>
      <c r="K192" s="174">
        <f>Milestones4352[[#This Row],[End Date]]-Milestones4352[[#This Row],[Start Date]]</f>
        <v/>
      </c>
      <c r="L192" s="181" t="inlineStr">
        <is>
          <t>2022-02-01</t>
        </is>
      </c>
      <c r="M192" s="141" t="n"/>
      <c r="N192" s="141" t="n"/>
      <c r="O192" s="141" t="n"/>
      <c r="P192" s="141">
        <f>IF(AND($G444="Goal",P$8&gt;=$I444,P$8&lt;=$I444+$K444-1),2,IF(AND($G444="Milestone",P$8&gt;=$I444,P$8&lt;=$I444+$K444-1),1,""))</f>
        <v/>
      </c>
      <c r="Q192" s="141">
        <f>IF(AND($G444="Goal",Q$8&gt;=$I444,Q$8&lt;=$I444+$K444-1),2,IF(AND($G444="Milestone",Q$8&gt;=$I444,Q$8&lt;=$I444+$K444-1),1,""))</f>
        <v/>
      </c>
      <c r="R192" s="141">
        <f>IF(AND($G444="Goal",R$8&gt;=$I444,R$8&lt;=$I444+$K444-1),2,IF(AND($G444="Milestone",R$8&gt;=$I444,R$8&lt;=$I444+$K444-1),1,""))</f>
        <v/>
      </c>
      <c r="S192" s="141">
        <f>IF(AND($G444="Goal",S$8&gt;=$I444,S$8&lt;=$I444+$K444-1),2,IF(AND($G444="Milestone",S$8&gt;=$I444,S$8&lt;=$I444+$K444-1),1,""))</f>
        <v/>
      </c>
      <c r="T192" s="141">
        <f>IF(AND($G444="Goal",T$8&gt;=$I444,T$8&lt;=$I444+$K444-1),2,IF(AND($G444="Milestone",T$8&gt;=$I444,T$8&lt;=$I444+$K444-1),1,""))</f>
        <v/>
      </c>
      <c r="U192" s="141">
        <f>IF(AND($G444="Goal",U$8&gt;=$I444,U$8&lt;=$I444+$K444-1),2,IF(AND($G444="Milestone",U$8&gt;=$I444,U$8&lt;=$I444+$K444-1),1,""))</f>
        <v/>
      </c>
      <c r="V192" s="141">
        <f>IF(AND($G444="Goal",V$8&gt;=$I444,V$8&lt;=$I444+$K444-1),2,IF(AND($G444="Milestone",V$8&gt;=$I444,V$8&lt;=$I444+$K444-1),1,""))</f>
        <v/>
      </c>
      <c r="W192" s="141">
        <f>IF(AND($G444="Goal",W$8&gt;=$I444,W$8&lt;=$I444+$K444-1),2,IF(AND($G444="Milestone",W$8&gt;=$I444,W$8&lt;=$I444+$K444-1),1,""))</f>
        <v/>
      </c>
      <c r="X192" s="218">
        <f>Milestones4352[[#This Row],[GoLive]]-Milestones4352[[#This Row],[Start Date]]</f>
        <v/>
      </c>
    </row>
    <row r="193" ht="75" customHeight="1" s="214">
      <c r="B193" s="138" t="inlineStr">
        <is>
          <t>RA</t>
        </is>
      </c>
      <c r="C193" s="171" t="inlineStr">
        <is>
          <t>ST14681</t>
        </is>
      </c>
      <c r="D193" s="183" t="inlineStr">
        <is>
          <t>ASO Shared Service Program</t>
        </is>
      </c>
      <c r="E193" s="183" t="n"/>
      <c r="F193" s="183" t="n"/>
      <c r="G193" s="183" t="inlineStr">
        <is>
          <t>Complete</t>
        </is>
      </c>
      <c r="H193" s="191" t="inlineStr">
        <is>
          <t>0.0%</t>
        </is>
      </c>
      <c r="I193" s="172" t="d">
        <v>2021-01-01T00:00:00</v>
      </c>
      <c r="J193" s="192" t="d">
        <v>2022-02-15T00:00:00</v>
      </c>
      <c r="K193" s="174">
        <f>Milestones4352[[#This Row],[End Date]]-Milestones4352[[#This Row],[Start Date]]</f>
        <v/>
      </c>
      <c r="L193" s="181" t="inlineStr">
        <is>
          <t>2022-02-11</t>
        </is>
      </c>
      <c r="M193" s="141" t="n"/>
      <c r="N193" s="141" t="n"/>
      <c r="O193" s="141" t="n"/>
      <c r="P193" s="141">
        <f>IF(AND($G445="Goal",P$8&gt;=$I445,P$8&lt;=$I445+$K445-1),2,IF(AND($G445="Milestone",P$8&gt;=$I445,P$8&lt;=$I445+$K445-1),1,""))</f>
        <v/>
      </c>
      <c r="Q193" s="141">
        <f>IF(AND($G445="Goal",Q$8&gt;=$I445,Q$8&lt;=$I445+$K445-1),2,IF(AND($G445="Milestone",Q$8&gt;=$I445,Q$8&lt;=$I445+$K445-1),1,""))</f>
        <v/>
      </c>
      <c r="R193" s="141">
        <f>IF(AND($G445="Goal",R$8&gt;=$I445,R$8&lt;=$I445+$K445-1),2,IF(AND($G445="Milestone",R$8&gt;=$I445,R$8&lt;=$I445+$K445-1),1,""))</f>
        <v/>
      </c>
      <c r="S193" s="141">
        <f>IF(AND($G445="Goal",S$8&gt;=$I445,S$8&lt;=$I445+$K445-1),2,IF(AND($G445="Milestone",S$8&gt;=$I445,S$8&lt;=$I445+$K445-1),1,""))</f>
        <v/>
      </c>
      <c r="T193" s="141">
        <f>IF(AND($G445="Goal",T$8&gt;=$I445,T$8&lt;=$I445+$K445-1),2,IF(AND($G445="Milestone",T$8&gt;=$I445,T$8&lt;=$I445+$K445-1),1,""))</f>
        <v/>
      </c>
      <c r="U193" s="141">
        <f>IF(AND($G445="Goal",U$8&gt;=$I445,U$8&lt;=$I445+$K445-1),2,IF(AND($G445="Milestone",U$8&gt;=$I445,U$8&lt;=$I445+$K445-1),1,""))</f>
        <v/>
      </c>
      <c r="V193" s="141">
        <f>IF(AND($G445="Goal",V$8&gt;=$I445,V$8&lt;=$I445+$K445-1),2,IF(AND($G445="Milestone",V$8&gt;=$I445,V$8&lt;=$I445+$K445-1),1,""))</f>
        <v/>
      </c>
      <c r="W193" s="141">
        <f>IF(AND($G445="Goal",W$8&gt;=$I445,W$8&lt;=$I445+$K445-1),2,IF(AND($G445="Milestone",W$8&gt;=$I445,W$8&lt;=$I445+$K445-1),1,""))</f>
        <v/>
      </c>
      <c r="X193" s="218">
        <f>Milestones4352[[#This Row],[GoLive]]-Milestones4352[[#This Row],[Start Date]]</f>
        <v/>
      </c>
    </row>
    <row r="194" ht="75" customHeight="1" s="214">
      <c r="B194" s="138" t="inlineStr">
        <is>
          <t>CMP</t>
        </is>
      </c>
      <c r="C194" s="171" t="inlineStr">
        <is>
          <t>ST14683</t>
        </is>
      </c>
      <c r="D194" s="183" t="inlineStr">
        <is>
          <t>Level Funded Enhancements (including DP for LF)</t>
        </is>
      </c>
      <c r="E194" s="183" t="n"/>
      <c r="F194" s="183" t="n"/>
      <c r="G194" s="183" t="inlineStr">
        <is>
          <t>At Risk</t>
        </is>
      </c>
      <c r="H194" s="191" t="inlineStr">
        <is>
          <t>36.4%</t>
        </is>
      </c>
      <c r="I194" s="172" t="d">
        <v>2022-03-01T00:00:00</v>
      </c>
      <c r="J194" s="192" t="d">
        <v>2022-06-30T00:00:00</v>
      </c>
      <c r="K194" s="174">
        <f>Milestones4352[[#This Row],[End Date]]-Milestones4352[[#This Row],[Start Date]]</f>
        <v/>
      </c>
      <c r="L194" s="181" t="inlineStr">
        <is>
          <t>2022-09-01</t>
        </is>
      </c>
      <c r="M194" s="141" t="n"/>
      <c r="N194" s="141" t="n"/>
      <c r="O194" s="141" t="n"/>
      <c r="P194" s="141">
        <f>IF(AND($G446="Goal",P$8&gt;=$I446,P$8&lt;=$I446+$K446-1),2,IF(AND($G446="Milestone",P$8&gt;=$I446,P$8&lt;=$I446+$K446-1),1,""))</f>
        <v/>
      </c>
      <c r="Q194" s="141">
        <f>IF(AND($G446="Goal",Q$8&gt;=$I446,Q$8&lt;=$I446+$K446-1),2,IF(AND($G446="Milestone",Q$8&gt;=$I446,Q$8&lt;=$I446+$K446-1),1,""))</f>
        <v/>
      </c>
      <c r="R194" s="141">
        <f>IF(AND($G446="Goal",R$8&gt;=$I446,R$8&lt;=$I446+$K446-1),2,IF(AND($G446="Milestone",R$8&gt;=$I446,R$8&lt;=$I446+$K446-1),1,""))</f>
        <v/>
      </c>
      <c r="S194" s="141">
        <f>IF(AND($G446="Goal",S$8&gt;=$I446,S$8&lt;=$I446+$K446-1),2,IF(AND($G446="Milestone",S$8&gt;=$I446,S$8&lt;=$I446+$K446-1),1,""))</f>
        <v/>
      </c>
      <c r="T194" s="141">
        <f>IF(AND($G446="Goal",T$8&gt;=$I446,T$8&lt;=$I446+$K446-1),2,IF(AND($G446="Milestone",T$8&gt;=$I446,T$8&lt;=$I446+$K446-1),1,""))</f>
        <v/>
      </c>
      <c r="U194" s="141">
        <f>IF(AND($G446="Goal",U$8&gt;=$I446,U$8&lt;=$I446+$K446-1),2,IF(AND($G446="Milestone",U$8&gt;=$I446,U$8&lt;=$I446+$K446-1),1,""))</f>
        <v/>
      </c>
      <c r="V194" s="141">
        <f>IF(AND($G446="Goal",V$8&gt;=$I446,V$8&lt;=$I446+$K446-1),2,IF(AND($G446="Milestone",V$8&gt;=$I446,V$8&lt;=$I446+$K446-1),1,""))</f>
        <v/>
      </c>
      <c r="W194" s="141">
        <f>IF(AND($G446="Goal",W$8&gt;=$I446,W$8&lt;=$I446+$K446-1),2,IF(AND($G446="Milestone",W$8&gt;=$I446,W$8&lt;=$I446+$K446-1),1,""))</f>
        <v/>
      </c>
      <c r="X194" s="218">
        <f>Milestones4352[[#This Row],[GoLive]]-Milestones4352[[#This Row],[Start Date]]</f>
        <v/>
      </c>
    </row>
    <row r="195" ht="75" customHeight="1" s="214">
      <c r="B195" s="138" t="inlineStr">
        <is>
          <t>CMP</t>
        </is>
      </c>
      <c r="C195" s="171" t="inlineStr">
        <is>
          <t>ST14686</t>
        </is>
      </c>
      <c r="D195" s="183" t="inlineStr">
        <is>
          <t>Enable TUFTS ASO product offering</t>
        </is>
      </c>
      <c r="E195" s="183" t="n"/>
      <c r="F195" s="183" t="n"/>
      <c r="G195" s="183" t="inlineStr">
        <is>
          <t>On track</t>
        </is>
      </c>
      <c r="H195" s="191" t="inlineStr">
        <is>
          <t>0.0%</t>
        </is>
      </c>
      <c r="I195" s="172" t="d">
        <v>2022-03-01T00:00:00</v>
      </c>
      <c r="J195" s="192" t="d">
        <v>2022-12-23T00:00:00</v>
      </c>
      <c r="K195" s="174">
        <f>Milestones4352[[#This Row],[End Date]]-Milestones4352[[#This Row],[Start Date]]</f>
        <v/>
      </c>
      <c r="L195" s="181" t="inlineStr">
        <is>
          <t>2023-01-01</t>
        </is>
      </c>
      <c r="M195" s="141" t="n"/>
      <c r="N195" s="141" t="n"/>
      <c r="O195" s="141" t="n"/>
      <c r="P195" s="141">
        <f>IF(AND($G447="Goal",P$8&gt;=$I447,P$8&lt;=$I447+$K447-1),2,IF(AND($G447="Milestone",P$8&gt;=$I447,P$8&lt;=$I447+$K447-1),1,""))</f>
        <v/>
      </c>
      <c r="Q195" s="141">
        <f>IF(AND($G447="Goal",Q$8&gt;=$I447,Q$8&lt;=$I447+$K447-1),2,IF(AND($G447="Milestone",Q$8&gt;=$I447,Q$8&lt;=$I447+$K447-1),1,""))</f>
        <v/>
      </c>
      <c r="R195" s="141">
        <f>IF(AND($G447="Goal",R$8&gt;=$I447,R$8&lt;=$I447+$K447-1),2,IF(AND($G447="Milestone",R$8&gt;=$I447,R$8&lt;=$I447+$K447-1),1,""))</f>
        <v/>
      </c>
      <c r="S195" s="141">
        <f>IF(AND($G447="Goal",S$8&gt;=$I447,S$8&lt;=$I447+$K447-1),2,IF(AND($G447="Milestone",S$8&gt;=$I447,S$8&lt;=$I447+$K447-1),1,""))</f>
        <v/>
      </c>
      <c r="T195" s="141">
        <f>IF(AND($G447="Goal",T$8&gt;=$I447,T$8&lt;=$I447+$K447-1),2,IF(AND($G447="Milestone",T$8&gt;=$I447,T$8&lt;=$I447+$K447-1),1,""))</f>
        <v/>
      </c>
      <c r="U195" s="141">
        <f>IF(AND($G447="Goal",U$8&gt;=$I447,U$8&lt;=$I447+$K447-1),2,IF(AND($G447="Milestone",U$8&gt;=$I447,U$8&lt;=$I447+$K447-1),1,""))</f>
        <v/>
      </c>
      <c r="V195" s="141">
        <f>IF(AND($G447="Goal",V$8&gt;=$I447,V$8&lt;=$I447+$K447-1),2,IF(AND($G447="Milestone",V$8&gt;=$I447,V$8&lt;=$I447+$K447-1),1,""))</f>
        <v/>
      </c>
      <c r="W195" s="141">
        <f>IF(AND($G447="Goal",W$8&gt;=$I447,W$8&lt;=$I447+$K447-1),2,IF(AND($G447="Milestone",W$8&gt;=$I447,W$8&lt;=$I447+$K447-1),1,""))</f>
        <v/>
      </c>
      <c r="X195" s="218">
        <f>Milestones4352[[#This Row],[GoLive]]-Milestones4352[[#This Row],[Start Date]]</f>
        <v/>
      </c>
    </row>
    <row r="196" ht="75" customHeight="1" s="214">
      <c r="B196" s="138" t="inlineStr">
        <is>
          <t>CMP</t>
        </is>
      </c>
      <c r="C196" s="171" t="inlineStr">
        <is>
          <t>ST14687</t>
        </is>
      </c>
      <c r="D196" s="183" t="inlineStr">
        <is>
          <t>Oxford Metro add Out of Area as option for Large Group</t>
        </is>
      </c>
      <c r="E196" s="183" t="n"/>
      <c r="F196" s="183" t="n"/>
      <c r="G196" s="183" t="inlineStr">
        <is>
          <t>On track</t>
        </is>
      </c>
      <c r="H196" s="191" t="inlineStr">
        <is>
          <t>0.0%</t>
        </is>
      </c>
      <c r="I196" s="172" t="d">
        <v>2022-03-01T00:00:00</v>
      </c>
      <c r="J196" s="192" t="d">
        <v>2023-01-01T00:00:00</v>
      </c>
      <c r="K196" s="174">
        <f>Milestones4352[[#This Row],[End Date]]-Milestones4352[[#This Row],[Start Date]]</f>
        <v/>
      </c>
      <c r="L196" s="181" t="inlineStr">
        <is>
          <t>2023-01-01</t>
        </is>
      </c>
      <c r="M196" s="141" t="n"/>
      <c r="N196" s="141" t="n"/>
      <c r="O196" s="141" t="n"/>
      <c r="P196" s="141">
        <f>IF(AND($G448="Goal",P$8&gt;=$I448,P$8&lt;=$I448+$K448-1),2,IF(AND($G448="Milestone",P$8&gt;=$I448,P$8&lt;=$I448+$K448-1),1,""))</f>
        <v/>
      </c>
      <c r="Q196" s="141">
        <f>IF(AND($G448="Goal",Q$8&gt;=$I448,Q$8&lt;=$I448+$K448-1),2,IF(AND($G448="Milestone",Q$8&gt;=$I448,Q$8&lt;=$I448+$K448-1),1,""))</f>
        <v/>
      </c>
      <c r="R196" s="141">
        <f>IF(AND($G448="Goal",R$8&gt;=$I448,R$8&lt;=$I448+$K448-1),2,IF(AND($G448="Milestone",R$8&gt;=$I448,R$8&lt;=$I448+$K448-1),1,""))</f>
        <v/>
      </c>
      <c r="S196" s="141">
        <f>IF(AND($G448="Goal",S$8&gt;=$I448,S$8&lt;=$I448+$K448-1),2,IF(AND($G448="Milestone",S$8&gt;=$I448,S$8&lt;=$I448+$K448-1),1,""))</f>
        <v/>
      </c>
      <c r="T196" s="141">
        <f>IF(AND($G448="Goal",T$8&gt;=$I448,T$8&lt;=$I448+$K448-1),2,IF(AND($G448="Milestone",T$8&gt;=$I448,T$8&lt;=$I448+$K448-1),1,""))</f>
        <v/>
      </c>
      <c r="U196" s="141">
        <f>IF(AND($G448="Goal",U$8&gt;=$I448,U$8&lt;=$I448+$K448-1),2,IF(AND($G448="Milestone",U$8&gt;=$I448,U$8&lt;=$I448+$K448-1),1,""))</f>
        <v/>
      </c>
      <c r="V196" s="141">
        <f>IF(AND($G448="Goal",V$8&gt;=$I448,V$8&lt;=$I448+$K448-1),2,IF(AND($G448="Milestone",V$8&gt;=$I448,V$8&lt;=$I448+$K448-1),1,""))</f>
        <v/>
      </c>
      <c r="W196" s="141">
        <f>IF(AND($G448="Goal",W$8&gt;=$I448,W$8&lt;=$I448+$K448-1),2,IF(AND($G448="Milestone",W$8&gt;=$I448,W$8&lt;=$I448+$K448-1),1,""))</f>
        <v/>
      </c>
      <c r="X196" s="218">
        <f>Milestones4352[[#This Row],[GoLive]]-Milestones4352[[#This Row],[Start Date]]</f>
        <v/>
      </c>
    </row>
    <row r="197" ht="75" customHeight="1" s="214">
      <c r="B197" s="138" t="inlineStr">
        <is>
          <t>PCP</t>
        </is>
      </c>
      <c r="C197" s="171" t="inlineStr">
        <is>
          <t>ST14698</t>
        </is>
      </c>
      <c r="D197" s="183" t="inlineStr">
        <is>
          <t>USP CAA 2022</t>
        </is>
      </c>
      <c r="E197" s="183" t="n"/>
      <c r="F197" s="183" t="n"/>
      <c r="G197" s="183" t="inlineStr">
        <is>
          <t>On track</t>
        </is>
      </c>
      <c r="H197" s="191" t="inlineStr">
        <is>
          <t>90.5%</t>
        </is>
      </c>
      <c r="I197" s="172" t="d">
        <v>2021-03-29T00:00:00</v>
      </c>
      <c r="J197" s="192" t="d">
        <v>2021-10-08T00:00:00</v>
      </c>
      <c r="K197" s="174">
        <f>Milestones4352[[#This Row],[End Date]]-Milestones4352[[#This Row],[Start Date]]</f>
        <v/>
      </c>
      <c r="L197" s="181" t="inlineStr">
        <is>
          <t>2022-07-01</t>
        </is>
      </c>
      <c r="M197" s="141" t="n"/>
      <c r="N197" s="141" t="n"/>
      <c r="O197" s="141" t="n"/>
      <c r="P197" s="141">
        <f>IF(AND($G449="Goal",P$8&gt;=$I449,P$8&lt;=$I449+$K449-1),2,IF(AND($G449="Milestone",P$8&gt;=$I449,P$8&lt;=$I449+$K449-1),1,""))</f>
        <v/>
      </c>
      <c r="Q197" s="141">
        <f>IF(AND($G449="Goal",Q$8&gt;=$I449,Q$8&lt;=$I449+$K449-1),2,IF(AND($G449="Milestone",Q$8&gt;=$I449,Q$8&lt;=$I449+$K449-1),1,""))</f>
        <v/>
      </c>
      <c r="R197" s="141">
        <f>IF(AND($G449="Goal",R$8&gt;=$I449,R$8&lt;=$I449+$K449-1),2,IF(AND($G449="Milestone",R$8&gt;=$I449,R$8&lt;=$I449+$K449-1),1,""))</f>
        <v/>
      </c>
      <c r="S197" s="141">
        <f>IF(AND($G449="Goal",S$8&gt;=$I449,S$8&lt;=$I449+$K449-1),2,IF(AND($G449="Milestone",S$8&gt;=$I449,S$8&lt;=$I449+$K449-1),1,""))</f>
        <v/>
      </c>
      <c r="T197" s="141">
        <f>IF(AND($G449="Goal",T$8&gt;=$I449,T$8&lt;=$I449+$K449-1),2,IF(AND($G449="Milestone",T$8&gt;=$I449,T$8&lt;=$I449+$K449-1),1,""))</f>
        <v/>
      </c>
      <c r="U197" s="141">
        <f>IF(AND($G449="Goal",U$8&gt;=$I449,U$8&lt;=$I449+$K449-1),2,IF(AND($G449="Milestone",U$8&gt;=$I449,U$8&lt;=$I449+$K449-1),1,""))</f>
        <v/>
      </c>
      <c r="V197" s="141">
        <f>IF(AND($G449="Goal",V$8&gt;=$I449,V$8&lt;=$I449+$K449-1),2,IF(AND($G449="Milestone",V$8&gt;=$I449,V$8&lt;=$I449+$K449-1),1,""))</f>
        <v/>
      </c>
      <c r="W197" s="141">
        <f>IF(AND($G449="Goal",W$8&gt;=$I449,W$8&lt;=$I449+$K449-1),2,IF(AND($G449="Milestone",W$8&gt;=$I449,W$8&lt;=$I449+$K449-1),1,""))</f>
        <v/>
      </c>
      <c r="X197" s="218">
        <f>Milestones4352[[#This Row],[GoLive]]-Milestones4352[[#This Row],[Start Date]]</f>
        <v/>
      </c>
    </row>
    <row r="198" ht="75" customHeight="1" s="214">
      <c r="B198" s="138" t="inlineStr">
        <is>
          <t>PE</t>
        </is>
      </c>
      <c r="C198" s="171" t="inlineStr">
        <is>
          <t>ST14704</t>
        </is>
      </c>
      <c r="D198" s="183" t="inlineStr">
        <is>
          <t>UHC PP: VBR Enhancements for 1/1/23</t>
        </is>
      </c>
      <c r="E198" s="183" t="n"/>
      <c r="F198" s="183" t="n"/>
      <c r="G198" s="183" t="inlineStr">
        <is>
          <t>On track</t>
        </is>
      </c>
      <c r="H198" s="191" t="inlineStr">
        <is>
          <t>0.0%</t>
        </is>
      </c>
      <c r="I198" s="172" t="d">
        <v>2022-01-01T00:00:00</v>
      </c>
      <c r="J198" s="192" t="d">
        <v>2022-12-31T00:00:00</v>
      </c>
      <c r="K198" s="174">
        <f>Milestones4352[[#This Row],[End Date]]-Milestones4352[[#This Row],[Start Date]]</f>
        <v/>
      </c>
      <c r="L198" s="181" t="inlineStr">
        <is>
          <t>2022-12-31</t>
        </is>
      </c>
      <c r="M198" s="141" t="n"/>
      <c r="N198" s="141" t="n"/>
      <c r="O198" s="141" t="n"/>
      <c r="P198" s="141">
        <f>IF(AND($G450="Goal",P$8&gt;=$I450,P$8&lt;=$I450+$K450-1),2,IF(AND($G450="Milestone",P$8&gt;=$I450,P$8&lt;=$I450+$K450-1),1,""))</f>
        <v/>
      </c>
      <c r="Q198" s="141">
        <f>IF(AND($G450="Goal",Q$8&gt;=$I450,Q$8&lt;=$I450+$K450-1),2,IF(AND($G450="Milestone",Q$8&gt;=$I450,Q$8&lt;=$I450+$K450-1),1,""))</f>
        <v/>
      </c>
      <c r="R198" s="141">
        <f>IF(AND($G450="Goal",R$8&gt;=$I450,R$8&lt;=$I450+$K450-1),2,IF(AND($G450="Milestone",R$8&gt;=$I450,R$8&lt;=$I450+$K450-1),1,""))</f>
        <v/>
      </c>
      <c r="S198" s="141">
        <f>IF(AND($G450="Goal",S$8&gt;=$I450,S$8&lt;=$I450+$K450-1),2,IF(AND($G450="Milestone",S$8&gt;=$I450,S$8&lt;=$I450+$K450-1),1,""))</f>
        <v/>
      </c>
      <c r="T198" s="141">
        <f>IF(AND($G450="Goal",T$8&gt;=$I450,T$8&lt;=$I450+$K450-1),2,IF(AND($G450="Milestone",T$8&gt;=$I450,T$8&lt;=$I450+$K450-1),1,""))</f>
        <v/>
      </c>
      <c r="U198" s="141">
        <f>IF(AND($G450="Goal",U$8&gt;=$I450,U$8&lt;=$I450+$K450-1),2,IF(AND($G450="Milestone",U$8&gt;=$I450,U$8&lt;=$I450+$K450-1),1,""))</f>
        <v/>
      </c>
      <c r="V198" s="141">
        <f>IF(AND($G450="Goal",V$8&gt;=$I450,V$8&lt;=$I450+$K450-1),2,IF(AND($G450="Milestone",V$8&gt;=$I450,V$8&lt;=$I450+$K450-1),1,""))</f>
        <v/>
      </c>
      <c r="W198" s="141">
        <f>IF(AND($G450="Goal",W$8&gt;=$I450,W$8&lt;=$I450+$K450-1),2,IF(AND($G450="Milestone",W$8&gt;=$I450,W$8&lt;=$I450+$K450-1),1,""))</f>
        <v/>
      </c>
      <c r="X198" s="218">
        <f>Milestones4352[[#This Row],[GoLive]]-Milestones4352[[#This Row],[Start Date]]</f>
        <v/>
      </c>
    </row>
    <row r="199" ht="75" customHeight="1" s="214">
      <c r="B199" s="138" t="inlineStr">
        <is>
          <t>CMP</t>
        </is>
      </c>
      <c r="C199" s="171" t="inlineStr">
        <is>
          <t>ST14709</t>
        </is>
      </c>
      <c r="D199" s="183" t="inlineStr">
        <is>
          <t>Oxford Member cost share physician office services</t>
        </is>
      </c>
      <c r="E199" s="183" t="n"/>
      <c r="F199" s="183" t="n"/>
      <c r="G199" s="183" t="inlineStr">
        <is>
          <t>NA</t>
        </is>
      </c>
      <c r="H199" s="191" t="inlineStr">
        <is>
          <t>0.0%</t>
        </is>
      </c>
      <c r="I199" s="172" t="d">
        <v>2023-01-01T00:00:00</v>
      </c>
      <c r="J199" s="192" t="d">
        <v>2023-09-01T00:00:00</v>
      </c>
      <c r="K199" s="174">
        <f>Milestones4352[[#This Row],[End Date]]-Milestones4352[[#This Row],[Start Date]]</f>
        <v/>
      </c>
      <c r="L199" s="181" t="inlineStr">
        <is>
          <t>2023-01-01</t>
        </is>
      </c>
      <c r="M199" s="141" t="n"/>
      <c r="N199" s="141" t="n"/>
      <c r="O199" s="141" t="n"/>
      <c r="P199" s="141">
        <f>IF(AND($G451="Goal",P$8&gt;=$I451,P$8&lt;=$I451+$K451-1),2,IF(AND($G451="Milestone",P$8&gt;=$I451,P$8&lt;=$I451+$K451-1),1,""))</f>
        <v/>
      </c>
      <c r="Q199" s="141">
        <f>IF(AND($G451="Goal",Q$8&gt;=$I451,Q$8&lt;=$I451+$K451-1),2,IF(AND($G451="Milestone",Q$8&gt;=$I451,Q$8&lt;=$I451+$K451-1),1,""))</f>
        <v/>
      </c>
      <c r="R199" s="141">
        <f>IF(AND($G451="Goal",R$8&gt;=$I451,R$8&lt;=$I451+$K451-1),2,IF(AND($G451="Milestone",R$8&gt;=$I451,R$8&lt;=$I451+$K451-1),1,""))</f>
        <v/>
      </c>
      <c r="S199" s="141">
        <f>IF(AND($G451="Goal",S$8&gt;=$I451,S$8&lt;=$I451+$K451-1),2,IF(AND($G451="Milestone",S$8&gt;=$I451,S$8&lt;=$I451+$K451-1),1,""))</f>
        <v/>
      </c>
      <c r="T199" s="141">
        <f>IF(AND($G451="Goal",T$8&gt;=$I451,T$8&lt;=$I451+$K451-1),2,IF(AND($G451="Milestone",T$8&gt;=$I451,T$8&lt;=$I451+$K451-1),1,""))</f>
        <v/>
      </c>
      <c r="U199" s="141">
        <f>IF(AND($G451="Goal",U$8&gt;=$I451,U$8&lt;=$I451+$K451-1),2,IF(AND($G451="Milestone",U$8&gt;=$I451,U$8&lt;=$I451+$K451-1),1,""))</f>
        <v/>
      </c>
      <c r="V199" s="141">
        <f>IF(AND($G451="Goal",V$8&gt;=$I451,V$8&lt;=$I451+$K451-1),2,IF(AND($G451="Milestone",V$8&gt;=$I451,V$8&lt;=$I451+$K451-1),1,""))</f>
        <v/>
      </c>
      <c r="W199" s="141">
        <f>IF(AND($G451="Goal",W$8&gt;=$I451,W$8&lt;=$I451+$K451-1),2,IF(AND($G451="Milestone",W$8&gt;=$I451,W$8&lt;=$I451+$K451-1),1,""))</f>
        <v/>
      </c>
      <c r="X199" s="218">
        <f>Milestones4352[[#This Row],[GoLive]]-Milestones4352[[#This Row],[Start Date]]</f>
        <v/>
      </c>
    </row>
    <row r="200" ht="75" customHeight="1" s="214">
      <c r="B200" s="138" t="inlineStr">
        <is>
          <t>CE DTI</t>
        </is>
      </c>
      <c r="C200" s="171" t="inlineStr">
        <is>
          <t>ST14712</t>
        </is>
      </c>
      <c r="D200" s="183" t="inlineStr">
        <is>
          <t>Apple Fitness Bundle Oxford ASO Buy-up on USP</t>
        </is>
      </c>
      <c r="E200" s="183" t="n"/>
      <c r="F200" s="183" t="n"/>
      <c r="G200" s="183" t="inlineStr">
        <is>
          <t>On track</t>
        </is>
      </c>
      <c r="H200" s="191" t="inlineStr">
        <is>
          <t>0.0%</t>
        </is>
      </c>
      <c r="I200" s="172" t="d">
        <v>2022-03-01T00:00:00</v>
      </c>
      <c r="J200" s="192" t="d">
        <v>2022-11-01T00:00:00</v>
      </c>
      <c r="K200" s="174">
        <f>Milestones4352[[#This Row],[End Date]]-Milestones4352[[#This Row],[Start Date]]</f>
        <v/>
      </c>
      <c r="L200" s="181" t="inlineStr">
        <is>
          <t>2022-12-30</t>
        </is>
      </c>
      <c r="M200" s="141" t="n"/>
      <c r="N200" s="141" t="n"/>
      <c r="O200" s="141" t="n"/>
      <c r="P200" s="141">
        <f>IF(AND($G452="Goal",P$8&gt;=$I452,P$8&lt;=$I452+$K452-1),2,IF(AND($G452="Milestone",P$8&gt;=$I452,P$8&lt;=$I452+$K452-1),1,""))</f>
        <v/>
      </c>
      <c r="Q200" s="141">
        <f>IF(AND($G452="Goal",Q$8&gt;=$I452,Q$8&lt;=$I452+$K452-1),2,IF(AND($G452="Milestone",Q$8&gt;=$I452,Q$8&lt;=$I452+$K452-1),1,""))</f>
        <v/>
      </c>
      <c r="R200" s="141">
        <f>IF(AND($G452="Goal",R$8&gt;=$I452,R$8&lt;=$I452+$K452-1),2,IF(AND($G452="Milestone",R$8&gt;=$I452,R$8&lt;=$I452+$K452-1),1,""))</f>
        <v/>
      </c>
      <c r="S200" s="141">
        <f>IF(AND($G452="Goal",S$8&gt;=$I452,S$8&lt;=$I452+$K452-1),2,IF(AND($G452="Milestone",S$8&gt;=$I452,S$8&lt;=$I452+$K452-1),1,""))</f>
        <v/>
      </c>
      <c r="T200" s="141">
        <f>IF(AND($G452="Goal",T$8&gt;=$I452,T$8&lt;=$I452+$K452-1),2,IF(AND($G452="Milestone",T$8&gt;=$I452,T$8&lt;=$I452+$K452-1),1,""))</f>
        <v/>
      </c>
      <c r="U200" s="141">
        <f>IF(AND($G452="Goal",U$8&gt;=$I452,U$8&lt;=$I452+$K452-1),2,IF(AND($G452="Milestone",U$8&gt;=$I452,U$8&lt;=$I452+$K452-1),1,""))</f>
        <v/>
      </c>
      <c r="V200" s="141">
        <f>IF(AND($G452="Goal",V$8&gt;=$I452,V$8&lt;=$I452+$K452-1),2,IF(AND($G452="Milestone",V$8&gt;=$I452,V$8&lt;=$I452+$K452-1),1,""))</f>
        <v/>
      </c>
      <c r="W200" s="141">
        <f>IF(AND($G452="Goal",W$8&gt;=$I452,W$8&lt;=$I452+$K452-1),2,IF(AND($G452="Milestone",W$8&gt;=$I452,W$8&lt;=$I452+$K452-1),1,""))</f>
        <v/>
      </c>
      <c r="X200" s="218">
        <f>Milestones4352[[#This Row],[GoLive]]-Milestones4352[[#This Row],[Start Date]]</f>
        <v/>
      </c>
    </row>
    <row r="201" ht="75" customHeight="1" s="214">
      <c r="B201" s="138" t="inlineStr">
        <is>
          <t>PCP</t>
        </is>
      </c>
      <c r="C201" s="171" t="inlineStr">
        <is>
          <t>ST14717</t>
        </is>
      </c>
      <c r="D201" s="183" t="inlineStr">
        <is>
          <t>USP: Subscriber Electronic Funds Transfer-Medical Claims</t>
        </is>
      </c>
      <c r="E201" s="183" t="n"/>
      <c r="F201" s="183" t="n"/>
      <c r="G201" s="183" t="inlineStr">
        <is>
          <t>On track</t>
        </is>
      </c>
      <c r="H201" s="191" t="inlineStr">
        <is>
          <t>0.0%</t>
        </is>
      </c>
      <c r="I201" s="172" t="d">
        <v>2023-01-10T00:00:00</v>
      </c>
      <c r="J201" s="192" t="d">
        <v>2023-05-29T00:00:00</v>
      </c>
      <c r="K201" s="174">
        <f>Milestones4352[[#This Row],[End Date]]-Milestones4352[[#This Row],[Start Date]]</f>
        <v/>
      </c>
      <c r="L201" s="181" t="inlineStr">
        <is>
          <t>2022-11-01</t>
        </is>
      </c>
      <c r="M201" s="141" t="n"/>
      <c r="N201" s="141" t="n"/>
      <c r="O201" s="141" t="n"/>
      <c r="P201" s="141">
        <f>IF(AND($G453="Goal",P$8&gt;=$I453,P$8&lt;=$I453+$K453-1),2,IF(AND($G453="Milestone",P$8&gt;=$I453,P$8&lt;=$I453+$K453-1),1,""))</f>
        <v/>
      </c>
      <c r="Q201" s="141">
        <f>IF(AND($G453="Goal",Q$8&gt;=$I453,Q$8&lt;=$I453+$K453-1),2,IF(AND($G453="Milestone",Q$8&gt;=$I453,Q$8&lt;=$I453+$K453-1),1,""))</f>
        <v/>
      </c>
      <c r="R201" s="141">
        <f>IF(AND($G453="Goal",R$8&gt;=$I453,R$8&lt;=$I453+$K453-1),2,IF(AND($G453="Milestone",R$8&gt;=$I453,R$8&lt;=$I453+$K453-1),1,""))</f>
        <v/>
      </c>
      <c r="S201" s="141">
        <f>IF(AND($G453="Goal",S$8&gt;=$I453,S$8&lt;=$I453+$K453-1),2,IF(AND($G453="Milestone",S$8&gt;=$I453,S$8&lt;=$I453+$K453-1),1,""))</f>
        <v/>
      </c>
      <c r="T201" s="141">
        <f>IF(AND($G453="Goal",T$8&gt;=$I453,T$8&lt;=$I453+$K453-1),2,IF(AND($G453="Milestone",T$8&gt;=$I453,T$8&lt;=$I453+$K453-1),1,""))</f>
        <v/>
      </c>
      <c r="U201" s="141">
        <f>IF(AND($G453="Goal",U$8&gt;=$I453,U$8&lt;=$I453+$K453-1),2,IF(AND($G453="Milestone",U$8&gt;=$I453,U$8&lt;=$I453+$K453-1),1,""))</f>
        <v/>
      </c>
      <c r="V201" s="141">
        <f>IF(AND($G453="Goal",V$8&gt;=$I453,V$8&lt;=$I453+$K453-1),2,IF(AND($G453="Milestone",V$8&gt;=$I453,V$8&lt;=$I453+$K453-1),1,""))</f>
        <v/>
      </c>
      <c r="W201" s="141">
        <f>IF(AND($G453="Goal",W$8&gt;=$I453,W$8&lt;=$I453+$K453-1),2,IF(AND($G453="Milestone",W$8&gt;=$I453,W$8&lt;=$I453+$K453-1),1,""))</f>
        <v/>
      </c>
      <c r="X201" s="218">
        <f>Milestones4352[[#This Row],[GoLive]]-Milestones4352[[#This Row],[Start Date]]</f>
        <v/>
      </c>
    </row>
    <row r="202" ht="75" customHeight="1" s="214">
      <c r="B202" s="138" t="inlineStr">
        <is>
          <t>NA</t>
        </is>
      </c>
      <c r="C202" s="171" t="inlineStr">
        <is>
          <t>ST14718</t>
        </is>
      </c>
      <c r="D202" s="183" t="inlineStr">
        <is>
          <t>Affordability: Reimbursement, Medical Policy and ME Implementations</t>
        </is>
      </c>
      <c r="E202" s="183" t="n"/>
      <c r="F202" s="183" t="n"/>
      <c r="G202" s="183" t="inlineStr">
        <is>
          <t>On track</t>
        </is>
      </c>
      <c r="H202" s="191" t="inlineStr">
        <is>
          <t>18.2%</t>
        </is>
      </c>
      <c r="I202" s="172" t="d">
        <v>2021-01-01T00:00:00</v>
      </c>
      <c r="J202" s="192" t="d">
        <v>2022-12-31T00:00:00</v>
      </c>
      <c r="K202" s="174">
        <f>Milestones4352[[#This Row],[End Date]]-Milestones4352[[#This Row],[Start Date]]</f>
        <v/>
      </c>
      <c r="L202" s="181" t="inlineStr">
        <is>
          <t>2023-01-01</t>
        </is>
      </c>
      <c r="M202" s="141" t="n"/>
      <c r="N202" s="141" t="n"/>
      <c r="O202" s="141" t="n"/>
      <c r="P202" s="141">
        <f>IF(AND($G454="Goal",P$8&gt;=$I454,P$8&lt;=$I454+$K454-1),2,IF(AND($G454="Milestone",P$8&gt;=$I454,P$8&lt;=$I454+$K454-1),1,""))</f>
        <v/>
      </c>
      <c r="Q202" s="141">
        <f>IF(AND($G454="Goal",Q$8&gt;=$I454,Q$8&lt;=$I454+$K454-1),2,IF(AND($G454="Milestone",Q$8&gt;=$I454,Q$8&lt;=$I454+$K454-1),1,""))</f>
        <v/>
      </c>
      <c r="R202" s="141">
        <f>IF(AND($G454="Goal",R$8&gt;=$I454,R$8&lt;=$I454+$K454-1),2,IF(AND($G454="Milestone",R$8&gt;=$I454,R$8&lt;=$I454+$K454-1),1,""))</f>
        <v/>
      </c>
      <c r="S202" s="141">
        <f>IF(AND($G454="Goal",S$8&gt;=$I454,S$8&lt;=$I454+$K454-1),2,IF(AND($G454="Milestone",S$8&gt;=$I454,S$8&lt;=$I454+$K454-1),1,""))</f>
        <v/>
      </c>
      <c r="T202" s="141">
        <f>IF(AND($G454="Goal",T$8&gt;=$I454,T$8&lt;=$I454+$K454-1),2,IF(AND($G454="Milestone",T$8&gt;=$I454,T$8&lt;=$I454+$K454-1),1,""))</f>
        <v/>
      </c>
      <c r="U202" s="141">
        <f>IF(AND($G454="Goal",U$8&gt;=$I454,U$8&lt;=$I454+$K454-1),2,IF(AND($G454="Milestone",U$8&gt;=$I454,U$8&lt;=$I454+$K454-1),1,""))</f>
        <v/>
      </c>
      <c r="V202" s="141">
        <f>IF(AND($G454="Goal",V$8&gt;=$I454,V$8&lt;=$I454+$K454-1),2,IF(AND($G454="Milestone",V$8&gt;=$I454,V$8&lt;=$I454+$K454-1),1,""))</f>
        <v/>
      </c>
      <c r="W202" s="141">
        <f>IF(AND($G454="Goal",W$8&gt;=$I454,W$8&lt;=$I454+$K454-1),2,IF(AND($G454="Milestone",W$8&gt;=$I454,W$8&lt;=$I454+$K454-1),1,""))</f>
        <v/>
      </c>
      <c r="X202" s="218">
        <f>Milestones4352[[#This Row],[GoLive]]-Milestones4352[[#This Row],[Start Date]]</f>
        <v/>
      </c>
    </row>
    <row r="203" ht="75" customHeight="1" s="214">
      <c r="B203" s="138" t="inlineStr">
        <is>
          <t>CMP</t>
        </is>
      </c>
      <c r="C203" s="171" t="inlineStr">
        <is>
          <t>ST14724</t>
        </is>
      </c>
      <c r="D203" s="183" t="inlineStr">
        <is>
          <t>PLN Like Network/Capabilities for Oxford</t>
        </is>
      </c>
      <c r="E203" s="183" t="n"/>
      <c r="F203" s="183" t="n"/>
      <c r="G203" s="183" t="inlineStr">
        <is>
          <t>On track</t>
        </is>
      </c>
      <c r="H203" s="191" t="inlineStr">
        <is>
          <t>0.0%</t>
        </is>
      </c>
      <c r="I203" s="172" t="d">
        <v>2022-03-07T00:00:00</v>
      </c>
      <c r="J203" s="192" t="d">
        <v>2022-10-01T00:00:00</v>
      </c>
      <c r="K203" s="174">
        <f>Milestones4352[[#This Row],[End Date]]-Milestones4352[[#This Row],[Start Date]]</f>
        <v/>
      </c>
      <c r="L203" s="181" t="inlineStr">
        <is>
          <t>2023-01-01</t>
        </is>
      </c>
      <c r="M203" s="141" t="n"/>
      <c r="N203" s="141" t="n"/>
      <c r="O203" s="141" t="n"/>
      <c r="P203" s="141">
        <f>IF(AND($G455="Goal",P$8&gt;=$I455,P$8&lt;=$I455+$K455-1),2,IF(AND($G455="Milestone",P$8&gt;=$I455,P$8&lt;=$I455+$K455-1),1,""))</f>
        <v/>
      </c>
      <c r="Q203" s="141">
        <f>IF(AND($G455="Goal",Q$8&gt;=$I455,Q$8&lt;=$I455+$K455-1),2,IF(AND($G455="Milestone",Q$8&gt;=$I455,Q$8&lt;=$I455+$K455-1),1,""))</f>
        <v/>
      </c>
      <c r="R203" s="141">
        <f>IF(AND($G455="Goal",R$8&gt;=$I455,R$8&lt;=$I455+$K455-1),2,IF(AND($G455="Milestone",R$8&gt;=$I455,R$8&lt;=$I455+$K455-1),1,""))</f>
        <v/>
      </c>
      <c r="S203" s="141">
        <f>IF(AND($G455="Goal",S$8&gt;=$I455,S$8&lt;=$I455+$K455-1),2,IF(AND($G455="Milestone",S$8&gt;=$I455,S$8&lt;=$I455+$K455-1),1,""))</f>
        <v/>
      </c>
      <c r="T203" s="141">
        <f>IF(AND($G455="Goal",T$8&gt;=$I455,T$8&lt;=$I455+$K455-1),2,IF(AND($G455="Milestone",T$8&gt;=$I455,T$8&lt;=$I455+$K455-1),1,""))</f>
        <v/>
      </c>
      <c r="U203" s="141">
        <f>IF(AND($G455="Goal",U$8&gt;=$I455,U$8&lt;=$I455+$K455-1),2,IF(AND($G455="Milestone",U$8&gt;=$I455,U$8&lt;=$I455+$K455-1),1,""))</f>
        <v/>
      </c>
      <c r="V203" s="141">
        <f>IF(AND($G455="Goal",V$8&gt;=$I455,V$8&lt;=$I455+$K455-1),2,IF(AND($G455="Milestone",V$8&gt;=$I455,V$8&lt;=$I455+$K455-1),1,""))</f>
        <v/>
      </c>
      <c r="W203" s="141">
        <f>IF(AND($G455="Goal",W$8&gt;=$I455,W$8&lt;=$I455+$K455-1),2,IF(AND($G455="Milestone",W$8&gt;=$I455,W$8&lt;=$I455+$K455-1),1,""))</f>
        <v/>
      </c>
      <c r="X203" s="218">
        <f>Milestones4352[[#This Row],[GoLive]]-Milestones4352[[#This Row],[Start Date]]</f>
        <v/>
      </c>
    </row>
    <row r="204" ht="75" customHeight="1" s="214">
      <c r="B204" s="138" t="inlineStr">
        <is>
          <t>ME</t>
        </is>
      </c>
      <c r="C204" s="171" t="inlineStr">
        <is>
          <t>ST14725</t>
        </is>
      </c>
      <c r="D204" s="183" t="inlineStr">
        <is>
          <t>ACET: Ability to generate member specific letters for LF groups via template in the ACET Desktop</t>
        </is>
      </c>
      <c r="E204" s="183" t="n"/>
      <c r="F204" s="183" t="n"/>
      <c r="G204" s="183" t="inlineStr">
        <is>
          <t>Complete</t>
        </is>
      </c>
      <c r="H204" s="191" t="inlineStr">
        <is>
          <t>100.0%</t>
        </is>
      </c>
      <c r="I204" s="172" t="d">
        <v>2022-01-01T00:00:00</v>
      </c>
      <c r="J204" s="192" t="d">
        <v>2022-04-12T00:00:00</v>
      </c>
      <c r="K204" s="174">
        <f>Milestones4352[[#This Row],[End Date]]-Milestones4352[[#This Row],[Start Date]]</f>
        <v/>
      </c>
      <c r="L204" s="181" t="inlineStr">
        <is>
          <t>2022-04-12</t>
        </is>
      </c>
      <c r="M204" s="141" t="n"/>
      <c r="N204" s="141" t="n"/>
      <c r="O204" s="141" t="n"/>
      <c r="P204" s="141">
        <f>IF(AND($G456="Goal",P$8&gt;=$I456,P$8&lt;=$I456+$K456-1),2,IF(AND($G456="Milestone",P$8&gt;=$I456,P$8&lt;=$I456+$K456-1),1,""))</f>
        <v/>
      </c>
      <c r="Q204" s="141">
        <f>IF(AND($G456="Goal",Q$8&gt;=$I456,Q$8&lt;=$I456+$K456-1),2,IF(AND($G456="Milestone",Q$8&gt;=$I456,Q$8&lt;=$I456+$K456-1),1,""))</f>
        <v/>
      </c>
      <c r="R204" s="141">
        <f>IF(AND($G456="Goal",R$8&gt;=$I456,R$8&lt;=$I456+$K456-1),2,IF(AND($G456="Milestone",R$8&gt;=$I456,R$8&lt;=$I456+$K456-1),1,""))</f>
        <v/>
      </c>
      <c r="S204" s="141">
        <f>IF(AND($G456="Goal",S$8&gt;=$I456,S$8&lt;=$I456+$K456-1),2,IF(AND($G456="Milestone",S$8&gt;=$I456,S$8&lt;=$I456+$K456-1),1,""))</f>
        <v/>
      </c>
      <c r="T204" s="141">
        <f>IF(AND($G456="Goal",T$8&gt;=$I456,T$8&lt;=$I456+$K456-1),2,IF(AND($G456="Milestone",T$8&gt;=$I456,T$8&lt;=$I456+$K456-1),1,""))</f>
        <v/>
      </c>
      <c r="U204" s="141">
        <f>IF(AND($G456="Goal",U$8&gt;=$I456,U$8&lt;=$I456+$K456-1),2,IF(AND($G456="Milestone",U$8&gt;=$I456,U$8&lt;=$I456+$K456-1),1,""))</f>
        <v/>
      </c>
      <c r="V204" s="141">
        <f>IF(AND($G456="Goal",V$8&gt;=$I456,V$8&lt;=$I456+$K456-1),2,IF(AND($G456="Milestone",V$8&gt;=$I456,V$8&lt;=$I456+$K456-1),1,""))</f>
        <v/>
      </c>
      <c r="W204" s="141">
        <f>IF(AND($G456="Goal",W$8&gt;=$I456,W$8&lt;=$I456+$K456-1),2,IF(AND($G456="Milestone",W$8&gt;=$I456,W$8&lt;=$I456+$K456-1),1,""))</f>
        <v/>
      </c>
      <c r="X204" s="218">
        <f>Milestones4352[[#This Row],[GoLive]]-Milestones4352[[#This Row],[Start Date]]</f>
        <v/>
      </c>
    </row>
    <row r="205" ht="75" customHeight="1" s="214">
      <c r="B205" s="138" t="inlineStr">
        <is>
          <t>CMP</t>
        </is>
      </c>
      <c r="C205" s="171" t="inlineStr">
        <is>
          <t>ST14728</t>
        </is>
      </c>
      <c r="D205" s="183" t="inlineStr">
        <is>
          <t>8/1/22 FI Market Expansions  (PR3.5)</t>
        </is>
      </c>
      <c r="E205" s="183" t="n"/>
      <c r="F205" s="183" t="n"/>
      <c r="G205" s="183" t="inlineStr">
        <is>
          <t>On track</t>
        </is>
      </c>
      <c r="H205" s="191" t="inlineStr">
        <is>
          <t>74.1%</t>
        </is>
      </c>
      <c r="I205" s="172" t="d">
        <v>2022-01-01T00:00:00</v>
      </c>
      <c r="J205" s="192" t="d">
        <v>2022-08-01T00:00:00</v>
      </c>
      <c r="K205" s="174">
        <f>Milestones4352[[#This Row],[End Date]]-Milestones4352[[#This Row],[Start Date]]</f>
        <v/>
      </c>
      <c r="L205" s="181" t="inlineStr">
        <is>
          <t>2022-08-01</t>
        </is>
      </c>
      <c r="M205" s="141" t="n"/>
      <c r="N205" s="141" t="n"/>
      <c r="O205" s="141" t="n"/>
      <c r="P205" s="141">
        <f>IF(AND($G457="Goal",P$8&gt;=$I457,P$8&lt;=$I457+$K457-1),2,IF(AND($G457="Milestone",P$8&gt;=$I457,P$8&lt;=$I457+$K457-1),1,""))</f>
        <v/>
      </c>
      <c r="Q205" s="141">
        <f>IF(AND($G457="Goal",Q$8&gt;=$I457,Q$8&lt;=$I457+$K457-1),2,IF(AND($G457="Milestone",Q$8&gt;=$I457,Q$8&lt;=$I457+$K457-1),1,""))</f>
        <v/>
      </c>
      <c r="R205" s="141">
        <f>IF(AND($G457="Goal",R$8&gt;=$I457,R$8&lt;=$I457+$K457-1),2,IF(AND($G457="Milestone",R$8&gt;=$I457,R$8&lt;=$I457+$K457-1),1,""))</f>
        <v/>
      </c>
      <c r="S205" s="141">
        <f>IF(AND($G457="Goal",S$8&gt;=$I457,S$8&lt;=$I457+$K457-1),2,IF(AND($G457="Milestone",S$8&gt;=$I457,S$8&lt;=$I457+$K457-1),1,""))</f>
        <v/>
      </c>
      <c r="T205" s="141">
        <f>IF(AND($G457="Goal",T$8&gt;=$I457,T$8&lt;=$I457+$K457-1),2,IF(AND($G457="Milestone",T$8&gt;=$I457,T$8&lt;=$I457+$K457-1),1,""))</f>
        <v/>
      </c>
      <c r="U205" s="141">
        <f>IF(AND($G457="Goal",U$8&gt;=$I457,U$8&lt;=$I457+$K457-1),2,IF(AND($G457="Milestone",U$8&gt;=$I457,U$8&lt;=$I457+$K457-1),1,""))</f>
        <v/>
      </c>
      <c r="V205" s="141">
        <f>IF(AND($G457="Goal",V$8&gt;=$I457,V$8&lt;=$I457+$K457-1),2,IF(AND($G457="Milestone",V$8&gt;=$I457,V$8&lt;=$I457+$K457-1),1,""))</f>
        <v/>
      </c>
      <c r="W205" s="141">
        <f>IF(AND($G457="Goal",W$8&gt;=$I457,W$8&lt;=$I457+$K457-1),2,IF(AND($G457="Milestone",W$8&gt;=$I457,W$8&lt;=$I457+$K457-1),1,""))</f>
        <v/>
      </c>
      <c r="X205" s="218">
        <f>Milestones4352[[#This Row],[GoLive]]-Milestones4352[[#This Row],[Start Date]]</f>
        <v/>
      </c>
    </row>
    <row r="206" ht="75" customHeight="1" s="214">
      <c r="B206" s="138" t="inlineStr">
        <is>
          <t>CMP</t>
        </is>
      </c>
      <c r="C206" s="171" t="inlineStr">
        <is>
          <t>ST14729</t>
        </is>
      </c>
      <c r="D206" s="183" t="inlineStr">
        <is>
          <t>9/1/22 FI Market Expansions  (PR3.5)</t>
        </is>
      </c>
      <c r="E206" s="183" t="n"/>
      <c r="F206" s="183" t="n"/>
      <c r="G206" s="183" t="inlineStr">
        <is>
          <t>On track</t>
        </is>
      </c>
      <c r="H206" s="191" t="inlineStr">
        <is>
          <t>64.4%</t>
        </is>
      </c>
      <c r="I206" s="172" t="d">
        <v>2022-01-01T00:00:00</v>
      </c>
      <c r="J206" s="192" t="d">
        <v>2022-09-01T00:00:00</v>
      </c>
      <c r="K206" s="174">
        <f>Milestones4352[[#This Row],[End Date]]-Milestones4352[[#This Row],[Start Date]]</f>
        <v/>
      </c>
      <c r="L206" s="181" t="inlineStr">
        <is>
          <t>2022-09-01</t>
        </is>
      </c>
      <c r="M206" s="141" t="n"/>
      <c r="N206" s="141" t="n"/>
      <c r="O206" s="141" t="n"/>
      <c r="P206" s="141">
        <f>IF(AND($G458="Goal",P$8&gt;=$I458,P$8&lt;=$I458+$K458-1),2,IF(AND($G458="Milestone",P$8&gt;=$I458,P$8&lt;=$I458+$K458-1),1,""))</f>
        <v/>
      </c>
      <c r="Q206" s="141">
        <f>IF(AND($G458="Goal",Q$8&gt;=$I458,Q$8&lt;=$I458+$K458-1),2,IF(AND($G458="Milestone",Q$8&gt;=$I458,Q$8&lt;=$I458+$K458-1),1,""))</f>
        <v/>
      </c>
      <c r="R206" s="141">
        <f>IF(AND($G458="Goal",R$8&gt;=$I458,R$8&lt;=$I458+$K458-1),2,IF(AND($G458="Milestone",R$8&gt;=$I458,R$8&lt;=$I458+$K458-1),1,""))</f>
        <v/>
      </c>
      <c r="S206" s="141">
        <f>IF(AND($G458="Goal",S$8&gt;=$I458,S$8&lt;=$I458+$K458-1),2,IF(AND($G458="Milestone",S$8&gt;=$I458,S$8&lt;=$I458+$K458-1),1,""))</f>
        <v/>
      </c>
      <c r="T206" s="141">
        <f>IF(AND($G458="Goal",T$8&gt;=$I458,T$8&lt;=$I458+$K458-1),2,IF(AND($G458="Milestone",T$8&gt;=$I458,T$8&lt;=$I458+$K458-1),1,""))</f>
        <v/>
      </c>
      <c r="U206" s="141">
        <f>IF(AND($G458="Goal",U$8&gt;=$I458,U$8&lt;=$I458+$K458-1),2,IF(AND($G458="Milestone",U$8&gt;=$I458,U$8&lt;=$I458+$K458-1),1,""))</f>
        <v/>
      </c>
      <c r="V206" s="141">
        <f>IF(AND($G458="Goal",V$8&gt;=$I458,V$8&lt;=$I458+$K458-1),2,IF(AND($G458="Milestone",V$8&gt;=$I458,V$8&lt;=$I458+$K458-1),1,""))</f>
        <v/>
      </c>
      <c r="W206" s="141">
        <f>IF(AND($G458="Goal",W$8&gt;=$I458,W$8&lt;=$I458+$K458-1),2,IF(AND($G458="Milestone",W$8&gt;=$I458,W$8&lt;=$I458+$K458-1),1,""))</f>
        <v/>
      </c>
      <c r="X206" s="218">
        <f>Milestones4352[[#This Row],[GoLive]]-Milestones4352[[#This Row],[Start Date]]</f>
        <v/>
      </c>
    </row>
    <row r="207" ht="75" customHeight="1" s="214">
      <c r="B207" s="138" t="inlineStr">
        <is>
          <t>CMP</t>
        </is>
      </c>
      <c r="C207" s="171" t="inlineStr">
        <is>
          <t>ST14730</t>
        </is>
      </c>
      <c r="D207" s="183" t="inlineStr">
        <is>
          <t>8/1 FI River Valley Heritage (RVH) Expansion</t>
        </is>
      </c>
      <c r="E207" s="183" t="n"/>
      <c r="F207" s="183" t="n"/>
      <c r="G207" s="183" t="inlineStr">
        <is>
          <t>On track</t>
        </is>
      </c>
      <c r="H207" s="191" t="inlineStr">
        <is>
          <t>38.6%</t>
        </is>
      </c>
      <c r="I207" s="172" t="d">
        <v>2022-02-01T00:00:00</v>
      </c>
      <c r="J207" s="192" t="d">
        <v>2022-08-01T00:00:00</v>
      </c>
      <c r="K207" s="174">
        <f>Milestones4352[[#This Row],[End Date]]-Milestones4352[[#This Row],[Start Date]]</f>
        <v/>
      </c>
      <c r="L207" s="181" t="inlineStr">
        <is>
          <t>2022-08-01</t>
        </is>
      </c>
      <c r="M207" s="141" t="n"/>
      <c r="N207" s="141" t="n"/>
      <c r="O207" s="141" t="n"/>
      <c r="P207" s="141">
        <f>IF(AND($G459="Goal",P$8&gt;=$I459,P$8&lt;=$I459+$K459-1),2,IF(AND($G459="Milestone",P$8&gt;=$I459,P$8&lt;=$I459+$K459-1),1,""))</f>
        <v/>
      </c>
      <c r="Q207" s="141">
        <f>IF(AND($G459="Goal",Q$8&gt;=$I459,Q$8&lt;=$I459+$K459-1),2,IF(AND($G459="Milestone",Q$8&gt;=$I459,Q$8&lt;=$I459+$K459-1),1,""))</f>
        <v/>
      </c>
      <c r="R207" s="141">
        <f>IF(AND($G459="Goal",R$8&gt;=$I459,R$8&lt;=$I459+$K459-1),2,IF(AND($G459="Milestone",R$8&gt;=$I459,R$8&lt;=$I459+$K459-1),1,""))</f>
        <v/>
      </c>
      <c r="S207" s="141">
        <f>IF(AND($G459="Goal",S$8&gt;=$I459,S$8&lt;=$I459+$K459-1),2,IF(AND($G459="Milestone",S$8&gt;=$I459,S$8&lt;=$I459+$K459-1),1,""))</f>
        <v/>
      </c>
      <c r="T207" s="141">
        <f>IF(AND($G459="Goal",T$8&gt;=$I459,T$8&lt;=$I459+$K459-1),2,IF(AND($G459="Milestone",T$8&gt;=$I459,T$8&lt;=$I459+$K459-1),1,""))</f>
        <v/>
      </c>
      <c r="U207" s="141">
        <f>IF(AND($G459="Goal",U$8&gt;=$I459,U$8&lt;=$I459+$K459-1),2,IF(AND($G459="Milestone",U$8&gt;=$I459,U$8&lt;=$I459+$K459-1),1,""))</f>
        <v/>
      </c>
      <c r="V207" s="141">
        <f>IF(AND($G459="Goal",V$8&gt;=$I459,V$8&lt;=$I459+$K459-1),2,IF(AND($G459="Milestone",V$8&gt;=$I459,V$8&lt;=$I459+$K459-1),1,""))</f>
        <v/>
      </c>
      <c r="W207" s="141">
        <f>IF(AND($G459="Goal",W$8&gt;=$I459,W$8&lt;=$I459+$K459-1),2,IF(AND($G459="Milestone",W$8&gt;=$I459,W$8&lt;=$I459+$K459-1),1,""))</f>
        <v/>
      </c>
      <c r="X207" s="218">
        <f>Milestones4352[[#This Row],[GoLive]]-Milestones4352[[#This Row],[Start Date]]</f>
        <v/>
      </c>
    </row>
    <row r="208" ht="75" customHeight="1" s="214">
      <c r="B208" s="138" t="inlineStr">
        <is>
          <t>CMP</t>
        </is>
      </c>
      <c r="C208" s="171" t="inlineStr">
        <is>
          <t>ST14731</t>
        </is>
      </c>
      <c r="D208" s="183" t="inlineStr">
        <is>
          <t>10/1 FI River Valley Heritage (RVH) Expansion</t>
        </is>
      </c>
      <c r="E208" s="183" t="n"/>
      <c r="F208" s="183" t="n"/>
      <c r="G208" s="183" t="inlineStr">
        <is>
          <t>On track</t>
        </is>
      </c>
      <c r="H208" s="191" t="inlineStr">
        <is>
          <t>36.4%</t>
        </is>
      </c>
      <c r="I208" s="172" t="d">
        <v>2022-02-01T00:00:00</v>
      </c>
      <c r="J208" s="192" t="d">
        <v>2022-08-01T00:00:00</v>
      </c>
      <c r="K208" s="174">
        <f>Milestones4352[[#This Row],[End Date]]-Milestones4352[[#This Row],[Start Date]]</f>
        <v/>
      </c>
      <c r="L208" s="181" t="inlineStr">
        <is>
          <t>2022-10-01</t>
        </is>
      </c>
      <c r="M208" s="141" t="n"/>
      <c r="N208" s="141" t="n"/>
      <c r="O208" s="141" t="n"/>
      <c r="P208" s="141">
        <f>IF(AND($G460="Goal",P$8&gt;=$I460,P$8&lt;=$I460+$K460-1),2,IF(AND($G460="Milestone",P$8&gt;=$I460,P$8&lt;=$I460+$K460-1),1,""))</f>
        <v/>
      </c>
      <c r="Q208" s="141">
        <f>IF(AND($G460="Goal",Q$8&gt;=$I460,Q$8&lt;=$I460+$K460-1),2,IF(AND($G460="Milestone",Q$8&gt;=$I460,Q$8&lt;=$I460+$K460-1),1,""))</f>
        <v/>
      </c>
      <c r="R208" s="141">
        <f>IF(AND($G460="Goal",R$8&gt;=$I460,R$8&lt;=$I460+$K460-1),2,IF(AND($G460="Milestone",R$8&gt;=$I460,R$8&lt;=$I460+$K460-1),1,""))</f>
        <v/>
      </c>
      <c r="S208" s="141">
        <f>IF(AND($G460="Goal",S$8&gt;=$I460,S$8&lt;=$I460+$K460-1),2,IF(AND($G460="Milestone",S$8&gt;=$I460,S$8&lt;=$I460+$K460-1),1,""))</f>
        <v/>
      </c>
      <c r="T208" s="141">
        <f>IF(AND($G460="Goal",T$8&gt;=$I460,T$8&lt;=$I460+$K460-1),2,IF(AND($G460="Milestone",T$8&gt;=$I460,T$8&lt;=$I460+$K460-1),1,""))</f>
        <v/>
      </c>
      <c r="U208" s="141">
        <f>IF(AND($G460="Goal",U$8&gt;=$I460,U$8&lt;=$I460+$K460-1),2,IF(AND($G460="Milestone",U$8&gt;=$I460,U$8&lt;=$I460+$K460-1),1,""))</f>
        <v/>
      </c>
      <c r="V208" s="141">
        <f>IF(AND($G460="Goal",V$8&gt;=$I460,V$8&lt;=$I460+$K460-1),2,IF(AND($G460="Milestone",V$8&gt;=$I460,V$8&lt;=$I460+$K460-1),1,""))</f>
        <v/>
      </c>
      <c r="W208" s="141">
        <f>IF(AND($G460="Goal",W$8&gt;=$I460,W$8&lt;=$I460+$K460-1),2,IF(AND($G460="Milestone",W$8&gt;=$I460,W$8&lt;=$I460+$K460-1),1,""))</f>
        <v/>
      </c>
      <c r="X208" s="218">
        <f>Milestones4352[[#This Row],[GoLive]]-Milestones4352[[#This Row],[Start Date]]</f>
        <v/>
      </c>
    </row>
    <row r="209" ht="75" customHeight="1" s="214">
      <c r="B209" s="138" t="inlineStr">
        <is>
          <t>CMP</t>
        </is>
      </c>
      <c r="C209" s="171" t="inlineStr">
        <is>
          <t>ST14733</t>
        </is>
      </c>
      <c r="D209" s="183" t="inlineStr">
        <is>
          <t>NavigateNow LF - Market Expansion 6/1</t>
        </is>
      </c>
      <c r="E209" s="183" t="n"/>
      <c r="F209" s="183" t="n"/>
      <c r="G209" s="183" t="inlineStr">
        <is>
          <t>On track</t>
        </is>
      </c>
      <c r="H209" s="191" t="inlineStr">
        <is>
          <t>100.0%</t>
        </is>
      </c>
      <c r="I209" s="172" t="d">
        <v>2022-01-01T00:00:00</v>
      </c>
      <c r="J209" s="192" t="d">
        <v>2022-06-01T00:00:00</v>
      </c>
      <c r="K209" s="174">
        <f>Milestones4352[[#This Row],[End Date]]-Milestones4352[[#This Row],[Start Date]]</f>
        <v/>
      </c>
      <c r="L209" s="181" t="inlineStr">
        <is>
          <t>2022-06-01</t>
        </is>
      </c>
      <c r="M209" s="141" t="n"/>
      <c r="N209" s="141" t="n"/>
      <c r="O209" s="141" t="n"/>
      <c r="P209" s="141">
        <f>IF(AND($G461="Goal",P$8&gt;=$I461,P$8&lt;=$I461+$K461-1),2,IF(AND($G461="Milestone",P$8&gt;=$I461,P$8&lt;=$I461+$K461-1),1,""))</f>
        <v/>
      </c>
      <c r="Q209" s="141">
        <f>IF(AND($G461="Goal",Q$8&gt;=$I461,Q$8&lt;=$I461+$K461-1),2,IF(AND($G461="Milestone",Q$8&gt;=$I461,Q$8&lt;=$I461+$K461-1),1,""))</f>
        <v/>
      </c>
      <c r="R209" s="141">
        <f>IF(AND($G461="Goal",R$8&gt;=$I461,R$8&lt;=$I461+$K461-1),2,IF(AND($G461="Milestone",R$8&gt;=$I461,R$8&lt;=$I461+$K461-1),1,""))</f>
        <v/>
      </c>
      <c r="S209" s="141">
        <f>IF(AND($G461="Goal",S$8&gt;=$I461,S$8&lt;=$I461+$K461-1),2,IF(AND($G461="Milestone",S$8&gt;=$I461,S$8&lt;=$I461+$K461-1),1,""))</f>
        <v/>
      </c>
      <c r="T209" s="141">
        <f>IF(AND($G461="Goal",T$8&gt;=$I461,T$8&lt;=$I461+$K461-1),2,IF(AND($G461="Milestone",T$8&gt;=$I461,T$8&lt;=$I461+$K461-1),1,""))</f>
        <v/>
      </c>
      <c r="U209" s="141">
        <f>IF(AND($G461="Goal",U$8&gt;=$I461,U$8&lt;=$I461+$K461-1),2,IF(AND($G461="Milestone",U$8&gt;=$I461,U$8&lt;=$I461+$K461-1),1,""))</f>
        <v/>
      </c>
      <c r="V209" s="141">
        <f>IF(AND($G461="Goal",V$8&gt;=$I461,V$8&lt;=$I461+$K461-1),2,IF(AND($G461="Milestone",V$8&gt;=$I461,V$8&lt;=$I461+$K461-1),1,""))</f>
        <v/>
      </c>
      <c r="W209" s="141">
        <f>IF(AND($G461="Goal",W$8&gt;=$I461,W$8&lt;=$I461+$K461-1),2,IF(AND($G461="Milestone",W$8&gt;=$I461,W$8&lt;=$I461+$K461-1),1,""))</f>
        <v/>
      </c>
      <c r="X209" s="218">
        <f>Milestones4352[[#This Row],[GoLive]]-Milestones4352[[#This Row],[Start Date]]</f>
        <v/>
      </c>
    </row>
    <row r="210" ht="75" customHeight="1" s="214">
      <c r="B210" s="138" t="inlineStr">
        <is>
          <t>CMP</t>
        </is>
      </c>
      <c r="C210" s="171" t="inlineStr">
        <is>
          <t>ST14734</t>
        </is>
      </c>
      <c r="D210" s="183" t="inlineStr">
        <is>
          <t>NavigateNOW LF-Market Expansion 9/1</t>
        </is>
      </c>
      <c r="E210" s="183" t="n"/>
      <c r="F210" s="183" t="n"/>
      <c r="G210" s="183" t="inlineStr">
        <is>
          <t>On track</t>
        </is>
      </c>
      <c r="H210" s="191" t="inlineStr">
        <is>
          <t>100.0%</t>
        </is>
      </c>
      <c r="I210" s="172" t="d">
        <v>2022-03-01T00:00:00</v>
      </c>
      <c r="J210" s="192" t="d">
        <v>2022-09-01T00:00:00</v>
      </c>
      <c r="K210" s="174">
        <f>Milestones4352[[#This Row],[End Date]]-Milestones4352[[#This Row],[Start Date]]</f>
        <v/>
      </c>
      <c r="L210" s="181" t="inlineStr">
        <is>
          <t>2022-09-01</t>
        </is>
      </c>
      <c r="M210" s="141" t="n"/>
      <c r="N210" s="141" t="n"/>
      <c r="O210" s="141" t="n"/>
      <c r="P210" s="141">
        <f>IF(AND($G462="Goal",P$8&gt;=$I462,P$8&lt;=$I462+$K462-1),2,IF(AND($G462="Milestone",P$8&gt;=$I462,P$8&lt;=$I462+$K462-1),1,""))</f>
        <v/>
      </c>
      <c r="Q210" s="141">
        <f>IF(AND($G462="Goal",Q$8&gt;=$I462,Q$8&lt;=$I462+$K462-1),2,IF(AND($G462="Milestone",Q$8&gt;=$I462,Q$8&lt;=$I462+$K462-1),1,""))</f>
        <v/>
      </c>
      <c r="R210" s="141">
        <f>IF(AND($G462="Goal",R$8&gt;=$I462,R$8&lt;=$I462+$K462-1),2,IF(AND($G462="Milestone",R$8&gt;=$I462,R$8&lt;=$I462+$K462-1),1,""))</f>
        <v/>
      </c>
      <c r="S210" s="141">
        <f>IF(AND($G462="Goal",S$8&gt;=$I462,S$8&lt;=$I462+$K462-1),2,IF(AND($G462="Milestone",S$8&gt;=$I462,S$8&lt;=$I462+$K462-1),1,""))</f>
        <v/>
      </c>
      <c r="T210" s="141">
        <f>IF(AND($G462="Goal",T$8&gt;=$I462,T$8&lt;=$I462+$K462-1),2,IF(AND($G462="Milestone",T$8&gt;=$I462,T$8&lt;=$I462+$K462-1),1,""))</f>
        <v/>
      </c>
      <c r="U210" s="141">
        <f>IF(AND($G462="Goal",U$8&gt;=$I462,U$8&lt;=$I462+$K462-1),2,IF(AND($G462="Milestone",U$8&gt;=$I462,U$8&lt;=$I462+$K462-1),1,""))</f>
        <v/>
      </c>
      <c r="V210" s="141">
        <f>IF(AND($G462="Goal",V$8&gt;=$I462,V$8&lt;=$I462+$K462-1),2,IF(AND($G462="Milestone",V$8&gt;=$I462,V$8&lt;=$I462+$K462-1),1,""))</f>
        <v/>
      </c>
      <c r="W210" s="141">
        <f>IF(AND($G462="Goal",W$8&gt;=$I462,W$8&lt;=$I462+$K462-1),2,IF(AND($G462="Milestone",W$8&gt;=$I462,W$8&lt;=$I462+$K462-1),1,""))</f>
        <v/>
      </c>
      <c r="X210" s="218">
        <f>Milestones4352[[#This Row],[GoLive]]-Milestones4352[[#This Row],[Start Date]]</f>
        <v/>
      </c>
    </row>
    <row r="211" ht="75" customHeight="1" s="214">
      <c r="B211" s="138" t="inlineStr">
        <is>
          <t>CMP</t>
        </is>
      </c>
      <c r="C211" s="171" t="inlineStr">
        <is>
          <t>ST14807</t>
        </is>
      </c>
      <c r="D211" s="183" t="inlineStr">
        <is>
          <t>8/1 Nexus ACO Expansion</t>
        </is>
      </c>
      <c r="E211" s="183" t="n"/>
      <c r="F211" s="183" t="n"/>
      <c r="G211" s="183" t="inlineStr">
        <is>
          <t>On track</t>
        </is>
      </c>
      <c r="H211" s="191" t="inlineStr">
        <is>
          <t>0.0%</t>
        </is>
      </c>
      <c r="I211" s="172" t="d">
        <v>2022-03-22T00:00:00</v>
      </c>
      <c r="J211" s="192" t="d">
        <v>2022-08-01T00:00:00</v>
      </c>
      <c r="K211" s="174">
        <f>Milestones4352[[#This Row],[End Date]]-Milestones4352[[#This Row],[Start Date]]</f>
        <v/>
      </c>
      <c r="L211" s="181" t="inlineStr">
        <is>
          <t>2022-08-01</t>
        </is>
      </c>
      <c r="M211" s="141" t="n"/>
      <c r="N211" s="141" t="n"/>
      <c r="O211" s="141" t="n"/>
      <c r="P211" s="141">
        <f>IF(AND($G463="Goal",P$8&gt;=$I463,P$8&lt;=$I463+$K463-1),2,IF(AND($G463="Milestone",P$8&gt;=$I463,P$8&lt;=$I463+$K463-1),1,""))</f>
        <v/>
      </c>
      <c r="Q211" s="141">
        <f>IF(AND($G463="Goal",Q$8&gt;=$I463,Q$8&lt;=$I463+$K463-1),2,IF(AND($G463="Milestone",Q$8&gt;=$I463,Q$8&lt;=$I463+$K463-1),1,""))</f>
        <v/>
      </c>
      <c r="R211" s="141">
        <f>IF(AND($G463="Goal",R$8&gt;=$I463,R$8&lt;=$I463+$K463-1),2,IF(AND($G463="Milestone",R$8&gt;=$I463,R$8&lt;=$I463+$K463-1),1,""))</f>
        <v/>
      </c>
      <c r="S211" s="141">
        <f>IF(AND($G463="Goal",S$8&gt;=$I463,S$8&lt;=$I463+$K463-1),2,IF(AND($G463="Milestone",S$8&gt;=$I463,S$8&lt;=$I463+$K463-1),1,""))</f>
        <v/>
      </c>
      <c r="T211" s="141">
        <f>IF(AND($G463="Goal",T$8&gt;=$I463,T$8&lt;=$I463+$K463-1),2,IF(AND($G463="Milestone",T$8&gt;=$I463,T$8&lt;=$I463+$K463-1),1,""))</f>
        <v/>
      </c>
      <c r="U211" s="141">
        <f>IF(AND($G463="Goal",U$8&gt;=$I463,U$8&lt;=$I463+$K463-1),2,IF(AND($G463="Milestone",U$8&gt;=$I463,U$8&lt;=$I463+$K463-1),1,""))</f>
        <v/>
      </c>
      <c r="V211" s="141">
        <f>IF(AND($G463="Goal",V$8&gt;=$I463,V$8&lt;=$I463+$K463-1),2,IF(AND($G463="Milestone",V$8&gt;=$I463,V$8&lt;=$I463+$K463-1),1,""))</f>
        <v/>
      </c>
      <c r="W211" s="141">
        <f>IF(AND($G463="Goal",W$8&gt;=$I463,W$8&lt;=$I463+$K463-1),2,IF(AND($G463="Milestone",W$8&gt;=$I463,W$8&lt;=$I463+$K463-1),1,""))</f>
        <v/>
      </c>
      <c r="X211" s="218">
        <f>Milestones4352[[#This Row],[GoLive]]-Milestones4352[[#This Row],[Start Date]]</f>
        <v/>
      </c>
    </row>
    <row r="212" ht="75" customHeight="1" s="214">
      <c r="B212" s="138" t="inlineStr">
        <is>
          <t>CMP</t>
        </is>
      </c>
      <c r="C212" s="171" t="inlineStr">
        <is>
          <t>ST14869</t>
        </is>
      </c>
      <c r="D212" s="183" t="inlineStr">
        <is>
          <t>Virtual Primary Care/OVC-1/1/2023</t>
        </is>
      </c>
      <c r="E212" s="183" t="n"/>
      <c r="F212" s="183" t="n"/>
      <c r="G212" s="183" t="inlineStr">
        <is>
          <t>On track</t>
        </is>
      </c>
      <c r="H212" s="191" t="inlineStr">
        <is>
          <t>0.0%</t>
        </is>
      </c>
      <c r="I212" s="172" t="d">
        <v>2022-04-01T00:00:00</v>
      </c>
      <c r="J212" s="192" t="d">
        <v>2022-12-01T00:00:00</v>
      </c>
      <c r="K212" s="174">
        <f>Milestones4352[[#This Row],[End Date]]-Milestones4352[[#This Row],[Start Date]]</f>
        <v/>
      </c>
      <c r="L212" s="181" t="inlineStr">
        <is>
          <t>2023-01-01</t>
        </is>
      </c>
      <c r="M212" s="141" t="n"/>
      <c r="N212" s="141" t="n"/>
      <c r="O212" s="141" t="n"/>
      <c r="P212" s="141">
        <f>IF(AND($G464="Goal",P$8&gt;=$I464,P$8&lt;=$I464+$K464-1),2,IF(AND($G464="Milestone",P$8&gt;=$I464,P$8&lt;=$I464+$K464-1),1,""))</f>
        <v/>
      </c>
      <c r="Q212" s="141">
        <f>IF(AND($G464="Goal",Q$8&gt;=$I464,Q$8&lt;=$I464+$K464-1),2,IF(AND($G464="Milestone",Q$8&gt;=$I464,Q$8&lt;=$I464+$K464-1),1,""))</f>
        <v/>
      </c>
      <c r="R212" s="141">
        <f>IF(AND($G464="Goal",R$8&gt;=$I464,R$8&lt;=$I464+$K464-1),2,IF(AND($G464="Milestone",R$8&gt;=$I464,R$8&lt;=$I464+$K464-1),1,""))</f>
        <v/>
      </c>
      <c r="S212" s="141">
        <f>IF(AND($G464="Goal",S$8&gt;=$I464,S$8&lt;=$I464+$K464-1),2,IF(AND($G464="Milestone",S$8&gt;=$I464,S$8&lt;=$I464+$K464-1),1,""))</f>
        <v/>
      </c>
      <c r="T212" s="141">
        <f>IF(AND($G464="Goal",T$8&gt;=$I464,T$8&lt;=$I464+$K464-1),2,IF(AND($G464="Milestone",T$8&gt;=$I464,T$8&lt;=$I464+$K464-1),1,""))</f>
        <v/>
      </c>
      <c r="U212" s="141">
        <f>IF(AND($G464="Goal",U$8&gt;=$I464,U$8&lt;=$I464+$K464-1),2,IF(AND($G464="Milestone",U$8&gt;=$I464,U$8&lt;=$I464+$K464-1),1,""))</f>
        <v/>
      </c>
      <c r="V212" s="141">
        <f>IF(AND($G464="Goal",V$8&gt;=$I464,V$8&lt;=$I464+$K464-1),2,IF(AND($G464="Milestone",V$8&gt;=$I464,V$8&lt;=$I464+$K464-1),1,""))</f>
        <v/>
      </c>
      <c r="W212" s="141">
        <f>IF(AND($G464="Goal",W$8&gt;=$I464,W$8&lt;=$I464+$K464-1),2,IF(AND($G464="Milestone",W$8&gt;=$I464,W$8&lt;=$I464+$K464-1),1,""))</f>
        <v/>
      </c>
      <c r="X212" s="218">
        <f>Milestones4352[[#This Row],[GoLive]]-Milestones4352[[#This Row],[Start Date]]</f>
        <v/>
      </c>
    </row>
    <row r="213" ht="75" customHeight="1" s="214">
      <c r="B213" s="138" t="inlineStr">
        <is>
          <t>CMP</t>
        </is>
      </c>
      <c r="C213" s="171" t="inlineStr">
        <is>
          <t>ST14876</t>
        </is>
      </c>
      <c r="D213" s="183" t="inlineStr">
        <is>
          <t>CORE Product for SB in MN Case Effective 10/1/22 (Preferred One exit plan)</t>
        </is>
      </c>
      <c r="E213" s="183" t="n"/>
      <c r="F213" s="183" t="n"/>
      <c r="G213" s="183" t="inlineStr">
        <is>
          <t>On track</t>
        </is>
      </c>
      <c r="H213" s="191" t="inlineStr">
        <is>
          <t>100.0%</t>
        </is>
      </c>
      <c r="I213" s="172" t="d">
        <v>2022-04-04T00:00:00</v>
      </c>
      <c r="J213" s="192" t="d">
        <v>2022-09-30T00:00:00</v>
      </c>
      <c r="K213" s="174">
        <f>Milestones4352[[#This Row],[End Date]]-Milestones4352[[#This Row],[Start Date]]</f>
        <v/>
      </c>
      <c r="L213" s="181" t="inlineStr">
        <is>
          <t>2022-01-23</t>
        </is>
      </c>
      <c r="M213" s="141" t="n"/>
      <c r="N213" s="141" t="n"/>
      <c r="O213" s="141" t="n"/>
      <c r="P213" s="141">
        <f>IF(AND($G465="Goal",P$8&gt;=$I465,P$8&lt;=$I465+$K465-1),2,IF(AND($G465="Milestone",P$8&gt;=$I465,P$8&lt;=$I465+$K465-1),1,""))</f>
        <v/>
      </c>
      <c r="Q213" s="141">
        <f>IF(AND($G465="Goal",Q$8&gt;=$I465,Q$8&lt;=$I465+$K465-1),2,IF(AND($G465="Milestone",Q$8&gt;=$I465,Q$8&lt;=$I465+$K465-1),1,""))</f>
        <v/>
      </c>
      <c r="R213" s="141">
        <f>IF(AND($G465="Goal",R$8&gt;=$I465,R$8&lt;=$I465+$K465-1),2,IF(AND($G465="Milestone",R$8&gt;=$I465,R$8&lt;=$I465+$K465-1),1,""))</f>
        <v/>
      </c>
      <c r="S213" s="141">
        <f>IF(AND($G465="Goal",S$8&gt;=$I465,S$8&lt;=$I465+$K465-1),2,IF(AND($G465="Milestone",S$8&gt;=$I465,S$8&lt;=$I465+$K465-1),1,""))</f>
        <v/>
      </c>
      <c r="T213" s="141">
        <f>IF(AND($G465="Goal",T$8&gt;=$I465,T$8&lt;=$I465+$K465-1),2,IF(AND($G465="Milestone",T$8&gt;=$I465,T$8&lt;=$I465+$K465-1),1,""))</f>
        <v/>
      </c>
      <c r="U213" s="141">
        <f>IF(AND($G465="Goal",U$8&gt;=$I465,U$8&lt;=$I465+$K465-1),2,IF(AND($G465="Milestone",U$8&gt;=$I465,U$8&lt;=$I465+$K465-1),1,""))</f>
        <v/>
      </c>
      <c r="V213" s="141">
        <f>IF(AND($G465="Goal",V$8&gt;=$I465,V$8&lt;=$I465+$K465-1),2,IF(AND($G465="Milestone",V$8&gt;=$I465,V$8&lt;=$I465+$K465-1),1,""))</f>
        <v/>
      </c>
      <c r="W213" s="141">
        <f>IF(AND($G465="Goal",W$8&gt;=$I465,W$8&lt;=$I465+$K465-1),2,IF(AND($G465="Milestone",W$8&gt;=$I465,W$8&lt;=$I465+$K465-1),1,""))</f>
        <v/>
      </c>
      <c r="X213" s="218">
        <f>Milestones4352[[#This Row],[GoLive]]-Milestones4352[[#This Row],[Start Date]]</f>
        <v/>
      </c>
    </row>
    <row r="214" ht="75" customHeight="1" s="214">
      <c r="B214" s="138" t="inlineStr">
        <is>
          <t>CMP</t>
        </is>
      </c>
      <c r="C214" s="171" t="inlineStr">
        <is>
          <t>ST14877</t>
        </is>
      </c>
      <c r="D214" s="183" t="inlineStr">
        <is>
          <t>Add Choice Plus as Out of Area wrap to (Oxford) CT Freedom HMO Small Group effective 1/1/23.</t>
        </is>
      </c>
      <c r="E214" s="183" t="n"/>
      <c r="F214" s="183" t="n"/>
      <c r="G214" s="183" t="inlineStr">
        <is>
          <t>On track</t>
        </is>
      </c>
      <c r="H214" s="191" t="inlineStr">
        <is>
          <t>0.0%</t>
        </is>
      </c>
      <c r="I214" s="172" t="d">
        <v>2022-07-01T00:00:00</v>
      </c>
      <c r="J214" s="192" t="d">
        <v>2023-01-01T00:00:00</v>
      </c>
      <c r="K214" s="174">
        <f>Milestones4352[[#This Row],[End Date]]-Milestones4352[[#This Row],[Start Date]]</f>
        <v/>
      </c>
      <c r="L214" s="181" t="inlineStr">
        <is>
          <t>2023-01-01</t>
        </is>
      </c>
      <c r="M214" s="141" t="n"/>
      <c r="N214" s="141" t="n"/>
      <c r="O214" s="141" t="n"/>
      <c r="P214" s="141">
        <f>IF(AND($G466="Goal",P$8&gt;=$I466,P$8&lt;=$I466+$K466-1),2,IF(AND($G466="Milestone",P$8&gt;=$I466,P$8&lt;=$I466+$K466-1),1,""))</f>
        <v/>
      </c>
      <c r="Q214" s="141">
        <f>IF(AND($G466="Goal",Q$8&gt;=$I466,Q$8&lt;=$I466+$K466-1),2,IF(AND($G466="Milestone",Q$8&gt;=$I466,Q$8&lt;=$I466+$K466-1),1,""))</f>
        <v/>
      </c>
      <c r="R214" s="141">
        <f>IF(AND($G466="Goal",R$8&gt;=$I466,R$8&lt;=$I466+$K466-1),2,IF(AND($G466="Milestone",R$8&gt;=$I466,R$8&lt;=$I466+$K466-1),1,""))</f>
        <v/>
      </c>
      <c r="S214" s="141">
        <f>IF(AND($G466="Goal",S$8&gt;=$I466,S$8&lt;=$I466+$K466-1),2,IF(AND($G466="Milestone",S$8&gt;=$I466,S$8&lt;=$I466+$K466-1),1,""))</f>
        <v/>
      </c>
      <c r="T214" s="141">
        <f>IF(AND($G466="Goal",T$8&gt;=$I466,T$8&lt;=$I466+$K466-1),2,IF(AND($G466="Milestone",T$8&gt;=$I466,T$8&lt;=$I466+$K466-1),1,""))</f>
        <v/>
      </c>
      <c r="U214" s="141">
        <f>IF(AND($G466="Goal",U$8&gt;=$I466,U$8&lt;=$I466+$K466-1),2,IF(AND($G466="Milestone",U$8&gt;=$I466,U$8&lt;=$I466+$K466-1),1,""))</f>
        <v/>
      </c>
      <c r="V214" s="141">
        <f>IF(AND($G466="Goal",V$8&gt;=$I466,V$8&lt;=$I466+$K466-1),2,IF(AND($G466="Milestone",V$8&gt;=$I466,V$8&lt;=$I466+$K466-1),1,""))</f>
        <v/>
      </c>
      <c r="W214" s="141">
        <f>IF(AND($G466="Goal",W$8&gt;=$I466,W$8&lt;=$I466+$K466-1),2,IF(AND($G466="Milestone",W$8&gt;=$I466,W$8&lt;=$I466+$K466-1),1,""))</f>
        <v/>
      </c>
      <c r="X214" s="218">
        <f>Milestones4352[[#This Row],[GoLive]]-Milestones4352[[#This Row],[Start Date]]</f>
        <v/>
      </c>
    </row>
    <row r="215" ht="75" customHeight="1" s="214">
      <c r="B215" s="138" t="inlineStr">
        <is>
          <t>SC</t>
        </is>
      </c>
      <c r="C215" s="171" t="inlineStr">
        <is>
          <t>ST14903</t>
        </is>
      </c>
      <c r="D215" s="183" t="inlineStr">
        <is>
          <t>Cirrus Purge and Archive</t>
        </is>
      </c>
      <c r="E215" s="183" t="n"/>
      <c r="F215" s="183" t="n"/>
      <c r="G215" s="183" t="inlineStr">
        <is>
          <t>On track</t>
        </is>
      </c>
      <c r="H215" s="191" t="inlineStr">
        <is>
          <t>0.0%</t>
        </is>
      </c>
      <c r="I215" s="172" t="d">
        <v>2023-01-01T00:00:00</v>
      </c>
      <c r="J215" s="192" t="d">
        <v>2023-12-31T00:00:00</v>
      </c>
      <c r="K215" s="174">
        <f>Milestones4352[[#This Row],[End Date]]-Milestones4352[[#This Row],[Start Date]]</f>
        <v/>
      </c>
      <c r="L215" s="181" t="inlineStr">
        <is>
          <t>2023-12-31</t>
        </is>
      </c>
      <c r="M215" s="141" t="n"/>
      <c r="N215" s="141" t="n"/>
      <c r="O215" s="141" t="n"/>
      <c r="P215" s="141">
        <f>IF(AND($G467="Goal",P$8&gt;=$I467,P$8&lt;=$I467+$K467-1),2,IF(AND($G467="Milestone",P$8&gt;=$I467,P$8&lt;=$I467+$K467-1),1,""))</f>
        <v/>
      </c>
      <c r="Q215" s="141">
        <f>IF(AND($G467="Goal",Q$8&gt;=$I467,Q$8&lt;=$I467+$K467-1),2,IF(AND($G467="Milestone",Q$8&gt;=$I467,Q$8&lt;=$I467+$K467-1),1,""))</f>
        <v/>
      </c>
      <c r="R215" s="141">
        <f>IF(AND($G467="Goal",R$8&gt;=$I467,R$8&lt;=$I467+$K467-1),2,IF(AND($G467="Milestone",R$8&gt;=$I467,R$8&lt;=$I467+$K467-1),1,""))</f>
        <v/>
      </c>
      <c r="S215" s="141">
        <f>IF(AND($G467="Goal",S$8&gt;=$I467,S$8&lt;=$I467+$K467-1),2,IF(AND($G467="Milestone",S$8&gt;=$I467,S$8&lt;=$I467+$K467-1),1,""))</f>
        <v/>
      </c>
      <c r="T215" s="141">
        <f>IF(AND($G467="Goal",T$8&gt;=$I467,T$8&lt;=$I467+$K467-1),2,IF(AND($G467="Milestone",T$8&gt;=$I467,T$8&lt;=$I467+$K467-1),1,""))</f>
        <v/>
      </c>
      <c r="U215" s="141">
        <f>IF(AND($G467="Goal",U$8&gt;=$I467,U$8&lt;=$I467+$K467-1),2,IF(AND($G467="Milestone",U$8&gt;=$I467,U$8&lt;=$I467+$K467-1),1,""))</f>
        <v/>
      </c>
      <c r="V215" s="141">
        <f>IF(AND($G467="Goal",V$8&gt;=$I467,V$8&lt;=$I467+$K467-1),2,IF(AND($G467="Milestone",V$8&gt;=$I467,V$8&lt;=$I467+$K467-1),1,""))</f>
        <v/>
      </c>
      <c r="W215" s="141">
        <f>IF(AND($G467="Goal",W$8&gt;=$I467,W$8&lt;=$I467+$K467-1),2,IF(AND($G467="Milestone",W$8&gt;=$I467,W$8&lt;=$I467+$K467-1),1,""))</f>
        <v/>
      </c>
      <c r="X215" s="218">
        <f>Milestones4352[[#This Row],[GoLive]]-Milestones4352[[#This Row],[Start Date]]</f>
        <v/>
      </c>
    </row>
    <row r="216" ht="75" customHeight="1" s="214">
      <c r="B216" s="138" t="inlineStr">
        <is>
          <t>ME</t>
        </is>
      </c>
      <c r="C216" s="171" t="inlineStr">
        <is>
          <t>ST14911</t>
        </is>
      </c>
      <c r="D216" s="183" t="inlineStr">
        <is>
          <t>ACET: Implement New EngageOne Letter Templates within ACET</t>
        </is>
      </c>
      <c r="E216" s="183" t="n"/>
      <c r="F216" s="183" t="n"/>
      <c r="G216" s="183" t="inlineStr">
        <is>
          <t>At Risk</t>
        </is>
      </c>
      <c r="H216" s="191" t="inlineStr">
        <is>
          <t>77.8%</t>
        </is>
      </c>
      <c r="I216" s="172" t="d">
        <v>2022-01-01T00:00:00</v>
      </c>
      <c r="J216" s="192" t="d">
        <v>2022-07-01T00:00:00</v>
      </c>
      <c r="K216" s="174">
        <f>Milestones4352[[#This Row],[End Date]]-Milestones4352[[#This Row],[Start Date]]</f>
        <v/>
      </c>
      <c r="L216" s="181" t="inlineStr">
        <is>
          <t>2022-07-01</t>
        </is>
      </c>
      <c r="M216" s="141" t="n"/>
      <c r="N216" s="141" t="n"/>
      <c r="O216" s="141" t="n"/>
      <c r="P216" s="141">
        <f>IF(AND($G468="Goal",P$8&gt;=$I468,P$8&lt;=$I468+$K468-1),2,IF(AND($G468="Milestone",P$8&gt;=$I468,P$8&lt;=$I468+$K468-1),1,""))</f>
        <v/>
      </c>
      <c r="Q216" s="141">
        <f>IF(AND($G468="Goal",Q$8&gt;=$I468,Q$8&lt;=$I468+$K468-1),2,IF(AND($G468="Milestone",Q$8&gt;=$I468,Q$8&lt;=$I468+$K468-1),1,""))</f>
        <v/>
      </c>
      <c r="R216" s="141">
        <f>IF(AND($G468="Goal",R$8&gt;=$I468,R$8&lt;=$I468+$K468-1),2,IF(AND($G468="Milestone",R$8&gt;=$I468,R$8&lt;=$I468+$K468-1),1,""))</f>
        <v/>
      </c>
      <c r="S216" s="141">
        <f>IF(AND($G468="Goal",S$8&gt;=$I468,S$8&lt;=$I468+$K468-1),2,IF(AND($G468="Milestone",S$8&gt;=$I468,S$8&lt;=$I468+$K468-1),1,""))</f>
        <v/>
      </c>
      <c r="T216" s="141">
        <f>IF(AND($G468="Goal",T$8&gt;=$I468,T$8&lt;=$I468+$K468-1),2,IF(AND($G468="Milestone",T$8&gt;=$I468,T$8&lt;=$I468+$K468-1),1,""))</f>
        <v/>
      </c>
      <c r="U216" s="141">
        <f>IF(AND($G468="Goal",U$8&gt;=$I468,U$8&lt;=$I468+$K468-1),2,IF(AND($G468="Milestone",U$8&gt;=$I468,U$8&lt;=$I468+$K468-1),1,""))</f>
        <v/>
      </c>
      <c r="V216" s="141">
        <f>IF(AND($G468="Goal",V$8&gt;=$I468,V$8&lt;=$I468+$K468-1),2,IF(AND($G468="Milestone",V$8&gt;=$I468,V$8&lt;=$I468+$K468-1),1,""))</f>
        <v/>
      </c>
      <c r="W216" s="141">
        <f>IF(AND($G468="Goal",W$8&gt;=$I468,W$8&lt;=$I468+$K468-1),2,IF(AND($G468="Milestone",W$8&gt;=$I468,W$8&lt;=$I468+$K468-1),1,""))</f>
        <v/>
      </c>
      <c r="X216" s="218">
        <f>Milestones4352[[#This Row],[GoLive]]-Milestones4352[[#This Row],[Start Date]]</f>
        <v/>
      </c>
    </row>
    <row r="217" ht="75" customHeight="1" s="214">
      <c r="B217" s="138" t="inlineStr">
        <is>
          <t>CMP</t>
        </is>
      </c>
      <c r="C217" s="171" t="inlineStr">
        <is>
          <t>ST14924</t>
        </is>
      </c>
      <c r="D217" s="183" t="inlineStr">
        <is>
          <t>Colorado Public Option plans for FI Small Business</t>
        </is>
      </c>
      <c r="E217" s="183" t="n"/>
      <c r="F217" s="183" t="n"/>
      <c r="G217" s="183" t="inlineStr">
        <is>
          <t>At Risk</t>
        </is>
      </c>
      <c r="H217" s="191" t="inlineStr">
        <is>
          <t>0.0%</t>
        </is>
      </c>
      <c r="I217" s="172" t="d">
        <v>2022-05-02T00:00:00</v>
      </c>
      <c r="J217" s="192" t="d">
        <v>2022-12-30T00:00:00</v>
      </c>
      <c r="K217" s="174">
        <f>Milestones4352[[#This Row],[End Date]]-Milestones4352[[#This Row],[Start Date]]</f>
        <v/>
      </c>
      <c r="L217" s="181" t="inlineStr">
        <is>
          <t>2023-01-01</t>
        </is>
      </c>
      <c r="M217" s="141" t="n"/>
      <c r="N217" s="141" t="n"/>
      <c r="O217" s="141" t="n"/>
      <c r="P217" s="141">
        <f>IF(AND($G469="Goal",P$8&gt;=$I469,P$8&lt;=$I469+$K469-1),2,IF(AND($G469="Milestone",P$8&gt;=$I469,P$8&lt;=$I469+$K469-1),1,""))</f>
        <v/>
      </c>
      <c r="Q217" s="141">
        <f>IF(AND($G469="Goal",Q$8&gt;=$I469,Q$8&lt;=$I469+$K469-1),2,IF(AND($G469="Milestone",Q$8&gt;=$I469,Q$8&lt;=$I469+$K469-1),1,""))</f>
        <v/>
      </c>
      <c r="R217" s="141">
        <f>IF(AND($G469="Goal",R$8&gt;=$I469,R$8&lt;=$I469+$K469-1),2,IF(AND($G469="Milestone",R$8&gt;=$I469,R$8&lt;=$I469+$K469-1),1,""))</f>
        <v/>
      </c>
      <c r="S217" s="141">
        <f>IF(AND($G469="Goal",S$8&gt;=$I469,S$8&lt;=$I469+$K469-1),2,IF(AND($G469="Milestone",S$8&gt;=$I469,S$8&lt;=$I469+$K469-1),1,""))</f>
        <v/>
      </c>
      <c r="T217" s="141">
        <f>IF(AND($G469="Goal",T$8&gt;=$I469,T$8&lt;=$I469+$K469-1),2,IF(AND($G469="Milestone",T$8&gt;=$I469,T$8&lt;=$I469+$K469-1),1,""))</f>
        <v/>
      </c>
      <c r="U217" s="141">
        <f>IF(AND($G469="Goal",U$8&gt;=$I469,U$8&lt;=$I469+$K469-1),2,IF(AND($G469="Milestone",U$8&gt;=$I469,U$8&lt;=$I469+$K469-1),1,""))</f>
        <v/>
      </c>
      <c r="V217" s="141">
        <f>IF(AND($G469="Goal",V$8&gt;=$I469,V$8&lt;=$I469+$K469-1),2,IF(AND($G469="Milestone",V$8&gt;=$I469,V$8&lt;=$I469+$K469-1),1,""))</f>
        <v/>
      </c>
      <c r="W217" s="141">
        <f>IF(AND($G469="Goal",W$8&gt;=$I469,W$8&lt;=$I469+$K469-1),2,IF(AND($G469="Milestone",W$8&gt;=$I469,W$8&lt;=$I469+$K469-1),1,""))</f>
        <v/>
      </c>
      <c r="X217" s="218">
        <f>Milestones4352[[#This Row],[GoLive]]-Milestones4352[[#This Row],[Start Date]]</f>
        <v/>
      </c>
    </row>
    <row r="218" ht="75" customHeight="1" s="214">
      <c r="B218" s="138" t="inlineStr">
        <is>
          <t>CE DTI</t>
        </is>
      </c>
      <c r="C218" s="171" t="inlineStr">
        <is>
          <t>ST14936</t>
        </is>
      </c>
      <c r="D218" s="183" t="inlineStr">
        <is>
          <t>Coaching+/AbleTo Virtual Behavioral Coaching Program (Fully Insured)</t>
        </is>
      </c>
      <c r="E218" s="183" t="n"/>
      <c r="F218" s="183" t="n"/>
      <c r="G218" s="183" t="inlineStr">
        <is>
          <t>On track</t>
        </is>
      </c>
      <c r="H218" s="191" t="inlineStr">
        <is>
          <t>0.0%</t>
        </is>
      </c>
      <c r="I218" s="172" t="d">
        <v>2022-04-18T00:00:00</v>
      </c>
      <c r="J218" s="192" t="d">
        <v>2023-01-01T00:00:00</v>
      </c>
      <c r="K218" s="174">
        <f>Milestones4352[[#This Row],[End Date]]-Milestones4352[[#This Row],[Start Date]]</f>
        <v/>
      </c>
      <c r="L218" s="181" t="inlineStr">
        <is>
          <t>2023-01-01</t>
        </is>
      </c>
      <c r="M218" s="141" t="n"/>
      <c r="N218" s="141" t="n"/>
      <c r="O218" s="141" t="n"/>
      <c r="P218" s="141">
        <f>IF(AND($G470="Goal",P$8&gt;=$I470,P$8&lt;=$I470+$K470-1),2,IF(AND($G470="Milestone",P$8&gt;=$I470,P$8&lt;=$I470+$K470-1),1,""))</f>
        <v/>
      </c>
      <c r="Q218" s="141">
        <f>IF(AND($G470="Goal",Q$8&gt;=$I470,Q$8&lt;=$I470+$K470-1),2,IF(AND($G470="Milestone",Q$8&gt;=$I470,Q$8&lt;=$I470+$K470-1),1,""))</f>
        <v/>
      </c>
      <c r="R218" s="141">
        <f>IF(AND($G470="Goal",R$8&gt;=$I470,R$8&lt;=$I470+$K470-1),2,IF(AND($G470="Milestone",R$8&gt;=$I470,R$8&lt;=$I470+$K470-1),1,""))</f>
        <v/>
      </c>
      <c r="S218" s="141">
        <f>IF(AND($G470="Goal",S$8&gt;=$I470,S$8&lt;=$I470+$K470-1),2,IF(AND($G470="Milestone",S$8&gt;=$I470,S$8&lt;=$I470+$K470-1),1,""))</f>
        <v/>
      </c>
      <c r="T218" s="141">
        <f>IF(AND($G470="Goal",T$8&gt;=$I470,T$8&lt;=$I470+$K470-1),2,IF(AND($G470="Milestone",T$8&gt;=$I470,T$8&lt;=$I470+$K470-1),1,""))</f>
        <v/>
      </c>
      <c r="U218" s="141">
        <f>IF(AND($G470="Goal",U$8&gt;=$I470,U$8&lt;=$I470+$K470-1),2,IF(AND($G470="Milestone",U$8&gt;=$I470,U$8&lt;=$I470+$K470-1),1,""))</f>
        <v/>
      </c>
      <c r="V218" s="141">
        <f>IF(AND($G470="Goal",V$8&gt;=$I470,V$8&lt;=$I470+$K470-1),2,IF(AND($G470="Milestone",V$8&gt;=$I470,V$8&lt;=$I470+$K470-1),1,""))</f>
        <v/>
      </c>
      <c r="W218" s="141">
        <f>IF(AND($G470="Goal",W$8&gt;=$I470,W$8&lt;=$I470+$K470-1),2,IF(AND($G470="Milestone",W$8&gt;=$I470,W$8&lt;=$I470+$K470-1),1,""))</f>
        <v/>
      </c>
      <c r="X218" s="218">
        <f>Milestones4352[[#This Row],[GoLive]]-Milestones4352[[#This Row],[Start Date]]</f>
        <v/>
      </c>
    </row>
    <row r="219" ht="75" customHeight="1" s="214">
      <c r="B219" s="138" t="inlineStr">
        <is>
          <t>NA</t>
        </is>
      </c>
      <c r="C219" s="171" t="inlineStr">
        <is>
          <t>ST14976</t>
        </is>
      </c>
      <c r="D219" s="183" t="inlineStr">
        <is>
          <t>&lt;font face=""impact"" size=""3"" color=""red""&gt;----- 2024 BACKLOG -----&lt;/font&gt; &lt;hr color=""red"" size=""12"" /&gt;</t>
        </is>
      </c>
      <c r="E219" s="183" t="n"/>
      <c r="F219" s="183" t="n"/>
      <c r="G219" s="183" t="inlineStr">
        <is>
          <t>Off Track</t>
        </is>
      </c>
      <c r="H219" s="191" t="inlineStr">
        <is>
          <t>0.0%</t>
        </is>
      </c>
      <c r="I219" s="172" t="n">
        <v/>
      </c>
      <c r="J219" s="192" t="d">
        <v>2022-12-31T00:00:00</v>
      </c>
      <c r="K219" s="174">
        <f>Milestones4352[[#This Row],[End Date]]-Milestones4352[[#This Row],[Start Date]]</f>
        <v/>
      </c>
      <c r="L219" s="181" t="n">
        <v/>
      </c>
      <c r="M219" s="141" t="n"/>
      <c r="N219" s="141" t="n"/>
      <c r="O219" s="141" t="n"/>
      <c r="P219" s="141">
        <f>IF(AND($G471="Goal",P$8&gt;=$I471,P$8&lt;=$I471+$K471-1),2,IF(AND($G471="Milestone",P$8&gt;=$I471,P$8&lt;=$I471+$K471-1),1,""))</f>
        <v/>
      </c>
      <c r="Q219" s="141">
        <f>IF(AND($G471="Goal",Q$8&gt;=$I471,Q$8&lt;=$I471+$K471-1),2,IF(AND($G471="Milestone",Q$8&gt;=$I471,Q$8&lt;=$I471+$K471-1),1,""))</f>
        <v/>
      </c>
      <c r="R219" s="141">
        <f>IF(AND($G471="Goal",R$8&gt;=$I471,R$8&lt;=$I471+$K471-1),2,IF(AND($G471="Milestone",R$8&gt;=$I471,R$8&lt;=$I471+$K471-1),1,""))</f>
        <v/>
      </c>
      <c r="S219" s="141">
        <f>IF(AND($G471="Goal",S$8&gt;=$I471,S$8&lt;=$I471+$K471-1),2,IF(AND($G471="Milestone",S$8&gt;=$I471,S$8&lt;=$I471+$K471-1),1,""))</f>
        <v/>
      </c>
      <c r="T219" s="141">
        <f>IF(AND($G471="Goal",T$8&gt;=$I471,T$8&lt;=$I471+$K471-1),2,IF(AND($G471="Milestone",T$8&gt;=$I471,T$8&lt;=$I471+$K471-1),1,""))</f>
        <v/>
      </c>
      <c r="U219" s="141">
        <f>IF(AND($G471="Goal",U$8&gt;=$I471,U$8&lt;=$I471+$K471-1),2,IF(AND($G471="Milestone",U$8&gt;=$I471,U$8&lt;=$I471+$K471-1),1,""))</f>
        <v/>
      </c>
      <c r="V219" s="141">
        <f>IF(AND($G471="Goal",V$8&gt;=$I471,V$8&lt;=$I471+$K471-1),2,IF(AND($G471="Milestone",V$8&gt;=$I471,V$8&lt;=$I471+$K471-1),1,""))</f>
        <v/>
      </c>
      <c r="W219" s="141">
        <f>IF(AND($G471="Goal",W$8&gt;=$I471,W$8&lt;=$I471+$K471-1),2,IF(AND($G471="Milestone",W$8&gt;=$I471,W$8&lt;=$I471+$K471-1),1,""))</f>
        <v/>
      </c>
      <c r="X219" s="218">
        <f>Milestones4352[[#This Row],[GoLive]]-Milestones4352[[#This Row],[Start Date]]</f>
        <v/>
      </c>
    </row>
    <row r="220" ht="75" customHeight="1" s="214">
      <c r="B220" s="138" t="inlineStr">
        <is>
          <t>NA</t>
        </is>
      </c>
      <c r="C220" s="171" t="inlineStr">
        <is>
          <t>ST14977</t>
        </is>
      </c>
      <c r="D220" s="183" t="inlineStr">
        <is>
          <t>6/1 LF - &lt;50 Case selection automation</t>
        </is>
      </c>
      <c r="E220" s="183" t="inlineStr">
        <is>
          <t>ST14628 4/1 Tufts Automated Renewals</t>
        </is>
      </c>
      <c r="F220" s="183" t="n"/>
      <c r="G220" s="183" t="inlineStr">
        <is>
          <t>Complete</t>
        </is>
      </c>
      <c r="H220" s="191" t="inlineStr">
        <is>
          <t>100.0%</t>
        </is>
      </c>
      <c r="I220" s="172" t="d">
        <v>2022-11-01T00:00:00</v>
      </c>
      <c r="J220" s="192" t="d">
        <v>2022-12-31T00:00:00</v>
      </c>
      <c r="K220" s="174">
        <f>Milestones4352[[#This Row],[End Date]]-Milestones4352[[#This Row],[Start Date]]</f>
        <v/>
      </c>
      <c r="L220" s="181" t="inlineStr">
        <is>
          <t>2022-06-01</t>
        </is>
      </c>
      <c r="M220" s="141" t="n"/>
      <c r="N220" s="141" t="n"/>
      <c r="O220" s="141" t="n"/>
      <c r="P220" s="141">
        <f>IF(AND($G472="Goal",P$8&gt;=$I472,P$8&lt;=$I472+$K472-1),2,IF(AND($G472="Milestone",P$8&gt;=$I472,P$8&lt;=$I472+$K472-1),1,""))</f>
        <v/>
      </c>
      <c r="Q220" s="141">
        <f>IF(AND($G472="Goal",Q$8&gt;=$I472,Q$8&lt;=$I472+$K472-1),2,IF(AND($G472="Milestone",Q$8&gt;=$I472,Q$8&lt;=$I472+$K472-1),1,""))</f>
        <v/>
      </c>
      <c r="R220" s="141">
        <f>IF(AND($G472="Goal",R$8&gt;=$I472,R$8&lt;=$I472+$K472-1),2,IF(AND($G472="Milestone",R$8&gt;=$I472,R$8&lt;=$I472+$K472-1),1,""))</f>
        <v/>
      </c>
      <c r="S220" s="141">
        <f>IF(AND($G472="Goal",S$8&gt;=$I472,S$8&lt;=$I472+$K472-1),2,IF(AND($G472="Milestone",S$8&gt;=$I472,S$8&lt;=$I472+$K472-1),1,""))</f>
        <v/>
      </c>
      <c r="T220" s="141">
        <f>IF(AND($G472="Goal",T$8&gt;=$I472,T$8&lt;=$I472+$K472-1),2,IF(AND($G472="Milestone",T$8&gt;=$I472,T$8&lt;=$I472+$K472-1),1,""))</f>
        <v/>
      </c>
      <c r="U220" s="141">
        <f>IF(AND($G472="Goal",U$8&gt;=$I472,U$8&lt;=$I472+$K472-1),2,IF(AND($G472="Milestone",U$8&gt;=$I472,U$8&lt;=$I472+$K472-1),1,""))</f>
        <v/>
      </c>
      <c r="V220" s="141">
        <f>IF(AND($G472="Goal",V$8&gt;=$I472,V$8&lt;=$I472+$K472-1),2,IF(AND($G472="Milestone",V$8&gt;=$I472,V$8&lt;=$I472+$K472-1),1,""))</f>
        <v/>
      </c>
      <c r="W220" s="141">
        <f>IF(AND($G472="Goal",W$8&gt;=$I472,W$8&lt;=$I472+$K472-1),2,IF(AND($G472="Milestone",W$8&gt;=$I472,W$8&lt;=$I472+$K472-1),1,""))</f>
        <v/>
      </c>
      <c r="X220" s="218">
        <f>Milestones4352[[#This Row],[GoLive]]-Milestones4352[[#This Row],[Start Date]]</f>
        <v/>
      </c>
    </row>
    <row r="221" ht="75" customHeight="1" s="214">
      <c r="B221" s="138" t="inlineStr">
        <is>
          <t>NA</t>
        </is>
      </c>
      <c r="C221" s="171" t="inlineStr">
        <is>
          <t>ST14978</t>
        </is>
      </c>
      <c r="D221" s="183" t="inlineStr">
        <is>
          <t>7/1 LF - 51+</t>
        </is>
      </c>
      <c r="E221" s="183" t="inlineStr">
        <is>
          <t>ST14628 4/1 Tufts Automated Renewals</t>
        </is>
      </c>
      <c r="F221" s="183" t="n"/>
      <c r="G221" s="183" t="inlineStr">
        <is>
          <t>Complete</t>
        </is>
      </c>
      <c r="H221" s="191" t="inlineStr">
        <is>
          <t>0.0%</t>
        </is>
      </c>
      <c r="I221" s="172" t="d">
        <v>2022-01-01T00:00:00</v>
      </c>
      <c r="J221" s="192" t="d">
        <v>2022-07-01T00:00:00</v>
      </c>
      <c r="K221" s="174">
        <f>Milestones4352[[#This Row],[End Date]]-Milestones4352[[#This Row],[Start Date]]</f>
        <v/>
      </c>
      <c r="L221" s="181" t="inlineStr">
        <is>
          <t>2022-07-01</t>
        </is>
      </c>
      <c r="M221" s="141" t="n"/>
      <c r="N221" s="141" t="n"/>
      <c r="O221" s="141" t="n"/>
      <c r="P221" s="141">
        <f>IF(AND($G473="Goal",P$8&gt;=$I473,P$8&lt;=$I473+$K473-1),2,IF(AND($G473="Milestone",P$8&gt;=$I473,P$8&lt;=$I473+$K473-1),1,""))</f>
        <v/>
      </c>
      <c r="Q221" s="141">
        <f>IF(AND($G473="Goal",Q$8&gt;=$I473,Q$8&lt;=$I473+$K473-1),2,IF(AND($G473="Milestone",Q$8&gt;=$I473,Q$8&lt;=$I473+$K473-1),1,""))</f>
        <v/>
      </c>
      <c r="R221" s="141">
        <f>IF(AND($G473="Goal",R$8&gt;=$I473,R$8&lt;=$I473+$K473-1),2,IF(AND($G473="Milestone",R$8&gt;=$I473,R$8&lt;=$I473+$K473-1),1,""))</f>
        <v/>
      </c>
      <c r="S221" s="141">
        <f>IF(AND($G473="Goal",S$8&gt;=$I473,S$8&lt;=$I473+$K473-1),2,IF(AND($G473="Milestone",S$8&gt;=$I473,S$8&lt;=$I473+$K473-1),1,""))</f>
        <v/>
      </c>
      <c r="T221" s="141">
        <f>IF(AND($G473="Goal",T$8&gt;=$I473,T$8&lt;=$I473+$K473-1),2,IF(AND($G473="Milestone",T$8&gt;=$I473,T$8&lt;=$I473+$K473-1),1,""))</f>
        <v/>
      </c>
      <c r="U221" s="141">
        <f>IF(AND($G473="Goal",U$8&gt;=$I473,U$8&lt;=$I473+$K473-1),2,IF(AND($G473="Milestone",U$8&gt;=$I473,U$8&lt;=$I473+$K473-1),1,""))</f>
        <v/>
      </c>
      <c r="V221" s="141">
        <f>IF(AND($G473="Goal",V$8&gt;=$I473,V$8&lt;=$I473+$K473-1),2,IF(AND($G473="Milestone",V$8&gt;=$I473,V$8&lt;=$I473+$K473-1),1,""))</f>
        <v/>
      </c>
      <c r="W221" s="141">
        <f>IF(AND($G473="Goal",W$8&gt;=$I473,W$8&lt;=$I473+$K473-1),2,IF(AND($G473="Milestone",W$8&gt;=$I473,W$8&lt;=$I473+$K473-1),1,""))</f>
        <v/>
      </c>
      <c r="X221" s="218">
        <f>Milestones4352[[#This Row],[GoLive]]-Milestones4352[[#This Row],[Start Date]]</f>
        <v/>
      </c>
    </row>
    <row r="222" ht="75" customHeight="1" s="214">
      <c r="B222" s="138" t="inlineStr">
        <is>
          <t>NA</t>
        </is>
      </c>
      <c r="C222" s="171" t="inlineStr">
        <is>
          <t>ST14979</t>
        </is>
      </c>
      <c r="D222" s="183" t="inlineStr">
        <is>
          <t>11/1 LF - LG Medical &amp; Specialty</t>
        </is>
      </c>
      <c r="E222" s="183" t="inlineStr">
        <is>
          <t>ST14628 4/1 Tufts Automated Renewals</t>
        </is>
      </c>
      <c r="F222" s="183" t="n"/>
      <c r="G222" s="183" t="inlineStr">
        <is>
          <t>On track</t>
        </is>
      </c>
      <c r="H222" s="191" t="inlineStr">
        <is>
          <t>0.0%</t>
        </is>
      </c>
      <c r="I222" s="172" t="d">
        <v>2022-01-01T00:00:00</v>
      </c>
      <c r="J222" s="192" t="d">
        <v>2022-11-01T00:00:00</v>
      </c>
      <c r="K222" s="174">
        <f>Milestones4352[[#This Row],[End Date]]-Milestones4352[[#This Row],[Start Date]]</f>
        <v/>
      </c>
      <c r="L222" s="181" t="inlineStr">
        <is>
          <t>2022-11-01</t>
        </is>
      </c>
      <c r="M222" s="141" t="n"/>
      <c r="N222" s="141" t="n"/>
      <c r="O222" s="141" t="n"/>
      <c r="P222" s="141">
        <f>IF(AND($G474="Goal",P$8&gt;=$I474,P$8&lt;=$I474+$K474-1),2,IF(AND($G474="Milestone",P$8&gt;=$I474,P$8&lt;=$I474+$K474-1),1,""))</f>
        <v/>
      </c>
      <c r="Q222" s="141">
        <f>IF(AND($G474="Goal",Q$8&gt;=$I474,Q$8&lt;=$I474+$K474-1),2,IF(AND($G474="Milestone",Q$8&gt;=$I474,Q$8&lt;=$I474+$K474-1),1,""))</f>
        <v/>
      </c>
      <c r="R222" s="141">
        <f>IF(AND($G474="Goal",R$8&gt;=$I474,R$8&lt;=$I474+$K474-1),2,IF(AND($G474="Milestone",R$8&gt;=$I474,R$8&lt;=$I474+$K474-1),1,""))</f>
        <v/>
      </c>
      <c r="S222" s="141">
        <f>IF(AND($G474="Goal",S$8&gt;=$I474,S$8&lt;=$I474+$K474-1),2,IF(AND($G474="Milestone",S$8&gt;=$I474,S$8&lt;=$I474+$K474-1),1,""))</f>
        <v/>
      </c>
      <c r="T222" s="141">
        <f>IF(AND($G474="Goal",T$8&gt;=$I474,T$8&lt;=$I474+$K474-1),2,IF(AND($G474="Milestone",T$8&gt;=$I474,T$8&lt;=$I474+$K474-1),1,""))</f>
        <v/>
      </c>
      <c r="U222" s="141">
        <f>IF(AND($G474="Goal",U$8&gt;=$I474,U$8&lt;=$I474+$K474-1),2,IF(AND($G474="Milestone",U$8&gt;=$I474,U$8&lt;=$I474+$K474-1),1,""))</f>
        <v/>
      </c>
      <c r="V222" s="141">
        <f>IF(AND($G474="Goal",V$8&gt;=$I474,V$8&lt;=$I474+$K474-1),2,IF(AND($G474="Milestone",V$8&gt;=$I474,V$8&lt;=$I474+$K474-1),1,""))</f>
        <v/>
      </c>
      <c r="W222" s="141">
        <f>IF(AND($G474="Goal",W$8&gt;=$I474,W$8&lt;=$I474+$K474-1),2,IF(AND($G474="Milestone",W$8&gt;=$I474,W$8&lt;=$I474+$K474-1),1,""))</f>
        <v/>
      </c>
      <c r="X222" s="218">
        <f>Milestones4352[[#This Row],[GoLive]]-Milestones4352[[#This Row],[Start Date]]</f>
        <v/>
      </c>
    </row>
    <row r="223" ht="75" customHeight="1" s="214">
      <c r="B223" s="138" t="inlineStr">
        <is>
          <t>NA</t>
        </is>
      </c>
      <c r="C223" s="171" t="inlineStr">
        <is>
          <t>ST14980</t>
        </is>
      </c>
      <c r="D223" s="183" t="inlineStr">
        <is>
          <t>5/1 Oxford Specialty Benefits SG</t>
        </is>
      </c>
      <c r="E223" s="183" t="inlineStr">
        <is>
          <t>ST14628 4/1 Tufts Automated Renewals</t>
        </is>
      </c>
      <c r="F223" s="183" t="n"/>
      <c r="G223" s="183" t="inlineStr">
        <is>
          <t>Complete</t>
        </is>
      </c>
      <c r="H223" s="191" t="inlineStr">
        <is>
          <t>100.0%</t>
        </is>
      </c>
      <c r="I223" s="172" t="d">
        <v>2022-01-01T00:00:00</v>
      </c>
      <c r="J223" s="192" t="d">
        <v>2022-05-01T00:00:00</v>
      </c>
      <c r="K223" s="174">
        <f>Milestones4352[[#This Row],[End Date]]-Milestones4352[[#This Row],[Start Date]]</f>
        <v/>
      </c>
      <c r="L223" s="181" t="inlineStr">
        <is>
          <t>2022-05-01</t>
        </is>
      </c>
      <c r="M223" s="141" t="n"/>
      <c r="N223" s="141" t="n"/>
      <c r="O223" s="141" t="n"/>
      <c r="P223" s="141">
        <f>IF(AND($G475="Goal",P$8&gt;=$I475,P$8&lt;=$I475+$K475-1),2,IF(AND($G475="Milestone",P$8&gt;=$I475,P$8&lt;=$I475+$K475-1),1,""))</f>
        <v/>
      </c>
      <c r="Q223" s="141">
        <f>IF(AND($G475="Goal",Q$8&gt;=$I475,Q$8&lt;=$I475+$K475-1),2,IF(AND($G475="Milestone",Q$8&gt;=$I475,Q$8&lt;=$I475+$K475-1),1,""))</f>
        <v/>
      </c>
      <c r="R223" s="141">
        <f>IF(AND($G475="Goal",R$8&gt;=$I475,R$8&lt;=$I475+$K475-1),2,IF(AND($G475="Milestone",R$8&gt;=$I475,R$8&lt;=$I475+$K475-1),1,""))</f>
        <v/>
      </c>
      <c r="S223" s="141">
        <f>IF(AND($G475="Goal",S$8&gt;=$I475,S$8&lt;=$I475+$K475-1),2,IF(AND($G475="Milestone",S$8&gt;=$I475,S$8&lt;=$I475+$K475-1),1,""))</f>
        <v/>
      </c>
      <c r="T223" s="141">
        <f>IF(AND($G475="Goal",T$8&gt;=$I475,T$8&lt;=$I475+$K475-1),2,IF(AND($G475="Milestone",T$8&gt;=$I475,T$8&lt;=$I475+$K475-1),1,""))</f>
        <v/>
      </c>
      <c r="U223" s="141">
        <f>IF(AND($G475="Goal",U$8&gt;=$I475,U$8&lt;=$I475+$K475-1),2,IF(AND($G475="Milestone",U$8&gt;=$I475,U$8&lt;=$I475+$K475-1),1,""))</f>
        <v/>
      </c>
      <c r="V223" s="141">
        <f>IF(AND($G475="Goal",V$8&gt;=$I475,V$8&lt;=$I475+$K475-1),2,IF(AND($G475="Milestone",V$8&gt;=$I475,V$8&lt;=$I475+$K475-1),1,""))</f>
        <v/>
      </c>
      <c r="W223" s="141">
        <f>IF(AND($G475="Goal",W$8&gt;=$I475,W$8&lt;=$I475+$K475-1),2,IF(AND($G475="Milestone",W$8&gt;=$I475,W$8&lt;=$I475+$K475-1),1,""))</f>
        <v/>
      </c>
      <c r="X223" s="218">
        <f>Milestones4352[[#This Row],[GoLive]]-Milestones4352[[#This Row],[Start Date]]</f>
        <v/>
      </c>
    </row>
    <row r="224" ht="75" customHeight="1" s="214">
      <c r="B224" s="138" t="inlineStr">
        <is>
          <t>NA</t>
        </is>
      </c>
      <c r="C224" s="171" t="inlineStr">
        <is>
          <t>ST14981</t>
        </is>
      </c>
      <c r="D224" s="183" t="inlineStr">
        <is>
          <t>9/1 Oxford Specialty Benefits Extended SG</t>
        </is>
      </c>
      <c r="E224" s="183" t="inlineStr">
        <is>
          <t>ST14628 4/1 Tufts Automated Renewals</t>
        </is>
      </c>
      <c r="F224" s="183" t="n"/>
      <c r="G224" s="183" t="inlineStr">
        <is>
          <t>On track</t>
        </is>
      </c>
      <c r="H224" s="191" t="inlineStr">
        <is>
          <t>99.1%</t>
        </is>
      </c>
      <c r="I224" s="172" t="d">
        <v>2022-01-01T00:00:00</v>
      </c>
      <c r="J224" s="192" t="d">
        <v>2022-09-01T00:00:00</v>
      </c>
      <c r="K224" s="174">
        <f>Milestones4352[[#This Row],[End Date]]-Milestones4352[[#This Row],[Start Date]]</f>
        <v/>
      </c>
      <c r="L224" s="181" t="inlineStr">
        <is>
          <t>2022-09-01</t>
        </is>
      </c>
      <c r="M224" s="141" t="n"/>
      <c r="N224" s="141" t="n"/>
      <c r="O224" s="141" t="n"/>
      <c r="P224" s="141">
        <f>IF(AND($G476="Goal",P$8&gt;=$I476,P$8&lt;=$I476+$K476-1),2,IF(AND($G476="Milestone",P$8&gt;=$I476,P$8&lt;=$I476+$K476-1),1,""))</f>
        <v/>
      </c>
      <c r="Q224" s="141">
        <f>IF(AND($G476="Goal",Q$8&gt;=$I476,Q$8&lt;=$I476+$K476-1),2,IF(AND($G476="Milestone",Q$8&gt;=$I476,Q$8&lt;=$I476+$K476-1),1,""))</f>
        <v/>
      </c>
      <c r="R224" s="141">
        <f>IF(AND($G476="Goal",R$8&gt;=$I476,R$8&lt;=$I476+$K476-1),2,IF(AND($G476="Milestone",R$8&gt;=$I476,R$8&lt;=$I476+$K476-1),1,""))</f>
        <v/>
      </c>
      <c r="S224" s="141">
        <f>IF(AND($G476="Goal",S$8&gt;=$I476,S$8&lt;=$I476+$K476-1),2,IF(AND($G476="Milestone",S$8&gt;=$I476,S$8&lt;=$I476+$K476-1),1,""))</f>
        <v/>
      </c>
      <c r="T224" s="141">
        <f>IF(AND($G476="Goal",T$8&gt;=$I476,T$8&lt;=$I476+$K476-1),2,IF(AND($G476="Milestone",T$8&gt;=$I476,T$8&lt;=$I476+$K476-1),1,""))</f>
        <v/>
      </c>
      <c r="U224" s="141">
        <f>IF(AND($G476="Goal",U$8&gt;=$I476,U$8&lt;=$I476+$K476-1),2,IF(AND($G476="Milestone",U$8&gt;=$I476,U$8&lt;=$I476+$K476-1),1,""))</f>
        <v/>
      </c>
      <c r="V224" s="141">
        <f>IF(AND($G476="Goal",V$8&gt;=$I476,V$8&lt;=$I476+$K476-1),2,IF(AND($G476="Milestone",V$8&gt;=$I476,V$8&lt;=$I476+$K476-1),1,""))</f>
        <v/>
      </c>
      <c r="W224" s="141">
        <f>IF(AND($G476="Goal",W$8&gt;=$I476,W$8&lt;=$I476+$K476-1),2,IF(AND($G476="Milestone",W$8&gt;=$I476,W$8&lt;=$I476+$K476-1),1,""))</f>
        <v/>
      </c>
      <c r="X224" s="218">
        <f>Milestones4352[[#This Row],[GoLive]]-Milestones4352[[#This Row],[Start Date]]</f>
        <v/>
      </c>
    </row>
    <row r="225" ht="75" customHeight="1" s="214">
      <c r="B225" s="138" t="inlineStr">
        <is>
          <t>NA</t>
        </is>
      </c>
      <c r="C225" s="171" t="inlineStr">
        <is>
          <t>ST14982</t>
        </is>
      </c>
      <c r="D225" s="183" t="inlineStr">
        <is>
          <t>11/1 Oxford Specialty Benefits Extended SG Automated-Renewals</t>
        </is>
      </c>
      <c r="E225" s="183" t="inlineStr">
        <is>
          <t>ST14628 4/1 Tufts Automated Renewals</t>
        </is>
      </c>
      <c r="F225" s="183" t="n"/>
      <c r="G225" s="183" t="inlineStr">
        <is>
          <t>On track</t>
        </is>
      </c>
      <c r="H225" s="191" t="inlineStr">
        <is>
          <t>82.3%</t>
        </is>
      </c>
      <c r="I225" s="172" t="d">
        <v>2022-01-01T00:00:00</v>
      </c>
      <c r="J225" s="192" t="d">
        <v>2022-11-01T00:00:00</v>
      </c>
      <c r="K225" s="174">
        <f>Milestones4352[[#This Row],[End Date]]-Milestones4352[[#This Row],[Start Date]]</f>
        <v/>
      </c>
      <c r="L225" s="181" t="inlineStr">
        <is>
          <t>2022-11-01</t>
        </is>
      </c>
      <c r="M225" s="141" t="n"/>
      <c r="N225" s="141" t="n"/>
      <c r="O225" s="141" t="n"/>
      <c r="P225" s="141">
        <f>IF(AND($G477="Goal",P$8&gt;=$I477,P$8&lt;=$I477+$K477-1),2,IF(AND($G477="Milestone",P$8&gt;=$I477,P$8&lt;=$I477+$K477-1),1,""))</f>
        <v/>
      </c>
      <c r="Q225" s="141">
        <f>IF(AND($G477="Goal",Q$8&gt;=$I477,Q$8&lt;=$I477+$K477-1),2,IF(AND($G477="Milestone",Q$8&gt;=$I477,Q$8&lt;=$I477+$K477-1),1,""))</f>
        <v/>
      </c>
      <c r="R225" s="141">
        <f>IF(AND($G477="Goal",R$8&gt;=$I477,R$8&lt;=$I477+$K477-1),2,IF(AND($G477="Milestone",R$8&gt;=$I477,R$8&lt;=$I477+$K477-1),1,""))</f>
        <v/>
      </c>
      <c r="S225" s="141">
        <f>IF(AND($G477="Goal",S$8&gt;=$I477,S$8&lt;=$I477+$K477-1),2,IF(AND($G477="Milestone",S$8&gt;=$I477,S$8&lt;=$I477+$K477-1),1,""))</f>
        <v/>
      </c>
      <c r="T225" s="141">
        <f>IF(AND($G477="Goal",T$8&gt;=$I477,T$8&lt;=$I477+$K477-1),2,IF(AND($G477="Milestone",T$8&gt;=$I477,T$8&lt;=$I477+$K477-1),1,""))</f>
        <v/>
      </c>
      <c r="U225" s="141">
        <f>IF(AND($G477="Goal",U$8&gt;=$I477,U$8&lt;=$I477+$K477-1),2,IF(AND($G477="Milestone",U$8&gt;=$I477,U$8&lt;=$I477+$K477-1),1,""))</f>
        <v/>
      </c>
      <c r="V225" s="141">
        <f>IF(AND($G477="Goal",V$8&gt;=$I477,V$8&lt;=$I477+$K477-1),2,IF(AND($G477="Milestone",V$8&gt;=$I477,V$8&lt;=$I477+$K477-1),1,""))</f>
        <v/>
      </c>
      <c r="W225" s="141">
        <f>IF(AND($G477="Goal",W$8&gt;=$I477,W$8&lt;=$I477+$K477-1),2,IF(AND($G477="Milestone",W$8&gt;=$I477,W$8&lt;=$I477+$K477-1),1,""))</f>
        <v/>
      </c>
      <c r="X225" s="218">
        <f>Milestones4352[[#This Row],[GoLive]]-Milestones4352[[#This Row],[Start Date]]</f>
        <v/>
      </c>
    </row>
    <row r="226" ht="75" customHeight="1" s="214">
      <c r="B226" s="138" t="inlineStr">
        <is>
          <t>NA</t>
        </is>
      </c>
      <c r="C226" s="171" t="inlineStr">
        <is>
          <t>ST14983</t>
        </is>
      </c>
      <c r="D226" s="183" t="inlineStr">
        <is>
          <t>11/1 Oxford Specialty Benefits LG</t>
        </is>
      </c>
      <c r="E226" s="183" t="inlineStr">
        <is>
          <t>ST14628 4/1 Tufts Automated Renewals</t>
        </is>
      </c>
      <c r="F226" s="183" t="n"/>
      <c r="G226" s="183" t="inlineStr">
        <is>
          <t>On track</t>
        </is>
      </c>
      <c r="H226" s="191" t="inlineStr">
        <is>
          <t>100.0%</t>
        </is>
      </c>
      <c r="I226" s="172" t="d">
        <v>2022-01-01T00:00:00</v>
      </c>
      <c r="J226" s="192" t="d">
        <v>2022-11-01T00:00:00</v>
      </c>
      <c r="K226" s="174">
        <f>Milestones4352[[#This Row],[End Date]]-Milestones4352[[#This Row],[Start Date]]</f>
        <v/>
      </c>
      <c r="L226" s="181" t="inlineStr">
        <is>
          <t>2022-11-01</t>
        </is>
      </c>
      <c r="M226" s="141" t="n"/>
      <c r="N226" s="141" t="n"/>
      <c r="O226" s="141" t="n"/>
      <c r="P226" s="141">
        <f>IF(AND($G478="Goal",P$8&gt;=$I478,P$8&lt;=$I478+$K478-1),2,IF(AND($G478="Milestone",P$8&gt;=$I478,P$8&lt;=$I478+$K478-1),1,""))</f>
        <v/>
      </c>
      <c r="Q226" s="141">
        <f>IF(AND($G478="Goal",Q$8&gt;=$I478,Q$8&lt;=$I478+$K478-1),2,IF(AND($G478="Milestone",Q$8&gt;=$I478,Q$8&lt;=$I478+$K478-1),1,""))</f>
        <v/>
      </c>
      <c r="R226" s="141">
        <f>IF(AND($G478="Goal",R$8&gt;=$I478,R$8&lt;=$I478+$K478-1),2,IF(AND($G478="Milestone",R$8&gt;=$I478,R$8&lt;=$I478+$K478-1),1,""))</f>
        <v/>
      </c>
      <c r="S226" s="141">
        <f>IF(AND($G478="Goal",S$8&gt;=$I478,S$8&lt;=$I478+$K478-1),2,IF(AND($G478="Milestone",S$8&gt;=$I478,S$8&lt;=$I478+$K478-1),1,""))</f>
        <v/>
      </c>
      <c r="T226" s="141">
        <f>IF(AND($G478="Goal",T$8&gt;=$I478,T$8&lt;=$I478+$K478-1),2,IF(AND($G478="Milestone",T$8&gt;=$I478,T$8&lt;=$I478+$K478-1),1,""))</f>
        <v/>
      </c>
      <c r="U226" s="141">
        <f>IF(AND($G478="Goal",U$8&gt;=$I478,U$8&lt;=$I478+$K478-1),2,IF(AND($G478="Milestone",U$8&gt;=$I478,U$8&lt;=$I478+$K478-1),1,""))</f>
        <v/>
      </c>
      <c r="V226" s="141">
        <f>IF(AND($G478="Goal",V$8&gt;=$I478,V$8&lt;=$I478+$K478-1),2,IF(AND($G478="Milestone",V$8&gt;=$I478,V$8&lt;=$I478+$K478-1),1,""))</f>
        <v/>
      </c>
      <c r="W226" s="141">
        <f>IF(AND($G478="Goal",W$8&gt;=$I478,W$8&lt;=$I478+$K478-1),2,IF(AND($G478="Milestone",W$8&gt;=$I478,W$8&lt;=$I478+$K478-1),1,""))</f>
        <v/>
      </c>
      <c r="X226" s="218">
        <f>Milestones4352[[#This Row],[GoLive]]-Milestones4352[[#This Row],[Start Date]]</f>
        <v/>
      </c>
    </row>
    <row r="227" ht="75" customHeight="1" s="214">
      <c r="B227" s="138" t="inlineStr">
        <is>
          <t>NA</t>
        </is>
      </c>
      <c r="C227" s="171" t="inlineStr">
        <is>
          <t>ST14990</t>
        </is>
      </c>
      <c r="D227" s="183" t="inlineStr">
        <is>
          <t>Operation Enhancements 2022</t>
        </is>
      </c>
      <c r="E227" s="183" t="inlineStr">
        <is>
          <t>ST14628 4/1 Tufts Automated Renewals</t>
        </is>
      </c>
      <c r="F227" s="183" t="n"/>
      <c r="G227" s="183" t="inlineStr">
        <is>
          <t>On track</t>
        </is>
      </c>
      <c r="H227" s="191" t="inlineStr">
        <is>
          <t>0.0%</t>
        </is>
      </c>
      <c r="I227" s="172" t="d">
        <v>2022-01-01T00:00:00</v>
      </c>
      <c r="J227" s="192" t="d">
        <v>2022-12-31T00:00:00</v>
      </c>
      <c r="K227" s="174">
        <f>Milestones4352[[#This Row],[End Date]]-Milestones4352[[#This Row],[Start Date]]</f>
        <v/>
      </c>
      <c r="L227" s="181" t="inlineStr">
        <is>
          <t>2022-12-31</t>
        </is>
      </c>
      <c r="M227" s="141" t="n"/>
      <c r="N227" s="141" t="n"/>
      <c r="O227" s="141" t="n"/>
      <c r="P227" s="141">
        <f>IF(AND($G479="Goal",P$8&gt;=$I479,P$8&lt;=$I479+$K479-1),2,IF(AND($G479="Milestone",P$8&gt;=$I479,P$8&lt;=$I479+$K479-1),1,""))</f>
        <v/>
      </c>
      <c r="Q227" s="141">
        <f>IF(AND($G479="Goal",Q$8&gt;=$I479,Q$8&lt;=$I479+$K479-1),2,IF(AND($G479="Milestone",Q$8&gt;=$I479,Q$8&lt;=$I479+$K479-1),1,""))</f>
        <v/>
      </c>
      <c r="R227" s="141">
        <f>IF(AND($G479="Goal",R$8&gt;=$I479,R$8&lt;=$I479+$K479-1),2,IF(AND($G479="Milestone",R$8&gt;=$I479,R$8&lt;=$I479+$K479-1),1,""))</f>
        <v/>
      </c>
      <c r="S227" s="141">
        <f>IF(AND($G479="Goal",S$8&gt;=$I479,S$8&lt;=$I479+$K479-1),2,IF(AND($G479="Milestone",S$8&gt;=$I479,S$8&lt;=$I479+$K479-1),1,""))</f>
        <v/>
      </c>
      <c r="T227" s="141">
        <f>IF(AND($G479="Goal",T$8&gt;=$I479,T$8&lt;=$I479+$K479-1),2,IF(AND($G479="Milestone",T$8&gt;=$I479,T$8&lt;=$I479+$K479-1),1,""))</f>
        <v/>
      </c>
      <c r="U227" s="141">
        <f>IF(AND($G479="Goal",U$8&gt;=$I479,U$8&lt;=$I479+$K479-1),2,IF(AND($G479="Milestone",U$8&gt;=$I479,U$8&lt;=$I479+$K479-1),1,""))</f>
        <v/>
      </c>
      <c r="V227" s="141">
        <f>IF(AND($G479="Goal",V$8&gt;=$I479,V$8&lt;=$I479+$K479-1),2,IF(AND($G479="Milestone",V$8&gt;=$I479,V$8&lt;=$I479+$K479-1),1,""))</f>
        <v/>
      </c>
      <c r="W227" s="141">
        <f>IF(AND($G479="Goal",W$8&gt;=$I479,W$8&lt;=$I479+$K479-1),2,IF(AND($G479="Milestone",W$8&gt;=$I479,W$8&lt;=$I479+$K479-1),1,""))</f>
        <v/>
      </c>
      <c r="X227" s="218">
        <f>Milestones4352[[#This Row],[GoLive]]-Milestones4352[[#This Row],[Start Date]]</f>
        <v/>
      </c>
    </row>
    <row r="228" ht="75" customHeight="1" s="214">
      <c r="B228" s="138" t="inlineStr">
        <is>
          <t>NA</t>
        </is>
      </c>
      <c r="C228" s="171" t="inlineStr">
        <is>
          <t>ST14991</t>
        </is>
      </c>
      <c r="D228" s="183" t="inlineStr">
        <is>
          <t>Production Defects 2022</t>
        </is>
      </c>
      <c r="E228" s="183" t="inlineStr">
        <is>
          <t>ST14628 4/1 Tufts Automated Renewals</t>
        </is>
      </c>
      <c r="F228" s="183" t="n"/>
      <c r="G228" s="183" t="inlineStr">
        <is>
          <t>On track</t>
        </is>
      </c>
      <c r="H228" s="191" t="inlineStr">
        <is>
          <t>0.0%</t>
        </is>
      </c>
      <c r="I228" s="172" t="d">
        <v>2022-01-01T00:00:00</v>
      </c>
      <c r="J228" s="192" t="d">
        <v>2022-12-31T00:00:00</v>
      </c>
      <c r="K228" s="174">
        <f>Milestones4352[[#This Row],[End Date]]-Milestones4352[[#This Row],[Start Date]]</f>
        <v/>
      </c>
      <c r="L228" s="181" t="inlineStr">
        <is>
          <t>2022-12-31</t>
        </is>
      </c>
      <c r="M228" s="141" t="n"/>
      <c r="N228" s="141" t="n"/>
      <c r="O228" s="141" t="n"/>
      <c r="P228" s="141">
        <f>IF(AND($G480="Goal",P$8&gt;=$I480,P$8&lt;=$I480+$K480-1),2,IF(AND($G480="Milestone",P$8&gt;=$I480,P$8&lt;=$I480+$K480-1),1,""))</f>
        <v/>
      </c>
      <c r="Q228" s="141">
        <f>IF(AND($G480="Goal",Q$8&gt;=$I480,Q$8&lt;=$I480+$K480-1),2,IF(AND($G480="Milestone",Q$8&gt;=$I480,Q$8&lt;=$I480+$K480-1),1,""))</f>
        <v/>
      </c>
      <c r="R228" s="141">
        <f>IF(AND($G480="Goal",R$8&gt;=$I480,R$8&lt;=$I480+$K480-1),2,IF(AND($G480="Milestone",R$8&gt;=$I480,R$8&lt;=$I480+$K480-1),1,""))</f>
        <v/>
      </c>
      <c r="S228" s="141">
        <f>IF(AND($G480="Goal",S$8&gt;=$I480,S$8&lt;=$I480+$K480-1),2,IF(AND($G480="Milestone",S$8&gt;=$I480,S$8&lt;=$I480+$K480-1),1,""))</f>
        <v/>
      </c>
      <c r="T228" s="141">
        <f>IF(AND($G480="Goal",T$8&gt;=$I480,T$8&lt;=$I480+$K480-1),2,IF(AND($G480="Milestone",T$8&gt;=$I480,T$8&lt;=$I480+$K480-1),1,""))</f>
        <v/>
      </c>
      <c r="U228" s="141">
        <f>IF(AND($G480="Goal",U$8&gt;=$I480,U$8&lt;=$I480+$K480-1),2,IF(AND($G480="Milestone",U$8&gt;=$I480,U$8&lt;=$I480+$K480-1),1,""))</f>
        <v/>
      </c>
      <c r="V228" s="141">
        <f>IF(AND($G480="Goal",V$8&gt;=$I480,V$8&lt;=$I480+$K480-1),2,IF(AND($G480="Milestone",V$8&gt;=$I480,V$8&lt;=$I480+$K480-1),1,""))</f>
        <v/>
      </c>
      <c r="W228" s="141">
        <f>IF(AND($G480="Goal",W$8&gt;=$I480,W$8&lt;=$I480+$K480-1),2,IF(AND($G480="Milestone",W$8&gt;=$I480,W$8&lt;=$I480+$K480-1),1,""))</f>
        <v/>
      </c>
      <c r="X228" s="218">
        <f>Milestones4352[[#This Row],[GoLive]]-Milestones4352[[#This Row],[Start Date]]</f>
        <v/>
      </c>
    </row>
    <row r="229" ht="75" customHeight="1" s="214">
      <c r="B229" s="138" t="inlineStr">
        <is>
          <t>NA</t>
        </is>
      </c>
      <c r="C229" s="171" t="inlineStr">
        <is>
          <t>ST14992</t>
        </is>
      </c>
      <c r="D229" s="183" t="inlineStr">
        <is>
          <t>Regulatory Requirements 2022</t>
        </is>
      </c>
      <c r="E229" s="183" t="inlineStr">
        <is>
          <t>ST14628 4/1 Tufts Automated Renewals</t>
        </is>
      </c>
      <c r="F229" s="183" t="n"/>
      <c r="G229" s="183" t="inlineStr">
        <is>
          <t>On track</t>
        </is>
      </c>
      <c r="H229" s="191" t="inlineStr">
        <is>
          <t>10.0%</t>
        </is>
      </c>
      <c r="I229" s="172" t="d">
        <v>2022-01-01T00:00:00</v>
      </c>
      <c r="J229" s="192" t="d">
        <v>2022-12-31T00:00:00</v>
      </c>
      <c r="K229" s="174">
        <f>Milestones4352[[#This Row],[End Date]]-Milestones4352[[#This Row],[Start Date]]</f>
        <v/>
      </c>
      <c r="L229" s="181" t="inlineStr">
        <is>
          <t>2022-12-31</t>
        </is>
      </c>
      <c r="M229" s="141" t="n"/>
      <c r="N229" s="141" t="n"/>
      <c r="O229" s="141" t="n"/>
      <c r="P229" s="141">
        <f>IF(AND($G481="Goal",P$8&gt;=$I481,P$8&lt;=$I481+$K481-1),2,IF(AND($G481="Milestone",P$8&gt;=$I481,P$8&lt;=$I481+$K481-1),1,""))</f>
        <v/>
      </c>
      <c r="Q229" s="141">
        <f>IF(AND($G481="Goal",Q$8&gt;=$I481,Q$8&lt;=$I481+$K481-1),2,IF(AND($G481="Milestone",Q$8&gt;=$I481,Q$8&lt;=$I481+$K481-1),1,""))</f>
        <v/>
      </c>
      <c r="R229" s="141">
        <f>IF(AND($G481="Goal",R$8&gt;=$I481,R$8&lt;=$I481+$K481-1),2,IF(AND($G481="Milestone",R$8&gt;=$I481,R$8&lt;=$I481+$K481-1),1,""))</f>
        <v/>
      </c>
      <c r="S229" s="141">
        <f>IF(AND($G481="Goal",S$8&gt;=$I481,S$8&lt;=$I481+$K481-1),2,IF(AND($G481="Milestone",S$8&gt;=$I481,S$8&lt;=$I481+$K481-1),1,""))</f>
        <v/>
      </c>
      <c r="T229" s="141">
        <f>IF(AND($G481="Goal",T$8&gt;=$I481,T$8&lt;=$I481+$K481-1),2,IF(AND($G481="Milestone",T$8&gt;=$I481,T$8&lt;=$I481+$K481-1),1,""))</f>
        <v/>
      </c>
      <c r="U229" s="141">
        <f>IF(AND($G481="Goal",U$8&gt;=$I481,U$8&lt;=$I481+$K481-1),2,IF(AND($G481="Milestone",U$8&gt;=$I481,U$8&lt;=$I481+$K481-1),1,""))</f>
        <v/>
      </c>
      <c r="V229" s="141">
        <f>IF(AND($G481="Goal",V$8&gt;=$I481,V$8&lt;=$I481+$K481-1),2,IF(AND($G481="Milestone",V$8&gt;=$I481,V$8&lt;=$I481+$K481-1),1,""))</f>
        <v/>
      </c>
      <c r="W229" s="141">
        <f>IF(AND($G481="Goal",W$8&gt;=$I481,W$8&lt;=$I481+$K481-1),2,IF(AND($G481="Milestone",W$8&gt;=$I481,W$8&lt;=$I481+$K481-1),1,""))</f>
        <v/>
      </c>
      <c r="X229" s="218">
        <f>Milestones4352[[#This Row],[GoLive]]-Milestones4352[[#This Row],[Start Date]]</f>
        <v/>
      </c>
    </row>
    <row r="230" ht="75" customHeight="1" s="214">
      <c r="B230" s="138" t="inlineStr">
        <is>
          <t>NA</t>
        </is>
      </c>
      <c r="C230" s="171" t="inlineStr">
        <is>
          <t>ST14993</t>
        </is>
      </c>
      <c r="D230" s="183" t="inlineStr">
        <is>
          <t>Renewals - Support New Products and Markets 2022</t>
        </is>
      </c>
      <c r="E230" s="183" t="inlineStr">
        <is>
          <t>ST14628 4/1 Tufts Automated Renewals</t>
        </is>
      </c>
      <c r="F230" s="183" t="n"/>
      <c r="G230" s="183" t="inlineStr">
        <is>
          <t>On track</t>
        </is>
      </c>
      <c r="H230" s="191" t="inlineStr">
        <is>
          <t>0.0%</t>
        </is>
      </c>
      <c r="I230" s="172" t="d">
        <v>2022-01-01T00:00:00</v>
      </c>
      <c r="J230" s="192" t="d">
        <v>2022-12-31T00:00:00</v>
      </c>
      <c r="K230" s="174">
        <f>Milestones4352[[#This Row],[End Date]]-Milestones4352[[#This Row],[Start Date]]</f>
        <v/>
      </c>
      <c r="L230" s="181" t="inlineStr">
        <is>
          <t>2022-12-31</t>
        </is>
      </c>
      <c r="M230" s="141" t="n"/>
      <c r="N230" s="141" t="n"/>
      <c r="O230" s="141" t="n"/>
      <c r="P230" s="141">
        <f>IF(AND($G482="Goal",P$8&gt;=$I482,P$8&lt;=$I482+$K482-1),2,IF(AND($G482="Milestone",P$8&gt;=$I482,P$8&lt;=$I482+$K482-1),1,""))</f>
        <v/>
      </c>
      <c r="Q230" s="141">
        <f>IF(AND($G482="Goal",Q$8&gt;=$I482,Q$8&lt;=$I482+$K482-1),2,IF(AND($G482="Milestone",Q$8&gt;=$I482,Q$8&lt;=$I482+$K482-1),1,""))</f>
        <v/>
      </c>
      <c r="R230" s="141">
        <f>IF(AND($G482="Goal",R$8&gt;=$I482,R$8&lt;=$I482+$K482-1),2,IF(AND($G482="Milestone",R$8&gt;=$I482,R$8&lt;=$I482+$K482-1),1,""))</f>
        <v/>
      </c>
      <c r="S230" s="141">
        <f>IF(AND($G482="Goal",S$8&gt;=$I482,S$8&lt;=$I482+$K482-1),2,IF(AND($G482="Milestone",S$8&gt;=$I482,S$8&lt;=$I482+$K482-1),1,""))</f>
        <v/>
      </c>
      <c r="T230" s="141">
        <f>IF(AND($G482="Goal",T$8&gt;=$I482,T$8&lt;=$I482+$K482-1),2,IF(AND($G482="Milestone",T$8&gt;=$I482,T$8&lt;=$I482+$K482-1),1,""))</f>
        <v/>
      </c>
      <c r="U230" s="141">
        <f>IF(AND($G482="Goal",U$8&gt;=$I482,U$8&lt;=$I482+$K482-1),2,IF(AND($G482="Milestone",U$8&gt;=$I482,U$8&lt;=$I482+$K482-1),1,""))</f>
        <v/>
      </c>
      <c r="V230" s="141">
        <f>IF(AND($G482="Goal",V$8&gt;=$I482,V$8&lt;=$I482+$K482-1),2,IF(AND($G482="Milestone",V$8&gt;=$I482,V$8&lt;=$I482+$K482-1),1,""))</f>
        <v/>
      </c>
      <c r="W230" s="141">
        <f>IF(AND($G482="Goal",W$8&gt;=$I482,W$8&lt;=$I482+$K482-1),2,IF(AND($G482="Milestone",W$8&gt;=$I482,W$8&lt;=$I482+$K482-1),1,""))</f>
        <v/>
      </c>
      <c r="X230" s="218">
        <f>Milestones4352[[#This Row],[GoLive]]-Milestones4352[[#This Row],[Start Date]]</f>
        <v/>
      </c>
    </row>
    <row r="231" ht="75" customHeight="1" s="214">
      <c r="B231" s="138" t="inlineStr">
        <is>
          <t>PCP</t>
        </is>
      </c>
      <c r="C231" s="171" t="inlineStr">
        <is>
          <t>ST14995</t>
        </is>
      </c>
      <c r="D231" s="183" t="inlineStr">
        <is>
          <t>Affordability: DDP Q4 Deployment of Lab and Imaging to support provider strategy on savings</t>
        </is>
      </c>
      <c r="E231" s="183" t="n"/>
      <c r="F231" s="183" t="n"/>
      <c r="G231" s="183" t="inlineStr">
        <is>
          <t>On track</t>
        </is>
      </c>
      <c r="H231" s="191" t="inlineStr">
        <is>
          <t>42.6%</t>
        </is>
      </c>
      <c r="I231" s="172" t="d">
        <v>2021-10-01T00:00:00</v>
      </c>
      <c r="J231" s="192" t="d">
        <v>2022-12-31T00:00:00</v>
      </c>
      <c r="K231" s="174">
        <f>Milestones4352[[#This Row],[End Date]]-Milestones4352[[#This Row],[Start Date]]</f>
        <v/>
      </c>
      <c r="L231" s="181" t="inlineStr">
        <is>
          <t>2022-10-01</t>
        </is>
      </c>
      <c r="M231" s="141" t="n"/>
      <c r="N231" s="141" t="n"/>
      <c r="O231" s="141" t="n"/>
      <c r="P231" s="141">
        <f>IF(AND($G483="Goal",P$8&gt;=$I483,P$8&lt;=$I483+$K483-1),2,IF(AND($G483="Milestone",P$8&gt;=$I483,P$8&lt;=$I483+$K483-1),1,""))</f>
        <v/>
      </c>
      <c r="Q231" s="141">
        <f>IF(AND($G483="Goal",Q$8&gt;=$I483,Q$8&lt;=$I483+$K483-1),2,IF(AND($G483="Milestone",Q$8&gt;=$I483,Q$8&lt;=$I483+$K483-1),1,""))</f>
        <v/>
      </c>
      <c r="R231" s="141">
        <f>IF(AND($G483="Goal",R$8&gt;=$I483,R$8&lt;=$I483+$K483-1),2,IF(AND($G483="Milestone",R$8&gt;=$I483,R$8&lt;=$I483+$K483-1),1,""))</f>
        <v/>
      </c>
      <c r="S231" s="141">
        <f>IF(AND($G483="Goal",S$8&gt;=$I483,S$8&lt;=$I483+$K483-1),2,IF(AND($G483="Milestone",S$8&gt;=$I483,S$8&lt;=$I483+$K483-1),1,""))</f>
        <v/>
      </c>
      <c r="T231" s="141">
        <f>IF(AND($G483="Goal",T$8&gt;=$I483,T$8&lt;=$I483+$K483-1),2,IF(AND($G483="Milestone",T$8&gt;=$I483,T$8&lt;=$I483+$K483-1),1,""))</f>
        <v/>
      </c>
      <c r="U231" s="141">
        <f>IF(AND($G483="Goal",U$8&gt;=$I483,U$8&lt;=$I483+$K483-1),2,IF(AND($G483="Milestone",U$8&gt;=$I483,U$8&lt;=$I483+$K483-1),1,""))</f>
        <v/>
      </c>
      <c r="V231" s="141">
        <f>IF(AND($G483="Goal",V$8&gt;=$I483,V$8&lt;=$I483+$K483-1),2,IF(AND($G483="Milestone",V$8&gt;=$I483,V$8&lt;=$I483+$K483-1),1,""))</f>
        <v/>
      </c>
      <c r="W231" s="141">
        <f>IF(AND($G483="Goal",W$8&gt;=$I483,W$8&lt;=$I483+$K483-1),2,IF(AND($G483="Milestone",W$8&gt;=$I483,W$8&lt;=$I483+$K483-1),1,""))</f>
        <v/>
      </c>
      <c r="X231" s="218">
        <f>Milestones4352[[#This Row],[GoLive]]-Milestones4352[[#This Row],[Start Date]]</f>
        <v/>
      </c>
    </row>
    <row r="232" ht="75" customHeight="1" s="214">
      <c r="B232" s="138" t="inlineStr">
        <is>
          <t>BEE</t>
        </is>
      </c>
      <c r="C232" s="171" t="inlineStr">
        <is>
          <t>ST15038</t>
        </is>
      </c>
      <c r="D232" s="183" t="inlineStr">
        <is>
          <t>Data Externalization</t>
        </is>
      </c>
      <c r="E232" s="183" t="n"/>
      <c r="F232" s="183" t="n"/>
      <c r="G232" s="183" t="inlineStr">
        <is>
          <t>On track</t>
        </is>
      </c>
      <c r="H232" s="191" t="inlineStr">
        <is>
          <t>78.0%</t>
        </is>
      </c>
      <c r="I232" s="172" t="d">
        <v>2022-01-01T00:00:00</v>
      </c>
      <c r="J232" s="192" t="d">
        <v>2022-12-30T00:00:00</v>
      </c>
      <c r="K232" s="174">
        <f>Milestones4352[[#This Row],[End Date]]-Milestones4352[[#This Row],[Start Date]]</f>
        <v/>
      </c>
      <c r="L232" s="181" t="inlineStr">
        <is>
          <t>2022-12-30</t>
        </is>
      </c>
      <c r="M232" s="141" t="n"/>
      <c r="N232" s="141" t="n"/>
      <c r="O232" s="141" t="n"/>
      <c r="P232" s="141">
        <f>IF(AND($G484="Goal",P$8&gt;=$I484,P$8&lt;=$I484+$K484-1),2,IF(AND($G484="Milestone",P$8&gt;=$I484,P$8&lt;=$I484+$K484-1),1,""))</f>
        <v/>
      </c>
      <c r="Q232" s="141">
        <f>IF(AND($G484="Goal",Q$8&gt;=$I484,Q$8&lt;=$I484+$K484-1),2,IF(AND($G484="Milestone",Q$8&gt;=$I484,Q$8&lt;=$I484+$K484-1),1,""))</f>
        <v/>
      </c>
      <c r="R232" s="141">
        <f>IF(AND($G484="Goal",R$8&gt;=$I484,R$8&lt;=$I484+$K484-1),2,IF(AND($G484="Milestone",R$8&gt;=$I484,R$8&lt;=$I484+$K484-1),1,""))</f>
        <v/>
      </c>
      <c r="S232" s="141">
        <f>IF(AND($G484="Goal",S$8&gt;=$I484,S$8&lt;=$I484+$K484-1),2,IF(AND($G484="Milestone",S$8&gt;=$I484,S$8&lt;=$I484+$K484-1),1,""))</f>
        <v/>
      </c>
      <c r="T232" s="141">
        <f>IF(AND($G484="Goal",T$8&gt;=$I484,T$8&lt;=$I484+$K484-1),2,IF(AND($G484="Milestone",T$8&gt;=$I484,T$8&lt;=$I484+$K484-1),1,""))</f>
        <v/>
      </c>
      <c r="U232" s="141">
        <f>IF(AND($G484="Goal",U$8&gt;=$I484,U$8&lt;=$I484+$K484-1),2,IF(AND($G484="Milestone",U$8&gt;=$I484,U$8&lt;=$I484+$K484-1),1,""))</f>
        <v/>
      </c>
      <c r="V232" s="141">
        <f>IF(AND($G484="Goal",V$8&gt;=$I484,V$8&lt;=$I484+$K484-1),2,IF(AND($G484="Milestone",V$8&gt;=$I484,V$8&lt;=$I484+$K484-1),1,""))</f>
        <v/>
      </c>
      <c r="W232" s="141">
        <f>IF(AND($G484="Goal",W$8&gt;=$I484,W$8&lt;=$I484+$K484-1),2,IF(AND($G484="Milestone",W$8&gt;=$I484,W$8&lt;=$I484+$K484-1),1,""))</f>
        <v/>
      </c>
      <c r="X232" s="218">
        <f>Milestones4352[[#This Row],[GoLive]]-Milestones4352[[#This Row],[Start Date]]</f>
        <v/>
      </c>
    </row>
    <row r="233" ht="75" customHeight="1" s="214">
      <c r="B233" s="138" t="inlineStr">
        <is>
          <t>CE DTI</t>
        </is>
      </c>
      <c r="C233" s="171" t="inlineStr">
        <is>
          <t>ST15066</t>
        </is>
      </c>
      <c r="D233" s="183" t="inlineStr">
        <is>
          <t>Fertility Network Expansion</t>
        </is>
      </c>
      <c r="E233" s="183" t="n"/>
      <c r="F233" s="183" t="n"/>
      <c r="G233" s="183" t="inlineStr">
        <is>
          <t>At Risk</t>
        </is>
      </c>
      <c r="H233" s="191" t="inlineStr">
        <is>
          <t>0.0%</t>
        </is>
      </c>
      <c r="I233" s="172" t="n">
        <v/>
      </c>
      <c r="J233" s="192" t="n">
        <v/>
      </c>
      <c r="K233" s="174">
        <f>Milestones4352[[#This Row],[End Date]]-Milestones4352[[#This Row],[Start Date]]</f>
        <v/>
      </c>
      <c r="L233" s="181" t="n">
        <v/>
      </c>
      <c r="M233" s="141" t="n"/>
      <c r="N233" s="141" t="n"/>
      <c r="O233" s="141" t="n"/>
      <c r="P233" s="141">
        <f>IF(AND($G485="Goal",P$8&gt;=$I485,P$8&lt;=$I485+$K485-1),2,IF(AND($G485="Milestone",P$8&gt;=$I485,P$8&lt;=$I485+$K485-1),1,""))</f>
        <v/>
      </c>
      <c r="Q233" s="141">
        <f>IF(AND($G485="Goal",Q$8&gt;=$I485,Q$8&lt;=$I485+$K485-1),2,IF(AND($G485="Milestone",Q$8&gt;=$I485,Q$8&lt;=$I485+$K485-1),1,""))</f>
        <v/>
      </c>
      <c r="R233" s="141">
        <f>IF(AND($G485="Goal",R$8&gt;=$I485,R$8&lt;=$I485+$K485-1),2,IF(AND($G485="Milestone",R$8&gt;=$I485,R$8&lt;=$I485+$K485-1),1,""))</f>
        <v/>
      </c>
      <c r="S233" s="141">
        <f>IF(AND($G485="Goal",S$8&gt;=$I485,S$8&lt;=$I485+$K485-1),2,IF(AND($G485="Milestone",S$8&gt;=$I485,S$8&lt;=$I485+$K485-1),1,""))</f>
        <v/>
      </c>
      <c r="T233" s="141">
        <f>IF(AND($G485="Goal",T$8&gt;=$I485,T$8&lt;=$I485+$K485-1),2,IF(AND($G485="Milestone",T$8&gt;=$I485,T$8&lt;=$I485+$K485-1),1,""))</f>
        <v/>
      </c>
      <c r="U233" s="141">
        <f>IF(AND($G485="Goal",U$8&gt;=$I485,U$8&lt;=$I485+$K485-1),2,IF(AND($G485="Milestone",U$8&gt;=$I485,U$8&lt;=$I485+$K485-1),1,""))</f>
        <v/>
      </c>
      <c r="V233" s="141">
        <f>IF(AND($G485="Goal",V$8&gt;=$I485,V$8&lt;=$I485+$K485-1),2,IF(AND($G485="Milestone",V$8&gt;=$I485,V$8&lt;=$I485+$K485-1),1,""))</f>
        <v/>
      </c>
      <c r="W233" s="141">
        <f>IF(AND($G485="Goal",W$8&gt;=$I485,W$8&lt;=$I485+$K485-1),2,IF(AND($G485="Milestone",W$8&gt;=$I485,W$8&lt;=$I485+$K485-1),1,""))</f>
        <v/>
      </c>
      <c r="X233" s="218">
        <f>Milestones4352[[#This Row],[GoLive]]-Milestones4352[[#This Row],[Start Date]]</f>
        <v/>
      </c>
    </row>
    <row r="234" ht="75" customHeight="1" s="214">
      <c r="B234" s="138" t="inlineStr">
        <is>
          <t>CE DTI</t>
        </is>
      </c>
      <c r="C234" s="171" t="inlineStr">
        <is>
          <t>ST15082</t>
        </is>
      </c>
      <c r="D234" s="183" t="inlineStr">
        <is>
          <t>UnitedHealthcare Rewards Initial Product Build on USP (Level Funded)</t>
        </is>
      </c>
      <c r="E234" s="183" t="n"/>
      <c r="F234" s="183" t="n"/>
      <c r="G234" s="183" t="inlineStr">
        <is>
          <t>On track</t>
        </is>
      </c>
      <c r="H234" s="191" t="inlineStr">
        <is>
          <t>0.0%</t>
        </is>
      </c>
      <c r="I234" s="172" t="d">
        <v>2022-05-19T00:00:00</v>
      </c>
      <c r="J234" s="192" t="d">
        <v>2023-01-01T00:00:00</v>
      </c>
      <c r="K234" s="174">
        <f>Milestones4352[[#This Row],[End Date]]-Milestones4352[[#This Row],[Start Date]]</f>
        <v/>
      </c>
      <c r="L234" s="181" t="n">
        <v/>
      </c>
      <c r="M234" s="141" t="n"/>
      <c r="N234" s="141" t="n"/>
      <c r="O234" s="141" t="n"/>
      <c r="P234" s="141">
        <f>IF(AND($G486="Goal",P$8&gt;=$I486,P$8&lt;=$I486+$K486-1),2,IF(AND($G486="Milestone",P$8&gt;=$I486,P$8&lt;=$I486+$K486-1),1,""))</f>
        <v/>
      </c>
      <c r="Q234" s="141">
        <f>IF(AND($G486="Goal",Q$8&gt;=$I486,Q$8&lt;=$I486+$K486-1),2,IF(AND($G486="Milestone",Q$8&gt;=$I486,Q$8&lt;=$I486+$K486-1),1,""))</f>
        <v/>
      </c>
      <c r="R234" s="141">
        <f>IF(AND($G486="Goal",R$8&gt;=$I486,R$8&lt;=$I486+$K486-1),2,IF(AND($G486="Milestone",R$8&gt;=$I486,R$8&lt;=$I486+$K486-1),1,""))</f>
        <v/>
      </c>
      <c r="S234" s="141">
        <f>IF(AND($G486="Goal",S$8&gt;=$I486,S$8&lt;=$I486+$K486-1),2,IF(AND($G486="Milestone",S$8&gt;=$I486,S$8&lt;=$I486+$K486-1),1,""))</f>
        <v/>
      </c>
      <c r="T234" s="141">
        <f>IF(AND($G486="Goal",T$8&gt;=$I486,T$8&lt;=$I486+$K486-1),2,IF(AND($G486="Milestone",T$8&gt;=$I486,T$8&lt;=$I486+$K486-1),1,""))</f>
        <v/>
      </c>
      <c r="U234" s="141">
        <f>IF(AND($G486="Goal",U$8&gt;=$I486,U$8&lt;=$I486+$K486-1),2,IF(AND($G486="Milestone",U$8&gt;=$I486,U$8&lt;=$I486+$K486-1),1,""))</f>
        <v/>
      </c>
      <c r="V234" s="141">
        <f>IF(AND($G486="Goal",V$8&gt;=$I486,V$8&lt;=$I486+$K486-1),2,IF(AND($G486="Milestone",V$8&gt;=$I486,V$8&lt;=$I486+$K486-1),1,""))</f>
        <v/>
      </c>
      <c r="W234" s="141">
        <f>IF(AND($G486="Goal",W$8&gt;=$I486,W$8&lt;=$I486+$K486-1),2,IF(AND($G486="Milestone",W$8&gt;=$I486,W$8&lt;=$I486+$K486-1),1,""))</f>
        <v/>
      </c>
      <c r="X234" s="218">
        <f>Milestones4352[[#This Row],[GoLive]]-Milestones4352[[#This Row],[Start Date]]</f>
        <v/>
      </c>
    </row>
    <row r="235" ht="75" customHeight="1" s="214">
      <c r="B235" s="138" t="inlineStr">
        <is>
          <t>NA</t>
        </is>
      </c>
      <c r="C235" s="171" t="inlineStr">
        <is>
          <t>ST15151</t>
        </is>
      </c>
      <c r="D235" s="183" t="inlineStr">
        <is>
          <t>Fulfillment | Externally funded | USP Instance migration to COM360</t>
        </is>
      </c>
      <c r="E235" s="183" t="n"/>
      <c r="F235" s="183" t="n"/>
      <c r="G235" s="183" t="inlineStr">
        <is>
          <t>On track</t>
        </is>
      </c>
      <c r="H235" s="191" t="inlineStr">
        <is>
          <t>50.0%</t>
        </is>
      </c>
      <c r="I235" s="172" t="d">
        <v>2021-10-18T00:00:00</v>
      </c>
      <c r="J235" s="192" t="d">
        <v>2022-08-08T00:00:00</v>
      </c>
      <c r="K235" s="174">
        <f>Milestones4352[[#This Row],[End Date]]-Milestones4352[[#This Row],[Start Date]]</f>
        <v/>
      </c>
      <c r="L235" s="181" t="inlineStr">
        <is>
          <t>2022-08-08</t>
        </is>
      </c>
      <c r="M235" s="141" t="n"/>
      <c r="N235" s="141" t="n"/>
      <c r="O235" s="141" t="n"/>
      <c r="P235" s="141">
        <f>IF(AND($G487="Goal",P$8&gt;=$I487,P$8&lt;=$I487+$K487-1),2,IF(AND($G487="Milestone",P$8&gt;=$I487,P$8&lt;=$I487+$K487-1),1,""))</f>
        <v/>
      </c>
      <c r="Q235" s="141">
        <f>IF(AND($G487="Goal",Q$8&gt;=$I487,Q$8&lt;=$I487+$K487-1),2,IF(AND($G487="Milestone",Q$8&gt;=$I487,Q$8&lt;=$I487+$K487-1),1,""))</f>
        <v/>
      </c>
      <c r="R235" s="141">
        <f>IF(AND($G487="Goal",R$8&gt;=$I487,R$8&lt;=$I487+$K487-1),2,IF(AND($G487="Milestone",R$8&gt;=$I487,R$8&lt;=$I487+$K487-1),1,""))</f>
        <v/>
      </c>
      <c r="S235" s="141">
        <f>IF(AND($G487="Goal",S$8&gt;=$I487,S$8&lt;=$I487+$K487-1),2,IF(AND($G487="Milestone",S$8&gt;=$I487,S$8&lt;=$I487+$K487-1),1,""))</f>
        <v/>
      </c>
      <c r="T235" s="141">
        <f>IF(AND($G487="Goal",T$8&gt;=$I487,T$8&lt;=$I487+$K487-1),2,IF(AND($G487="Milestone",T$8&gt;=$I487,T$8&lt;=$I487+$K487-1),1,""))</f>
        <v/>
      </c>
      <c r="U235" s="141">
        <f>IF(AND($G487="Goal",U$8&gt;=$I487,U$8&lt;=$I487+$K487-1),2,IF(AND($G487="Milestone",U$8&gt;=$I487,U$8&lt;=$I487+$K487-1),1,""))</f>
        <v/>
      </c>
      <c r="V235" s="141">
        <f>IF(AND($G487="Goal",V$8&gt;=$I487,V$8&lt;=$I487+$K487-1),2,IF(AND($G487="Milestone",V$8&gt;=$I487,V$8&lt;=$I487+$K487-1),1,""))</f>
        <v/>
      </c>
      <c r="W235" s="141">
        <f>IF(AND($G487="Goal",W$8&gt;=$I487,W$8&lt;=$I487+$K487-1),2,IF(AND($G487="Milestone",W$8&gt;=$I487,W$8&lt;=$I487+$K487-1),1,""))</f>
        <v/>
      </c>
      <c r="X235" s="218">
        <f>Milestones4352[[#This Row],[GoLive]]-Milestones4352[[#This Row],[Start Date]]</f>
        <v/>
      </c>
    </row>
    <row r="236" ht="75" customHeight="1" s="214">
      <c r="B236" s="138" t="inlineStr">
        <is>
          <t>ME</t>
        </is>
      </c>
      <c r="C236" s="171" t="inlineStr">
        <is>
          <t>ST15175</t>
        </is>
      </c>
      <c r="D236" s="183" t="inlineStr">
        <is>
          <t>Establish UNET parity for Behavioral Health digital Coverage and Benefits experience for myuhc</t>
        </is>
      </c>
      <c r="E236" s="183" t="n"/>
      <c r="F236" s="183" t="n"/>
      <c r="G236" s="183" t="inlineStr">
        <is>
          <t>On track</t>
        </is>
      </c>
      <c r="H236" s="191" t="inlineStr">
        <is>
          <t>0.0%</t>
        </is>
      </c>
      <c r="I236" s="172" t="d">
        <v>2022-05-01T00:00:00</v>
      </c>
      <c r="J236" s="192" t="d">
        <v>2022-09-01T00:00:00</v>
      </c>
      <c r="K236" s="174">
        <f>Milestones4352[[#This Row],[End Date]]-Milestones4352[[#This Row],[Start Date]]</f>
        <v/>
      </c>
      <c r="L236" s="181" t="inlineStr">
        <is>
          <t>2022-09-01</t>
        </is>
      </c>
      <c r="M236" s="141" t="n"/>
      <c r="N236" s="141" t="n"/>
      <c r="O236" s="141" t="n"/>
      <c r="P236" s="141">
        <f>IF(AND($G488="Goal",P$8&gt;=$I488,P$8&lt;=$I488+$K488-1),2,IF(AND($G488="Milestone",P$8&gt;=$I488,P$8&lt;=$I488+$K488-1),1,""))</f>
        <v/>
      </c>
      <c r="Q236" s="141">
        <f>IF(AND($G488="Goal",Q$8&gt;=$I488,Q$8&lt;=$I488+$K488-1),2,IF(AND($G488="Milestone",Q$8&gt;=$I488,Q$8&lt;=$I488+$K488-1),1,""))</f>
        <v/>
      </c>
      <c r="R236" s="141">
        <f>IF(AND($G488="Goal",R$8&gt;=$I488,R$8&lt;=$I488+$K488-1),2,IF(AND($G488="Milestone",R$8&gt;=$I488,R$8&lt;=$I488+$K488-1),1,""))</f>
        <v/>
      </c>
      <c r="S236" s="141">
        <f>IF(AND($G488="Goal",S$8&gt;=$I488,S$8&lt;=$I488+$K488-1),2,IF(AND($G488="Milestone",S$8&gt;=$I488,S$8&lt;=$I488+$K488-1),1,""))</f>
        <v/>
      </c>
      <c r="T236" s="141">
        <f>IF(AND($G488="Goal",T$8&gt;=$I488,T$8&lt;=$I488+$K488-1),2,IF(AND($G488="Milestone",T$8&gt;=$I488,T$8&lt;=$I488+$K488-1),1,""))</f>
        <v/>
      </c>
      <c r="U236" s="141">
        <f>IF(AND($G488="Goal",U$8&gt;=$I488,U$8&lt;=$I488+$K488-1),2,IF(AND($G488="Milestone",U$8&gt;=$I488,U$8&lt;=$I488+$K488-1),1,""))</f>
        <v/>
      </c>
      <c r="V236" s="141">
        <f>IF(AND($G488="Goal",V$8&gt;=$I488,V$8&lt;=$I488+$K488-1),2,IF(AND($G488="Milestone",V$8&gt;=$I488,V$8&lt;=$I488+$K488-1),1,""))</f>
        <v/>
      </c>
      <c r="W236" s="141">
        <f>IF(AND($G488="Goal",W$8&gt;=$I488,W$8&lt;=$I488+$K488-1),2,IF(AND($G488="Milestone",W$8&gt;=$I488,W$8&lt;=$I488+$K488-1),1,""))</f>
        <v/>
      </c>
      <c r="X236" s="218">
        <f>Milestones4352[[#This Row],[GoLive]]-Milestones4352[[#This Row],[Start Date]]</f>
        <v/>
      </c>
    </row>
    <row r="237" ht="75" customHeight="1" s="214">
      <c r="B237" s="138" t="inlineStr">
        <is>
          <t>ME</t>
        </is>
      </c>
      <c r="C237" s="171" t="inlineStr">
        <is>
          <t>ST15180</t>
        </is>
      </c>
      <c r="D237" s="183" t="inlineStr">
        <is>
          <t>AVA/ACET Integration</t>
        </is>
      </c>
      <c r="E237" s="183" t="n"/>
      <c r="F237" s="183" t="n"/>
      <c r="G237" s="183" t="inlineStr">
        <is>
          <t>On track</t>
        </is>
      </c>
      <c r="H237" s="191" t="inlineStr">
        <is>
          <t>0.0%</t>
        </is>
      </c>
      <c r="I237" s="172" t="d">
        <v>2022-05-01T00:00:00</v>
      </c>
      <c r="J237" s="192" t="d">
        <v>2022-12-31T00:00:00</v>
      </c>
      <c r="K237" s="174">
        <f>Milestones4352[[#This Row],[End Date]]-Milestones4352[[#This Row],[Start Date]]</f>
        <v/>
      </c>
      <c r="L237" s="181" t="inlineStr">
        <is>
          <t>2022-12-31</t>
        </is>
      </c>
      <c r="M237" s="141" t="n"/>
      <c r="N237" s="141" t="n"/>
      <c r="O237" s="141" t="n"/>
      <c r="P237" s="141">
        <f>IF(AND($G489="Goal",P$8&gt;=$I489,P$8&lt;=$I489+$K489-1),2,IF(AND($G489="Milestone",P$8&gt;=$I489,P$8&lt;=$I489+$K489-1),1,""))</f>
        <v/>
      </c>
      <c r="Q237" s="141">
        <f>IF(AND($G489="Goal",Q$8&gt;=$I489,Q$8&lt;=$I489+$K489-1),2,IF(AND($G489="Milestone",Q$8&gt;=$I489,Q$8&lt;=$I489+$K489-1),1,""))</f>
        <v/>
      </c>
      <c r="R237" s="141">
        <f>IF(AND($G489="Goal",R$8&gt;=$I489,R$8&lt;=$I489+$K489-1),2,IF(AND($G489="Milestone",R$8&gt;=$I489,R$8&lt;=$I489+$K489-1),1,""))</f>
        <v/>
      </c>
      <c r="S237" s="141">
        <f>IF(AND($G489="Goal",S$8&gt;=$I489,S$8&lt;=$I489+$K489-1),2,IF(AND($G489="Milestone",S$8&gt;=$I489,S$8&lt;=$I489+$K489-1),1,""))</f>
        <v/>
      </c>
      <c r="T237" s="141">
        <f>IF(AND($G489="Goal",T$8&gt;=$I489,T$8&lt;=$I489+$K489-1),2,IF(AND($G489="Milestone",T$8&gt;=$I489,T$8&lt;=$I489+$K489-1),1,""))</f>
        <v/>
      </c>
      <c r="U237" s="141">
        <f>IF(AND($G489="Goal",U$8&gt;=$I489,U$8&lt;=$I489+$K489-1),2,IF(AND($G489="Milestone",U$8&gt;=$I489,U$8&lt;=$I489+$K489-1),1,""))</f>
        <v/>
      </c>
      <c r="V237" s="141">
        <f>IF(AND($G489="Goal",V$8&gt;=$I489,V$8&lt;=$I489+$K489-1),2,IF(AND($G489="Milestone",V$8&gt;=$I489,V$8&lt;=$I489+$K489-1),1,""))</f>
        <v/>
      </c>
      <c r="W237" s="141">
        <f>IF(AND($G489="Goal",W$8&gt;=$I489,W$8&lt;=$I489+$K489-1),2,IF(AND($G489="Milestone",W$8&gt;=$I489,W$8&lt;=$I489+$K489-1),1,""))</f>
        <v/>
      </c>
      <c r="X237" s="218">
        <f>Milestones4352[[#This Row],[GoLive]]-Milestones4352[[#This Row],[Start Date]]</f>
        <v/>
      </c>
    </row>
    <row r="238" ht="75" customHeight="1" s="214">
      <c r="B238" s="138" t="inlineStr">
        <is>
          <t>DM</t>
        </is>
      </c>
      <c r="C238" s="171" t="inlineStr">
        <is>
          <t>ST15260</t>
        </is>
      </c>
      <c r="D238" s="183" t="inlineStr">
        <is>
          <t>BIND to USP ecosystem - phase 2 (7/1 Go-Live)</t>
        </is>
      </c>
      <c r="E238" s="183" t="n"/>
      <c r="F238" s="183" t="n"/>
      <c r="G238" s="183" t="inlineStr">
        <is>
          <t>On track</t>
        </is>
      </c>
      <c r="H238" s="191" t="inlineStr">
        <is>
          <t>0.0%</t>
        </is>
      </c>
      <c r="I238" s="172" t="d">
        <v>2022-10-01T00:00:00</v>
      </c>
      <c r="J238" s="192" t="d">
        <v>2023-06-30T00:00:00</v>
      </c>
      <c r="K238" s="174">
        <f>Milestones4352[[#This Row],[End Date]]-Milestones4352[[#This Row],[Start Date]]</f>
        <v/>
      </c>
      <c r="L238" s="181" t="inlineStr">
        <is>
          <t>2022-12-31</t>
        </is>
      </c>
      <c r="M238" s="141" t="n"/>
      <c r="N238" s="141" t="n"/>
      <c r="O238" s="141" t="n"/>
      <c r="P238" s="141">
        <f>IF(AND($G490="Goal",P$8&gt;=$I490,P$8&lt;=$I490+$K490-1),2,IF(AND($G490="Milestone",P$8&gt;=$I490,P$8&lt;=$I490+$K490-1),1,""))</f>
        <v/>
      </c>
      <c r="Q238" s="141">
        <f>IF(AND($G490="Goal",Q$8&gt;=$I490,Q$8&lt;=$I490+$K490-1),2,IF(AND($G490="Milestone",Q$8&gt;=$I490,Q$8&lt;=$I490+$K490-1),1,""))</f>
        <v/>
      </c>
      <c r="R238" s="141">
        <f>IF(AND($G490="Goal",R$8&gt;=$I490,R$8&lt;=$I490+$K490-1),2,IF(AND($G490="Milestone",R$8&gt;=$I490,R$8&lt;=$I490+$K490-1),1,""))</f>
        <v/>
      </c>
      <c r="S238" s="141">
        <f>IF(AND($G490="Goal",S$8&gt;=$I490,S$8&lt;=$I490+$K490-1),2,IF(AND($G490="Milestone",S$8&gt;=$I490,S$8&lt;=$I490+$K490-1),1,""))</f>
        <v/>
      </c>
      <c r="T238" s="141">
        <f>IF(AND($G490="Goal",T$8&gt;=$I490,T$8&lt;=$I490+$K490-1),2,IF(AND($G490="Milestone",T$8&gt;=$I490,T$8&lt;=$I490+$K490-1),1,""))</f>
        <v/>
      </c>
      <c r="U238" s="141">
        <f>IF(AND($G490="Goal",U$8&gt;=$I490,U$8&lt;=$I490+$K490-1),2,IF(AND($G490="Milestone",U$8&gt;=$I490,U$8&lt;=$I490+$K490-1),1,""))</f>
        <v/>
      </c>
      <c r="V238" s="141">
        <f>IF(AND($G490="Goal",V$8&gt;=$I490,V$8&lt;=$I490+$K490-1),2,IF(AND($G490="Milestone",V$8&gt;=$I490,V$8&lt;=$I490+$K490-1),1,""))</f>
        <v/>
      </c>
      <c r="W238" s="141">
        <f>IF(AND($G490="Goal",W$8&gt;=$I490,W$8&lt;=$I490+$K490-1),2,IF(AND($G490="Milestone",W$8&gt;=$I490,W$8&lt;=$I490+$K490-1),1,""))</f>
        <v/>
      </c>
      <c r="X238" s="218">
        <f>Milestones4352[[#This Row],[GoLive]]-Milestones4352[[#This Row],[Start Date]]</f>
        <v/>
      </c>
    </row>
    <row r="239" ht="75" customHeight="1" s="214">
      <c r="B239" s="138" t="inlineStr">
        <is>
          <t>CMP</t>
        </is>
      </c>
      <c r="C239" s="171" t="inlineStr">
        <is>
          <t>ST15263</t>
        </is>
      </c>
      <c r="D239" s="183" t="inlineStr">
        <is>
          <t>Print LE Corporate Address for EOBs and PRAs for VA</t>
        </is>
      </c>
      <c r="E239" s="183" t="n"/>
      <c r="F239" s="183" t="n"/>
      <c r="G239" s="183" t="inlineStr">
        <is>
          <t>On track</t>
        </is>
      </c>
      <c r="H239" s="191" t="inlineStr">
        <is>
          <t>0.0%</t>
        </is>
      </c>
      <c r="I239" s="172" t="d">
        <v>2022-07-01T00:00:00</v>
      </c>
      <c r="J239" s="192" t="d">
        <v>2022-10-01T00:00:00</v>
      </c>
      <c r="K239" s="174">
        <f>Milestones4352[[#This Row],[End Date]]-Milestones4352[[#This Row],[Start Date]]</f>
        <v/>
      </c>
      <c r="L239" s="181" t="n">
        <v/>
      </c>
      <c r="M239" s="141" t="n"/>
      <c r="N239" s="141" t="n"/>
      <c r="O239" s="141" t="n"/>
      <c r="P239" s="141">
        <f>IF(AND($G491="Goal",P$8&gt;=$I491,P$8&lt;=$I491+$K491-1),2,IF(AND($G491="Milestone",P$8&gt;=$I491,P$8&lt;=$I491+$K491-1),1,""))</f>
        <v/>
      </c>
      <c r="Q239" s="141">
        <f>IF(AND($G491="Goal",Q$8&gt;=$I491,Q$8&lt;=$I491+$K491-1),2,IF(AND($G491="Milestone",Q$8&gt;=$I491,Q$8&lt;=$I491+$K491-1),1,""))</f>
        <v/>
      </c>
      <c r="R239" s="141">
        <f>IF(AND($G491="Goal",R$8&gt;=$I491,R$8&lt;=$I491+$K491-1),2,IF(AND($G491="Milestone",R$8&gt;=$I491,R$8&lt;=$I491+$K491-1),1,""))</f>
        <v/>
      </c>
      <c r="S239" s="141">
        <f>IF(AND($G491="Goal",S$8&gt;=$I491,S$8&lt;=$I491+$K491-1),2,IF(AND($G491="Milestone",S$8&gt;=$I491,S$8&lt;=$I491+$K491-1),1,""))</f>
        <v/>
      </c>
      <c r="T239" s="141">
        <f>IF(AND($G491="Goal",T$8&gt;=$I491,T$8&lt;=$I491+$K491-1),2,IF(AND($G491="Milestone",T$8&gt;=$I491,T$8&lt;=$I491+$K491-1),1,""))</f>
        <v/>
      </c>
      <c r="U239" s="141">
        <f>IF(AND($G491="Goal",U$8&gt;=$I491,U$8&lt;=$I491+$K491-1),2,IF(AND($G491="Milestone",U$8&gt;=$I491,U$8&lt;=$I491+$K491-1),1,""))</f>
        <v/>
      </c>
      <c r="V239" s="141">
        <f>IF(AND($G491="Goal",V$8&gt;=$I491,V$8&lt;=$I491+$K491-1),2,IF(AND($G491="Milestone",V$8&gt;=$I491,V$8&lt;=$I491+$K491-1),1,""))</f>
        <v/>
      </c>
      <c r="W239" s="141">
        <f>IF(AND($G491="Goal",W$8&gt;=$I491,W$8&lt;=$I491+$K491-1),2,IF(AND($G491="Milestone",W$8&gt;=$I491,W$8&lt;=$I491+$K491-1),1,""))</f>
        <v/>
      </c>
      <c r="X239" s="218">
        <f>Milestones4352[[#This Row],[GoLive]]-Milestones4352[[#This Row],[Start Date]]</f>
        <v/>
      </c>
    </row>
    <row r="240" ht="75" customHeight="1" s="214">
      <c r="B240" s="138" t="n"/>
      <c r="C240" s="171" t="n"/>
      <c r="D240" s="183" t="n"/>
      <c r="E240" s="183" t="n"/>
      <c r="F240" s="183" t="n"/>
      <c r="G240" s="183" t="n"/>
      <c r="H240" s="191" t="n"/>
      <c r="I240" s="172" t="n"/>
      <c r="J240" s="192" t="n"/>
      <c r="K240" s="174">
        <f>Milestones4352[[#This Row],[End Date]]-Milestones4352[[#This Row],[Start Date]]</f>
        <v/>
      </c>
      <c r="L240" s="181" t="n"/>
      <c r="M240" s="141" t="n"/>
      <c r="N240" s="141" t="n"/>
      <c r="O240" s="141" t="n"/>
      <c r="P240" s="141">
        <f>IF(AND($G492="Goal",P$8&gt;=$I492,P$8&lt;=$I492+$K492-1),2,IF(AND($G492="Milestone",P$8&gt;=$I492,P$8&lt;=$I492+$K492-1),1,""))</f>
        <v/>
      </c>
      <c r="Q240" s="141">
        <f>IF(AND($G492="Goal",Q$8&gt;=$I492,Q$8&lt;=$I492+$K492-1),2,IF(AND($G492="Milestone",Q$8&gt;=$I492,Q$8&lt;=$I492+$K492-1),1,""))</f>
        <v/>
      </c>
      <c r="R240" s="141">
        <f>IF(AND($G492="Goal",R$8&gt;=$I492,R$8&lt;=$I492+$K492-1),2,IF(AND($G492="Milestone",R$8&gt;=$I492,R$8&lt;=$I492+$K492-1),1,""))</f>
        <v/>
      </c>
      <c r="S240" s="141">
        <f>IF(AND($G492="Goal",S$8&gt;=$I492,S$8&lt;=$I492+$K492-1),2,IF(AND($G492="Milestone",S$8&gt;=$I492,S$8&lt;=$I492+$K492-1),1,""))</f>
        <v/>
      </c>
      <c r="T240" s="141">
        <f>IF(AND($G492="Goal",T$8&gt;=$I492,T$8&lt;=$I492+$K492-1),2,IF(AND($G492="Milestone",T$8&gt;=$I492,T$8&lt;=$I492+$K492-1),1,""))</f>
        <v/>
      </c>
      <c r="U240" s="141">
        <f>IF(AND($G492="Goal",U$8&gt;=$I492,U$8&lt;=$I492+$K492-1),2,IF(AND($G492="Milestone",U$8&gt;=$I492,U$8&lt;=$I492+$K492-1),1,""))</f>
        <v/>
      </c>
      <c r="V240" s="141">
        <f>IF(AND($G492="Goal",V$8&gt;=$I492,V$8&lt;=$I492+$K492-1),2,IF(AND($G492="Milestone",V$8&gt;=$I492,V$8&lt;=$I492+$K492-1),1,""))</f>
        <v/>
      </c>
      <c r="W240" s="141">
        <f>IF(AND($G492="Goal",W$8&gt;=$I492,W$8&lt;=$I492+$K492-1),2,IF(AND($G492="Milestone",W$8&gt;=$I492,W$8&lt;=$I492+$K492-1),1,""))</f>
        <v/>
      </c>
      <c r="X240" s="218">
        <f>Milestones4352[[#This Row],[GoLive]]-Milestones4352[[#This Row],[Start Date]]</f>
        <v/>
      </c>
    </row>
    <row r="241" ht="75" customHeight="1" s="214">
      <c r="B241" s="138" t="n"/>
      <c r="C241" s="171" t="n"/>
      <c r="D241" s="183" t="n"/>
      <c r="E241" s="183" t="n"/>
      <c r="F241" s="183" t="n"/>
      <c r="G241" s="183" t="n"/>
      <c r="H241" s="191" t="n"/>
      <c r="I241" s="172" t="n"/>
      <c r="J241" s="192" t="n"/>
      <c r="K241" s="174">
        <f>Milestones4352[[#This Row],[End Date]]-Milestones4352[[#This Row],[Start Date]]</f>
        <v/>
      </c>
      <c r="L241" s="181" t="n"/>
      <c r="M241" s="141" t="n"/>
      <c r="N241" s="141" t="n"/>
      <c r="O241" s="141" t="n"/>
      <c r="P241" s="141">
        <f>IF(AND($G493="Goal",P$8&gt;=$I493,P$8&lt;=$I493+$K493-1),2,IF(AND($G493="Milestone",P$8&gt;=$I493,P$8&lt;=$I493+$K493-1),1,""))</f>
        <v/>
      </c>
      <c r="Q241" s="141">
        <f>IF(AND($G493="Goal",Q$8&gt;=$I493,Q$8&lt;=$I493+$K493-1),2,IF(AND($G493="Milestone",Q$8&gt;=$I493,Q$8&lt;=$I493+$K493-1),1,""))</f>
        <v/>
      </c>
      <c r="R241" s="141">
        <f>IF(AND($G493="Goal",R$8&gt;=$I493,R$8&lt;=$I493+$K493-1),2,IF(AND($G493="Milestone",R$8&gt;=$I493,R$8&lt;=$I493+$K493-1),1,""))</f>
        <v/>
      </c>
      <c r="S241" s="141">
        <f>IF(AND($G493="Goal",S$8&gt;=$I493,S$8&lt;=$I493+$K493-1),2,IF(AND($G493="Milestone",S$8&gt;=$I493,S$8&lt;=$I493+$K493-1),1,""))</f>
        <v/>
      </c>
      <c r="T241" s="141">
        <f>IF(AND($G493="Goal",T$8&gt;=$I493,T$8&lt;=$I493+$K493-1),2,IF(AND($G493="Milestone",T$8&gt;=$I493,T$8&lt;=$I493+$K493-1),1,""))</f>
        <v/>
      </c>
      <c r="U241" s="141">
        <f>IF(AND($G493="Goal",U$8&gt;=$I493,U$8&lt;=$I493+$K493-1),2,IF(AND($G493="Milestone",U$8&gt;=$I493,U$8&lt;=$I493+$K493-1),1,""))</f>
        <v/>
      </c>
      <c r="V241" s="141">
        <f>IF(AND($G493="Goal",V$8&gt;=$I493,V$8&lt;=$I493+$K493-1),2,IF(AND($G493="Milestone",V$8&gt;=$I493,V$8&lt;=$I493+$K493-1),1,""))</f>
        <v/>
      </c>
      <c r="W241" s="141">
        <f>IF(AND($G493="Goal",W$8&gt;=$I493,W$8&lt;=$I493+$K493-1),2,IF(AND($G493="Milestone",W$8&gt;=$I493,W$8&lt;=$I493+$K493-1),1,""))</f>
        <v/>
      </c>
      <c r="X241" s="218">
        <f>Milestones4352[[#This Row],[GoLive]]-Milestones4352[[#This Row],[Start Date]]</f>
        <v/>
      </c>
    </row>
    <row r="242" ht="75" customHeight="1" s="214">
      <c r="B242" s="138" t="n"/>
      <c r="C242" s="171" t="n"/>
      <c r="D242" s="183" t="n"/>
      <c r="E242" s="183" t="n"/>
      <c r="F242" s="183" t="n"/>
      <c r="G242" s="183" t="n"/>
      <c r="H242" s="191" t="n"/>
      <c r="I242" s="172" t="n"/>
      <c r="J242" s="192" t="n"/>
      <c r="K242" s="174">
        <f>Milestones4352[[#This Row],[End Date]]-Milestones4352[[#This Row],[Start Date]]</f>
        <v/>
      </c>
      <c r="L242" s="181" t="n"/>
      <c r="M242" s="141" t="n"/>
      <c r="N242" s="141" t="n"/>
      <c r="O242" s="141" t="n"/>
      <c r="P242" s="141">
        <f>IF(AND($G494="Goal",P$8&gt;=$I494,P$8&lt;=$I494+$K494-1),2,IF(AND($G494="Milestone",P$8&gt;=$I494,P$8&lt;=$I494+$K494-1),1,""))</f>
        <v/>
      </c>
      <c r="Q242" s="141">
        <f>IF(AND($G494="Goal",Q$8&gt;=$I494,Q$8&lt;=$I494+$K494-1),2,IF(AND($G494="Milestone",Q$8&gt;=$I494,Q$8&lt;=$I494+$K494-1),1,""))</f>
        <v/>
      </c>
      <c r="R242" s="141">
        <f>IF(AND($G494="Goal",R$8&gt;=$I494,R$8&lt;=$I494+$K494-1),2,IF(AND($G494="Milestone",R$8&gt;=$I494,R$8&lt;=$I494+$K494-1),1,""))</f>
        <v/>
      </c>
      <c r="S242" s="141">
        <f>IF(AND($G494="Goal",S$8&gt;=$I494,S$8&lt;=$I494+$K494-1),2,IF(AND($G494="Milestone",S$8&gt;=$I494,S$8&lt;=$I494+$K494-1),1,""))</f>
        <v/>
      </c>
      <c r="T242" s="141">
        <f>IF(AND($G494="Goal",T$8&gt;=$I494,T$8&lt;=$I494+$K494-1),2,IF(AND($G494="Milestone",T$8&gt;=$I494,T$8&lt;=$I494+$K494-1),1,""))</f>
        <v/>
      </c>
      <c r="U242" s="141">
        <f>IF(AND($G494="Goal",U$8&gt;=$I494,U$8&lt;=$I494+$K494-1),2,IF(AND($G494="Milestone",U$8&gt;=$I494,U$8&lt;=$I494+$K494-1),1,""))</f>
        <v/>
      </c>
      <c r="V242" s="141">
        <f>IF(AND($G494="Goal",V$8&gt;=$I494,V$8&lt;=$I494+$K494-1),2,IF(AND($G494="Milestone",V$8&gt;=$I494,V$8&lt;=$I494+$K494-1),1,""))</f>
        <v/>
      </c>
      <c r="W242" s="141">
        <f>IF(AND($G494="Goal",W$8&gt;=$I494,W$8&lt;=$I494+$K494-1),2,IF(AND($G494="Milestone",W$8&gt;=$I494,W$8&lt;=$I494+$K494-1),1,""))</f>
        <v/>
      </c>
      <c r="X242" s="218">
        <f>Milestones4352[[#This Row],[GoLive]]-Milestones4352[[#This Row],[Start Date]]</f>
        <v/>
      </c>
    </row>
    <row r="243" ht="75" customHeight="1" s="214">
      <c r="B243" s="138" t="n"/>
      <c r="C243" s="171" t="n"/>
      <c r="D243" s="183" t="n"/>
      <c r="E243" s="183" t="n"/>
      <c r="F243" s="183" t="n"/>
      <c r="G243" s="183" t="n"/>
      <c r="H243" s="191" t="n"/>
      <c r="I243" s="172" t="n"/>
      <c r="J243" s="192" t="n"/>
      <c r="K243" s="174">
        <f>Milestones4352[[#This Row],[End Date]]-Milestones4352[[#This Row],[Start Date]]</f>
        <v/>
      </c>
      <c r="L243" s="181" t="n"/>
      <c r="M243" s="141" t="n"/>
      <c r="N243" s="141" t="n"/>
      <c r="O243" s="141" t="n"/>
      <c r="P243" s="141">
        <f>IF(AND($G495="Goal",P$8&gt;=$I495,P$8&lt;=$I495+$K495-1),2,IF(AND($G495="Milestone",P$8&gt;=$I495,P$8&lt;=$I495+$K495-1),1,""))</f>
        <v/>
      </c>
      <c r="Q243" s="141">
        <f>IF(AND($G495="Goal",Q$8&gt;=$I495,Q$8&lt;=$I495+$K495-1),2,IF(AND($G495="Milestone",Q$8&gt;=$I495,Q$8&lt;=$I495+$K495-1),1,""))</f>
        <v/>
      </c>
      <c r="R243" s="141">
        <f>IF(AND($G495="Goal",R$8&gt;=$I495,R$8&lt;=$I495+$K495-1),2,IF(AND($G495="Milestone",R$8&gt;=$I495,R$8&lt;=$I495+$K495-1),1,""))</f>
        <v/>
      </c>
      <c r="S243" s="141">
        <f>IF(AND($G495="Goal",S$8&gt;=$I495,S$8&lt;=$I495+$K495-1),2,IF(AND($G495="Milestone",S$8&gt;=$I495,S$8&lt;=$I495+$K495-1),1,""))</f>
        <v/>
      </c>
      <c r="T243" s="141">
        <f>IF(AND($G495="Goal",T$8&gt;=$I495,T$8&lt;=$I495+$K495-1),2,IF(AND($G495="Milestone",T$8&gt;=$I495,T$8&lt;=$I495+$K495-1),1,""))</f>
        <v/>
      </c>
      <c r="U243" s="141">
        <f>IF(AND($G495="Goal",U$8&gt;=$I495,U$8&lt;=$I495+$K495-1),2,IF(AND($G495="Milestone",U$8&gt;=$I495,U$8&lt;=$I495+$K495-1),1,""))</f>
        <v/>
      </c>
      <c r="V243" s="141">
        <f>IF(AND($G495="Goal",V$8&gt;=$I495,V$8&lt;=$I495+$K495-1),2,IF(AND($G495="Milestone",V$8&gt;=$I495,V$8&lt;=$I495+$K495-1),1,""))</f>
        <v/>
      </c>
      <c r="W243" s="141">
        <f>IF(AND($G495="Goal",W$8&gt;=$I495,W$8&lt;=$I495+$K495-1),2,IF(AND($G495="Milestone",W$8&gt;=$I495,W$8&lt;=$I495+$K495-1),1,""))</f>
        <v/>
      </c>
      <c r="X243" s="218">
        <f>Milestones4352[[#This Row],[GoLive]]-Milestones4352[[#This Row],[Start Date]]</f>
        <v/>
      </c>
    </row>
    <row r="244" ht="75" customHeight="1" s="214">
      <c r="B244" s="138" t="n"/>
      <c r="C244" s="171" t="n"/>
      <c r="D244" s="183" t="n"/>
      <c r="E244" s="183" t="n"/>
      <c r="F244" s="183" t="n"/>
      <c r="G244" s="183" t="n"/>
      <c r="H244" s="191" t="n"/>
      <c r="I244" s="172" t="n"/>
      <c r="J244" s="192" t="n"/>
      <c r="K244" s="174">
        <f>Milestones4352[[#This Row],[End Date]]-Milestones4352[[#This Row],[Start Date]]</f>
        <v/>
      </c>
      <c r="L244" s="181" t="n"/>
      <c r="M244" s="141" t="n"/>
      <c r="N244" s="141" t="n"/>
      <c r="O244" s="141" t="n"/>
      <c r="P244" s="141">
        <f>IF(AND($G496="Goal",P$8&gt;=$I496,P$8&lt;=$I496+$K496-1),2,IF(AND($G496="Milestone",P$8&gt;=$I496,P$8&lt;=$I496+$K496-1),1,""))</f>
        <v/>
      </c>
      <c r="Q244" s="141">
        <f>IF(AND($G496="Goal",Q$8&gt;=$I496,Q$8&lt;=$I496+$K496-1),2,IF(AND($G496="Milestone",Q$8&gt;=$I496,Q$8&lt;=$I496+$K496-1),1,""))</f>
        <v/>
      </c>
      <c r="R244" s="141">
        <f>IF(AND($G496="Goal",R$8&gt;=$I496,R$8&lt;=$I496+$K496-1),2,IF(AND($G496="Milestone",R$8&gt;=$I496,R$8&lt;=$I496+$K496-1),1,""))</f>
        <v/>
      </c>
      <c r="S244" s="141">
        <f>IF(AND($G496="Goal",S$8&gt;=$I496,S$8&lt;=$I496+$K496-1),2,IF(AND($G496="Milestone",S$8&gt;=$I496,S$8&lt;=$I496+$K496-1),1,""))</f>
        <v/>
      </c>
      <c r="T244" s="141">
        <f>IF(AND($G496="Goal",T$8&gt;=$I496,T$8&lt;=$I496+$K496-1),2,IF(AND($G496="Milestone",T$8&gt;=$I496,T$8&lt;=$I496+$K496-1),1,""))</f>
        <v/>
      </c>
      <c r="U244" s="141">
        <f>IF(AND($G496="Goal",U$8&gt;=$I496,U$8&lt;=$I496+$K496-1),2,IF(AND($G496="Milestone",U$8&gt;=$I496,U$8&lt;=$I496+$K496-1),1,""))</f>
        <v/>
      </c>
      <c r="V244" s="141">
        <f>IF(AND($G496="Goal",V$8&gt;=$I496,V$8&lt;=$I496+$K496-1),2,IF(AND($G496="Milestone",V$8&gt;=$I496,V$8&lt;=$I496+$K496-1),1,""))</f>
        <v/>
      </c>
      <c r="W244" s="141">
        <f>IF(AND($G496="Goal",W$8&gt;=$I496,W$8&lt;=$I496+$K496-1),2,IF(AND($G496="Milestone",W$8&gt;=$I496,W$8&lt;=$I496+$K496-1),1,""))</f>
        <v/>
      </c>
      <c r="X244" s="218">
        <f>Milestones4352[[#This Row],[GoLive]]-Milestones4352[[#This Row],[Start Date]]</f>
        <v/>
      </c>
    </row>
    <row r="245" ht="75" customHeight="1" s="214">
      <c r="B245" s="138" t="n"/>
      <c r="C245" s="171" t="n"/>
      <c r="D245" s="183" t="n"/>
      <c r="E245" s="183" t="n"/>
      <c r="F245" s="183" t="n"/>
      <c r="G245" s="183" t="n"/>
      <c r="H245" s="191" t="n"/>
      <c r="I245" s="172" t="n"/>
      <c r="J245" s="192" t="n"/>
      <c r="K245" s="174">
        <f>Milestones4352[[#This Row],[End Date]]-Milestones4352[[#This Row],[Start Date]]</f>
        <v/>
      </c>
      <c r="L245" s="181" t="n"/>
      <c r="M245" s="141" t="n"/>
      <c r="N245" s="141" t="n"/>
      <c r="O245" s="141" t="n"/>
      <c r="P245" s="141">
        <f>IF(AND($G497="Goal",P$8&gt;=$I497,P$8&lt;=$I497+$K497-1),2,IF(AND($G497="Milestone",P$8&gt;=$I497,P$8&lt;=$I497+$K497-1),1,""))</f>
        <v/>
      </c>
      <c r="Q245" s="141">
        <f>IF(AND($G497="Goal",Q$8&gt;=$I497,Q$8&lt;=$I497+$K497-1),2,IF(AND($G497="Milestone",Q$8&gt;=$I497,Q$8&lt;=$I497+$K497-1),1,""))</f>
        <v/>
      </c>
      <c r="R245" s="141">
        <f>IF(AND($G497="Goal",R$8&gt;=$I497,R$8&lt;=$I497+$K497-1),2,IF(AND($G497="Milestone",R$8&gt;=$I497,R$8&lt;=$I497+$K497-1),1,""))</f>
        <v/>
      </c>
      <c r="S245" s="141">
        <f>IF(AND($G497="Goal",S$8&gt;=$I497,S$8&lt;=$I497+$K497-1),2,IF(AND($G497="Milestone",S$8&gt;=$I497,S$8&lt;=$I497+$K497-1),1,""))</f>
        <v/>
      </c>
      <c r="T245" s="141">
        <f>IF(AND($G497="Goal",T$8&gt;=$I497,T$8&lt;=$I497+$K497-1),2,IF(AND($G497="Milestone",T$8&gt;=$I497,T$8&lt;=$I497+$K497-1),1,""))</f>
        <v/>
      </c>
      <c r="U245" s="141">
        <f>IF(AND($G497="Goal",U$8&gt;=$I497,U$8&lt;=$I497+$K497-1),2,IF(AND($G497="Milestone",U$8&gt;=$I497,U$8&lt;=$I497+$K497-1),1,""))</f>
        <v/>
      </c>
      <c r="V245" s="141">
        <f>IF(AND($G497="Goal",V$8&gt;=$I497,V$8&lt;=$I497+$K497-1),2,IF(AND($G497="Milestone",V$8&gt;=$I497,V$8&lt;=$I497+$K497-1),1,""))</f>
        <v/>
      </c>
      <c r="W245" s="141">
        <f>IF(AND($G497="Goal",W$8&gt;=$I497,W$8&lt;=$I497+$K497-1),2,IF(AND($G497="Milestone",W$8&gt;=$I497,W$8&lt;=$I497+$K497-1),1,""))</f>
        <v/>
      </c>
      <c r="X245" s="218">
        <f>Milestones4352[[#This Row],[GoLive]]-Milestones4352[[#This Row],[Start Date]]</f>
        <v/>
      </c>
    </row>
    <row r="246" ht="75" customHeight="1" s="214">
      <c r="B246" s="138" t="n"/>
      <c r="C246" s="171" t="n"/>
      <c r="D246" s="183" t="n"/>
      <c r="E246" s="183" t="n"/>
      <c r="F246" s="183" t="n"/>
      <c r="G246" s="183" t="n"/>
      <c r="H246" s="191" t="n"/>
      <c r="I246" s="172" t="n"/>
      <c r="J246" s="192" t="n"/>
      <c r="K246" s="174">
        <f>Milestones4352[[#This Row],[End Date]]-Milestones4352[[#This Row],[Start Date]]</f>
        <v/>
      </c>
      <c r="L246" s="181" t="n"/>
      <c r="M246" s="141" t="n"/>
      <c r="N246" s="141" t="n"/>
      <c r="O246" s="141" t="n"/>
      <c r="P246" s="141">
        <f>IF(AND($G498="Goal",P$8&gt;=$I498,P$8&lt;=$I498+$K498-1),2,IF(AND($G498="Milestone",P$8&gt;=$I498,P$8&lt;=$I498+$K498-1),1,""))</f>
        <v/>
      </c>
      <c r="Q246" s="141">
        <f>IF(AND($G498="Goal",Q$8&gt;=$I498,Q$8&lt;=$I498+$K498-1),2,IF(AND($G498="Milestone",Q$8&gt;=$I498,Q$8&lt;=$I498+$K498-1),1,""))</f>
        <v/>
      </c>
      <c r="R246" s="141">
        <f>IF(AND($G498="Goal",R$8&gt;=$I498,R$8&lt;=$I498+$K498-1),2,IF(AND($G498="Milestone",R$8&gt;=$I498,R$8&lt;=$I498+$K498-1),1,""))</f>
        <v/>
      </c>
      <c r="S246" s="141">
        <f>IF(AND($G498="Goal",S$8&gt;=$I498,S$8&lt;=$I498+$K498-1),2,IF(AND($G498="Milestone",S$8&gt;=$I498,S$8&lt;=$I498+$K498-1),1,""))</f>
        <v/>
      </c>
      <c r="T246" s="141">
        <f>IF(AND($G498="Goal",T$8&gt;=$I498,T$8&lt;=$I498+$K498-1),2,IF(AND($G498="Milestone",T$8&gt;=$I498,T$8&lt;=$I498+$K498-1),1,""))</f>
        <v/>
      </c>
      <c r="U246" s="141">
        <f>IF(AND($G498="Goal",U$8&gt;=$I498,U$8&lt;=$I498+$K498-1),2,IF(AND($G498="Milestone",U$8&gt;=$I498,U$8&lt;=$I498+$K498-1),1,""))</f>
        <v/>
      </c>
      <c r="V246" s="141">
        <f>IF(AND($G498="Goal",V$8&gt;=$I498,V$8&lt;=$I498+$K498-1),2,IF(AND($G498="Milestone",V$8&gt;=$I498,V$8&lt;=$I498+$K498-1),1,""))</f>
        <v/>
      </c>
      <c r="W246" s="141">
        <f>IF(AND($G498="Goal",W$8&gt;=$I498,W$8&lt;=$I498+$K498-1),2,IF(AND($G498="Milestone",W$8&gt;=$I498,W$8&lt;=$I498+$K498-1),1,""))</f>
        <v/>
      </c>
      <c r="X246" s="218">
        <f>Milestones4352[[#This Row],[GoLive]]-Milestones4352[[#This Row],[Start Date]]</f>
        <v/>
      </c>
    </row>
    <row r="247" ht="75" customHeight="1" s="214">
      <c r="B247" s="138" t="n"/>
      <c r="C247" s="171" t="n"/>
      <c r="D247" s="183" t="n"/>
      <c r="E247" s="183" t="n"/>
      <c r="F247" s="183" t="n"/>
      <c r="G247" s="183" t="n"/>
      <c r="H247" s="191" t="n"/>
      <c r="I247" s="172" t="n"/>
      <c r="J247" s="192" t="n"/>
      <c r="K247" s="174">
        <f>Milestones4352[[#This Row],[End Date]]-Milestones4352[[#This Row],[Start Date]]</f>
        <v/>
      </c>
      <c r="L247" s="181" t="n"/>
      <c r="M247" s="141" t="n"/>
      <c r="N247" s="141" t="n"/>
      <c r="O247" s="141" t="n"/>
      <c r="P247" s="141">
        <f>IF(AND($G499="Goal",P$8&gt;=$I499,P$8&lt;=$I499+$K499-1),2,IF(AND($G499="Milestone",P$8&gt;=$I499,P$8&lt;=$I499+$K499-1),1,""))</f>
        <v/>
      </c>
      <c r="Q247" s="141">
        <f>IF(AND($G499="Goal",Q$8&gt;=$I499,Q$8&lt;=$I499+$K499-1),2,IF(AND($G499="Milestone",Q$8&gt;=$I499,Q$8&lt;=$I499+$K499-1),1,""))</f>
        <v/>
      </c>
      <c r="R247" s="141">
        <f>IF(AND($G499="Goal",R$8&gt;=$I499,R$8&lt;=$I499+$K499-1),2,IF(AND($G499="Milestone",R$8&gt;=$I499,R$8&lt;=$I499+$K499-1),1,""))</f>
        <v/>
      </c>
      <c r="S247" s="141">
        <f>IF(AND($G499="Goal",S$8&gt;=$I499,S$8&lt;=$I499+$K499-1),2,IF(AND($G499="Milestone",S$8&gt;=$I499,S$8&lt;=$I499+$K499-1),1,""))</f>
        <v/>
      </c>
      <c r="T247" s="141">
        <f>IF(AND($G499="Goal",T$8&gt;=$I499,T$8&lt;=$I499+$K499-1),2,IF(AND($G499="Milestone",T$8&gt;=$I499,T$8&lt;=$I499+$K499-1),1,""))</f>
        <v/>
      </c>
      <c r="U247" s="141">
        <f>IF(AND($G499="Goal",U$8&gt;=$I499,U$8&lt;=$I499+$K499-1),2,IF(AND($G499="Milestone",U$8&gt;=$I499,U$8&lt;=$I499+$K499-1),1,""))</f>
        <v/>
      </c>
      <c r="V247" s="141">
        <f>IF(AND($G499="Goal",V$8&gt;=$I499,V$8&lt;=$I499+$K499-1),2,IF(AND($G499="Milestone",V$8&gt;=$I499,V$8&lt;=$I499+$K499-1),1,""))</f>
        <v/>
      </c>
      <c r="W247" s="141">
        <f>IF(AND($G499="Goal",W$8&gt;=$I499,W$8&lt;=$I499+$K499-1),2,IF(AND($G499="Milestone",W$8&gt;=$I499,W$8&lt;=$I499+$K499-1),1,""))</f>
        <v/>
      </c>
      <c r="X247" s="218">
        <f>Milestones4352[[#This Row],[GoLive]]-Milestones4352[[#This Row],[Start Date]]</f>
        <v/>
      </c>
    </row>
    <row r="248" ht="75" customHeight="1" s="214">
      <c r="B248" s="138" t="n"/>
      <c r="C248" s="171" t="n"/>
      <c r="D248" s="183" t="n"/>
      <c r="E248" s="183" t="n"/>
      <c r="F248" s="183" t="n"/>
      <c r="G248" s="183" t="n"/>
      <c r="H248" s="191" t="n"/>
      <c r="I248" s="172" t="n"/>
      <c r="J248" s="192" t="n"/>
      <c r="K248" s="174">
        <f>Milestones4352[[#This Row],[End Date]]-Milestones4352[[#This Row],[Start Date]]</f>
        <v/>
      </c>
      <c r="L248" s="181" t="n"/>
      <c r="M248" s="141" t="n"/>
      <c r="N248" s="141" t="n"/>
      <c r="O248" s="141" t="n"/>
      <c r="P248" s="141">
        <f>IF(AND($G500="Goal",P$8&gt;=$I500,P$8&lt;=$I500+$K500-1),2,IF(AND($G500="Milestone",P$8&gt;=$I500,P$8&lt;=$I500+$K500-1),1,""))</f>
        <v/>
      </c>
      <c r="Q248" s="141">
        <f>IF(AND($G500="Goal",Q$8&gt;=$I500,Q$8&lt;=$I500+$K500-1),2,IF(AND($G500="Milestone",Q$8&gt;=$I500,Q$8&lt;=$I500+$K500-1),1,""))</f>
        <v/>
      </c>
      <c r="R248" s="141">
        <f>IF(AND($G500="Goal",R$8&gt;=$I500,R$8&lt;=$I500+$K500-1),2,IF(AND($G500="Milestone",R$8&gt;=$I500,R$8&lt;=$I500+$K500-1),1,""))</f>
        <v/>
      </c>
      <c r="S248" s="141">
        <f>IF(AND($G500="Goal",S$8&gt;=$I500,S$8&lt;=$I500+$K500-1),2,IF(AND($G500="Milestone",S$8&gt;=$I500,S$8&lt;=$I500+$K500-1),1,""))</f>
        <v/>
      </c>
      <c r="T248" s="141">
        <f>IF(AND($G500="Goal",T$8&gt;=$I500,T$8&lt;=$I500+$K500-1),2,IF(AND($G500="Milestone",T$8&gt;=$I500,T$8&lt;=$I500+$K500-1),1,""))</f>
        <v/>
      </c>
      <c r="U248" s="141">
        <f>IF(AND($G500="Goal",U$8&gt;=$I500,U$8&lt;=$I500+$K500-1),2,IF(AND($G500="Milestone",U$8&gt;=$I500,U$8&lt;=$I500+$K500-1),1,""))</f>
        <v/>
      </c>
      <c r="V248" s="141">
        <f>IF(AND($G500="Goal",V$8&gt;=$I500,V$8&lt;=$I500+$K500-1),2,IF(AND($G500="Milestone",V$8&gt;=$I500,V$8&lt;=$I500+$K500-1),1,""))</f>
        <v/>
      </c>
      <c r="W248" s="141">
        <f>IF(AND($G500="Goal",W$8&gt;=$I500,W$8&lt;=$I500+$K500-1),2,IF(AND($G500="Milestone",W$8&gt;=$I500,W$8&lt;=$I500+$K500-1),1,""))</f>
        <v/>
      </c>
      <c r="X248" s="218">
        <f>Milestones4352[[#This Row],[GoLive]]-Milestones4352[[#This Row],[Start Date]]</f>
        <v/>
      </c>
    </row>
    <row r="249" ht="75" customHeight="1" s="214">
      <c r="B249" s="138" t="n"/>
      <c r="C249" s="171" t="n"/>
      <c r="D249" s="183" t="n"/>
      <c r="E249" s="183" t="n"/>
      <c r="F249" s="183" t="n"/>
      <c r="G249" s="183" t="n"/>
      <c r="H249" s="191" t="n"/>
      <c r="I249" s="172" t="n"/>
      <c r="J249" s="192" t="n"/>
      <c r="K249" s="174">
        <f>Milestones4352[[#This Row],[End Date]]-Milestones4352[[#This Row],[Start Date]]</f>
        <v/>
      </c>
      <c r="L249" s="181" t="n"/>
      <c r="M249" s="141" t="n"/>
      <c r="N249" s="141" t="n"/>
      <c r="O249" s="141" t="n"/>
      <c r="P249" s="141">
        <f>IF(AND($G501="Goal",P$8&gt;=$I501,P$8&lt;=$I501+$K501-1),2,IF(AND($G501="Milestone",P$8&gt;=$I501,P$8&lt;=$I501+$K501-1),1,""))</f>
        <v/>
      </c>
      <c r="Q249" s="141">
        <f>IF(AND($G501="Goal",Q$8&gt;=$I501,Q$8&lt;=$I501+$K501-1),2,IF(AND($G501="Milestone",Q$8&gt;=$I501,Q$8&lt;=$I501+$K501-1),1,""))</f>
        <v/>
      </c>
      <c r="R249" s="141">
        <f>IF(AND($G501="Goal",R$8&gt;=$I501,R$8&lt;=$I501+$K501-1),2,IF(AND($G501="Milestone",R$8&gt;=$I501,R$8&lt;=$I501+$K501-1),1,""))</f>
        <v/>
      </c>
      <c r="S249" s="141">
        <f>IF(AND($G501="Goal",S$8&gt;=$I501,S$8&lt;=$I501+$K501-1),2,IF(AND($G501="Milestone",S$8&gt;=$I501,S$8&lt;=$I501+$K501-1),1,""))</f>
        <v/>
      </c>
      <c r="T249" s="141">
        <f>IF(AND($G501="Goal",T$8&gt;=$I501,T$8&lt;=$I501+$K501-1),2,IF(AND($G501="Milestone",T$8&gt;=$I501,T$8&lt;=$I501+$K501-1),1,""))</f>
        <v/>
      </c>
      <c r="U249" s="141">
        <f>IF(AND($G501="Goal",U$8&gt;=$I501,U$8&lt;=$I501+$K501-1),2,IF(AND($G501="Milestone",U$8&gt;=$I501,U$8&lt;=$I501+$K501-1),1,""))</f>
        <v/>
      </c>
      <c r="V249" s="141">
        <f>IF(AND($G501="Goal",V$8&gt;=$I501,V$8&lt;=$I501+$K501-1),2,IF(AND($G501="Milestone",V$8&gt;=$I501,V$8&lt;=$I501+$K501-1),1,""))</f>
        <v/>
      </c>
      <c r="W249" s="141">
        <f>IF(AND($G501="Goal",W$8&gt;=$I501,W$8&lt;=$I501+$K501-1),2,IF(AND($G501="Milestone",W$8&gt;=$I501,W$8&lt;=$I501+$K501-1),1,""))</f>
        <v/>
      </c>
      <c r="X249" s="218">
        <f>Milestones4352[[#This Row],[GoLive]]-Milestones4352[[#This Row],[Start Date]]</f>
        <v/>
      </c>
    </row>
    <row r="250" ht="75" customHeight="1" s="214">
      <c r="B250" s="138" t="n"/>
      <c r="C250" s="171" t="n"/>
      <c r="D250" s="183" t="n"/>
      <c r="E250" s="183" t="n"/>
      <c r="F250" s="183" t="n"/>
      <c r="G250" s="183" t="n"/>
      <c r="H250" s="191" t="n"/>
      <c r="I250" s="172" t="n"/>
      <c r="J250" s="192" t="n"/>
      <c r="K250" s="174">
        <f>Milestones4352[[#This Row],[End Date]]-Milestones4352[[#This Row],[Start Date]]</f>
        <v/>
      </c>
      <c r="L250" s="181" t="n"/>
      <c r="M250" s="141" t="n"/>
      <c r="N250" s="141" t="n"/>
      <c r="O250" s="141" t="n"/>
      <c r="P250" s="141">
        <f>IF(AND($G502="Goal",P$8&gt;=$I502,P$8&lt;=$I502+$K502-1),2,IF(AND($G502="Milestone",P$8&gt;=$I502,P$8&lt;=$I502+$K502-1),1,""))</f>
        <v/>
      </c>
      <c r="Q250" s="141">
        <f>IF(AND($G502="Goal",Q$8&gt;=$I502,Q$8&lt;=$I502+$K502-1),2,IF(AND($G502="Milestone",Q$8&gt;=$I502,Q$8&lt;=$I502+$K502-1),1,""))</f>
        <v/>
      </c>
      <c r="R250" s="141">
        <f>IF(AND($G502="Goal",R$8&gt;=$I502,R$8&lt;=$I502+$K502-1),2,IF(AND($G502="Milestone",R$8&gt;=$I502,R$8&lt;=$I502+$K502-1),1,""))</f>
        <v/>
      </c>
      <c r="S250" s="141">
        <f>IF(AND($G502="Goal",S$8&gt;=$I502,S$8&lt;=$I502+$K502-1),2,IF(AND($G502="Milestone",S$8&gt;=$I502,S$8&lt;=$I502+$K502-1),1,""))</f>
        <v/>
      </c>
      <c r="T250" s="141">
        <f>IF(AND($G502="Goal",T$8&gt;=$I502,T$8&lt;=$I502+$K502-1),2,IF(AND($G502="Milestone",T$8&gt;=$I502,T$8&lt;=$I502+$K502-1),1,""))</f>
        <v/>
      </c>
      <c r="U250" s="141">
        <f>IF(AND($G502="Goal",U$8&gt;=$I502,U$8&lt;=$I502+$K502-1),2,IF(AND($G502="Milestone",U$8&gt;=$I502,U$8&lt;=$I502+$K502-1),1,""))</f>
        <v/>
      </c>
      <c r="V250" s="141">
        <f>IF(AND($G502="Goal",V$8&gt;=$I502,V$8&lt;=$I502+$K502-1),2,IF(AND($G502="Milestone",V$8&gt;=$I502,V$8&lt;=$I502+$K502-1),1,""))</f>
        <v/>
      </c>
      <c r="W250" s="141">
        <f>IF(AND($G502="Goal",W$8&gt;=$I502,W$8&lt;=$I502+$K502-1),2,IF(AND($G502="Milestone",W$8&gt;=$I502,W$8&lt;=$I502+$K502-1),1,""))</f>
        <v/>
      </c>
      <c r="X250" s="218">
        <f>Milestones4352[[#This Row],[GoLive]]-Milestones4352[[#This Row],[Start Date]]</f>
        <v/>
      </c>
    </row>
    <row r="251" ht="75" customHeight="1" s="214">
      <c r="B251" s="138" t="n"/>
      <c r="C251" s="171" t="n"/>
      <c r="D251" s="183" t="n"/>
      <c r="E251" s="183" t="n"/>
      <c r="F251" s="183" t="n"/>
      <c r="G251" s="183" t="n"/>
      <c r="H251" s="191" t="n"/>
      <c r="I251" s="172" t="n"/>
      <c r="J251" s="192" t="n"/>
      <c r="K251" s="174">
        <f>Milestones4352[[#This Row],[End Date]]-Milestones4352[[#This Row],[Start Date]]</f>
        <v/>
      </c>
      <c r="L251" s="181" t="n"/>
      <c r="M251" s="141" t="n"/>
      <c r="N251" s="141" t="n"/>
      <c r="O251" s="141" t="n"/>
      <c r="P251" s="141">
        <f>IF(AND($G503="Goal",P$8&gt;=$I503,P$8&lt;=$I503+$K503-1),2,IF(AND($G503="Milestone",P$8&gt;=$I503,P$8&lt;=$I503+$K503-1),1,""))</f>
        <v/>
      </c>
      <c r="Q251" s="141">
        <f>IF(AND($G503="Goal",Q$8&gt;=$I503,Q$8&lt;=$I503+$K503-1),2,IF(AND($G503="Milestone",Q$8&gt;=$I503,Q$8&lt;=$I503+$K503-1),1,""))</f>
        <v/>
      </c>
      <c r="R251" s="141">
        <f>IF(AND($G503="Goal",R$8&gt;=$I503,R$8&lt;=$I503+$K503-1),2,IF(AND($G503="Milestone",R$8&gt;=$I503,R$8&lt;=$I503+$K503-1),1,""))</f>
        <v/>
      </c>
      <c r="S251" s="141">
        <f>IF(AND($G503="Goal",S$8&gt;=$I503,S$8&lt;=$I503+$K503-1),2,IF(AND($G503="Milestone",S$8&gt;=$I503,S$8&lt;=$I503+$K503-1),1,""))</f>
        <v/>
      </c>
      <c r="T251" s="141">
        <f>IF(AND($G503="Goal",T$8&gt;=$I503,T$8&lt;=$I503+$K503-1),2,IF(AND($G503="Milestone",T$8&gt;=$I503,T$8&lt;=$I503+$K503-1),1,""))</f>
        <v/>
      </c>
      <c r="U251" s="141">
        <f>IF(AND($G503="Goal",U$8&gt;=$I503,U$8&lt;=$I503+$K503-1),2,IF(AND($G503="Milestone",U$8&gt;=$I503,U$8&lt;=$I503+$K503-1),1,""))</f>
        <v/>
      </c>
      <c r="V251" s="141">
        <f>IF(AND($G503="Goal",V$8&gt;=$I503,V$8&lt;=$I503+$K503-1),2,IF(AND($G503="Milestone",V$8&gt;=$I503,V$8&lt;=$I503+$K503-1),1,""))</f>
        <v/>
      </c>
      <c r="W251" s="141">
        <f>IF(AND($G503="Goal",W$8&gt;=$I503,W$8&lt;=$I503+$K503-1),2,IF(AND($G503="Milestone",W$8&gt;=$I503,W$8&lt;=$I503+$K503-1),1,""))</f>
        <v/>
      </c>
      <c r="X251" s="218">
        <f>Milestones4352[[#This Row],[GoLive]]-Milestones4352[[#This Row],[Start Date]]</f>
        <v/>
      </c>
    </row>
    <row r="252" ht="75" customHeight="1" s="214">
      <c r="B252" s="138" t="n"/>
      <c r="C252" s="171" t="n"/>
      <c r="D252" s="183" t="n"/>
      <c r="E252" s="183" t="n"/>
      <c r="F252" s="183" t="n"/>
      <c r="G252" s="183" t="n"/>
      <c r="H252" s="191" t="n"/>
      <c r="I252" s="172" t="n"/>
      <c r="J252" s="192" t="n"/>
      <c r="K252" s="174">
        <f>Milestones4352[[#This Row],[End Date]]-Milestones4352[[#This Row],[Start Date]]</f>
        <v/>
      </c>
      <c r="L252" s="181" t="n"/>
      <c r="M252" s="141" t="n"/>
      <c r="N252" s="141" t="n"/>
      <c r="O252" s="141" t="n"/>
      <c r="P252" s="141">
        <f>IF(AND($G504="Goal",P$8&gt;=$I504,P$8&lt;=$I504+$K504-1),2,IF(AND($G504="Milestone",P$8&gt;=$I504,P$8&lt;=$I504+$K504-1),1,""))</f>
        <v/>
      </c>
      <c r="Q252" s="141">
        <f>IF(AND($G504="Goal",Q$8&gt;=$I504,Q$8&lt;=$I504+$K504-1),2,IF(AND($G504="Milestone",Q$8&gt;=$I504,Q$8&lt;=$I504+$K504-1),1,""))</f>
        <v/>
      </c>
      <c r="R252" s="141">
        <f>IF(AND($G504="Goal",R$8&gt;=$I504,R$8&lt;=$I504+$K504-1),2,IF(AND($G504="Milestone",R$8&gt;=$I504,R$8&lt;=$I504+$K504-1),1,""))</f>
        <v/>
      </c>
      <c r="S252" s="141">
        <f>IF(AND($G504="Goal",S$8&gt;=$I504,S$8&lt;=$I504+$K504-1),2,IF(AND($G504="Milestone",S$8&gt;=$I504,S$8&lt;=$I504+$K504-1),1,""))</f>
        <v/>
      </c>
      <c r="T252" s="141">
        <f>IF(AND($G504="Goal",T$8&gt;=$I504,T$8&lt;=$I504+$K504-1),2,IF(AND($G504="Milestone",T$8&gt;=$I504,T$8&lt;=$I504+$K504-1),1,""))</f>
        <v/>
      </c>
      <c r="U252" s="141">
        <f>IF(AND($G504="Goal",U$8&gt;=$I504,U$8&lt;=$I504+$K504-1),2,IF(AND($G504="Milestone",U$8&gt;=$I504,U$8&lt;=$I504+$K504-1),1,""))</f>
        <v/>
      </c>
      <c r="V252" s="141">
        <f>IF(AND($G504="Goal",V$8&gt;=$I504,V$8&lt;=$I504+$K504-1),2,IF(AND($G504="Milestone",V$8&gt;=$I504,V$8&lt;=$I504+$K504-1),1,""))</f>
        <v/>
      </c>
      <c r="W252" s="141">
        <f>IF(AND($G504="Goal",W$8&gt;=$I504,W$8&lt;=$I504+$K504-1),2,IF(AND($G504="Milestone",W$8&gt;=$I504,W$8&lt;=$I504+$K504-1),1,""))</f>
        <v/>
      </c>
      <c r="X252" s="218">
        <f>Milestones4352[[#This Row],[GoLive]]-Milestones4352[[#This Row],[Start Date]]</f>
        <v/>
      </c>
    </row>
    <row r="253" ht="75" customHeight="1" s="214">
      <c r="B253" s="138" t="n"/>
      <c r="C253" s="171" t="n"/>
      <c r="D253" s="183" t="n"/>
      <c r="E253" s="183" t="n"/>
      <c r="F253" s="183" t="n"/>
      <c r="G253" s="183" t="n"/>
      <c r="H253" s="191" t="n"/>
      <c r="I253" s="172" t="n"/>
      <c r="J253" s="192" t="n"/>
      <c r="K253" s="174">
        <f>Milestones4352[[#This Row],[End Date]]-Milestones4352[[#This Row],[Start Date]]</f>
        <v/>
      </c>
      <c r="L253" s="181" t="n"/>
      <c r="M253" s="141" t="n"/>
      <c r="N253" s="141" t="n"/>
      <c r="O253" s="141" t="n"/>
      <c r="P253" s="141">
        <f>IF(AND($G505="Goal",P$8&gt;=$I505,P$8&lt;=$I505+$K505-1),2,IF(AND($G505="Milestone",P$8&gt;=$I505,P$8&lt;=$I505+$K505-1),1,""))</f>
        <v/>
      </c>
      <c r="Q253" s="141">
        <f>IF(AND($G505="Goal",Q$8&gt;=$I505,Q$8&lt;=$I505+$K505-1),2,IF(AND($G505="Milestone",Q$8&gt;=$I505,Q$8&lt;=$I505+$K505-1),1,""))</f>
        <v/>
      </c>
      <c r="R253" s="141">
        <f>IF(AND($G505="Goal",R$8&gt;=$I505,R$8&lt;=$I505+$K505-1),2,IF(AND($G505="Milestone",R$8&gt;=$I505,R$8&lt;=$I505+$K505-1),1,""))</f>
        <v/>
      </c>
      <c r="S253" s="141">
        <f>IF(AND($G505="Goal",S$8&gt;=$I505,S$8&lt;=$I505+$K505-1),2,IF(AND($G505="Milestone",S$8&gt;=$I505,S$8&lt;=$I505+$K505-1),1,""))</f>
        <v/>
      </c>
      <c r="T253" s="141">
        <f>IF(AND($G505="Goal",T$8&gt;=$I505,T$8&lt;=$I505+$K505-1),2,IF(AND($G505="Milestone",T$8&gt;=$I505,T$8&lt;=$I505+$K505-1),1,""))</f>
        <v/>
      </c>
      <c r="U253" s="141">
        <f>IF(AND($G505="Goal",U$8&gt;=$I505,U$8&lt;=$I505+$K505-1),2,IF(AND($G505="Milestone",U$8&gt;=$I505,U$8&lt;=$I505+$K505-1),1,""))</f>
        <v/>
      </c>
      <c r="V253" s="141">
        <f>IF(AND($G505="Goal",V$8&gt;=$I505,V$8&lt;=$I505+$K505-1),2,IF(AND($G505="Milestone",V$8&gt;=$I505,V$8&lt;=$I505+$K505-1),1,""))</f>
        <v/>
      </c>
      <c r="W253" s="141">
        <f>IF(AND($G505="Goal",W$8&gt;=$I505,W$8&lt;=$I505+$K505-1),2,IF(AND($G505="Milestone",W$8&gt;=$I505,W$8&lt;=$I505+$K505-1),1,""))</f>
        <v/>
      </c>
      <c r="X253" s="218">
        <f>Milestones4352[[#This Row],[GoLive]]-Milestones4352[[#This Row],[Start Date]]</f>
        <v/>
      </c>
    </row>
    <row r="254" ht="75" customHeight="1" s="214">
      <c r="B254" s="138" t="n"/>
      <c r="C254" s="171" t="n"/>
      <c r="D254" s="183" t="n"/>
      <c r="E254" s="183" t="n"/>
      <c r="F254" s="183" t="n"/>
      <c r="G254" s="183" t="n"/>
      <c r="H254" s="191" t="n"/>
      <c r="I254" s="172" t="n"/>
      <c r="J254" s="192" t="n"/>
      <c r="K254" s="174">
        <f>Milestones4352[[#This Row],[End Date]]-Milestones4352[[#This Row],[Start Date]]</f>
        <v/>
      </c>
      <c r="L254" s="181" t="n"/>
      <c r="M254" s="141" t="n"/>
      <c r="N254" s="141" t="n"/>
      <c r="O254" s="141" t="n"/>
      <c r="P254" s="141">
        <f>IF(AND($G506="Goal",P$8&gt;=$I506,P$8&lt;=$I506+$K506-1),2,IF(AND($G506="Milestone",P$8&gt;=$I506,P$8&lt;=$I506+$K506-1),1,""))</f>
        <v/>
      </c>
      <c r="Q254" s="141">
        <f>IF(AND($G506="Goal",Q$8&gt;=$I506,Q$8&lt;=$I506+$K506-1),2,IF(AND($G506="Milestone",Q$8&gt;=$I506,Q$8&lt;=$I506+$K506-1),1,""))</f>
        <v/>
      </c>
      <c r="R254" s="141">
        <f>IF(AND($G506="Goal",R$8&gt;=$I506,R$8&lt;=$I506+$K506-1),2,IF(AND($G506="Milestone",R$8&gt;=$I506,R$8&lt;=$I506+$K506-1),1,""))</f>
        <v/>
      </c>
      <c r="S254" s="141">
        <f>IF(AND($G506="Goal",S$8&gt;=$I506,S$8&lt;=$I506+$K506-1),2,IF(AND($G506="Milestone",S$8&gt;=$I506,S$8&lt;=$I506+$K506-1),1,""))</f>
        <v/>
      </c>
      <c r="T254" s="141">
        <f>IF(AND($G506="Goal",T$8&gt;=$I506,T$8&lt;=$I506+$K506-1),2,IF(AND($G506="Milestone",T$8&gt;=$I506,T$8&lt;=$I506+$K506-1),1,""))</f>
        <v/>
      </c>
      <c r="U254" s="141">
        <f>IF(AND($G506="Goal",U$8&gt;=$I506,U$8&lt;=$I506+$K506-1),2,IF(AND($G506="Milestone",U$8&gt;=$I506,U$8&lt;=$I506+$K506-1),1,""))</f>
        <v/>
      </c>
      <c r="V254" s="141">
        <f>IF(AND($G506="Goal",V$8&gt;=$I506,V$8&lt;=$I506+$K506-1),2,IF(AND($G506="Milestone",V$8&gt;=$I506,V$8&lt;=$I506+$K506-1),1,""))</f>
        <v/>
      </c>
      <c r="W254" s="141">
        <f>IF(AND($G506="Goal",W$8&gt;=$I506,W$8&lt;=$I506+$K506-1),2,IF(AND($G506="Milestone",W$8&gt;=$I506,W$8&lt;=$I506+$K506-1),1,""))</f>
        <v/>
      </c>
      <c r="X254" s="218">
        <f>Milestones4352[[#This Row],[GoLive]]-Milestones4352[[#This Row],[Start Date]]</f>
        <v/>
      </c>
    </row>
    <row r="255" ht="75" customHeight="1" s="214">
      <c r="B255" s="138" t="n"/>
      <c r="C255" s="171" t="n"/>
      <c r="D255" s="183" t="n"/>
      <c r="E255" s="183" t="n"/>
      <c r="F255" s="183" t="n"/>
      <c r="G255" s="183" t="n"/>
      <c r="H255" s="191" t="n"/>
      <c r="I255" s="172" t="n"/>
      <c r="J255" s="192" t="n"/>
      <c r="K255" s="174">
        <f>Milestones4352[[#This Row],[End Date]]-Milestones4352[[#This Row],[Start Date]]</f>
        <v/>
      </c>
      <c r="L255" s="181" t="n"/>
      <c r="M255" s="141" t="n"/>
      <c r="N255" s="141" t="n"/>
      <c r="O255" s="141" t="n"/>
      <c r="P255" s="141">
        <f>IF(AND($G507="Goal",P$8&gt;=$I507,P$8&lt;=$I507+$K507-1),2,IF(AND($G507="Milestone",P$8&gt;=$I507,P$8&lt;=$I507+$K507-1),1,""))</f>
        <v/>
      </c>
      <c r="Q255" s="141">
        <f>IF(AND($G507="Goal",Q$8&gt;=$I507,Q$8&lt;=$I507+$K507-1),2,IF(AND($G507="Milestone",Q$8&gt;=$I507,Q$8&lt;=$I507+$K507-1),1,""))</f>
        <v/>
      </c>
      <c r="R255" s="141">
        <f>IF(AND($G507="Goal",R$8&gt;=$I507,R$8&lt;=$I507+$K507-1),2,IF(AND($G507="Milestone",R$8&gt;=$I507,R$8&lt;=$I507+$K507-1),1,""))</f>
        <v/>
      </c>
      <c r="S255" s="141">
        <f>IF(AND($G507="Goal",S$8&gt;=$I507,S$8&lt;=$I507+$K507-1),2,IF(AND($G507="Milestone",S$8&gt;=$I507,S$8&lt;=$I507+$K507-1),1,""))</f>
        <v/>
      </c>
      <c r="T255" s="141">
        <f>IF(AND($G507="Goal",T$8&gt;=$I507,T$8&lt;=$I507+$K507-1),2,IF(AND($G507="Milestone",T$8&gt;=$I507,T$8&lt;=$I507+$K507-1),1,""))</f>
        <v/>
      </c>
      <c r="U255" s="141">
        <f>IF(AND($G507="Goal",U$8&gt;=$I507,U$8&lt;=$I507+$K507-1),2,IF(AND($G507="Milestone",U$8&gt;=$I507,U$8&lt;=$I507+$K507-1),1,""))</f>
        <v/>
      </c>
      <c r="V255" s="141">
        <f>IF(AND($G507="Goal",V$8&gt;=$I507,V$8&lt;=$I507+$K507-1),2,IF(AND($G507="Milestone",V$8&gt;=$I507,V$8&lt;=$I507+$K507-1),1,""))</f>
        <v/>
      </c>
      <c r="W255" s="141">
        <f>IF(AND($G507="Goal",W$8&gt;=$I507,W$8&lt;=$I507+$K507-1),2,IF(AND($G507="Milestone",W$8&gt;=$I507,W$8&lt;=$I507+$K507-1),1,""))</f>
        <v/>
      </c>
      <c r="X255" s="218">
        <f>Milestones4352[[#This Row],[GoLive]]-Milestones4352[[#This Row],[Start Date]]</f>
        <v/>
      </c>
    </row>
    <row r="256" ht="75" customHeight="1" s="214">
      <c r="B256" s="138" t="n"/>
      <c r="C256" s="171" t="n"/>
      <c r="D256" s="183" t="n"/>
      <c r="E256" s="183" t="n"/>
      <c r="F256" s="183" t="n"/>
      <c r="G256" s="183" t="n"/>
      <c r="H256" s="191" t="n"/>
      <c r="I256" s="172" t="n"/>
      <c r="J256" s="192" t="n"/>
      <c r="K256" s="174">
        <f>Milestones4352[[#This Row],[End Date]]-Milestones4352[[#This Row],[Start Date]]</f>
        <v/>
      </c>
      <c r="L256" s="181" t="n"/>
      <c r="M256" s="141" t="n"/>
      <c r="N256" s="141" t="n"/>
      <c r="O256" s="141" t="n"/>
      <c r="P256" s="141">
        <f>IF(AND($G508="Goal",P$8&gt;=$I508,P$8&lt;=$I508+$K508-1),2,IF(AND($G508="Milestone",P$8&gt;=$I508,P$8&lt;=$I508+$K508-1),1,""))</f>
        <v/>
      </c>
      <c r="Q256" s="141">
        <f>IF(AND($G508="Goal",Q$8&gt;=$I508,Q$8&lt;=$I508+$K508-1),2,IF(AND($G508="Milestone",Q$8&gt;=$I508,Q$8&lt;=$I508+$K508-1),1,""))</f>
        <v/>
      </c>
      <c r="R256" s="141">
        <f>IF(AND($G508="Goal",R$8&gt;=$I508,R$8&lt;=$I508+$K508-1),2,IF(AND($G508="Milestone",R$8&gt;=$I508,R$8&lt;=$I508+$K508-1),1,""))</f>
        <v/>
      </c>
      <c r="S256" s="141">
        <f>IF(AND($G508="Goal",S$8&gt;=$I508,S$8&lt;=$I508+$K508-1),2,IF(AND($G508="Milestone",S$8&gt;=$I508,S$8&lt;=$I508+$K508-1),1,""))</f>
        <v/>
      </c>
      <c r="T256" s="141">
        <f>IF(AND($G508="Goal",T$8&gt;=$I508,T$8&lt;=$I508+$K508-1),2,IF(AND($G508="Milestone",T$8&gt;=$I508,T$8&lt;=$I508+$K508-1),1,""))</f>
        <v/>
      </c>
      <c r="U256" s="141">
        <f>IF(AND($G508="Goal",U$8&gt;=$I508,U$8&lt;=$I508+$K508-1),2,IF(AND($G508="Milestone",U$8&gt;=$I508,U$8&lt;=$I508+$K508-1),1,""))</f>
        <v/>
      </c>
      <c r="V256" s="141">
        <f>IF(AND($G508="Goal",V$8&gt;=$I508,V$8&lt;=$I508+$K508-1),2,IF(AND($G508="Milestone",V$8&gt;=$I508,V$8&lt;=$I508+$K508-1),1,""))</f>
        <v/>
      </c>
      <c r="W256" s="141">
        <f>IF(AND($G508="Goal",W$8&gt;=$I508,W$8&lt;=$I508+$K508-1),2,IF(AND($G508="Milestone",W$8&gt;=$I508,W$8&lt;=$I508+$K508-1),1,""))</f>
        <v/>
      </c>
      <c r="X256" s="218">
        <f>Milestones4352[[#This Row],[GoLive]]-Milestones4352[[#This Row],[Start Date]]</f>
        <v/>
      </c>
    </row>
    <row r="257" ht="75" customHeight="1" s="214">
      <c r="B257" s="138" t="n"/>
      <c r="C257" s="171" t="n"/>
      <c r="D257" s="183" t="n"/>
      <c r="E257" s="183" t="n"/>
      <c r="F257" s="183" t="n"/>
      <c r="G257" s="183" t="n"/>
      <c r="H257" s="191" t="n"/>
      <c r="I257" s="172" t="n"/>
      <c r="J257" s="192" t="n"/>
      <c r="K257" s="174">
        <f>Milestones4352[[#This Row],[End Date]]-Milestones4352[[#This Row],[Start Date]]</f>
        <v/>
      </c>
      <c r="L257" s="181" t="n"/>
      <c r="M257" s="141" t="n"/>
      <c r="N257" s="141" t="n"/>
      <c r="O257" s="141" t="n"/>
      <c r="P257" s="141">
        <f>IF(AND($G509="Goal",P$8&gt;=$I509,P$8&lt;=$I509+$K509-1),2,IF(AND($G509="Milestone",P$8&gt;=$I509,P$8&lt;=$I509+$K509-1),1,""))</f>
        <v/>
      </c>
      <c r="Q257" s="141">
        <f>IF(AND($G509="Goal",Q$8&gt;=$I509,Q$8&lt;=$I509+$K509-1),2,IF(AND($G509="Milestone",Q$8&gt;=$I509,Q$8&lt;=$I509+$K509-1),1,""))</f>
        <v/>
      </c>
      <c r="R257" s="141">
        <f>IF(AND($G509="Goal",R$8&gt;=$I509,R$8&lt;=$I509+$K509-1),2,IF(AND($G509="Milestone",R$8&gt;=$I509,R$8&lt;=$I509+$K509-1),1,""))</f>
        <v/>
      </c>
      <c r="S257" s="141">
        <f>IF(AND($G509="Goal",S$8&gt;=$I509,S$8&lt;=$I509+$K509-1),2,IF(AND($G509="Milestone",S$8&gt;=$I509,S$8&lt;=$I509+$K509-1),1,""))</f>
        <v/>
      </c>
      <c r="T257" s="141">
        <f>IF(AND($G509="Goal",T$8&gt;=$I509,T$8&lt;=$I509+$K509-1),2,IF(AND($G509="Milestone",T$8&gt;=$I509,T$8&lt;=$I509+$K509-1),1,""))</f>
        <v/>
      </c>
      <c r="U257" s="141">
        <f>IF(AND($G509="Goal",U$8&gt;=$I509,U$8&lt;=$I509+$K509-1),2,IF(AND($G509="Milestone",U$8&gt;=$I509,U$8&lt;=$I509+$K509-1),1,""))</f>
        <v/>
      </c>
      <c r="V257" s="141">
        <f>IF(AND($G509="Goal",V$8&gt;=$I509,V$8&lt;=$I509+$K509-1),2,IF(AND($G509="Milestone",V$8&gt;=$I509,V$8&lt;=$I509+$K509-1),1,""))</f>
        <v/>
      </c>
      <c r="W257" s="141">
        <f>IF(AND($G509="Goal",W$8&gt;=$I509,W$8&lt;=$I509+$K509-1),2,IF(AND($G509="Milestone",W$8&gt;=$I509,W$8&lt;=$I509+$K509-1),1,""))</f>
        <v/>
      </c>
      <c r="X257" s="218">
        <f>Milestones4352[[#This Row],[GoLive]]-Milestones4352[[#This Row],[Start Date]]</f>
        <v/>
      </c>
    </row>
    <row r="258" ht="75" customHeight="1" s="214">
      <c r="B258" s="138" t="n"/>
      <c r="C258" s="171" t="n"/>
      <c r="D258" s="183" t="n"/>
      <c r="E258" s="183" t="n"/>
      <c r="F258" s="183" t="n"/>
      <c r="G258" s="183" t="n"/>
      <c r="H258" s="191" t="n"/>
      <c r="I258" s="172" t="n"/>
      <c r="J258" s="192" t="n"/>
      <c r="K258" s="174">
        <f>Milestones4352[[#This Row],[End Date]]-Milestones4352[[#This Row],[Start Date]]</f>
        <v/>
      </c>
      <c r="L258" s="181" t="n"/>
      <c r="M258" s="141" t="n"/>
      <c r="N258" s="141" t="n"/>
      <c r="O258" s="141" t="n"/>
      <c r="P258" s="141">
        <f>IF(AND($G510="Goal",P$8&gt;=$I510,P$8&lt;=$I510+$K510-1),2,IF(AND($G510="Milestone",P$8&gt;=$I510,P$8&lt;=$I510+$K510-1),1,""))</f>
        <v/>
      </c>
      <c r="Q258" s="141">
        <f>IF(AND($G510="Goal",Q$8&gt;=$I510,Q$8&lt;=$I510+$K510-1),2,IF(AND($G510="Milestone",Q$8&gt;=$I510,Q$8&lt;=$I510+$K510-1),1,""))</f>
        <v/>
      </c>
      <c r="R258" s="141">
        <f>IF(AND($G510="Goal",R$8&gt;=$I510,R$8&lt;=$I510+$K510-1),2,IF(AND($G510="Milestone",R$8&gt;=$I510,R$8&lt;=$I510+$K510-1),1,""))</f>
        <v/>
      </c>
      <c r="S258" s="141">
        <f>IF(AND($G510="Goal",S$8&gt;=$I510,S$8&lt;=$I510+$K510-1),2,IF(AND($G510="Milestone",S$8&gt;=$I510,S$8&lt;=$I510+$K510-1),1,""))</f>
        <v/>
      </c>
      <c r="T258" s="141">
        <f>IF(AND($G510="Goal",T$8&gt;=$I510,T$8&lt;=$I510+$K510-1),2,IF(AND($G510="Milestone",T$8&gt;=$I510,T$8&lt;=$I510+$K510-1),1,""))</f>
        <v/>
      </c>
      <c r="U258" s="141">
        <f>IF(AND($G510="Goal",U$8&gt;=$I510,U$8&lt;=$I510+$K510-1),2,IF(AND($G510="Milestone",U$8&gt;=$I510,U$8&lt;=$I510+$K510-1),1,""))</f>
        <v/>
      </c>
      <c r="V258" s="141">
        <f>IF(AND($G510="Goal",V$8&gt;=$I510,V$8&lt;=$I510+$K510-1),2,IF(AND($G510="Milestone",V$8&gt;=$I510,V$8&lt;=$I510+$K510-1),1,""))</f>
        <v/>
      </c>
      <c r="W258" s="141">
        <f>IF(AND($G510="Goal",W$8&gt;=$I510,W$8&lt;=$I510+$K510-1),2,IF(AND($G510="Milestone",W$8&gt;=$I510,W$8&lt;=$I510+$K510-1),1,""))</f>
        <v/>
      </c>
      <c r="X258" s="218">
        <f>Milestones4352[[#This Row],[GoLive]]-Milestones4352[[#This Row],[Start Date]]</f>
        <v/>
      </c>
    </row>
    <row r="259" ht="75" customHeight="1" s="214">
      <c r="B259" s="138" t="n"/>
      <c r="C259" s="171" t="n"/>
      <c r="D259" s="183" t="n"/>
      <c r="E259" s="183" t="n"/>
      <c r="F259" s="183" t="n"/>
      <c r="G259" s="183" t="n"/>
      <c r="H259" s="191" t="n"/>
      <c r="I259" s="172" t="n"/>
      <c r="J259" s="192" t="n"/>
      <c r="K259" s="174">
        <f>Milestones4352[[#This Row],[End Date]]-Milestones4352[[#This Row],[Start Date]]</f>
        <v/>
      </c>
      <c r="L259" s="181" t="n"/>
      <c r="M259" s="141" t="n"/>
      <c r="N259" s="141" t="n"/>
      <c r="O259" s="141" t="n"/>
      <c r="P259" s="141">
        <f>IF(AND($G511="Goal",P$8&gt;=$I511,P$8&lt;=$I511+$K511-1),2,IF(AND($G511="Milestone",P$8&gt;=$I511,P$8&lt;=$I511+$K511-1),1,""))</f>
        <v/>
      </c>
      <c r="Q259" s="141">
        <f>IF(AND($G511="Goal",Q$8&gt;=$I511,Q$8&lt;=$I511+$K511-1),2,IF(AND($G511="Milestone",Q$8&gt;=$I511,Q$8&lt;=$I511+$K511-1),1,""))</f>
        <v/>
      </c>
      <c r="R259" s="141">
        <f>IF(AND($G511="Goal",R$8&gt;=$I511,R$8&lt;=$I511+$K511-1),2,IF(AND($G511="Milestone",R$8&gt;=$I511,R$8&lt;=$I511+$K511-1),1,""))</f>
        <v/>
      </c>
      <c r="S259" s="141">
        <f>IF(AND($G511="Goal",S$8&gt;=$I511,S$8&lt;=$I511+$K511-1),2,IF(AND($G511="Milestone",S$8&gt;=$I511,S$8&lt;=$I511+$K511-1),1,""))</f>
        <v/>
      </c>
      <c r="T259" s="141">
        <f>IF(AND($G511="Goal",T$8&gt;=$I511,T$8&lt;=$I511+$K511-1),2,IF(AND($G511="Milestone",T$8&gt;=$I511,T$8&lt;=$I511+$K511-1),1,""))</f>
        <v/>
      </c>
      <c r="U259" s="141">
        <f>IF(AND($G511="Goal",U$8&gt;=$I511,U$8&lt;=$I511+$K511-1),2,IF(AND($G511="Milestone",U$8&gt;=$I511,U$8&lt;=$I511+$K511-1),1,""))</f>
        <v/>
      </c>
      <c r="V259" s="141">
        <f>IF(AND($G511="Goal",V$8&gt;=$I511,V$8&lt;=$I511+$K511-1),2,IF(AND($G511="Milestone",V$8&gt;=$I511,V$8&lt;=$I511+$K511-1),1,""))</f>
        <v/>
      </c>
      <c r="W259" s="141">
        <f>IF(AND($G511="Goal",W$8&gt;=$I511,W$8&lt;=$I511+$K511-1),2,IF(AND($G511="Milestone",W$8&gt;=$I511,W$8&lt;=$I511+$K511-1),1,""))</f>
        <v/>
      </c>
      <c r="X259" s="218">
        <f>Milestones4352[[#This Row],[GoLive]]-Milestones4352[[#This Row],[Start Date]]</f>
        <v/>
      </c>
    </row>
    <row r="260" ht="75" customHeight="1" s="214">
      <c r="B260" s="138" t="n"/>
      <c r="C260" s="171" t="n"/>
      <c r="D260" s="183" t="n"/>
      <c r="E260" s="183" t="n"/>
      <c r="F260" s="183" t="n"/>
      <c r="G260" s="183" t="n"/>
      <c r="H260" s="191" t="n"/>
      <c r="I260" s="172" t="n"/>
      <c r="J260" s="192" t="n"/>
      <c r="K260" s="174">
        <f>Milestones4352[[#This Row],[End Date]]-Milestones4352[[#This Row],[Start Date]]</f>
        <v/>
      </c>
      <c r="L260" s="181" t="n"/>
      <c r="M260" s="141" t="n"/>
      <c r="N260" s="141" t="n"/>
      <c r="O260" s="141" t="n"/>
      <c r="P260" s="141">
        <f>IF(AND($G512="Goal",P$8&gt;=$I512,P$8&lt;=$I512+$K512-1),2,IF(AND($G512="Milestone",P$8&gt;=$I512,P$8&lt;=$I512+$K512-1),1,""))</f>
        <v/>
      </c>
      <c r="Q260" s="141">
        <f>IF(AND($G512="Goal",Q$8&gt;=$I512,Q$8&lt;=$I512+$K512-1),2,IF(AND($G512="Milestone",Q$8&gt;=$I512,Q$8&lt;=$I512+$K512-1),1,""))</f>
        <v/>
      </c>
      <c r="R260" s="141">
        <f>IF(AND($G512="Goal",R$8&gt;=$I512,R$8&lt;=$I512+$K512-1),2,IF(AND($G512="Milestone",R$8&gt;=$I512,R$8&lt;=$I512+$K512-1),1,""))</f>
        <v/>
      </c>
      <c r="S260" s="141">
        <f>IF(AND($G512="Goal",S$8&gt;=$I512,S$8&lt;=$I512+$K512-1),2,IF(AND($G512="Milestone",S$8&gt;=$I512,S$8&lt;=$I512+$K512-1),1,""))</f>
        <v/>
      </c>
      <c r="T260" s="141">
        <f>IF(AND($G512="Goal",T$8&gt;=$I512,T$8&lt;=$I512+$K512-1),2,IF(AND($G512="Milestone",T$8&gt;=$I512,T$8&lt;=$I512+$K512-1),1,""))</f>
        <v/>
      </c>
      <c r="U260" s="141">
        <f>IF(AND($G512="Goal",U$8&gt;=$I512,U$8&lt;=$I512+$K512-1),2,IF(AND($G512="Milestone",U$8&gt;=$I512,U$8&lt;=$I512+$K512-1),1,""))</f>
        <v/>
      </c>
      <c r="V260" s="141">
        <f>IF(AND($G512="Goal",V$8&gt;=$I512,V$8&lt;=$I512+$K512-1),2,IF(AND($G512="Milestone",V$8&gt;=$I512,V$8&lt;=$I512+$K512-1),1,""))</f>
        <v/>
      </c>
      <c r="W260" s="141">
        <f>IF(AND($G512="Goal",W$8&gt;=$I512,W$8&lt;=$I512+$K512-1),2,IF(AND($G512="Milestone",W$8&gt;=$I512,W$8&lt;=$I512+$K512-1),1,""))</f>
        <v/>
      </c>
      <c r="X260" s="218">
        <f>Milestones4352[[#This Row],[GoLive]]-Milestones4352[[#This Row],[Start Date]]</f>
        <v/>
      </c>
    </row>
    <row r="261" ht="75" customHeight="1" s="214">
      <c r="B261" s="138" t="n"/>
      <c r="C261" s="171" t="n"/>
      <c r="D261" s="183" t="n"/>
      <c r="E261" s="183" t="n"/>
      <c r="F261" s="183" t="n"/>
      <c r="G261" s="183" t="n"/>
      <c r="H261" s="191" t="n"/>
      <c r="I261" s="172" t="n"/>
      <c r="J261" s="192" t="n"/>
      <c r="K261" s="174">
        <f>Milestones4352[[#This Row],[End Date]]-Milestones4352[[#This Row],[Start Date]]</f>
        <v/>
      </c>
      <c r="L261" s="181" t="n"/>
      <c r="M261" s="141" t="n"/>
      <c r="N261" s="141" t="n"/>
      <c r="O261" s="141" t="n"/>
      <c r="P261" s="141">
        <f>IF(AND($G513="Goal",P$8&gt;=$I513,P$8&lt;=$I513+$K513-1),2,IF(AND($G513="Milestone",P$8&gt;=$I513,P$8&lt;=$I513+$K513-1),1,""))</f>
        <v/>
      </c>
      <c r="Q261" s="141">
        <f>IF(AND($G513="Goal",Q$8&gt;=$I513,Q$8&lt;=$I513+$K513-1),2,IF(AND($G513="Milestone",Q$8&gt;=$I513,Q$8&lt;=$I513+$K513-1),1,""))</f>
        <v/>
      </c>
      <c r="R261" s="141">
        <f>IF(AND($G513="Goal",R$8&gt;=$I513,R$8&lt;=$I513+$K513-1),2,IF(AND($G513="Milestone",R$8&gt;=$I513,R$8&lt;=$I513+$K513-1),1,""))</f>
        <v/>
      </c>
      <c r="S261" s="141">
        <f>IF(AND($G513="Goal",S$8&gt;=$I513,S$8&lt;=$I513+$K513-1),2,IF(AND($G513="Milestone",S$8&gt;=$I513,S$8&lt;=$I513+$K513-1),1,""))</f>
        <v/>
      </c>
      <c r="T261" s="141">
        <f>IF(AND($G513="Goal",T$8&gt;=$I513,T$8&lt;=$I513+$K513-1),2,IF(AND($G513="Milestone",T$8&gt;=$I513,T$8&lt;=$I513+$K513-1),1,""))</f>
        <v/>
      </c>
      <c r="U261" s="141">
        <f>IF(AND($G513="Goal",U$8&gt;=$I513,U$8&lt;=$I513+$K513-1),2,IF(AND($G513="Milestone",U$8&gt;=$I513,U$8&lt;=$I513+$K513-1),1,""))</f>
        <v/>
      </c>
      <c r="V261" s="141">
        <f>IF(AND($G513="Goal",V$8&gt;=$I513,V$8&lt;=$I513+$K513-1),2,IF(AND($G513="Milestone",V$8&gt;=$I513,V$8&lt;=$I513+$K513-1),1,""))</f>
        <v/>
      </c>
      <c r="W261" s="141">
        <f>IF(AND($G513="Goal",W$8&gt;=$I513,W$8&lt;=$I513+$K513-1),2,IF(AND($G513="Milestone",W$8&gt;=$I513,W$8&lt;=$I513+$K513-1),1,""))</f>
        <v/>
      </c>
      <c r="X261" s="218">
        <f>Milestones4352[[#This Row],[GoLive]]-Milestones4352[[#This Row],[Start Date]]</f>
        <v/>
      </c>
    </row>
    <row r="262" ht="75" customHeight="1" s="214">
      <c r="B262" s="138" t="n"/>
      <c r="C262" s="171" t="n"/>
      <c r="D262" s="183" t="n"/>
      <c r="E262" s="183" t="n"/>
      <c r="F262" s="183" t="n"/>
      <c r="G262" s="183" t="n"/>
      <c r="H262" s="191" t="n"/>
      <c r="I262" s="172" t="n"/>
      <c r="J262" s="192" t="n"/>
      <c r="K262" s="174">
        <f>Milestones4352[[#This Row],[End Date]]-Milestones4352[[#This Row],[Start Date]]</f>
        <v/>
      </c>
      <c r="L262" s="181" t="n"/>
      <c r="M262" s="141" t="n"/>
      <c r="N262" s="141" t="n"/>
      <c r="O262" s="141" t="n"/>
      <c r="P262" s="141">
        <f>IF(AND($G514="Goal",P$8&gt;=$I514,P$8&lt;=$I514+$K514-1),2,IF(AND($G514="Milestone",P$8&gt;=$I514,P$8&lt;=$I514+$K514-1),1,""))</f>
        <v/>
      </c>
      <c r="Q262" s="141">
        <f>IF(AND($G514="Goal",Q$8&gt;=$I514,Q$8&lt;=$I514+$K514-1),2,IF(AND($G514="Milestone",Q$8&gt;=$I514,Q$8&lt;=$I514+$K514-1),1,""))</f>
        <v/>
      </c>
      <c r="R262" s="141">
        <f>IF(AND($G514="Goal",R$8&gt;=$I514,R$8&lt;=$I514+$K514-1),2,IF(AND($G514="Milestone",R$8&gt;=$I514,R$8&lt;=$I514+$K514-1),1,""))</f>
        <v/>
      </c>
      <c r="S262" s="141">
        <f>IF(AND($G514="Goal",S$8&gt;=$I514,S$8&lt;=$I514+$K514-1),2,IF(AND($G514="Milestone",S$8&gt;=$I514,S$8&lt;=$I514+$K514-1),1,""))</f>
        <v/>
      </c>
      <c r="T262" s="141">
        <f>IF(AND($G514="Goal",T$8&gt;=$I514,T$8&lt;=$I514+$K514-1),2,IF(AND($G514="Milestone",T$8&gt;=$I514,T$8&lt;=$I514+$K514-1),1,""))</f>
        <v/>
      </c>
      <c r="U262" s="141">
        <f>IF(AND($G514="Goal",U$8&gt;=$I514,U$8&lt;=$I514+$K514-1),2,IF(AND($G514="Milestone",U$8&gt;=$I514,U$8&lt;=$I514+$K514-1),1,""))</f>
        <v/>
      </c>
      <c r="V262" s="141">
        <f>IF(AND($G514="Goal",V$8&gt;=$I514,V$8&lt;=$I514+$K514-1),2,IF(AND($G514="Milestone",V$8&gt;=$I514,V$8&lt;=$I514+$K514-1),1,""))</f>
        <v/>
      </c>
      <c r="W262" s="141">
        <f>IF(AND($G514="Goal",W$8&gt;=$I514,W$8&lt;=$I514+$K514-1),2,IF(AND($G514="Milestone",W$8&gt;=$I514,W$8&lt;=$I514+$K514-1),1,""))</f>
        <v/>
      </c>
      <c r="X262" s="218">
        <f>Milestones4352[[#This Row],[GoLive]]-Milestones4352[[#This Row],[Start Date]]</f>
        <v/>
      </c>
    </row>
    <row r="263" ht="75" customHeight="1" s="214">
      <c r="B263" s="138" t="n"/>
      <c r="C263" s="171" t="n"/>
      <c r="D263" s="183" t="n"/>
      <c r="E263" s="183" t="n"/>
      <c r="F263" s="183" t="n"/>
      <c r="G263" s="183" t="n"/>
      <c r="H263" s="191" t="n"/>
      <c r="I263" s="172" t="n"/>
      <c r="J263" s="192" t="n"/>
      <c r="K263" s="174">
        <f>Milestones4352[[#This Row],[End Date]]-Milestones4352[[#This Row],[Start Date]]</f>
        <v/>
      </c>
      <c r="L263" s="181" t="n"/>
      <c r="M263" s="141" t="n"/>
      <c r="N263" s="141" t="n"/>
      <c r="O263" s="141" t="n"/>
      <c r="P263" s="141">
        <f>IF(AND($G515="Goal",P$8&gt;=$I515,P$8&lt;=$I515+$K515-1),2,IF(AND($G515="Milestone",P$8&gt;=$I515,P$8&lt;=$I515+$K515-1),1,""))</f>
        <v/>
      </c>
      <c r="Q263" s="141">
        <f>IF(AND($G515="Goal",Q$8&gt;=$I515,Q$8&lt;=$I515+$K515-1),2,IF(AND($G515="Milestone",Q$8&gt;=$I515,Q$8&lt;=$I515+$K515-1),1,""))</f>
        <v/>
      </c>
      <c r="R263" s="141">
        <f>IF(AND($G515="Goal",R$8&gt;=$I515,R$8&lt;=$I515+$K515-1),2,IF(AND($G515="Milestone",R$8&gt;=$I515,R$8&lt;=$I515+$K515-1),1,""))</f>
        <v/>
      </c>
      <c r="S263" s="141">
        <f>IF(AND($G515="Goal",S$8&gt;=$I515,S$8&lt;=$I515+$K515-1),2,IF(AND($G515="Milestone",S$8&gt;=$I515,S$8&lt;=$I515+$K515-1),1,""))</f>
        <v/>
      </c>
      <c r="T263" s="141">
        <f>IF(AND($G515="Goal",T$8&gt;=$I515,T$8&lt;=$I515+$K515-1),2,IF(AND($G515="Milestone",T$8&gt;=$I515,T$8&lt;=$I515+$K515-1),1,""))</f>
        <v/>
      </c>
      <c r="U263" s="141">
        <f>IF(AND($G515="Goal",U$8&gt;=$I515,U$8&lt;=$I515+$K515-1),2,IF(AND($G515="Milestone",U$8&gt;=$I515,U$8&lt;=$I515+$K515-1),1,""))</f>
        <v/>
      </c>
      <c r="V263" s="141">
        <f>IF(AND($G515="Goal",V$8&gt;=$I515,V$8&lt;=$I515+$K515-1),2,IF(AND($G515="Milestone",V$8&gt;=$I515,V$8&lt;=$I515+$K515-1),1,""))</f>
        <v/>
      </c>
      <c r="W263" s="141">
        <f>IF(AND($G515="Goal",W$8&gt;=$I515,W$8&lt;=$I515+$K515-1),2,IF(AND($G515="Milestone",W$8&gt;=$I515,W$8&lt;=$I515+$K515-1),1,""))</f>
        <v/>
      </c>
      <c r="X263" s="218">
        <f>Milestones4352[[#This Row],[GoLive]]-Milestones4352[[#This Row],[Start Date]]</f>
        <v/>
      </c>
    </row>
    <row r="264" ht="75" customHeight="1" s="214">
      <c r="B264" s="138" t="n"/>
      <c r="C264" s="171" t="n"/>
      <c r="D264" s="183" t="n"/>
      <c r="E264" s="183" t="n"/>
      <c r="F264" s="183" t="n"/>
      <c r="G264" s="183" t="n"/>
      <c r="H264" s="191" t="n"/>
      <c r="I264" s="172" t="n"/>
      <c r="J264" s="192" t="n"/>
      <c r="K264" s="174">
        <f>Milestones4352[[#This Row],[End Date]]-Milestones4352[[#This Row],[Start Date]]</f>
        <v/>
      </c>
      <c r="L264" s="181" t="n"/>
      <c r="M264" s="141" t="n"/>
      <c r="N264" s="141" t="n"/>
      <c r="O264" s="141" t="n"/>
      <c r="P264" s="141">
        <f>IF(AND($G516="Goal",P$8&gt;=$I516,P$8&lt;=$I516+$K516-1),2,IF(AND($G516="Milestone",P$8&gt;=$I516,P$8&lt;=$I516+$K516-1),1,""))</f>
        <v/>
      </c>
      <c r="Q264" s="141">
        <f>IF(AND($G516="Goal",Q$8&gt;=$I516,Q$8&lt;=$I516+$K516-1),2,IF(AND($G516="Milestone",Q$8&gt;=$I516,Q$8&lt;=$I516+$K516-1),1,""))</f>
        <v/>
      </c>
      <c r="R264" s="141">
        <f>IF(AND($G516="Goal",R$8&gt;=$I516,R$8&lt;=$I516+$K516-1),2,IF(AND($G516="Milestone",R$8&gt;=$I516,R$8&lt;=$I516+$K516-1),1,""))</f>
        <v/>
      </c>
      <c r="S264" s="141">
        <f>IF(AND($G516="Goal",S$8&gt;=$I516,S$8&lt;=$I516+$K516-1),2,IF(AND($G516="Milestone",S$8&gt;=$I516,S$8&lt;=$I516+$K516-1),1,""))</f>
        <v/>
      </c>
      <c r="T264" s="141">
        <f>IF(AND($G516="Goal",T$8&gt;=$I516,T$8&lt;=$I516+$K516-1),2,IF(AND($G516="Milestone",T$8&gt;=$I516,T$8&lt;=$I516+$K516-1),1,""))</f>
        <v/>
      </c>
      <c r="U264" s="141">
        <f>IF(AND($G516="Goal",U$8&gt;=$I516,U$8&lt;=$I516+$K516-1),2,IF(AND($G516="Milestone",U$8&gt;=$I516,U$8&lt;=$I516+$K516-1),1,""))</f>
        <v/>
      </c>
      <c r="V264" s="141">
        <f>IF(AND($G516="Goal",V$8&gt;=$I516,V$8&lt;=$I516+$K516-1),2,IF(AND($G516="Milestone",V$8&gt;=$I516,V$8&lt;=$I516+$K516-1),1,""))</f>
        <v/>
      </c>
      <c r="W264" s="141">
        <f>IF(AND($G516="Goal",W$8&gt;=$I516,W$8&lt;=$I516+$K516-1),2,IF(AND($G516="Milestone",W$8&gt;=$I516,W$8&lt;=$I516+$K516-1),1,""))</f>
        <v/>
      </c>
      <c r="X264" s="218">
        <f>Milestones4352[[#This Row],[GoLive]]-Milestones4352[[#This Row],[Start Date]]</f>
        <v/>
      </c>
    </row>
    <row r="265" ht="75" customHeight="1" s="214">
      <c r="B265" s="138" t="n"/>
      <c r="C265" s="171" t="n"/>
      <c r="D265" s="183" t="n"/>
      <c r="E265" s="183" t="n"/>
      <c r="F265" s="183" t="n"/>
      <c r="G265" s="183" t="n"/>
      <c r="H265" s="191" t="n"/>
      <c r="I265" s="172" t="n"/>
      <c r="J265" s="192" t="n"/>
      <c r="K265" s="174">
        <f>Milestones4352[[#This Row],[End Date]]-Milestones4352[[#This Row],[Start Date]]</f>
        <v/>
      </c>
      <c r="L265" s="181" t="n"/>
      <c r="M265" s="141" t="n"/>
      <c r="N265" s="141" t="n"/>
      <c r="O265" s="141" t="n"/>
      <c r="P265" s="141">
        <f>IF(AND($G517="Goal",P$8&gt;=$I517,P$8&lt;=$I517+$K517-1),2,IF(AND($G517="Milestone",P$8&gt;=$I517,P$8&lt;=$I517+$K517-1),1,""))</f>
        <v/>
      </c>
      <c r="Q265" s="141">
        <f>IF(AND($G517="Goal",Q$8&gt;=$I517,Q$8&lt;=$I517+$K517-1),2,IF(AND($G517="Milestone",Q$8&gt;=$I517,Q$8&lt;=$I517+$K517-1),1,""))</f>
        <v/>
      </c>
      <c r="R265" s="141">
        <f>IF(AND($G517="Goal",R$8&gt;=$I517,R$8&lt;=$I517+$K517-1),2,IF(AND($G517="Milestone",R$8&gt;=$I517,R$8&lt;=$I517+$K517-1),1,""))</f>
        <v/>
      </c>
      <c r="S265" s="141">
        <f>IF(AND($G517="Goal",S$8&gt;=$I517,S$8&lt;=$I517+$K517-1),2,IF(AND($G517="Milestone",S$8&gt;=$I517,S$8&lt;=$I517+$K517-1),1,""))</f>
        <v/>
      </c>
      <c r="T265" s="141">
        <f>IF(AND($G517="Goal",T$8&gt;=$I517,T$8&lt;=$I517+$K517-1),2,IF(AND($G517="Milestone",T$8&gt;=$I517,T$8&lt;=$I517+$K517-1),1,""))</f>
        <v/>
      </c>
      <c r="U265" s="141">
        <f>IF(AND($G517="Goal",U$8&gt;=$I517,U$8&lt;=$I517+$K517-1),2,IF(AND($G517="Milestone",U$8&gt;=$I517,U$8&lt;=$I517+$K517-1),1,""))</f>
        <v/>
      </c>
      <c r="V265" s="141">
        <f>IF(AND($G517="Goal",V$8&gt;=$I517,V$8&lt;=$I517+$K517-1),2,IF(AND($G517="Milestone",V$8&gt;=$I517,V$8&lt;=$I517+$K517-1),1,""))</f>
        <v/>
      </c>
      <c r="W265" s="141">
        <f>IF(AND($G517="Goal",W$8&gt;=$I517,W$8&lt;=$I517+$K517-1),2,IF(AND($G517="Milestone",W$8&gt;=$I517,W$8&lt;=$I517+$K517-1),1,""))</f>
        <v/>
      </c>
      <c r="X265" s="218">
        <f>Milestones4352[[#This Row],[GoLive]]-Milestones4352[[#This Row],[Start Date]]</f>
        <v/>
      </c>
    </row>
    <row r="266" ht="75" customHeight="1" s="214">
      <c r="B266" s="138" t="n"/>
      <c r="C266" s="171" t="n"/>
      <c r="D266" s="183" t="n"/>
      <c r="E266" s="183" t="n"/>
      <c r="F266" s="183" t="n"/>
      <c r="G266" s="183" t="n"/>
      <c r="H266" s="191" t="n"/>
      <c r="I266" s="172" t="n"/>
      <c r="J266" s="192" t="n"/>
      <c r="K266" s="174">
        <f>Milestones4352[[#This Row],[End Date]]-Milestones4352[[#This Row],[Start Date]]</f>
        <v/>
      </c>
      <c r="L266" s="181" t="n"/>
      <c r="M266" s="141" t="n"/>
      <c r="N266" s="141" t="n"/>
      <c r="O266" s="141" t="n"/>
      <c r="P266" s="141">
        <f>IF(AND($G518="Goal",P$8&gt;=$I518,P$8&lt;=$I518+$K518-1),2,IF(AND($G518="Milestone",P$8&gt;=$I518,P$8&lt;=$I518+$K518-1),1,""))</f>
        <v/>
      </c>
      <c r="Q266" s="141">
        <f>IF(AND($G518="Goal",Q$8&gt;=$I518,Q$8&lt;=$I518+$K518-1),2,IF(AND($G518="Milestone",Q$8&gt;=$I518,Q$8&lt;=$I518+$K518-1),1,""))</f>
        <v/>
      </c>
      <c r="R266" s="141">
        <f>IF(AND($G518="Goal",R$8&gt;=$I518,R$8&lt;=$I518+$K518-1),2,IF(AND($G518="Milestone",R$8&gt;=$I518,R$8&lt;=$I518+$K518-1),1,""))</f>
        <v/>
      </c>
      <c r="S266" s="141">
        <f>IF(AND($G518="Goal",S$8&gt;=$I518,S$8&lt;=$I518+$K518-1),2,IF(AND($G518="Milestone",S$8&gt;=$I518,S$8&lt;=$I518+$K518-1),1,""))</f>
        <v/>
      </c>
      <c r="T266" s="141">
        <f>IF(AND($G518="Goal",T$8&gt;=$I518,T$8&lt;=$I518+$K518-1),2,IF(AND($G518="Milestone",T$8&gt;=$I518,T$8&lt;=$I518+$K518-1),1,""))</f>
        <v/>
      </c>
      <c r="U266" s="141">
        <f>IF(AND($G518="Goal",U$8&gt;=$I518,U$8&lt;=$I518+$K518-1),2,IF(AND($G518="Milestone",U$8&gt;=$I518,U$8&lt;=$I518+$K518-1),1,""))</f>
        <v/>
      </c>
      <c r="V266" s="141">
        <f>IF(AND($G518="Goal",V$8&gt;=$I518,V$8&lt;=$I518+$K518-1),2,IF(AND($G518="Milestone",V$8&gt;=$I518,V$8&lt;=$I518+$K518-1),1,""))</f>
        <v/>
      </c>
      <c r="W266" s="141">
        <f>IF(AND($G518="Goal",W$8&gt;=$I518,W$8&lt;=$I518+$K518-1),2,IF(AND($G518="Milestone",W$8&gt;=$I518,W$8&lt;=$I518+$K518-1),1,""))</f>
        <v/>
      </c>
      <c r="X266" s="218">
        <f>Milestones4352[[#This Row],[GoLive]]-Milestones4352[[#This Row],[Start Date]]</f>
        <v/>
      </c>
    </row>
    <row r="267" ht="75" customHeight="1" s="214">
      <c r="B267" s="138" t="n"/>
      <c r="C267" s="171" t="n"/>
      <c r="D267" s="183" t="n"/>
      <c r="E267" s="183" t="n"/>
      <c r="F267" s="183" t="n"/>
      <c r="G267" s="183" t="n"/>
      <c r="H267" s="191" t="n"/>
      <c r="I267" s="172" t="n"/>
      <c r="J267" s="192" t="n"/>
      <c r="K267" s="174">
        <f>Milestones4352[[#This Row],[End Date]]-Milestones4352[[#This Row],[Start Date]]</f>
        <v/>
      </c>
      <c r="L267" s="181" t="n"/>
      <c r="M267" s="141" t="n"/>
      <c r="N267" s="141" t="n"/>
      <c r="O267" s="141" t="n"/>
      <c r="P267" s="141">
        <f>IF(AND($G519="Goal",P$8&gt;=$I519,P$8&lt;=$I519+$K519-1),2,IF(AND($G519="Milestone",P$8&gt;=$I519,P$8&lt;=$I519+$K519-1),1,""))</f>
        <v/>
      </c>
      <c r="Q267" s="141">
        <f>IF(AND($G519="Goal",Q$8&gt;=$I519,Q$8&lt;=$I519+$K519-1),2,IF(AND($G519="Milestone",Q$8&gt;=$I519,Q$8&lt;=$I519+$K519-1),1,""))</f>
        <v/>
      </c>
      <c r="R267" s="141">
        <f>IF(AND($G519="Goal",R$8&gt;=$I519,R$8&lt;=$I519+$K519-1),2,IF(AND($G519="Milestone",R$8&gt;=$I519,R$8&lt;=$I519+$K519-1),1,""))</f>
        <v/>
      </c>
      <c r="S267" s="141">
        <f>IF(AND($G519="Goal",S$8&gt;=$I519,S$8&lt;=$I519+$K519-1),2,IF(AND($G519="Milestone",S$8&gt;=$I519,S$8&lt;=$I519+$K519-1),1,""))</f>
        <v/>
      </c>
      <c r="T267" s="141">
        <f>IF(AND($G519="Goal",T$8&gt;=$I519,T$8&lt;=$I519+$K519-1),2,IF(AND($G519="Milestone",T$8&gt;=$I519,T$8&lt;=$I519+$K519-1),1,""))</f>
        <v/>
      </c>
      <c r="U267" s="141">
        <f>IF(AND($G519="Goal",U$8&gt;=$I519,U$8&lt;=$I519+$K519-1),2,IF(AND($G519="Milestone",U$8&gt;=$I519,U$8&lt;=$I519+$K519-1),1,""))</f>
        <v/>
      </c>
      <c r="V267" s="141">
        <f>IF(AND($G519="Goal",V$8&gt;=$I519,V$8&lt;=$I519+$K519-1),2,IF(AND($G519="Milestone",V$8&gt;=$I519,V$8&lt;=$I519+$K519-1),1,""))</f>
        <v/>
      </c>
      <c r="W267" s="141">
        <f>IF(AND($G519="Goal",W$8&gt;=$I519,W$8&lt;=$I519+$K519-1),2,IF(AND($G519="Milestone",W$8&gt;=$I519,W$8&lt;=$I519+$K519-1),1,""))</f>
        <v/>
      </c>
      <c r="X267" s="218">
        <f>Milestones4352[[#This Row],[GoLive]]-Milestones4352[[#This Row],[Start Date]]</f>
        <v/>
      </c>
    </row>
    <row r="268" ht="75" customHeight="1" s="214">
      <c r="B268" s="138" t="n"/>
      <c r="C268" s="171" t="n"/>
      <c r="D268" s="183" t="n"/>
      <c r="E268" s="183" t="n"/>
      <c r="F268" s="183" t="n"/>
      <c r="G268" s="183" t="n"/>
      <c r="H268" s="191" t="n"/>
      <c r="I268" s="172" t="n"/>
      <c r="J268" s="192" t="n"/>
      <c r="K268" s="174">
        <f>Milestones4352[[#This Row],[End Date]]-Milestones4352[[#This Row],[Start Date]]</f>
        <v/>
      </c>
      <c r="L268" s="181" t="n"/>
      <c r="M268" s="141" t="n"/>
      <c r="N268" s="141" t="n"/>
      <c r="O268" s="141" t="n"/>
      <c r="P268" s="141">
        <f>IF(AND($G520="Goal",P$8&gt;=$I520,P$8&lt;=$I520+$K520-1),2,IF(AND($G520="Milestone",P$8&gt;=$I520,P$8&lt;=$I520+$K520-1),1,""))</f>
        <v/>
      </c>
      <c r="Q268" s="141">
        <f>IF(AND($G520="Goal",Q$8&gt;=$I520,Q$8&lt;=$I520+$K520-1),2,IF(AND($G520="Milestone",Q$8&gt;=$I520,Q$8&lt;=$I520+$K520-1),1,""))</f>
        <v/>
      </c>
      <c r="R268" s="141">
        <f>IF(AND($G520="Goal",R$8&gt;=$I520,R$8&lt;=$I520+$K520-1),2,IF(AND($G520="Milestone",R$8&gt;=$I520,R$8&lt;=$I520+$K520-1),1,""))</f>
        <v/>
      </c>
      <c r="S268" s="141">
        <f>IF(AND($G520="Goal",S$8&gt;=$I520,S$8&lt;=$I520+$K520-1),2,IF(AND($G520="Milestone",S$8&gt;=$I520,S$8&lt;=$I520+$K520-1),1,""))</f>
        <v/>
      </c>
      <c r="T268" s="141">
        <f>IF(AND($G520="Goal",T$8&gt;=$I520,T$8&lt;=$I520+$K520-1),2,IF(AND($G520="Milestone",T$8&gt;=$I520,T$8&lt;=$I520+$K520-1),1,""))</f>
        <v/>
      </c>
      <c r="U268" s="141">
        <f>IF(AND($G520="Goal",U$8&gt;=$I520,U$8&lt;=$I520+$K520-1),2,IF(AND($G520="Milestone",U$8&gt;=$I520,U$8&lt;=$I520+$K520-1),1,""))</f>
        <v/>
      </c>
      <c r="V268" s="141">
        <f>IF(AND($G520="Goal",V$8&gt;=$I520,V$8&lt;=$I520+$K520-1),2,IF(AND($G520="Milestone",V$8&gt;=$I520,V$8&lt;=$I520+$K520-1),1,""))</f>
        <v/>
      </c>
      <c r="W268" s="141">
        <f>IF(AND($G520="Goal",W$8&gt;=$I520,W$8&lt;=$I520+$K520-1),2,IF(AND($G520="Milestone",W$8&gt;=$I520,W$8&lt;=$I520+$K520-1),1,""))</f>
        <v/>
      </c>
      <c r="X268" s="218">
        <f>Milestones4352[[#This Row],[GoLive]]-Milestones4352[[#This Row],[Start Date]]</f>
        <v/>
      </c>
    </row>
    <row r="269" ht="75" customHeight="1" s="214">
      <c r="B269" s="138" t="n"/>
      <c r="C269" s="171" t="n"/>
      <c r="D269" s="183" t="n"/>
      <c r="E269" s="183" t="n"/>
      <c r="F269" s="183" t="n"/>
      <c r="G269" s="183" t="n"/>
      <c r="H269" s="191" t="n"/>
      <c r="I269" s="172" t="n"/>
      <c r="J269" s="192" t="n"/>
      <c r="K269" s="174">
        <f>Milestones4352[[#This Row],[End Date]]-Milestones4352[[#This Row],[Start Date]]</f>
        <v/>
      </c>
      <c r="L269" s="181" t="n"/>
      <c r="M269" s="141" t="n"/>
      <c r="N269" s="141" t="n"/>
      <c r="O269" s="141" t="n"/>
      <c r="P269" s="141">
        <f>IF(AND($G521="Goal",P$8&gt;=$I521,P$8&lt;=$I521+$K521-1),2,IF(AND($G521="Milestone",P$8&gt;=$I521,P$8&lt;=$I521+$K521-1),1,""))</f>
        <v/>
      </c>
      <c r="Q269" s="141">
        <f>IF(AND($G521="Goal",Q$8&gt;=$I521,Q$8&lt;=$I521+$K521-1),2,IF(AND($G521="Milestone",Q$8&gt;=$I521,Q$8&lt;=$I521+$K521-1),1,""))</f>
        <v/>
      </c>
      <c r="R269" s="141">
        <f>IF(AND($G521="Goal",R$8&gt;=$I521,R$8&lt;=$I521+$K521-1),2,IF(AND($G521="Milestone",R$8&gt;=$I521,R$8&lt;=$I521+$K521-1),1,""))</f>
        <v/>
      </c>
      <c r="S269" s="141">
        <f>IF(AND($G521="Goal",S$8&gt;=$I521,S$8&lt;=$I521+$K521-1),2,IF(AND($G521="Milestone",S$8&gt;=$I521,S$8&lt;=$I521+$K521-1),1,""))</f>
        <v/>
      </c>
      <c r="T269" s="141">
        <f>IF(AND($G521="Goal",T$8&gt;=$I521,T$8&lt;=$I521+$K521-1),2,IF(AND($G521="Milestone",T$8&gt;=$I521,T$8&lt;=$I521+$K521-1),1,""))</f>
        <v/>
      </c>
      <c r="U269" s="141">
        <f>IF(AND($G521="Goal",U$8&gt;=$I521,U$8&lt;=$I521+$K521-1),2,IF(AND($G521="Milestone",U$8&gt;=$I521,U$8&lt;=$I521+$K521-1),1,""))</f>
        <v/>
      </c>
      <c r="V269" s="141">
        <f>IF(AND($G521="Goal",V$8&gt;=$I521,V$8&lt;=$I521+$K521-1),2,IF(AND($G521="Milestone",V$8&gt;=$I521,V$8&lt;=$I521+$K521-1),1,""))</f>
        <v/>
      </c>
      <c r="W269" s="141">
        <f>IF(AND($G521="Goal",W$8&gt;=$I521,W$8&lt;=$I521+$K521-1),2,IF(AND($G521="Milestone",W$8&gt;=$I521,W$8&lt;=$I521+$K521-1),1,""))</f>
        <v/>
      </c>
      <c r="X269" s="218">
        <f>Milestones4352[[#This Row],[GoLive]]-Milestones4352[[#This Row],[Start Date]]</f>
        <v/>
      </c>
    </row>
    <row r="270" ht="75" customHeight="1" s="214">
      <c r="B270" s="138" t="n"/>
      <c r="C270" s="171" t="n"/>
      <c r="D270" s="183" t="n"/>
      <c r="E270" s="183" t="n"/>
      <c r="F270" s="183" t="n"/>
      <c r="G270" s="183" t="n"/>
      <c r="H270" s="191" t="n"/>
      <c r="I270" s="172" t="n"/>
      <c r="J270" s="192" t="n"/>
      <c r="K270" s="174">
        <f>Milestones4352[[#This Row],[End Date]]-Milestones4352[[#This Row],[Start Date]]</f>
        <v/>
      </c>
      <c r="L270" s="181" t="n"/>
      <c r="M270" s="141" t="n"/>
      <c r="N270" s="141" t="n"/>
      <c r="O270" s="141" t="n"/>
      <c r="P270" s="141">
        <f>IF(AND($G522="Goal",P$8&gt;=$I522,P$8&lt;=$I522+$K522-1),2,IF(AND($G522="Milestone",P$8&gt;=$I522,P$8&lt;=$I522+$K522-1),1,""))</f>
        <v/>
      </c>
      <c r="Q270" s="141">
        <f>IF(AND($G522="Goal",Q$8&gt;=$I522,Q$8&lt;=$I522+$K522-1),2,IF(AND($G522="Milestone",Q$8&gt;=$I522,Q$8&lt;=$I522+$K522-1),1,""))</f>
        <v/>
      </c>
      <c r="R270" s="141">
        <f>IF(AND($G522="Goal",R$8&gt;=$I522,R$8&lt;=$I522+$K522-1),2,IF(AND($G522="Milestone",R$8&gt;=$I522,R$8&lt;=$I522+$K522-1),1,""))</f>
        <v/>
      </c>
      <c r="S270" s="141">
        <f>IF(AND($G522="Goal",S$8&gt;=$I522,S$8&lt;=$I522+$K522-1),2,IF(AND($G522="Milestone",S$8&gt;=$I522,S$8&lt;=$I522+$K522-1),1,""))</f>
        <v/>
      </c>
      <c r="T270" s="141">
        <f>IF(AND($G522="Goal",T$8&gt;=$I522,T$8&lt;=$I522+$K522-1),2,IF(AND($G522="Milestone",T$8&gt;=$I522,T$8&lt;=$I522+$K522-1),1,""))</f>
        <v/>
      </c>
      <c r="U270" s="141">
        <f>IF(AND($G522="Goal",U$8&gt;=$I522,U$8&lt;=$I522+$K522-1),2,IF(AND($G522="Milestone",U$8&gt;=$I522,U$8&lt;=$I522+$K522-1),1,""))</f>
        <v/>
      </c>
      <c r="V270" s="141">
        <f>IF(AND($G522="Goal",V$8&gt;=$I522,V$8&lt;=$I522+$K522-1),2,IF(AND($G522="Milestone",V$8&gt;=$I522,V$8&lt;=$I522+$K522-1),1,""))</f>
        <v/>
      </c>
      <c r="W270" s="141">
        <f>IF(AND($G522="Goal",W$8&gt;=$I522,W$8&lt;=$I522+$K522-1),2,IF(AND($G522="Milestone",W$8&gt;=$I522,W$8&lt;=$I522+$K522-1),1,""))</f>
        <v/>
      </c>
      <c r="X270" s="218">
        <f>Milestones4352[[#This Row],[GoLive]]-Milestones4352[[#This Row],[Start Date]]</f>
        <v/>
      </c>
    </row>
    <row r="271" ht="75" customHeight="1" s="214">
      <c r="B271" s="138" t="n"/>
      <c r="C271" s="171" t="n"/>
      <c r="D271" s="183" t="n"/>
      <c r="E271" s="183" t="n"/>
      <c r="F271" s="183" t="n"/>
      <c r="G271" s="183" t="n"/>
      <c r="H271" s="191" t="n"/>
      <c r="I271" s="172" t="n"/>
      <c r="J271" s="192" t="n"/>
      <c r="K271" s="174">
        <f>Milestones4352[[#This Row],[End Date]]-Milestones4352[[#This Row],[Start Date]]</f>
        <v/>
      </c>
      <c r="L271" s="181" t="n"/>
      <c r="M271" s="141" t="n"/>
      <c r="N271" s="141" t="n"/>
      <c r="O271" s="141" t="n"/>
      <c r="P271" s="141">
        <f>IF(AND($G523="Goal",P$8&gt;=$I523,P$8&lt;=$I523+$K523-1),2,IF(AND($G523="Milestone",P$8&gt;=$I523,P$8&lt;=$I523+$K523-1),1,""))</f>
        <v/>
      </c>
      <c r="Q271" s="141">
        <f>IF(AND($G523="Goal",Q$8&gt;=$I523,Q$8&lt;=$I523+$K523-1),2,IF(AND($G523="Milestone",Q$8&gt;=$I523,Q$8&lt;=$I523+$K523-1),1,""))</f>
        <v/>
      </c>
      <c r="R271" s="141">
        <f>IF(AND($G523="Goal",R$8&gt;=$I523,R$8&lt;=$I523+$K523-1),2,IF(AND($G523="Milestone",R$8&gt;=$I523,R$8&lt;=$I523+$K523-1),1,""))</f>
        <v/>
      </c>
      <c r="S271" s="141">
        <f>IF(AND($G523="Goal",S$8&gt;=$I523,S$8&lt;=$I523+$K523-1),2,IF(AND($G523="Milestone",S$8&gt;=$I523,S$8&lt;=$I523+$K523-1),1,""))</f>
        <v/>
      </c>
      <c r="T271" s="141">
        <f>IF(AND($G523="Goal",T$8&gt;=$I523,T$8&lt;=$I523+$K523-1),2,IF(AND($G523="Milestone",T$8&gt;=$I523,T$8&lt;=$I523+$K523-1),1,""))</f>
        <v/>
      </c>
      <c r="U271" s="141">
        <f>IF(AND($G523="Goal",U$8&gt;=$I523,U$8&lt;=$I523+$K523-1),2,IF(AND($G523="Milestone",U$8&gt;=$I523,U$8&lt;=$I523+$K523-1),1,""))</f>
        <v/>
      </c>
      <c r="V271" s="141">
        <f>IF(AND($G523="Goal",V$8&gt;=$I523,V$8&lt;=$I523+$K523-1),2,IF(AND($G523="Milestone",V$8&gt;=$I523,V$8&lt;=$I523+$K523-1),1,""))</f>
        <v/>
      </c>
      <c r="W271" s="141">
        <f>IF(AND($G523="Goal",W$8&gt;=$I523,W$8&lt;=$I523+$K523-1),2,IF(AND($G523="Milestone",W$8&gt;=$I523,W$8&lt;=$I523+$K523-1),1,""))</f>
        <v/>
      </c>
      <c r="X271" s="218">
        <f>Milestones4352[[#This Row],[GoLive]]-Milestones4352[[#This Row],[Start Date]]</f>
        <v/>
      </c>
    </row>
    <row r="272" ht="75" customHeight="1" s="214">
      <c r="B272" s="138" t="n"/>
      <c r="C272" s="171" t="n"/>
      <c r="D272" s="183" t="n"/>
      <c r="E272" s="183" t="n"/>
      <c r="F272" s="183" t="n"/>
      <c r="G272" s="183" t="n"/>
      <c r="H272" s="191" t="n"/>
      <c r="I272" s="172" t="n"/>
      <c r="J272" s="192" t="n"/>
      <c r="K272" s="174">
        <f>Milestones4352[[#This Row],[End Date]]-Milestones4352[[#This Row],[Start Date]]</f>
        <v/>
      </c>
      <c r="L272" s="181" t="n"/>
      <c r="M272" s="141" t="n"/>
      <c r="N272" s="141" t="n"/>
      <c r="O272" s="141" t="n"/>
      <c r="P272" s="141">
        <f>IF(AND($G524="Goal",P$8&gt;=$I524,P$8&lt;=$I524+$K524-1),2,IF(AND($G524="Milestone",P$8&gt;=$I524,P$8&lt;=$I524+$K524-1),1,""))</f>
        <v/>
      </c>
      <c r="Q272" s="141">
        <f>IF(AND($G524="Goal",Q$8&gt;=$I524,Q$8&lt;=$I524+$K524-1),2,IF(AND($G524="Milestone",Q$8&gt;=$I524,Q$8&lt;=$I524+$K524-1),1,""))</f>
        <v/>
      </c>
      <c r="R272" s="141">
        <f>IF(AND($G524="Goal",R$8&gt;=$I524,R$8&lt;=$I524+$K524-1),2,IF(AND($G524="Milestone",R$8&gt;=$I524,R$8&lt;=$I524+$K524-1),1,""))</f>
        <v/>
      </c>
      <c r="S272" s="141">
        <f>IF(AND($G524="Goal",S$8&gt;=$I524,S$8&lt;=$I524+$K524-1),2,IF(AND($G524="Milestone",S$8&gt;=$I524,S$8&lt;=$I524+$K524-1),1,""))</f>
        <v/>
      </c>
      <c r="T272" s="141">
        <f>IF(AND($G524="Goal",T$8&gt;=$I524,T$8&lt;=$I524+$K524-1),2,IF(AND($G524="Milestone",T$8&gt;=$I524,T$8&lt;=$I524+$K524-1),1,""))</f>
        <v/>
      </c>
      <c r="U272" s="141">
        <f>IF(AND($G524="Goal",U$8&gt;=$I524,U$8&lt;=$I524+$K524-1),2,IF(AND($G524="Milestone",U$8&gt;=$I524,U$8&lt;=$I524+$K524-1),1,""))</f>
        <v/>
      </c>
      <c r="V272" s="141">
        <f>IF(AND($G524="Goal",V$8&gt;=$I524,V$8&lt;=$I524+$K524-1),2,IF(AND($G524="Milestone",V$8&gt;=$I524,V$8&lt;=$I524+$K524-1),1,""))</f>
        <v/>
      </c>
      <c r="W272" s="141">
        <f>IF(AND($G524="Goal",W$8&gt;=$I524,W$8&lt;=$I524+$K524-1),2,IF(AND($G524="Milestone",W$8&gt;=$I524,W$8&lt;=$I524+$K524-1),1,""))</f>
        <v/>
      </c>
      <c r="X272" s="218">
        <f>Milestones4352[[#This Row],[GoLive]]-Milestones4352[[#This Row],[Start Date]]</f>
        <v/>
      </c>
    </row>
    <row r="273" ht="75" customHeight="1" s="214">
      <c r="B273" s="138" t="n"/>
      <c r="C273" s="171" t="n"/>
      <c r="D273" s="183" t="n"/>
      <c r="E273" s="183" t="n"/>
      <c r="F273" s="183" t="n"/>
      <c r="G273" s="183" t="n"/>
      <c r="H273" s="191" t="n"/>
      <c r="I273" s="172" t="n"/>
      <c r="J273" s="192" t="n"/>
      <c r="K273" s="174">
        <f>Milestones4352[[#This Row],[End Date]]-Milestones4352[[#This Row],[Start Date]]</f>
        <v/>
      </c>
      <c r="L273" s="181" t="n"/>
      <c r="M273" s="141" t="n"/>
      <c r="N273" s="141" t="n"/>
      <c r="O273" s="141" t="n"/>
      <c r="P273" s="141">
        <f>IF(AND($G525="Goal",P$8&gt;=$I525,P$8&lt;=$I525+$K525-1),2,IF(AND($G525="Milestone",P$8&gt;=$I525,P$8&lt;=$I525+$K525-1),1,""))</f>
        <v/>
      </c>
      <c r="Q273" s="141">
        <f>IF(AND($G525="Goal",Q$8&gt;=$I525,Q$8&lt;=$I525+$K525-1),2,IF(AND($G525="Milestone",Q$8&gt;=$I525,Q$8&lt;=$I525+$K525-1),1,""))</f>
        <v/>
      </c>
      <c r="R273" s="141">
        <f>IF(AND($G525="Goal",R$8&gt;=$I525,R$8&lt;=$I525+$K525-1),2,IF(AND($G525="Milestone",R$8&gt;=$I525,R$8&lt;=$I525+$K525-1),1,""))</f>
        <v/>
      </c>
      <c r="S273" s="141">
        <f>IF(AND($G525="Goal",S$8&gt;=$I525,S$8&lt;=$I525+$K525-1),2,IF(AND($G525="Milestone",S$8&gt;=$I525,S$8&lt;=$I525+$K525-1),1,""))</f>
        <v/>
      </c>
      <c r="T273" s="141">
        <f>IF(AND($G525="Goal",T$8&gt;=$I525,T$8&lt;=$I525+$K525-1),2,IF(AND($G525="Milestone",T$8&gt;=$I525,T$8&lt;=$I525+$K525-1),1,""))</f>
        <v/>
      </c>
      <c r="U273" s="141">
        <f>IF(AND($G525="Goal",U$8&gt;=$I525,U$8&lt;=$I525+$K525-1),2,IF(AND($G525="Milestone",U$8&gt;=$I525,U$8&lt;=$I525+$K525-1),1,""))</f>
        <v/>
      </c>
      <c r="V273" s="141">
        <f>IF(AND($G525="Goal",V$8&gt;=$I525,V$8&lt;=$I525+$K525-1),2,IF(AND($G525="Milestone",V$8&gt;=$I525,V$8&lt;=$I525+$K525-1),1,""))</f>
        <v/>
      </c>
      <c r="W273" s="141">
        <f>IF(AND($G525="Goal",W$8&gt;=$I525,W$8&lt;=$I525+$K525-1),2,IF(AND($G525="Milestone",W$8&gt;=$I525,W$8&lt;=$I525+$K525-1),1,""))</f>
        <v/>
      </c>
      <c r="X273" s="218">
        <f>Milestones4352[[#This Row],[GoLive]]-Milestones4352[[#This Row],[Start Date]]</f>
        <v/>
      </c>
    </row>
    <row r="274" ht="75" customHeight="1" s="214">
      <c r="B274" s="138" t="n"/>
      <c r="C274" s="171" t="n"/>
      <c r="D274" s="183" t="n"/>
      <c r="E274" s="183" t="n"/>
      <c r="F274" s="183" t="n"/>
      <c r="G274" s="183" t="n"/>
      <c r="H274" s="191" t="n"/>
      <c r="I274" s="172" t="n"/>
      <c r="J274" s="192" t="n"/>
      <c r="K274" s="174">
        <f>Milestones4352[[#This Row],[End Date]]-Milestones4352[[#This Row],[Start Date]]</f>
        <v/>
      </c>
      <c r="L274" s="181" t="n"/>
      <c r="M274" s="141" t="n"/>
      <c r="N274" s="141" t="n"/>
      <c r="O274" s="141" t="n"/>
      <c r="P274" s="141">
        <f>IF(AND($G526="Goal",P$8&gt;=$I526,P$8&lt;=$I526+$K526-1),2,IF(AND($G526="Milestone",P$8&gt;=$I526,P$8&lt;=$I526+$K526-1),1,""))</f>
        <v/>
      </c>
      <c r="Q274" s="141">
        <f>IF(AND($G526="Goal",Q$8&gt;=$I526,Q$8&lt;=$I526+$K526-1),2,IF(AND($G526="Milestone",Q$8&gt;=$I526,Q$8&lt;=$I526+$K526-1),1,""))</f>
        <v/>
      </c>
      <c r="R274" s="141">
        <f>IF(AND($G526="Goal",R$8&gt;=$I526,R$8&lt;=$I526+$K526-1),2,IF(AND($G526="Milestone",R$8&gt;=$I526,R$8&lt;=$I526+$K526-1),1,""))</f>
        <v/>
      </c>
      <c r="S274" s="141">
        <f>IF(AND($G526="Goal",S$8&gt;=$I526,S$8&lt;=$I526+$K526-1),2,IF(AND($G526="Milestone",S$8&gt;=$I526,S$8&lt;=$I526+$K526-1),1,""))</f>
        <v/>
      </c>
      <c r="T274" s="141">
        <f>IF(AND($G526="Goal",T$8&gt;=$I526,T$8&lt;=$I526+$K526-1),2,IF(AND($G526="Milestone",T$8&gt;=$I526,T$8&lt;=$I526+$K526-1),1,""))</f>
        <v/>
      </c>
      <c r="U274" s="141">
        <f>IF(AND($G526="Goal",U$8&gt;=$I526,U$8&lt;=$I526+$K526-1),2,IF(AND($G526="Milestone",U$8&gt;=$I526,U$8&lt;=$I526+$K526-1),1,""))</f>
        <v/>
      </c>
      <c r="V274" s="141">
        <f>IF(AND($G526="Goal",V$8&gt;=$I526,V$8&lt;=$I526+$K526-1),2,IF(AND($G526="Milestone",V$8&gt;=$I526,V$8&lt;=$I526+$K526-1),1,""))</f>
        <v/>
      </c>
      <c r="W274" s="141">
        <f>IF(AND($G526="Goal",W$8&gt;=$I526,W$8&lt;=$I526+$K526-1),2,IF(AND($G526="Milestone",W$8&gt;=$I526,W$8&lt;=$I526+$K526-1),1,""))</f>
        <v/>
      </c>
      <c r="X274" s="218">
        <f>Milestones4352[[#This Row],[GoLive]]-Milestones4352[[#This Row],[Start Date]]</f>
        <v/>
      </c>
    </row>
    <row r="275" ht="75" customHeight="1" s="214">
      <c r="B275" s="138" t="n"/>
      <c r="C275" s="171" t="n"/>
      <c r="D275" s="183" t="n"/>
      <c r="E275" s="183" t="n"/>
      <c r="F275" s="183" t="n"/>
      <c r="G275" s="183" t="n"/>
      <c r="H275" s="191" t="n"/>
      <c r="I275" s="172" t="n"/>
      <c r="J275" s="192" t="n"/>
      <c r="K275" s="174">
        <f>Milestones4352[[#This Row],[End Date]]-Milestones4352[[#This Row],[Start Date]]</f>
        <v/>
      </c>
      <c r="L275" s="181" t="n"/>
      <c r="M275" s="141" t="n"/>
      <c r="N275" s="141" t="n"/>
      <c r="O275" s="141" t="n"/>
      <c r="P275" s="141">
        <f>IF(AND($G527="Goal",P$8&gt;=$I527,P$8&lt;=$I527+$K527-1),2,IF(AND($G527="Milestone",P$8&gt;=$I527,P$8&lt;=$I527+$K527-1),1,""))</f>
        <v/>
      </c>
      <c r="Q275" s="141">
        <f>IF(AND($G527="Goal",Q$8&gt;=$I527,Q$8&lt;=$I527+$K527-1),2,IF(AND($G527="Milestone",Q$8&gt;=$I527,Q$8&lt;=$I527+$K527-1),1,""))</f>
        <v/>
      </c>
      <c r="R275" s="141">
        <f>IF(AND($G527="Goal",R$8&gt;=$I527,R$8&lt;=$I527+$K527-1),2,IF(AND($G527="Milestone",R$8&gt;=$I527,R$8&lt;=$I527+$K527-1),1,""))</f>
        <v/>
      </c>
      <c r="S275" s="141">
        <f>IF(AND($G527="Goal",S$8&gt;=$I527,S$8&lt;=$I527+$K527-1),2,IF(AND($G527="Milestone",S$8&gt;=$I527,S$8&lt;=$I527+$K527-1),1,""))</f>
        <v/>
      </c>
      <c r="T275" s="141">
        <f>IF(AND($G527="Goal",T$8&gt;=$I527,T$8&lt;=$I527+$K527-1),2,IF(AND($G527="Milestone",T$8&gt;=$I527,T$8&lt;=$I527+$K527-1),1,""))</f>
        <v/>
      </c>
      <c r="U275" s="141">
        <f>IF(AND($G527="Goal",U$8&gt;=$I527,U$8&lt;=$I527+$K527-1),2,IF(AND($G527="Milestone",U$8&gt;=$I527,U$8&lt;=$I527+$K527-1),1,""))</f>
        <v/>
      </c>
      <c r="V275" s="141">
        <f>IF(AND($G527="Goal",V$8&gt;=$I527,V$8&lt;=$I527+$K527-1),2,IF(AND($G527="Milestone",V$8&gt;=$I527,V$8&lt;=$I527+$K527-1),1,""))</f>
        <v/>
      </c>
      <c r="W275" s="141">
        <f>IF(AND($G527="Goal",W$8&gt;=$I527,W$8&lt;=$I527+$K527-1),2,IF(AND($G527="Milestone",W$8&gt;=$I527,W$8&lt;=$I527+$K527-1),1,""))</f>
        <v/>
      </c>
      <c r="X275" s="218">
        <f>Milestones4352[[#This Row],[GoLive]]-Milestones4352[[#This Row],[Start Date]]</f>
        <v/>
      </c>
    </row>
    <row r="276" ht="75" customHeight="1" s="214">
      <c r="B276" s="138" t="n"/>
      <c r="C276" s="171" t="n"/>
      <c r="D276" s="183" t="n"/>
      <c r="E276" s="183" t="n"/>
      <c r="F276" s="183" t="n"/>
      <c r="G276" s="183" t="n"/>
      <c r="H276" s="191" t="n"/>
      <c r="I276" s="172" t="n"/>
      <c r="J276" s="192" t="n"/>
      <c r="K276" s="174">
        <f>Milestones4352[[#This Row],[End Date]]-Milestones4352[[#This Row],[Start Date]]</f>
        <v/>
      </c>
      <c r="L276" s="181" t="n"/>
      <c r="M276" s="141" t="n"/>
      <c r="N276" s="141" t="n"/>
      <c r="O276" s="141" t="n"/>
      <c r="P276" s="141">
        <f>IF(AND($G528="Goal",P$8&gt;=$I528,P$8&lt;=$I528+$K528-1),2,IF(AND($G528="Milestone",P$8&gt;=$I528,P$8&lt;=$I528+$K528-1),1,""))</f>
        <v/>
      </c>
      <c r="Q276" s="141">
        <f>IF(AND($G528="Goal",Q$8&gt;=$I528,Q$8&lt;=$I528+$K528-1),2,IF(AND($G528="Milestone",Q$8&gt;=$I528,Q$8&lt;=$I528+$K528-1),1,""))</f>
        <v/>
      </c>
      <c r="R276" s="141">
        <f>IF(AND($G528="Goal",R$8&gt;=$I528,R$8&lt;=$I528+$K528-1),2,IF(AND($G528="Milestone",R$8&gt;=$I528,R$8&lt;=$I528+$K528-1),1,""))</f>
        <v/>
      </c>
      <c r="S276" s="141">
        <f>IF(AND($G528="Goal",S$8&gt;=$I528,S$8&lt;=$I528+$K528-1),2,IF(AND($G528="Milestone",S$8&gt;=$I528,S$8&lt;=$I528+$K528-1),1,""))</f>
        <v/>
      </c>
      <c r="T276" s="141">
        <f>IF(AND($G528="Goal",T$8&gt;=$I528,T$8&lt;=$I528+$K528-1),2,IF(AND($G528="Milestone",T$8&gt;=$I528,T$8&lt;=$I528+$K528-1),1,""))</f>
        <v/>
      </c>
      <c r="U276" s="141">
        <f>IF(AND($G528="Goal",U$8&gt;=$I528,U$8&lt;=$I528+$K528-1),2,IF(AND($G528="Milestone",U$8&gt;=$I528,U$8&lt;=$I528+$K528-1),1,""))</f>
        <v/>
      </c>
      <c r="V276" s="141">
        <f>IF(AND($G528="Goal",V$8&gt;=$I528,V$8&lt;=$I528+$K528-1),2,IF(AND($G528="Milestone",V$8&gt;=$I528,V$8&lt;=$I528+$K528-1),1,""))</f>
        <v/>
      </c>
      <c r="W276" s="141">
        <f>IF(AND($G528="Goal",W$8&gt;=$I528,W$8&lt;=$I528+$K528-1),2,IF(AND($G528="Milestone",W$8&gt;=$I528,W$8&lt;=$I528+$K528-1),1,""))</f>
        <v/>
      </c>
      <c r="X276" s="218">
        <f>Milestones4352[[#This Row],[GoLive]]-Milestones4352[[#This Row],[Start Date]]</f>
        <v/>
      </c>
    </row>
    <row r="277" ht="75" customHeight="1" s="214">
      <c r="B277" s="138" t="n"/>
      <c r="C277" s="171" t="n"/>
      <c r="D277" s="183" t="n"/>
      <c r="E277" s="183" t="n"/>
      <c r="F277" s="183" t="n"/>
      <c r="G277" s="183" t="n"/>
      <c r="H277" s="191" t="n"/>
      <c r="I277" s="172" t="n"/>
      <c r="J277" s="192" t="n"/>
      <c r="K277" s="174">
        <f>Milestones4352[[#This Row],[End Date]]-Milestones4352[[#This Row],[Start Date]]</f>
        <v/>
      </c>
      <c r="L277" s="181" t="n"/>
      <c r="M277" s="141" t="n"/>
      <c r="N277" s="141" t="n"/>
      <c r="O277" s="141" t="n"/>
      <c r="P277" s="141">
        <f>IF(AND($G529="Goal",P$8&gt;=$I529,P$8&lt;=$I529+$K529-1),2,IF(AND($G529="Milestone",P$8&gt;=$I529,P$8&lt;=$I529+$K529-1),1,""))</f>
        <v/>
      </c>
      <c r="Q277" s="141">
        <f>IF(AND($G529="Goal",Q$8&gt;=$I529,Q$8&lt;=$I529+$K529-1),2,IF(AND($G529="Milestone",Q$8&gt;=$I529,Q$8&lt;=$I529+$K529-1),1,""))</f>
        <v/>
      </c>
      <c r="R277" s="141">
        <f>IF(AND($G529="Goal",R$8&gt;=$I529,R$8&lt;=$I529+$K529-1),2,IF(AND($G529="Milestone",R$8&gt;=$I529,R$8&lt;=$I529+$K529-1),1,""))</f>
        <v/>
      </c>
      <c r="S277" s="141">
        <f>IF(AND($G529="Goal",S$8&gt;=$I529,S$8&lt;=$I529+$K529-1),2,IF(AND($G529="Milestone",S$8&gt;=$I529,S$8&lt;=$I529+$K529-1),1,""))</f>
        <v/>
      </c>
      <c r="T277" s="141">
        <f>IF(AND($G529="Goal",T$8&gt;=$I529,T$8&lt;=$I529+$K529-1),2,IF(AND($G529="Milestone",T$8&gt;=$I529,T$8&lt;=$I529+$K529-1),1,""))</f>
        <v/>
      </c>
      <c r="U277" s="141">
        <f>IF(AND($G529="Goal",U$8&gt;=$I529,U$8&lt;=$I529+$K529-1),2,IF(AND($G529="Milestone",U$8&gt;=$I529,U$8&lt;=$I529+$K529-1),1,""))</f>
        <v/>
      </c>
      <c r="V277" s="141">
        <f>IF(AND($G529="Goal",V$8&gt;=$I529,V$8&lt;=$I529+$K529-1),2,IF(AND($G529="Milestone",V$8&gt;=$I529,V$8&lt;=$I529+$K529-1),1,""))</f>
        <v/>
      </c>
      <c r="W277" s="141">
        <f>IF(AND($G529="Goal",W$8&gt;=$I529,W$8&lt;=$I529+$K529-1),2,IF(AND($G529="Milestone",W$8&gt;=$I529,W$8&lt;=$I529+$K529-1),1,""))</f>
        <v/>
      </c>
      <c r="X277" s="218">
        <f>Milestones4352[[#This Row],[GoLive]]-Milestones4352[[#This Row],[Start Date]]</f>
        <v/>
      </c>
    </row>
    <row r="278" ht="75" customHeight="1" s="214">
      <c r="B278" s="138" t="n"/>
      <c r="C278" s="171" t="n"/>
      <c r="D278" s="183" t="n"/>
      <c r="E278" s="183" t="n"/>
      <c r="F278" s="183" t="n"/>
      <c r="G278" s="183" t="n"/>
      <c r="H278" s="191" t="n"/>
      <c r="I278" s="172" t="n"/>
      <c r="J278" s="192" t="n"/>
      <c r="K278" s="174">
        <f>Milestones4352[[#This Row],[End Date]]-Milestones4352[[#This Row],[Start Date]]</f>
        <v/>
      </c>
      <c r="L278" s="181" t="n"/>
      <c r="M278" s="141" t="n"/>
      <c r="N278" s="141" t="n"/>
      <c r="O278" s="141" t="n"/>
      <c r="P278" s="141">
        <f>IF(AND($G530="Goal",P$8&gt;=$I530,P$8&lt;=$I530+$K530-1),2,IF(AND($G530="Milestone",P$8&gt;=$I530,P$8&lt;=$I530+$K530-1),1,""))</f>
        <v/>
      </c>
      <c r="Q278" s="141">
        <f>IF(AND($G530="Goal",Q$8&gt;=$I530,Q$8&lt;=$I530+$K530-1),2,IF(AND($G530="Milestone",Q$8&gt;=$I530,Q$8&lt;=$I530+$K530-1),1,""))</f>
        <v/>
      </c>
      <c r="R278" s="141">
        <f>IF(AND($G530="Goal",R$8&gt;=$I530,R$8&lt;=$I530+$K530-1),2,IF(AND($G530="Milestone",R$8&gt;=$I530,R$8&lt;=$I530+$K530-1),1,""))</f>
        <v/>
      </c>
      <c r="S278" s="141">
        <f>IF(AND($G530="Goal",S$8&gt;=$I530,S$8&lt;=$I530+$K530-1),2,IF(AND($G530="Milestone",S$8&gt;=$I530,S$8&lt;=$I530+$K530-1),1,""))</f>
        <v/>
      </c>
      <c r="T278" s="141">
        <f>IF(AND($G530="Goal",T$8&gt;=$I530,T$8&lt;=$I530+$K530-1),2,IF(AND($G530="Milestone",T$8&gt;=$I530,T$8&lt;=$I530+$K530-1),1,""))</f>
        <v/>
      </c>
      <c r="U278" s="141">
        <f>IF(AND($G530="Goal",U$8&gt;=$I530,U$8&lt;=$I530+$K530-1),2,IF(AND($G530="Milestone",U$8&gt;=$I530,U$8&lt;=$I530+$K530-1),1,""))</f>
        <v/>
      </c>
      <c r="V278" s="141">
        <f>IF(AND($G530="Goal",V$8&gt;=$I530,V$8&lt;=$I530+$K530-1),2,IF(AND($G530="Milestone",V$8&gt;=$I530,V$8&lt;=$I530+$K530-1),1,""))</f>
        <v/>
      </c>
      <c r="W278" s="141">
        <f>IF(AND($G530="Goal",W$8&gt;=$I530,W$8&lt;=$I530+$K530-1),2,IF(AND($G530="Milestone",W$8&gt;=$I530,W$8&lt;=$I530+$K530-1),1,""))</f>
        <v/>
      </c>
      <c r="X278" s="218">
        <f>Milestones4352[[#This Row],[GoLive]]-Milestones4352[[#This Row],[Start Date]]</f>
        <v/>
      </c>
    </row>
    <row r="279" ht="75" customHeight="1" s="214">
      <c r="B279" s="138" t="n"/>
      <c r="C279" s="171" t="n"/>
      <c r="D279" s="183" t="n"/>
      <c r="E279" s="183" t="n"/>
      <c r="F279" s="183" t="n"/>
      <c r="G279" s="183" t="n"/>
      <c r="H279" s="191" t="n"/>
      <c r="I279" s="172" t="n"/>
      <c r="J279" s="192" t="n"/>
      <c r="K279" s="174">
        <f>Milestones4352[[#This Row],[End Date]]-Milestones4352[[#This Row],[Start Date]]</f>
        <v/>
      </c>
      <c r="L279" s="181" t="n"/>
      <c r="M279" s="141" t="n"/>
      <c r="N279" s="141" t="n"/>
      <c r="O279" s="141" t="n"/>
      <c r="P279" s="141">
        <f>IF(AND($G531="Goal",P$8&gt;=$I531,P$8&lt;=$I531+$K531-1),2,IF(AND($G531="Milestone",P$8&gt;=$I531,P$8&lt;=$I531+$K531-1),1,""))</f>
        <v/>
      </c>
      <c r="Q279" s="141">
        <f>IF(AND($G531="Goal",Q$8&gt;=$I531,Q$8&lt;=$I531+$K531-1),2,IF(AND($G531="Milestone",Q$8&gt;=$I531,Q$8&lt;=$I531+$K531-1),1,""))</f>
        <v/>
      </c>
      <c r="R279" s="141">
        <f>IF(AND($G531="Goal",R$8&gt;=$I531,R$8&lt;=$I531+$K531-1),2,IF(AND($G531="Milestone",R$8&gt;=$I531,R$8&lt;=$I531+$K531-1),1,""))</f>
        <v/>
      </c>
      <c r="S279" s="141">
        <f>IF(AND($G531="Goal",S$8&gt;=$I531,S$8&lt;=$I531+$K531-1),2,IF(AND($G531="Milestone",S$8&gt;=$I531,S$8&lt;=$I531+$K531-1),1,""))</f>
        <v/>
      </c>
      <c r="T279" s="141">
        <f>IF(AND($G531="Goal",T$8&gt;=$I531,T$8&lt;=$I531+$K531-1),2,IF(AND($G531="Milestone",T$8&gt;=$I531,T$8&lt;=$I531+$K531-1),1,""))</f>
        <v/>
      </c>
      <c r="U279" s="141">
        <f>IF(AND($G531="Goal",U$8&gt;=$I531,U$8&lt;=$I531+$K531-1),2,IF(AND($G531="Milestone",U$8&gt;=$I531,U$8&lt;=$I531+$K531-1),1,""))</f>
        <v/>
      </c>
      <c r="V279" s="141">
        <f>IF(AND($G531="Goal",V$8&gt;=$I531,V$8&lt;=$I531+$K531-1),2,IF(AND($G531="Milestone",V$8&gt;=$I531,V$8&lt;=$I531+$K531-1),1,""))</f>
        <v/>
      </c>
      <c r="W279" s="141">
        <f>IF(AND($G531="Goal",W$8&gt;=$I531,W$8&lt;=$I531+$K531-1),2,IF(AND($G531="Milestone",W$8&gt;=$I531,W$8&lt;=$I531+$K531-1),1,""))</f>
        <v/>
      </c>
      <c r="X279" s="218">
        <f>Milestones4352[[#This Row],[GoLive]]-Milestones4352[[#This Row],[Start Date]]</f>
        <v/>
      </c>
    </row>
    <row r="280" ht="75" customHeight="1" s="214">
      <c r="B280" s="138" t="n"/>
      <c r="C280" s="171" t="n"/>
      <c r="D280" s="183" t="n"/>
      <c r="E280" s="183" t="n"/>
      <c r="F280" s="183" t="n"/>
      <c r="G280" s="183" t="n"/>
      <c r="H280" s="191" t="n"/>
      <c r="I280" s="172" t="n"/>
      <c r="J280" s="192" t="n"/>
      <c r="K280" s="174">
        <f>Milestones4352[[#This Row],[End Date]]-Milestones4352[[#This Row],[Start Date]]</f>
        <v/>
      </c>
      <c r="L280" s="181" t="n"/>
      <c r="M280" s="141" t="n"/>
      <c r="N280" s="141" t="n"/>
      <c r="O280" s="141" t="n"/>
      <c r="P280" s="141">
        <f>IF(AND($G532="Goal",P$8&gt;=$I532,P$8&lt;=$I532+$K532-1),2,IF(AND($G532="Milestone",P$8&gt;=$I532,P$8&lt;=$I532+$K532-1),1,""))</f>
        <v/>
      </c>
      <c r="Q280" s="141">
        <f>IF(AND($G532="Goal",Q$8&gt;=$I532,Q$8&lt;=$I532+$K532-1),2,IF(AND($G532="Milestone",Q$8&gt;=$I532,Q$8&lt;=$I532+$K532-1),1,""))</f>
        <v/>
      </c>
      <c r="R280" s="141">
        <f>IF(AND($G532="Goal",R$8&gt;=$I532,R$8&lt;=$I532+$K532-1),2,IF(AND($G532="Milestone",R$8&gt;=$I532,R$8&lt;=$I532+$K532-1),1,""))</f>
        <v/>
      </c>
      <c r="S280" s="141">
        <f>IF(AND($G532="Goal",S$8&gt;=$I532,S$8&lt;=$I532+$K532-1),2,IF(AND($G532="Milestone",S$8&gt;=$I532,S$8&lt;=$I532+$K532-1),1,""))</f>
        <v/>
      </c>
      <c r="T280" s="141">
        <f>IF(AND($G532="Goal",T$8&gt;=$I532,T$8&lt;=$I532+$K532-1),2,IF(AND($G532="Milestone",T$8&gt;=$I532,T$8&lt;=$I532+$K532-1),1,""))</f>
        <v/>
      </c>
      <c r="U280" s="141">
        <f>IF(AND($G532="Goal",U$8&gt;=$I532,U$8&lt;=$I532+$K532-1),2,IF(AND($G532="Milestone",U$8&gt;=$I532,U$8&lt;=$I532+$K532-1),1,""))</f>
        <v/>
      </c>
      <c r="V280" s="141">
        <f>IF(AND($G532="Goal",V$8&gt;=$I532,V$8&lt;=$I532+$K532-1),2,IF(AND($G532="Milestone",V$8&gt;=$I532,V$8&lt;=$I532+$K532-1),1,""))</f>
        <v/>
      </c>
      <c r="W280" s="141">
        <f>IF(AND($G532="Goal",W$8&gt;=$I532,W$8&lt;=$I532+$K532-1),2,IF(AND($G532="Milestone",W$8&gt;=$I532,W$8&lt;=$I532+$K532-1),1,""))</f>
        <v/>
      </c>
      <c r="X280" s="218">
        <f>Milestones4352[[#This Row],[GoLive]]-Milestones4352[[#This Row],[Start Date]]</f>
        <v/>
      </c>
    </row>
    <row r="281" ht="75" customHeight="1" s="214">
      <c r="B281" s="138" t="n"/>
      <c r="C281" s="171" t="n"/>
      <c r="D281" s="183" t="n"/>
      <c r="E281" s="183" t="n"/>
      <c r="F281" s="183" t="n"/>
      <c r="G281" s="183" t="n"/>
      <c r="H281" s="191" t="n"/>
      <c r="I281" s="172" t="n"/>
      <c r="J281" s="192" t="n"/>
      <c r="K281" s="174">
        <f>Milestones4352[[#This Row],[End Date]]-Milestones4352[[#This Row],[Start Date]]</f>
        <v/>
      </c>
      <c r="L281" s="181" t="n"/>
      <c r="M281" s="141" t="n"/>
      <c r="N281" s="141" t="n"/>
      <c r="O281" s="141" t="n"/>
      <c r="P281" s="141">
        <f>IF(AND($G533="Goal",P$8&gt;=$I533,P$8&lt;=$I533+$K533-1),2,IF(AND($G533="Milestone",P$8&gt;=$I533,P$8&lt;=$I533+$K533-1),1,""))</f>
        <v/>
      </c>
      <c r="Q281" s="141">
        <f>IF(AND($G533="Goal",Q$8&gt;=$I533,Q$8&lt;=$I533+$K533-1),2,IF(AND($G533="Milestone",Q$8&gt;=$I533,Q$8&lt;=$I533+$K533-1),1,""))</f>
        <v/>
      </c>
      <c r="R281" s="141">
        <f>IF(AND($G533="Goal",R$8&gt;=$I533,R$8&lt;=$I533+$K533-1),2,IF(AND($G533="Milestone",R$8&gt;=$I533,R$8&lt;=$I533+$K533-1),1,""))</f>
        <v/>
      </c>
      <c r="S281" s="141">
        <f>IF(AND($G533="Goal",S$8&gt;=$I533,S$8&lt;=$I533+$K533-1),2,IF(AND($G533="Milestone",S$8&gt;=$I533,S$8&lt;=$I533+$K533-1),1,""))</f>
        <v/>
      </c>
      <c r="T281" s="141">
        <f>IF(AND($G533="Goal",T$8&gt;=$I533,T$8&lt;=$I533+$K533-1),2,IF(AND($G533="Milestone",T$8&gt;=$I533,T$8&lt;=$I533+$K533-1),1,""))</f>
        <v/>
      </c>
      <c r="U281" s="141">
        <f>IF(AND($G533="Goal",U$8&gt;=$I533,U$8&lt;=$I533+$K533-1),2,IF(AND($G533="Milestone",U$8&gt;=$I533,U$8&lt;=$I533+$K533-1),1,""))</f>
        <v/>
      </c>
      <c r="V281" s="141">
        <f>IF(AND($G533="Goal",V$8&gt;=$I533,V$8&lt;=$I533+$K533-1),2,IF(AND($G533="Milestone",V$8&gt;=$I533,V$8&lt;=$I533+$K533-1),1,""))</f>
        <v/>
      </c>
      <c r="W281" s="141">
        <f>IF(AND($G533="Goal",W$8&gt;=$I533,W$8&lt;=$I533+$K533-1),2,IF(AND($G533="Milestone",W$8&gt;=$I533,W$8&lt;=$I533+$K533-1),1,""))</f>
        <v/>
      </c>
      <c r="X281" s="218">
        <f>Milestones4352[[#This Row],[GoLive]]-Milestones4352[[#This Row],[Start Date]]</f>
        <v/>
      </c>
    </row>
    <row r="282" ht="75" customHeight="1" s="214">
      <c r="B282" s="138" t="n"/>
      <c r="C282" s="171" t="n"/>
      <c r="D282" s="183" t="n"/>
      <c r="E282" s="183" t="n"/>
      <c r="F282" s="183" t="n"/>
      <c r="G282" s="183" t="n"/>
      <c r="H282" s="191" t="n"/>
      <c r="I282" s="172" t="n"/>
      <c r="J282" s="192" t="n"/>
      <c r="K282" s="174">
        <f>Milestones4352[[#This Row],[End Date]]-Milestones4352[[#This Row],[Start Date]]</f>
        <v/>
      </c>
      <c r="L282" s="181" t="n"/>
      <c r="M282" s="141" t="n"/>
      <c r="N282" s="141" t="n"/>
      <c r="O282" s="141" t="n"/>
      <c r="P282" s="141">
        <f>IF(AND($G534="Goal",P$8&gt;=$I534,P$8&lt;=$I534+$K534-1),2,IF(AND($G534="Milestone",P$8&gt;=$I534,P$8&lt;=$I534+$K534-1),1,""))</f>
        <v/>
      </c>
      <c r="Q282" s="141">
        <f>IF(AND($G534="Goal",Q$8&gt;=$I534,Q$8&lt;=$I534+$K534-1),2,IF(AND($G534="Milestone",Q$8&gt;=$I534,Q$8&lt;=$I534+$K534-1),1,""))</f>
        <v/>
      </c>
      <c r="R282" s="141">
        <f>IF(AND($G534="Goal",R$8&gt;=$I534,R$8&lt;=$I534+$K534-1),2,IF(AND($G534="Milestone",R$8&gt;=$I534,R$8&lt;=$I534+$K534-1),1,""))</f>
        <v/>
      </c>
      <c r="S282" s="141">
        <f>IF(AND($G534="Goal",S$8&gt;=$I534,S$8&lt;=$I534+$K534-1),2,IF(AND($G534="Milestone",S$8&gt;=$I534,S$8&lt;=$I534+$K534-1),1,""))</f>
        <v/>
      </c>
      <c r="T282" s="141">
        <f>IF(AND($G534="Goal",T$8&gt;=$I534,T$8&lt;=$I534+$K534-1),2,IF(AND($G534="Milestone",T$8&gt;=$I534,T$8&lt;=$I534+$K534-1),1,""))</f>
        <v/>
      </c>
      <c r="U282" s="141">
        <f>IF(AND($G534="Goal",U$8&gt;=$I534,U$8&lt;=$I534+$K534-1),2,IF(AND($G534="Milestone",U$8&gt;=$I534,U$8&lt;=$I534+$K534-1),1,""))</f>
        <v/>
      </c>
      <c r="V282" s="141">
        <f>IF(AND($G534="Goal",V$8&gt;=$I534,V$8&lt;=$I534+$K534-1),2,IF(AND($G534="Milestone",V$8&gt;=$I534,V$8&lt;=$I534+$K534-1),1,""))</f>
        <v/>
      </c>
      <c r="W282" s="141">
        <f>IF(AND($G534="Goal",W$8&gt;=$I534,W$8&lt;=$I534+$K534-1),2,IF(AND($G534="Milestone",W$8&gt;=$I534,W$8&lt;=$I534+$K534-1),1,""))</f>
        <v/>
      </c>
      <c r="X282" s="218">
        <f>Milestones4352[[#This Row],[GoLive]]-Milestones4352[[#This Row],[Start Date]]</f>
        <v/>
      </c>
    </row>
    <row r="283" ht="75" customHeight="1" s="214">
      <c r="B283" s="138" t="n"/>
      <c r="C283" s="171" t="n"/>
      <c r="D283" s="183" t="n"/>
      <c r="E283" s="183" t="n"/>
      <c r="F283" s="183" t="n"/>
      <c r="G283" s="183" t="n"/>
      <c r="H283" s="191" t="n"/>
      <c r="I283" s="172" t="n"/>
      <c r="J283" s="192" t="n"/>
      <c r="K283" s="174">
        <f>Milestones4352[[#This Row],[End Date]]-Milestones4352[[#This Row],[Start Date]]</f>
        <v/>
      </c>
      <c r="L283" s="181" t="n"/>
      <c r="M283" s="141" t="n"/>
      <c r="N283" s="141" t="n"/>
      <c r="O283" s="141" t="n"/>
      <c r="P283" s="141">
        <f>IF(AND($G535="Goal",P$8&gt;=$I535,P$8&lt;=$I535+$K535-1),2,IF(AND($G535="Milestone",P$8&gt;=$I535,P$8&lt;=$I535+$K535-1),1,""))</f>
        <v/>
      </c>
      <c r="Q283" s="141">
        <f>IF(AND($G535="Goal",Q$8&gt;=$I535,Q$8&lt;=$I535+$K535-1),2,IF(AND($G535="Milestone",Q$8&gt;=$I535,Q$8&lt;=$I535+$K535-1),1,""))</f>
        <v/>
      </c>
      <c r="R283" s="141">
        <f>IF(AND($G535="Goal",R$8&gt;=$I535,R$8&lt;=$I535+$K535-1),2,IF(AND($G535="Milestone",R$8&gt;=$I535,R$8&lt;=$I535+$K535-1),1,""))</f>
        <v/>
      </c>
      <c r="S283" s="141">
        <f>IF(AND($G535="Goal",S$8&gt;=$I535,S$8&lt;=$I535+$K535-1),2,IF(AND($G535="Milestone",S$8&gt;=$I535,S$8&lt;=$I535+$K535-1),1,""))</f>
        <v/>
      </c>
      <c r="T283" s="141">
        <f>IF(AND($G535="Goal",T$8&gt;=$I535,T$8&lt;=$I535+$K535-1),2,IF(AND($G535="Milestone",T$8&gt;=$I535,T$8&lt;=$I535+$K535-1),1,""))</f>
        <v/>
      </c>
      <c r="U283" s="141">
        <f>IF(AND($G535="Goal",U$8&gt;=$I535,U$8&lt;=$I535+$K535-1),2,IF(AND($G535="Milestone",U$8&gt;=$I535,U$8&lt;=$I535+$K535-1),1,""))</f>
        <v/>
      </c>
      <c r="V283" s="141">
        <f>IF(AND($G535="Goal",V$8&gt;=$I535,V$8&lt;=$I535+$K535-1),2,IF(AND($G535="Milestone",V$8&gt;=$I535,V$8&lt;=$I535+$K535-1),1,""))</f>
        <v/>
      </c>
      <c r="W283" s="141">
        <f>IF(AND($G535="Goal",W$8&gt;=$I535,W$8&lt;=$I535+$K535-1),2,IF(AND($G535="Milestone",W$8&gt;=$I535,W$8&lt;=$I535+$K535-1),1,""))</f>
        <v/>
      </c>
      <c r="X283" s="218">
        <f>Milestones4352[[#This Row],[GoLive]]-Milestones4352[[#This Row],[Start Date]]</f>
        <v/>
      </c>
    </row>
    <row r="284" ht="75" customHeight="1" s="214">
      <c r="B284" s="138" t="n"/>
      <c r="C284" s="171" t="n"/>
      <c r="D284" s="183" t="n"/>
      <c r="E284" s="183" t="n"/>
      <c r="F284" s="183" t="n"/>
      <c r="G284" s="183" t="n"/>
      <c r="H284" s="191" t="n"/>
      <c r="I284" s="172" t="n"/>
      <c r="J284" s="192" t="n"/>
      <c r="K284" s="174">
        <f>Milestones4352[[#This Row],[End Date]]-Milestones4352[[#This Row],[Start Date]]</f>
        <v/>
      </c>
      <c r="L284" s="181" t="n"/>
      <c r="M284" s="141" t="n"/>
      <c r="N284" s="141" t="n"/>
      <c r="O284" s="141" t="n"/>
      <c r="P284" s="141">
        <f>IF(AND($G536="Goal",P$8&gt;=$I536,P$8&lt;=$I536+$K536-1),2,IF(AND($G536="Milestone",P$8&gt;=$I536,P$8&lt;=$I536+$K536-1),1,""))</f>
        <v/>
      </c>
      <c r="Q284" s="141">
        <f>IF(AND($G536="Goal",Q$8&gt;=$I536,Q$8&lt;=$I536+$K536-1),2,IF(AND($G536="Milestone",Q$8&gt;=$I536,Q$8&lt;=$I536+$K536-1),1,""))</f>
        <v/>
      </c>
      <c r="R284" s="141">
        <f>IF(AND($G536="Goal",R$8&gt;=$I536,R$8&lt;=$I536+$K536-1),2,IF(AND($G536="Milestone",R$8&gt;=$I536,R$8&lt;=$I536+$K536-1),1,""))</f>
        <v/>
      </c>
      <c r="S284" s="141">
        <f>IF(AND($G536="Goal",S$8&gt;=$I536,S$8&lt;=$I536+$K536-1),2,IF(AND($G536="Milestone",S$8&gt;=$I536,S$8&lt;=$I536+$K536-1),1,""))</f>
        <v/>
      </c>
      <c r="T284" s="141">
        <f>IF(AND($G536="Goal",T$8&gt;=$I536,T$8&lt;=$I536+$K536-1),2,IF(AND($G536="Milestone",T$8&gt;=$I536,T$8&lt;=$I536+$K536-1),1,""))</f>
        <v/>
      </c>
      <c r="U284" s="141">
        <f>IF(AND($G536="Goal",U$8&gt;=$I536,U$8&lt;=$I536+$K536-1),2,IF(AND($G536="Milestone",U$8&gt;=$I536,U$8&lt;=$I536+$K536-1),1,""))</f>
        <v/>
      </c>
      <c r="V284" s="141">
        <f>IF(AND($G536="Goal",V$8&gt;=$I536,V$8&lt;=$I536+$K536-1),2,IF(AND($G536="Milestone",V$8&gt;=$I536,V$8&lt;=$I536+$K536-1),1,""))</f>
        <v/>
      </c>
      <c r="W284" s="141">
        <f>IF(AND($G536="Goal",W$8&gt;=$I536,W$8&lt;=$I536+$K536-1),2,IF(AND($G536="Milestone",W$8&gt;=$I536,W$8&lt;=$I536+$K536-1),1,""))</f>
        <v/>
      </c>
      <c r="X284" s="218">
        <f>Milestones4352[[#This Row],[GoLive]]-Milestones4352[[#This Row],[Start Date]]</f>
        <v/>
      </c>
    </row>
    <row r="285" ht="75" customHeight="1" s="214">
      <c r="B285" s="138" t="n"/>
      <c r="C285" s="171" t="n"/>
      <c r="D285" s="183" t="n"/>
      <c r="E285" s="183" t="n"/>
      <c r="F285" s="183" t="n"/>
      <c r="G285" s="183" t="n"/>
      <c r="H285" s="191" t="n"/>
      <c r="I285" s="172" t="n"/>
      <c r="J285" s="192" t="n"/>
      <c r="K285" s="174">
        <f>Milestones4352[[#This Row],[End Date]]-Milestones4352[[#This Row],[Start Date]]</f>
        <v/>
      </c>
      <c r="L285" s="181" t="n"/>
      <c r="M285" s="141" t="n"/>
      <c r="N285" s="141" t="n"/>
      <c r="O285" s="141" t="n"/>
      <c r="P285" s="141">
        <f>IF(AND($G537="Goal",P$8&gt;=$I537,P$8&lt;=$I537+$K537-1),2,IF(AND($G537="Milestone",P$8&gt;=$I537,P$8&lt;=$I537+$K537-1),1,""))</f>
        <v/>
      </c>
      <c r="Q285" s="141">
        <f>IF(AND($G537="Goal",Q$8&gt;=$I537,Q$8&lt;=$I537+$K537-1),2,IF(AND($G537="Milestone",Q$8&gt;=$I537,Q$8&lt;=$I537+$K537-1),1,""))</f>
        <v/>
      </c>
      <c r="R285" s="141">
        <f>IF(AND($G537="Goal",R$8&gt;=$I537,R$8&lt;=$I537+$K537-1),2,IF(AND($G537="Milestone",R$8&gt;=$I537,R$8&lt;=$I537+$K537-1),1,""))</f>
        <v/>
      </c>
      <c r="S285" s="141">
        <f>IF(AND($G537="Goal",S$8&gt;=$I537,S$8&lt;=$I537+$K537-1),2,IF(AND($G537="Milestone",S$8&gt;=$I537,S$8&lt;=$I537+$K537-1),1,""))</f>
        <v/>
      </c>
      <c r="T285" s="141">
        <f>IF(AND($G537="Goal",T$8&gt;=$I537,T$8&lt;=$I537+$K537-1),2,IF(AND($G537="Milestone",T$8&gt;=$I537,T$8&lt;=$I537+$K537-1),1,""))</f>
        <v/>
      </c>
      <c r="U285" s="141">
        <f>IF(AND($G537="Goal",U$8&gt;=$I537,U$8&lt;=$I537+$K537-1),2,IF(AND($G537="Milestone",U$8&gt;=$I537,U$8&lt;=$I537+$K537-1),1,""))</f>
        <v/>
      </c>
      <c r="V285" s="141">
        <f>IF(AND($G537="Goal",V$8&gt;=$I537,V$8&lt;=$I537+$K537-1),2,IF(AND($G537="Milestone",V$8&gt;=$I537,V$8&lt;=$I537+$K537-1),1,""))</f>
        <v/>
      </c>
      <c r="W285" s="141">
        <f>IF(AND($G537="Goal",W$8&gt;=$I537,W$8&lt;=$I537+$K537-1),2,IF(AND($G537="Milestone",W$8&gt;=$I537,W$8&lt;=$I537+$K537-1),1,""))</f>
        <v/>
      </c>
      <c r="X285" s="218">
        <f>Milestones4352[[#This Row],[GoLive]]-Milestones4352[[#This Row],[Start Date]]</f>
        <v/>
      </c>
    </row>
    <row r="286" ht="75" customHeight="1" s="214">
      <c r="B286" s="138" t="n"/>
      <c r="C286" s="171" t="n"/>
      <c r="D286" s="183" t="n"/>
      <c r="E286" s="183" t="n"/>
      <c r="F286" s="183" t="n"/>
      <c r="G286" s="183" t="n"/>
      <c r="H286" s="191" t="n"/>
      <c r="I286" s="172" t="n"/>
      <c r="J286" s="192" t="n"/>
      <c r="K286" s="174">
        <f>Milestones4352[[#This Row],[End Date]]-Milestones4352[[#This Row],[Start Date]]</f>
        <v/>
      </c>
      <c r="L286" s="181" t="n"/>
      <c r="M286" s="141" t="n"/>
      <c r="N286" s="141" t="n"/>
      <c r="O286" s="141" t="n"/>
      <c r="P286" s="141">
        <f>IF(AND($G538="Goal",P$8&gt;=$I538,P$8&lt;=$I538+$K538-1),2,IF(AND($G538="Milestone",P$8&gt;=$I538,P$8&lt;=$I538+$K538-1),1,""))</f>
        <v/>
      </c>
      <c r="Q286" s="141">
        <f>IF(AND($G538="Goal",Q$8&gt;=$I538,Q$8&lt;=$I538+$K538-1),2,IF(AND($G538="Milestone",Q$8&gt;=$I538,Q$8&lt;=$I538+$K538-1),1,""))</f>
        <v/>
      </c>
      <c r="R286" s="141">
        <f>IF(AND($G538="Goal",R$8&gt;=$I538,R$8&lt;=$I538+$K538-1),2,IF(AND($G538="Milestone",R$8&gt;=$I538,R$8&lt;=$I538+$K538-1),1,""))</f>
        <v/>
      </c>
      <c r="S286" s="141">
        <f>IF(AND($G538="Goal",S$8&gt;=$I538,S$8&lt;=$I538+$K538-1),2,IF(AND($G538="Milestone",S$8&gt;=$I538,S$8&lt;=$I538+$K538-1),1,""))</f>
        <v/>
      </c>
      <c r="T286" s="141">
        <f>IF(AND($G538="Goal",T$8&gt;=$I538,T$8&lt;=$I538+$K538-1),2,IF(AND($G538="Milestone",T$8&gt;=$I538,T$8&lt;=$I538+$K538-1),1,""))</f>
        <v/>
      </c>
      <c r="U286" s="141">
        <f>IF(AND($G538="Goal",U$8&gt;=$I538,U$8&lt;=$I538+$K538-1),2,IF(AND($G538="Milestone",U$8&gt;=$I538,U$8&lt;=$I538+$K538-1),1,""))</f>
        <v/>
      </c>
      <c r="V286" s="141">
        <f>IF(AND($G538="Goal",V$8&gt;=$I538,V$8&lt;=$I538+$K538-1),2,IF(AND($G538="Milestone",V$8&gt;=$I538,V$8&lt;=$I538+$K538-1),1,""))</f>
        <v/>
      </c>
      <c r="W286" s="141">
        <f>IF(AND($G538="Goal",W$8&gt;=$I538,W$8&lt;=$I538+$K538-1),2,IF(AND($G538="Milestone",W$8&gt;=$I538,W$8&lt;=$I538+$K538-1),1,""))</f>
        <v/>
      </c>
      <c r="X286" s="218">
        <f>Milestones4352[[#This Row],[GoLive]]-Milestones4352[[#This Row],[Start Date]]</f>
        <v/>
      </c>
    </row>
    <row r="287" ht="75" customHeight="1" s="214">
      <c r="B287" s="138" t="n"/>
      <c r="C287" s="171" t="n"/>
      <c r="D287" s="183" t="n"/>
      <c r="E287" s="183" t="n"/>
      <c r="F287" s="183" t="n"/>
      <c r="G287" s="183" t="n"/>
      <c r="H287" s="191" t="n"/>
      <c r="I287" s="172" t="n"/>
      <c r="J287" s="192" t="n"/>
      <c r="K287" s="174">
        <f>Milestones4352[[#This Row],[End Date]]-Milestones4352[[#This Row],[Start Date]]</f>
        <v/>
      </c>
      <c r="L287" s="181" t="n"/>
      <c r="M287" s="141" t="n"/>
      <c r="N287" s="141" t="n"/>
      <c r="O287" s="141" t="n"/>
      <c r="P287" s="141">
        <f>IF(AND($G539="Goal",P$8&gt;=$I539,P$8&lt;=$I539+$K539-1),2,IF(AND($G539="Milestone",P$8&gt;=$I539,P$8&lt;=$I539+$K539-1),1,""))</f>
        <v/>
      </c>
      <c r="Q287" s="141">
        <f>IF(AND($G539="Goal",Q$8&gt;=$I539,Q$8&lt;=$I539+$K539-1),2,IF(AND($G539="Milestone",Q$8&gt;=$I539,Q$8&lt;=$I539+$K539-1),1,""))</f>
        <v/>
      </c>
      <c r="R287" s="141">
        <f>IF(AND($G539="Goal",R$8&gt;=$I539,R$8&lt;=$I539+$K539-1),2,IF(AND($G539="Milestone",R$8&gt;=$I539,R$8&lt;=$I539+$K539-1),1,""))</f>
        <v/>
      </c>
      <c r="S287" s="141">
        <f>IF(AND($G539="Goal",S$8&gt;=$I539,S$8&lt;=$I539+$K539-1),2,IF(AND($G539="Milestone",S$8&gt;=$I539,S$8&lt;=$I539+$K539-1),1,""))</f>
        <v/>
      </c>
      <c r="T287" s="141">
        <f>IF(AND($G539="Goal",T$8&gt;=$I539,T$8&lt;=$I539+$K539-1),2,IF(AND($G539="Milestone",T$8&gt;=$I539,T$8&lt;=$I539+$K539-1),1,""))</f>
        <v/>
      </c>
      <c r="U287" s="141">
        <f>IF(AND($G539="Goal",U$8&gt;=$I539,U$8&lt;=$I539+$K539-1),2,IF(AND($G539="Milestone",U$8&gt;=$I539,U$8&lt;=$I539+$K539-1),1,""))</f>
        <v/>
      </c>
      <c r="V287" s="141">
        <f>IF(AND($G539="Goal",V$8&gt;=$I539,V$8&lt;=$I539+$K539-1),2,IF(AND($G539="Milestone",V$8&gt;=$I539,V$8&lt;=$I539+$K539-1),1,""))</f>
        <v/>
      </c>
      <c r="W287" s="141">
        <f>IF(AND($G539="Goal",W$8&gt;=$I539,W$8&lt;=$I539+$K539-1),2,IF(AND($G539="Milestone",W$8&gt;=$I539,W$8&lt;=$I539+$K539-1),1,""))</f>
        <v/>
      </c>
      <c r="X287" s="218">
        <f>Milestones4352[[#This Row],[GoLive]]-Milestones4352[[#This Row],[Start Date]]</f>
        <v/>
      </c>
    </row>
    <row r="288" ht="75" customHeight="1" s="214">
      <c r="B288" s="138" t="n"/>
      <c r="C288" s="171" t="n"/>
      <c r="D288" s="183" t="n"/>
      <c r="E288" s="183" t="n"/>
      <c r="F288" s="183" t="n"/>
      <c r="G288" s="183" t="n"/>
      <c r="H288" s="191" t="n"/>
      <c r="I288" s="172" t="n"/>
      <c r="J288" s="192" t="n"/>
      <c r="K288" s="174">
        <f>Milestones4352[[#This Row],[End Date]]-Milestones4352[[#This Row],[Start Date]]</f>
        <v/>
      </c>
      <c r="L288" s="181" t="n"/>
      <c r="M288" s="141" t="n"/>
      <c r="N288" s="141" t="n"/>
      <c r="O288" s="141" t="n"/>
      <c r="P288" s="141">
        <f>IF(AND($G540="Goal",P$8&gt;=$I540,P$8&lt;=$I540+$K540-1),2,IF(AND($G540="Milestone",P$8&gt;=$I540,P$8&lt;=$I540+$K540-1),1,""))</f>
        <v/>
      </c>
      <c r="Q288" s="141">
        <f>IF(AND($G540="Goal",Q$8&gt;=$I540,Q$8&lt;=$I540+$K540-1),2,IF(AND($G540="Milestone",Q$8&gt;=$I540,Q$8&lt;=$I540+$K540-1),1,""))</f>
        <v/>
      </c>
      <c r="R288" s="141">
        <f>IF(AND($G540="Goal",R$8&gt;=$I540,R$8&lt;=$I540+$K540-1),2,IF(AND($G540="Milestone",R$8&gt;=$I540,R$8&lt;=$I540+$K540-1),1,""))</f>
        <v/>
      </c>
      <c r="S288" s="141">
        <f>IF(AND($G540="Goal",S$8&gt;=$I540,S$8&lt;=$I540+$K540-1),2,IF(AND($G540="Milestone",S$8&gt;=$I540,S$8&lt;=$I540+$K540-1),1,""))</f>
        <v/>
      </c>
      <c r="T288" s="141">
        <f>IF(AND($G540="Goal",T$8&gt;=$I540,T$8&lt;=$I540+$K540-1),2,IF(AND($G540="Milestone",T$8&gt;=$I540,T$8&lt;=$I540+$K540-1),1,""))</f>
        <v/>
      </c>
      <c r="U288" s="141">
        <f>IF(AND($G540="Goal",U$8&gt;=$I540,U$8&lt;=$I540+$K540-1),2,IF(AND($G540="Milestone",U$8&gt;=$I540,U$8&lt;=$I540+$K540-1),1,""))</f>
        <v/>
      </c>
      <c r="V288" s="141">
        <f>IF(AND($G540="Goal",V$8&gt;=$I540,V$8&lt;=$I540+$K540-1),2,IF(AND($G540="Milestone",V$8&gt;=$I540,V$8&lt;=$I540+$K540-1),1,""))</f>
        <v/>
      </c>
      <c r="W288" s="141">
        <f>IF(AND($G540="Goal",W$8&gt;=$I540,W$8&lt;=$I540+$K540-1),2,IF(AND($G540="Milestone",W$8&gt;=$I540,W$8&lt;=$I540+$K540-1),1,""))</f>
        <v/>
      </c>
      <c r="X288" s="218">
        <f>Milestones4352[[#This Row],[GoLive]]-Milestones4352[[#This Row],[Start Date]]</f>
        <v/>
      </c>
    </row>
    <row r="289" ht="75" customHeight="1" s="214">
      <c r="B289" s="138" t="n"/>
      <c r="C289" s="171" t="n"/>
      <c r="D289" s="183" t="n"/>
      <c r="E289" s="183" t="n"/>
      <c r="F289" s="183" t="n"/>
      <c r="G289" s="183" t="n"/>
      <c r="H289" s="191" t="n"/>
      <c r="I289" s="172" t="n"/>
      <c r="J289" s="192" t="n"/>
      <c r="K289" s="174">
        <f>Milestones4352[[#This Row],[End Date]]-Milestones4352[[#This Row],[Start Date]]</f>
        <v/>
      </c>
      <c r="L289" s="181" t="n"/>
      <c r="M289" s="141" t="n"/>
      <c r="N289" s="141" t="n"/>
      <c r="O289" s="141" t="n"/>
      <c r="P289" s="141">
        <f>IF(AND($G541="Goal",P$8&gt;=$I541,P$8&lt;=$I541+$K541-1),2,IF(AND($G541="Milestone",P$8&gt;=$I541,P$8&lt;=$I541+$K541-1),1,""))</f>
        <v/>
      </c>
      <c r="Q289" s="141">
        <f>IF(AND($G541="Goal",Q$8&gt;=$I541,Q$8&lt;=$I541+$K541-1),2,IF(AND($G541="Milestone",Q$8&gt;=$I541,Q$8&lt;=$I541+$K541-1),1,""))</f>
        <v/>
      </c>
      <c r="R289" s="141">
        <f>IF(AND($G541="Goal",R$8&gt;=$I541,R$8&lt;=$I541+$K541-1),2,IF(AND($G541="Milestone",R$8&gt;=$I541,R$8&lt;=$I541+$K541-1),1,""))</f>
        <v/>
      </c>
      <c r="S289" s="141">
        <f>IF(AND($G541="Goal",S$8&gt;=$I541,S$8&lt;=$I541+$K541-1),2,IF(AND($G541="Milestone",S$8&gt;=$I541,S$8&lt;=$I541+$K541-1),1,""))</f>
        <v/>
      </c>
      <c r="T289" s="141">
        <f>IF(AND($G541="Goal",T$8&gt;=$I541,T$8&lt;=$I541+$K541-1),2,IF(AND($G541="Milestone",T$8&gt;=$I541,T$8&lt;=$I541+$K541-1),1,""))</f>
        <v/>
      </c>
      <c r="U289" s="141">
        <f>IF(AND($G541="Goal",U$8&gt;=$I541,U$8&lt;=$I541+$K541-1),2,IF(AND($G541="Milestone",U$8&gt;=$I541,U$8&lt;=$I541+$K541-1),1,""))</f>
        <v/>
      </c>
      <c r="V289" s="141">
        <f>IF(AND($G541="Goal",V$8&gt;=$I541,V$8&lt;=$I541+$K541-1),2,IF(AND($G541="Milestone",V$8&gt;=$I541,V$8&lt;=$I541+$K541-1),1,""))</f>
        <v/>
      </c>
      <c r="W289" s="141">
        <f>IF(AND($G541="Goal",W$8&gt;=$I541,W$8&lt;=$I541+$K541-1),2,IF(AND($G541="Milestone",W$8&gt;=$I541,W$8&lt;=$I541+$K541-1),1,""))</f>
        <v/>
      </c>
      <c r="X289" s="218">
        <f>Milestones4352[[#This Row],[GoLive]]-Milestones4352[[#This Row],[Start Date]]</f>
        <v/>
      </c>
    </row>
    <row r="290" ht="75" customHeight="1" s="214">
      <c r="B290" s="138" t="n"/>
      <c r="C290" s="171" t="n"/>
      <c r="D290" s="183" t="n"/>
      <c r="E290" s="183" t="n"/>
      <c r="F290" s="183" t="n"/>
      <c r="G290" s="183" t="n"/>
      <c r="H290" s="191" t="n"/>
      <c r="I290" s="172" t="n"/>
      <c r="J290" s="192" t="n"/>
      <c r="K290" s="174">
        <f>Milestones4352[[#This Row],[End Date]]-Milestones4352[[#This Row],[Start Date]]</f>
        <v/>
      </c>
      <c r="L290" s="181" t="n"/>
      <c r="M290" s="141" t="n"/>
      <c r="N290" s="141" t="n"/>
      <c r="O290" s="141" t="n"/>
      <c r="P290" s="141">
        <f>IF(AND($G542="Goal",P$8&gt;=$I542,P$8&lt;=$I542+$K542-1),2,IF(AND($G542="Milestone",P$8&gt;=$I542,P$8&lt;=$I542+$K542-1),1,""))</f>
        <v/>
      </c>
      <c r="Q290" s="141">
        <f>IF(AND($G542="Goal",Q$8&gt;=$I542,Q$8&lt;=$I542+$K542-1),2,IF(AND($G542="Milestone",Q$8&gt;=$I542,Q$8&lt;=$I542+$K542-1),1,""))</f>
        <v/>
      </c>
      <c r="R290" s="141">
        <f>IF(AND($G542="Goal",R$8&gt;=$I542,R$8&lt;=$I542+$K542-1),2,IF(AND($G542="Milestone",R$8&gt;=$I542,R$8&lt;=$I542+$K542-1),1,""))</f>
        <v/>
      </c>
      <c r="S290" s="141">
        <f>IF(AND($G542="Goal",S$8&gt;=$I542,S$8&lt;=$I542+$K542-1),2,IF(AND($G542="Milestone",S$8&gt;=$I542,S$8&lt;=$I542+$K542-1),1,""))</f>
        <v/>
      </c>
      <c r="T290" s="141">
        <f>IF(AND($G542="Goal",T$8&gt;=$I542,T$8&lt;=$I542+$K542-1),2,IF(AND($G542="Milestone",T$8&gt;=$I542,T$8&lt;=$I542+$K542-1),1,""))</f>
        <v/>
      </c>
      <c r="U290" s="141">
        <f>IF(AND($G542="Goal",U$8&gt;=$I542,U$8&lt;=$I542+$K542-1),2,IF(AND($G542="Milestone",U$8&gt;=$I542,U$8&lt;=$I542+$K542-1),1,""))</f>
        <v/>
      </c>
      <c r="V290" s="141">
        <f>IF(AND($G542="Goal",V$8&gt;=$I542,V$8&lt;=$I542+$K542-1),2,IF(AND($G542="Milestone",V$8&gt;=$I542,V$8&lt;=$I542+$K542-1),1,""))</f>
        <v/>
      </c>
      <c r="W290" s="141">
        <f>IF(AND($G542="Goal",W$8&gt;=$I542,W$8&lt;=$I542+$K542-1),2,IF(AND($G542="Milestone",W$8&gt;=$I542,W$8&lt;=$I542+$K542-1),1,""))</f>
        <v/>
      </c>
      <c r="X290" s="218">
        <f>Milestones4352[[#This Row],[GoLive]]-Milestones4352[[#This Row],[Start Date]]</f>
        <v/>
      </c>
    </row>
    <row r="291" ht="75" customHeight="1" s="214">
      <c r="B291" s="138" t="n"/>
      <c r="C291" s="171" t="n"/>
      <c r="D291" s="183" t="n"/>
      <c r="E291" s="183" t="n"/>
      <c r="F291" s="183" t="n"/>
      <c r="G291" s="183" t="n"/>
      <c r="H291" s="191" t="n"/>
      <c r="I291" s="172" t="n"/>
      <c r="J291" s="192" t="n"/>
      <c r="K291" s="174">
        <f>Milestones4352[[#This Row],[End Date]]-Milestones4352[[#This Row],[Start Date]]</f>
        <v/>
      </c>
      <c r="L291" s="181" t="n"/>
      <c r="M291" s="141" t="n"/>
      <c r="N291" s="141" t="n"/>
      <c r="O291" s="141" t="n"/>
      <c r="P291" s="141">
        <f>IF(AND($G543="Goal",P$8&gt;=$I543,P$8&lt;=$I543+$K543-1),2,IF(AND($G543="Milestone",P$8&gt;=$I543,P$8&lt;=$I543+$K543-1),1,""))</f>
        <v/>
      </c>
      <c r="Q291" s="141">
        <f>IF(AND($G543="Goal",Q$8&gt;=$I543,Q$8&lt;=$I543+$K543-1),2,IF(AND($G543="Milestone",Q$8&gt;=$I543,Q$8&lt;=$I543+$K543-1),1,""))</f>
        <v/>
      </c>
      <c r="R291" s="141">
        <f>IF(AND($G543="Goal",R$8&gt;=$I543,R$8&lt;=$I543+$K543-1),2,IF(AND($G543="Milestone",R$8&gt;=$I543,R$8&lt;=$I543+$K543-1),1,""))</f>
        <v/>
      </c>
      <c r="S291" s="141">
        <f>IF(AND($G543="Goal",S$8&gt;=$I543,S$8&lt;=$I543+$K543-1),2,IF(AND($G543="Milestone",S$8&gt;=$I543,S$8&lt;=$I543+$K543-1),1,""))</f>
        <v/>
      </c>
      <c r="T291" s="141">
        <f>IF(AND($G543="Goal",T$8&gt;=$I543,T$8&lt;=$I543+$K543-1),2,IF(AND($G543="Milestone",T$8&gt;=$I543,T$8&lt;=$I543+$K543-1),1,""))</f>
        <v/>
      </c>
      <c r="U291" s="141">
        <f>IF(AND($G543="Goal",U$8&gt;=$I543,U$8&lt;=$I543+$K543-1),2,IF(AND($G543="Milestone",U$8&gt;=$I543,U$8&lt;=$I543+$K543-1),1,""))</f>
        <v/>
      </c>
      <c r="V291" s="141">
        <f>IF(AND($G543="Goal",V$8&gt;=$I543,V$8&lt;=$I543+$K543-1),2,IF(AND($G543="Milestone",V$8&gt;=$I543,V$8&lt;=$I543+$K543-1),1,""))</f>
        <v/>
      </c>
      <c r="W291" s="141">
        <f>IF(AND($G543="Goal",W$8&gt;=$I543,W$8&lt;=$I543+$K543-1),2,IF(AND($G543="Milestone",W$8&gt;=$I543,W$8&lt;=$I543+$K543-1),1,""))</f>
        <v/>
      </c>
      <c r="X291" s="218">
        <f>Milestones4352[[#This Row],[GoLive]]-Milestones4352[[#This Row],[Start Date]]</f>
        <v/>
      </c>
    </row>
    <row r="292" ht="75" customHeight="1" s="214">
      <c r="B292" s="138" t="n"/>
      <c r="C292" s="171" t="n"/>
      <c r="D292" s="183" t="n"/>
      <c r="E292" s="183" t="n"/>
      <c r="F292" s="183" t="n"/>
      <c r="G292" s="183" t="n"/>
      <c r="H292" s="191" t="n"/>
      <c r="I292" s="172" t="n"/>
      <c r="J292" s="192" t="n"/>
      <c r="K292" s="174">
        <f>Milestones4352[[#This Row],[End Date]]-Milestones4352[[#This Row],[Start Date]]</f>
        <v/>
      </c>
      <c r="L292" s="181" t="n"/>
      <c r="M292" s="141" t="n"/>
      <c r="N292" s="141" t="n"/>
      <c r="O292" s="141" t="n"/>
      <c r="P292" s="141">
        <f>IF(AND($G544="Goal",P$8&gt;=$I544,P$8&lt;=$I544+$K544-1),2,IF(AND($G544="Milestone",P$8&gt;=$I544,P$8&lt;=$I544+$K544-1),1,""))</f>
        <v/>
      </c>
      <c r="Q292" s="141">
        <f>IF(AND($G544="Goal",Q$8&gt;=$I544,Q$8&lt;=$I544+$K544-1),2,IF(AND($G544="Milestone",Q$8&gt;=$I544,Q$8&lt;=$I544+$K544-1),1,""))</f>
        <v/>
      </c>
      <c r="R292" s="141">
        <f>IF(AND($G544="Goal",R$8&gt;=$I544,R$8&lt;=$I544+$K544-1),2,IF(AND($G544="Milestone",R$8&gt;=$I544,R$8&lt;=$I544+$K544-1),1,""))</f>
        <v/>
      </c>
      <c r="S292" s="141">
        <f>IF(AND($G544="Goal",S$8&gt;=$I544,S$8&lt;=$I544+$K544-1),2,IF(AND($G544="Milestone",S$8&gt;=$I544,S$8&lt;=$I544+$K544-1),1,""))</f>
        <v/>
      </c>
      <c r="T292" s="141">
        <f>IF(AND($G544="Goal",T$8&gt;=$I544,T$8&lt;=$I544+$K544-1),2,IF(AND($G544="Milestone",T$8&gt;=$I544,T$8&lt;=$I544+$K544-1),1,""))</f>
        <v/>
      </c>
      <c r="U292" s="141">
        <f>IF(AND($G544="Goal",U$8&gt;=$I544,U$8&lt;=$I544+$K544-1),2,IF(AND($G544="Milestone",U$8&gt;=$I544,U$8&lt;=$I544+$K544-1),1,""))</f>
        <v/>
      </c>
      <c r="V292" s="141">
        <f>IF(AND($G544="Goal",V$8&gt;=$I544,V$8&lt;=$I544+$K544-1),2,IF(AND($G544="Milestone",V$8&gt;=$I544,V$8&lt;=$I544+$K544-1),1,""))</f>
        <v/>
      </c>
      <c r="W292" s="141">
        <f>IF(AND($G544="Goal",W$8&gt;=$I544,W$8&lt;=$I544+$K544-1),2,IF(AND($G544="Milestone",W$8&gt;=$I544,W$8&lt;=$I544+$K544-1),1,""))</f>
        <v/>
      </c>
      <c r="X292" s="218">
        <f>Milestones4352[[#This Row],[GoLive]]-Milestones4352[[#This Row],[Start Date]]</f>
        <v/>
      </c>
    </row>
    <row r="293" ht="75" customHeight="1" s="214">
      <c r="B293" s="138" t="n"/>
      <c r="C293" s="171" t="n"/>
      <c r="D293" s="183" t="n"/>
      <c r="E293" s="183" t="n"/>
      <c r="F293" s="183" t="n"/>
      <c r="G293" s="183" t="n"/>
      <c r="H293" s="191" t="n"/>
      <c r="I293" s="172" t="n"/>
      <c r="J293" s="192" t="n"/>
      <c r="K293" s="174">
        <f>Milestones4352[[#This Row],[End Date]]-Milestones4352[[#This Row],[Start Date]]</f>
        <v/>
      </c>
      <c r="L293" s="181" t="n"/>
      <c r="M293" s="141" t="n"/>
      <c r="N293" s="141" t="n"/>
      <c r="O293" s="141" t="n"/>
      <c r="P293" s="141">
        <f>IF(AND($G545="Goal",P$8&gt;=$I545,P$8&lt;=$I545+$K545-1),2,IF(AND($G545="Milestone",P$8&gt;=$I545,P$8&lt;=$I545+$K545-1),1,""))</f>
        <v/>
      </c>
      <c r="Q293" s="141">
        <f>IF(AND($G545="Goal",Q$8&gt;=$I545,Q$8&lt;=$I545+$K545-1),2,IF(AND($G545="Milestone",Q$8&gt;=$I545,Q$8&lt;=$I545+$K545-1),1,""))</f>
        <v/>
      </c>
      <c r="R293" s="141">
        <f>IF(AND($G545="Goal",R$8&gt;=$I545,R$8&lt;=$I545+$K545-1),2,IF(AND($G545="Milestone",R$8&gt;=$I545,R$8&lt;=$I545+$K545-1),1,""))</f>
        <v/>
      </c>
      <c r="S293" s="141">
        <f>IF(AND($G545="Goal",S$8&gt;=$I545,S$8&lt;=$I545+$K545-1),2,IF(AND($G545="Milestone",S$8&gt;=$I545,S$8&lt;=$I545+$K545-1),1,""))</f>
        <v/>
      </c>
      <c r="T293" s="141">
        <f>IF(AND($G545="Goal",T$8&gt;=$I545,T$8&lt;=$I545+$K545-1),2,IF(AND($G545="Milestone",T$8&gt;=$I545,T$8&lt;=$I545+$K545-1),1,""))</f>
        <v/>
      </c>
      <c r="U293" s="141">
        <f>IF(AND($G545="Goal",U$8&gt;=$I545,U$8&lt;=$I545+$K545-1),2,IF(AND($G545="Milestone",U$8&gt;=$I545,U$8&lt;=$I545+$K545-1),1,""))</f>
        <v/>
      </c>
      <c r="V293" s="141">
        <f>IF(AND($G545="Goal",V$8&gt;=$I545,V$8&lt;=$I545+$K545-1),2,IF(AND($G545="Milestone",V$8&gt;=$I545,V$8&lt;=$I545+$K545-1),1,""))</f>
        <v/>
      </c>
      <c r="W293" s="141">
        <f>IF(AND($G545="Goal",W$8&gt;=$I545,W$8&lt;=$I545+$K545-1),2,IF(AND($G545="Milestone",W$8&gt;=$I545,W$8&lt;=$I545+$K545-1),1,""))</f>
        <v/>
      </c>
      <c r="X293" s="218">
        <f>Milestones4352[[#This Row],[GoLive]]-Milestones4352[[#This Row],[Start Date]]</f>
        <v/>
      </c>
    </row>
    <row r="294" ht="75" customHeight="1" s="214">
      <c r="B294" s="138" t="n"/>
      <c r="C294" s="171" t="n"/>
      <c r="D294" s="183" t="n"/>
      <c r="E294" s="183" t="n"/>
      <c r="F294" s="183" t="n"/>
      <c r="G294" s="183" t="n"/>
      <c r="H294" s="191" t="n"/>
      <c r="I294" s="172" t="n"/>
      <c r="J294" s="192" t="n"/>
      <c r="K294" s="174">
        <f>Milestones4352[[#This Row],[End Date]]-Milestones4352[[#This Row],[Start Date]]</f>
        <v/>
      </c>
      <c r="L294" s="181" t="n"/>
      <c r="M294" s="141" t="n"/>
      <c r="N294" s="141" t="n"/>
      <c r="O294" s="141" t="n"/>
      <c r="P294" s="141">
        <f>IF(AND($G546="Goal",P$8&gt;=$I546,P$8&lt;=$I546+$K546-1),2,IF(AND($G546="Milestone",P$8&gt;=$I546,P$8&lt;=$I546+$K546-1),1,""))</f>
        <v/>
      </c>
      <c r="Q294" s="141">
        <f>IF(AND($G546="Goal",Q$8&gt;=$I546,Q$8&lt;=$I546+$K546-1),2,IF(AND($G546="Milestone",Q$8&gt;=$I546,Q$8&lt;=$I546+$K546-1),1,""))</f>
        <v/>
      </c>
      <c r="R294" s="141">
        <f>IF(AND($G546="Goal",R$8&gt;=$I546,R$8&lt;=$I546+$K546-1),2,IF(AND($G546="Milestone",R$8&gt;=$I546,R$8&lt;=$I546+$K546-1),1,""))</f>
        <v/>
      </c>
      <c r="S294" s="141">
        <f>IF(AND($G546="Goal",S$8&gt;=$I546,S$8&lt;=$I546+$K546-1),2,IF(AND($G546="Milestone",S$8&gt;=$I546,S$8&lt;=$I546+$K546-1),1,""))</f>
        <v/>
      </c>
      <c r="T294" s="141">
        <f>IF(AND($G546="Goal",T$8&gt;=$I546,T$8&lt;=$I546+$K546-1),2,IF(AND($G546="Milestone",T$8&gt;=$I546,T$8&lt;=$I546+$K546-1),1,""))</f>
        <v/>
      </c>
      <c r="U294" s="141">
        <f>IF(AND($G546="Goal",U$8&gt;=$I546,U$8&lt;=$I546+$K546-1),2,IF(AND($G546="Milestone",U$8&gt;=$I546,U$8&lt;=$I546+$K546-1),1,""))</f>
        <v/>
      </c>
      <c r="V294" s="141">
        <f>IF(AND($G546="Goal",V$8&gt;=$I546,V$8&lt;=$I546+$K546-1),2,IF(AND($G546="Milestone",V$8&gt;=$I546,V$8&lt;=$I546+$K546-1),1,""))</f>
        <v/>
      </c>
      <c r="W294" s="141">
        <f>IF(AND($G546="Goal",W$8&gt;=$I546,W$8&lt;=$I546+$K546-1),2,IF(AND($G546="Milestone",W$8&gt;=$I546,W$8&lt;=$I546+$K546-1),1,""))</f>
        <v/>
      </c>
      <c r="X294" s="218">
        <f>Milestones4352[[#This Row],[GoLive]]-Milestones4352[[#This Row],[Start Date]]</f>
        <v/>
      </c>
    </row>
    <row r="295" ht="75" customHeight="1" s="214">
      <c r="B295" s="138" t="n"/>
      <c r="C295" s="171" t="n"/>
      <c r="D295" s="183" t="n"/>
      <c r="E295" s="183" t="n"/>
      <c r="F295" s="183" t="n"/>
      <c r="G295" s="183" t="n"/>
      <c r="H295" s="191" t="n"/>
      <c r="I295" s="172" t="n"/>
      <c r="J295" s="192" t="n"/>
      <c r="K295" s="174">
        <f>Milestones4352[[#This Row],[End Date]]-Milestones4352[[#This Row],[Start Date]]</f>
        <v/>
      </c>
      <c r="L295" s="181" t="n"/>
      <c r="M295" s="141" t="n"/>
      <c r="N295" s="141" t="n"/>
      <c r="O295" s="141" t="n"/>
      <c r="P295" s="141">
        <f>IF(AND($G547="Goal",P$8&gt;=$I547,P$8&lt;=$I547+$K547-1),2,IF(AND($G547="Milestone",P$8&gt;=$I547,P$8&lt;=$I547+$K547-1),1,""))</f>
        <v/>
      </c>
      <c r="Q295" s="141">
        <f>IF(AND($G547="Goal",Q$8&gt;=$I547,Q$8&lt;=$I547+$K547-1),2,IF(AND($G547="Milestone",Q$8&gt;=$I547,Q$8&lt;=$I547+$K547-1),1,""))</f>
        <v/>
      </c>
      <c r="R295" s="141">
        <f>IF(AND($G547="Goal",R$8&gt;=$I547,R$8&lt;=$I547+$K547-1),2,IF(AND($G547="Milestone",R$8&gt;=$I547,R$8&lt;=$I547+$K547-1),1,""))</f>
        <v/>
      </c>
      <c r="S295" s="141">
        <f>IF(AND($G547="Goal",S$8&gt;=$I547,S$8&lt;=$I547+$K547-1),2,IF(AND($G547="Milestone",S$8&gt;=$I547,S$8&lt;=$I547+$K547-1),1,""))</f>
        <v/>
      </c>
      <c r="T295" s="141">
        <f>IF(AND($G547="Goal",T$8&gt;=$I547,T$8&lt;=$I547+$K547-1),2,IF(AND($G547="Milestone",T$8&gt;=$I547,T$8&lt;=$I547+$K547-1),1,""))</f>
        <v/>
      </c>
      <c r="U295" s="141">
        <f>IF(AND($G547="Goal",U$8&gt;=$I547,U$8&lt;=$I547+$K547-1),2,IF(AND($G547="Milestone",U$8&gt;=$I547,U$8&lt;=$I547+$K547-1),1,""))</f>
        <v/>
      </c>
      <c r="V295" s="141">
        <f>IF(AND($G547="Goal",V$8&gt;=$I547,V$8&lt;=$I547+$K547-1),2,IF(AND($G547="Milestone",V$8&gt;=$I547,V$8&lt;=$I547+$K547-1),1,""))</f>
        <v/>
      </c>
      <c r="W295" s="141">
        <f>IF(AND($G547="Goal",W$8&gt;=$I547,W$8&lt;=$I547+$K547-1),2,IF(AND($G547="Milestone",W$8&gt;=$I547,W$8&lt;=$I547+$K547-1),1,""))</f>
        <v/>
      </c>
      <c r="X295" s="218">
        <f>Milestones4352[[#This Row],[GoLive]]-Milestones4352[[#This Row],[Start Date]]</f>
        <v/>
      </c>
    </row>
    <row r="296" ht="75" customHeight="1" s="214">
      <c r="B296" s="138" t="n"/>
      <c r="C296" s="171" t="n"/>
      <c r="D296" s="183" t="n"/>
      <c r="E296" s="183" t="n"/>
      <c r="F296" s="183" t="n"/>
      <c r="G296" s="183" t="n"/>
      <c r="H296" s="191" t="n"/>
      <c r="I296" s="172" t="n"/>
      <c r="J296" s="192" t="n"/>
      <c r="K296" s="174">
        <f>Milestones4352[[#This Row],[End Date]]-Milestones4352[[#This Row],[Start Date]]</f>
        <v/>
      </c>
      <c r="L296" s="181" t="n"/>
      <c r="M296" s="141" t="n"/>
      <c r="N296" s="141" t="n"/>
      <c r="O296" s="141" t="n"/>
      <c r="P296" s="141">
        <f>IF(AND($G548="Goal",P$8&gt;=$I548,P$8&lt;=$I548+$K548-1),2,IF(AND($G548="Milestone",P$8&gt;=$I548,P$8&lt;=$I548+$K548-1),1,""))</f>
        <v/>
      </c>
      <c r="Q296" s="141">
        <f>IF(AND($G548="Goal",Q$8&gt;=$I548,Q$8&lt;=$I548+$K548-1),2,IF(AND($G548="Milestone",Q$8&gt;=$I548,Q$8&lt;=$I548+$K548-1),1,""))</f>
        <v/>
      </c>
      <c r="R296" s="141">
        <f>IF(AND($G548="Goal",R$8&gt;=$I548,R$8&lt;=$I548+$K548-1),2,IF(AND($G548="Milestone",R$8&gt;=$I548,R$8&lt;=$I548+$K548-1),1,""))</f>
        <v/>
      </c>
      <c r="S296" s="141">
        <f>IF(AND($G548="Goal",S$8&gt;=$I548,S$8&lt;=$I548+$K548-1),2,IF(AND($G548="Milestone",S$8&gt;=$I548,S$8&lt;=$I548+$K548-1),1,""))</f>
        <v/>
      </c>
      <c r="T296" s="141">
        <f>IF(AND($G548="Goal",T$8&gt;=$I548,T$8&lt;=$I548+$K548-1),2,IF(AND($G548="Milestone",T$8&gt;=$I548,T$8&lt;=$I548+$K548-1),1,""))</f>
        <v/>
      </c>
      <c r="U296" s="141">
        <f>IF(AND($G548="Goal",U$8&gt;=$I548,U$8&lt;=$I548+$K548-1),2,IF(AND($G548="Milestone",U$8&gt;=$I548,U$8&lt;=$I548+$K548-1),1,""))</f>
        <v/>
      </c>
      <c r="V296" s="141">
        <f>IF(AND($G548="Goal",V$8&gt;=$I548,V$8&lt;=$I548+$K548-1),2,IF(AND($G548="Milestone",V$8&gt;=$I548,V$8&lt;=$I548+$K548-1),1,""))</f>
        <v/>
      </c>
      <c r="W296" s="141">
        <f>IF(AND($G548="Goal",W$8&gt;=$I548,W$8&lt;=$I548+$K548-1),2,IF(AND($G548="Milestone",W$8&gt;=$I548,W$8&lt;=$I548+$K548-1),1,""))</f>
        <v/>
      </c>
      <c r="X296" s="218">
        <f>Milestones4352[[#This Row],[GoLive]]-Milestones4352[[#This Row],[Start Date]]</f>
        <v/>
      </c>
    </row>
    <row r="297" ht="75" customHeight="1" s="214">
      <c r="B297" s="138" t="n"/>
      <c r="C297" s="171" t="n"/>
      <c r="D297" s="183" t="n"/>
      <c r="E297" s="183" t="n"/>
      <c r="F297" s="183" t="n"/>
      <c r="G297" s="183" t="n"/>
      <c r="H297" s="191" t="n"/>
      <c r="I297" s="172" t="n"/>
      <c r="J297" s="192" t="n"/>
      <c r="K297" s="174">
        <f>Milestones4352[[#This Row],[End Date]]-Milestones4352[[#This Row],[Start Date]]</f>
        <v/>
      </c>
      <c r="L297" s="181" t="n"/>
      <c r="M297" s="141" t="n"/>
      <c r="N297" s="141" t="n"/>
      <c r="O297" s="141" t="n"/>
      <c r="P297" s="141">
        <f>IF(AND($G549="Goal",P$8&gt;=$I549,P$8&lt;=$I549+$K549-1),2,IF(AND($G549="Milestone",P$8&gt;=$I549,P$8&lt;=$I549+$K549-1),1,""))</f>
        <v/>
      </c>
      <c r="Q297" s="141">
        <f>IF(AND($G549="Goal",Q$8&gt;=$I549,Q$8&lt;=$I549+$K549-1),2,IF(AND($G549="Milestone",Q$8&gt;=$I549,Q$8&lt;=$I549+$K549-1),1,""))</f>
        <v/>
      </c>
      <c r="R297" s="141">
        <f>IF(AND($G549="Goal",R$8&gt;=$I549,R$8&lt;=$I549+$K549-1),2,IF(AND($G549="Milestone",R$8&gt;=$I549,R$8&lt;=$I549+$K549-1),1,""))</f>
        <v/>
      </c>
      <c r="S297" s="141">
        <f>IF(AND($G549="Goal",S$8&gt;=$I549,S$8&lt;=$I549+$K549-1),2,IF(AND($G549="Milestone",S$8&gt;=$I549,S$8&lt;=$I549+$K549-1),1,""))</f>
        <v/>
      </c>
      <c r="T297" s="141">
        <f>IF(AND($G549="Goal",T$8&gt;=$I549,T$8&lt;=$I549+$K549-1),2,IF(AND($G549="Milestone",T$8&gt;=$I549,T$8&lt;=$I549+$K549-1),1,""))</f>
        <v/>
      </c>
      <c r="U297" s="141">
        <f>IF(AND($G549="Goal",U$8&gt;=$I549,U$8&lt;=$I549+$K549-1),2,IF(AND($G549="Milestone",U$8&gt;=$I549,U$8&lt;=$I549+$K549-1),1,""))</f>
        <v/>
      </c>
      <c r="V297" s="141">
        <f>IF(AND($G549="Goal",V$8&gt;=$I549,V$8&lt;=$I549+$K549-1),2,IF(AND($G549="Milestone",V$8&gt;=$I549,V$8&lt;=$I549+$K549-1),1,""))</f>
        <v/>
      </c>
      <c r="W297" s="141">
        <f>IF(AND($G549="Goal",W$8&gt;=$I549,W$8&lt;=$I549+$K549-1),2,IF(AND($G549="Milestone",W$8&gt;=$I549,W$8&lt;=$I549+$K549-1),1,""))</f>
        <v/>
      </c>
      <c r="X297" s="218">
        <f>Milestones4352[[#This Row],[GoLive]]-Milestones4352[[#This Row],[Start Date]]</f>
        <v/>
      </c>
    </row>
    <row r="298" ht="75" customHeight="1" s="214">
      <c r="B298" s="138" t="n"/>
      <c r="C298" s="171" t="n"/>
      <c r="D298" s="183" t="n"/>
      <c r="E298" s="183" t="n"/>
      <c r="F298" s="183" t="n"/>
      <c r="G298" s="183" t="n"/>
      <c r="H298" s="191" t="n"/>
      <c r="I298" s="172" t="n"/>
      <c r="J298" s="192" t="n"/>
      <c r="K298" s="174">
        <f>Milestones4352[[#This Row],[End Date]]-Milestones4352[[#This Row],[Start Date]]</f>
        <v/>
      </c>
      <c r="L298" s="181" t="n"/>
      <c r="M298" s="141" t="n"/>
      <c r="N298" s="141" t="n"/>
      <c r="O298" s="141" t="n"/>
      <c r="P298" s="141">
        <f>IF(AND($G550="Goal",P$8&gt;=$I550,P$8&lt;=$I550+$K550-1),2,IF(AND($G550="Milestone",P$8&gt;=$I550,P$8&lt;=$I550+$K550-1),1,""))</f>
        <v/>
      </c>
      <c r="Q298" s="141">
        <f>IF(AND($G550="Goal",Q$8&gt;=$I550,Q$8&lt;=$I550+$K550-1),2,IF(AND($G550="Milestone",Q$8&gt;=$I550,Q$8&lt;=$I550+$K550-1),1,""))</f>
        <v/>
      </c>
      <c r="R298" s="141">
        <f>IF(AND($G550="Goal",R$8&gt;=$I550,R$8&lt;=$I550+$K550-1),2,IF(AND($G550="Milestone",R$8&gt;=$I550,R$8&lt;=$I550+$K550-1),1,""))</f>
        <v/>
      </c>
      <c r="S298" s="141">
        <f>IF(AND($G550="Goal",S$8&gt;=$I550,S$8&lt;=$I550+$K550-1),2,IF(AND($G550="Milestone",S$8&gt;=$I550,S$8&lt;=$I550+$K550-1),1,""))</f>
        <v/>
      </c>
      <c r="T298" s="141">
        <f>IF(AND($G550="Goal",T$8&gt;=$I550,T$8&lt;=$I550+$K550-1),2,IF(AND($G550="Milestone",T$8&gt;=$I550,T$8&lt;=$I550+$K550-1),1,""))</f>
        <v/>
      </c>
      <c r="U298" s="141">
        <f>IF(AND($G550="Goal",U$8&gt;=$I550,U$8&lt;=$I550+$K550-1),2,IF(AND($G550="Milestone",U$8&gt;=$I550,U$8&lt;=$I550+$K550-1),1,""))</f>
        <v/>
      </c>
      <c r="V298" s="141">
        <f>IF(AND($G550="Goal",V$8&gt;=$I550,V$8&lt;=$I550+$K550-1),2,IF(AND($G550="Milestone",V$8&gt;=$I550,V$8&lt;=$I550+$K550-1),1,""))</f>
        <v/>
      </c>
      <c r="W298" s="141">
        <f>IF(AND($G550="Goal",W$8&gt;=$I550,W$8&lt;=$I550+$K550-1),2,IF(AND($G550="Milestone",W$8&gt;=$I550,W$8&lt;=$I550+$K550-1),1,""))</f>
        <v/>
      </c>
      <c r="X298" s="218">
        <f>Milestones4352[[#This Row],[GoLive]]-Milestones4352[[#This Row],[Start Date]]</f>
        <v/>
      </c>
    </row>
    <row r="299" ht="75" customHeight="1" s="214">
      <c r="B299" s="138" t="n"/>
      <c r="C299" s="171" t="n"/>
      <c r="D299" s="183" t="n"/>
      <c r="E299" s="183" t="n"/>
      <c r="F299" s="183" t="n"/>
      <c r="G299" s="183" t="n"/>
      <c r="H299" s="191" t="n"/>
      <c r="I299" s="172" t="n"/>
      <c r="J299" s="192" t="n"/>
      <c r="K299" s="174">
        <f>Milestones4352[[#This Row],[End Date]]-Milestones4352[[#This Row],[Start Date]]</f>
        <v/>
      </c>
      <c r="L299" s="181" t="n"/>
      <c r="M299" s="141" t="n"/>
      <c r="N299" s="141" t="n"/>
      <c r="O299" s="141" t="n"/>
      <c r="P299" s="141">
        <f>IF(AND($G551="Goal",P$8&gt;=$I551,P$8&lt;=$I551+$K551-1),2,IF(AND($G551="Milestone",P$8&gt;=$I551,P$8&lt;=$I551+$K551-1),1,""))</f>
        <v/>
      </c>
      <c r="Q299" s="141">
        <f>IF(AND($G551="Goal",Q$8&gt;=$I551,Q$8&lt;=$I551+$K551-1),2,IF(AND($G551="Milestone",Q$8&gt;=$I551,Q$8&lt;=$I551+$K551-1),1,""))</f>
        <v/>
      </c>
      <c r="R299" s="141">
        <f>IF(AND($G551="Goal",R$8&gt;=$I551,R$8&lt;=$I551+$K551-1),2,IF(AND($G551="Milestone",R$8&gt;=$I551,R$8&lt;=$I551+$K551-1),1,""))</f>
        <v/>
      </c>
      <c r="S299" s="141">
        <f>IF(AND($G551="Goal",S$8&gt;=$I551,S$8&lt;=$I551+$K551-1),2,IF(AND($G551="Milestone",S$8&gt;=$I551,S$8&lt;=$I551+$K551-1),1,""))</f>
        <v/>
      </c>
      <c r="T299" s="141">
        <f>IF(AND($G551="Goal",T$8&gt;=$I551,T$8&lt;=$I551+$K551-1),2,IF(AND($G551="Milestone",T$8&gt;=$I551,T$8&lt;=$I551+$K551-1),1,""))</f>
        <v/>
      </c>
      <c r="U299" s="141">
        <f>IF(AND($G551="Goal",U$8&gt;=$I551,U$8&lt;=$I551+$K551-1),2,IF(AND($G551="Milestone",U$8&gt;=$I551,U$8&lt;=$I551+$K551-1),1,""))</f>
        <v/>
      </c>
      <c r="V299" s="141">
        <f>IF(AND($G551="Goal",V$8&gt;=$I551,V$8&lt;=$I551+$K551-1),2,IF(AND($G551="Milestone",V$8&gt;=$I551,V$8&lt;=$I551+$K551-1),1,""))</f>
        <v/>
      </c>
      <c r="W299" s="141">
        <f>IF(AND($G551="Goal",W$8&gt;=$I551,W$8&lt;=$I551+$K551-1),2,IF(AND($G551="Milestone",W$8&gt;=$I551,W$8&lt;=$I551+$K551-1),1,""))</f>
        <v/>
      </c>
      <c r="X299" s="218">
        <f>Milestones4352[[#This Row],[GoLive]]-Milestones4352[[#This Row],[Start Date]]</f>
        <v/>
      </c>
    </row>
    <row r="300" ht="75" customHeight="1" s="214">
      <c r="B300" s="138" t="n"/>
      <c r="C300" s="171" t="n"/>
      <c r="D300" s="183" t="n"/>
      <c r="E300" s="183" t="n"/>
      <c r="F300" s="183" t="n"/>
      <c r="G300" s="183" t="n"/>
      <c r="H300" s="191" t="n"/>
      <c r="I300" s="172" t="n"/>
      <c r="J300" s="192" t="n"/>
      <c r="K300" s="174">
        <f>Milestones4352[[#This Row],[End Date]]-Milestones4352[[#This Row],[Start Date]]</f>
        <v/>
      </c>
      <c r="L300" s="181" t="n"/>
      <c r="M300" s="141" t="n"/>
      <c r="N300" s="141" t="n"/>
      <c r="O300" s="141" t="n"/>
      <c r="P300" s="141">
        <f>IF(AND($G552="Goal",P$8&gt;=$I552,P$8&lt;=$I552+$K552-1),2,IF(AND($G552="Milestone",P$8&gt;=$I552,P$8&lt;=$I552+$K552-1),1,""))</f>
        <v/>
      </c>
      <c r="Q300" s="141">
        <f>IF(AND($G552="Goal",Q$8&gt;=$I552,Q$8&lt;=$I552+$K552-1),2,IF(AND($G552="Milestone",Q$8&gt;=$I552,Q$8&lt;=$I552+$K552-1),1,""))</f>
        <v/>
      </c>
      <c r="R300" s="141">
        <f>IF(AND($G552="Goal",R$8&gt;=$I552,R$8&lt;=$I552+$K552-1),2,IF(AND($G552="Milestone",R$8&gt;=$I552,R$8&lt;=$I552+$K552-1),1,""))</f>
        <v/>
      </c>
      <c r="S300" s="141">
        <f>IF(AND($G552="Goal",S$8&gt;=$I552,S$8&lt;=$I552+$K552-1),2,IF(AND($G552="Milestone",S$8&gt;=$I552,S$8&lt;=$I552+$K552-1),1,""))</f>
        <v/>
      </c>
      <c r="T300" s="141">
        <f>IF(AND($G552="Goal",T$8&gt;=$I552,T$8&lt;=$I552+$K552-1),2,IF(AND($G552="Milestone",T$8&gt;=$I552,T$8&lt;=$I552+$K552-1),1,""))</f>
        <v/>
      </c>
      <c r="U300" s="141">
        <f>IF(AND($G552="Goal",U$8&gt;=$I552,U$8&lt;=$I552+$K552-1),2,IF(AND($G552="Milestone",U$8&gt;=$I552,U$8&lt;=$I552+$K552-1),1,""))</f>
        <v/>
      </c>
      <c r="V300" s="141">
        <f>IF(AND($G552="Goal",V$8&gt;=$I552,V$8&lt;=$I552+$K552-1),2,IF(AND($G552="Milestone",V$8&gt;=$I552,V$8&lt;=$I552+$K552-1),1,""))</f>
        <v/>
      </c>
      <c r="W300" s="141">
        <f>IF(AND($G552="Goal",W$8&gt;=$I552,W$8&lt;=$I552+$K552-1),2,IF(AND($G552="Milestone",W$8&gt;=$I552,W$8&lt;=$I552+$K552-1),1,""))</f>
        <v/>
      </c>
      <c r="X300" s="218">
        <f>Milestones4352[[#This Row],[GoLive]]-Milestones4352[[#This Row],[Start Date]]</f>
        <v/>
      </c>
    </row>
    <row r="301" ht="75" customHeight="1" s="214">
      <c r="B301" s="138" t="n"/>
      <c r="C301" s="171" t="n"/>
      <c r="D301" s="183" t="n"/>
      <c r="E301" s="183" t="n"/>
      <c r="F301" s="183" t="n"/>
      <c r="G301" s="183" t="n"/>
      <c r="H301" s="191" t="n"/>
      <c r="I301" s="172" t="n"/>
      <c r="J301" s="192" t="n"/>
      <c r="K301" s="174">
        <f>Milestones4352[[#This Row],[End Date]]-Milestones4352[[#This Row],[Start Date]]</f>
        <v/>
      </c>
      <c r="L301" s="181" t="n"/>
      <c r="M301" s="141" t="n"/>
      <c r="N301" s="141" t="n"/>
      <c r="O301" s="141" t="n"/>
      <c r="P301" s="141">
        <f>IF(AND($G553="Goal",P$8&gt;=$I553,P$8&lt;=$I553+$K553-1),2,IF(AND($G553="Milestone",P$8&gt;=$I553,P$8&lt;=$I553+$K553-1),1,""))</f>
        <v/>
      </c>
      <c r="Q301" s="141">
        <f>IF(AND($G553="Goal",Q$8&gt;=$I553,Q$8&lt;=$I553+$K553-1),2,IF(AND($G553="Milestone",Q$8&gt;=$I553,Q$8&lt;=$I553+$K553-1),1,""))</f>
        <v/>
      </c>
      <c r="R301" s="141">
        <f>IF(AND($G553="Goal",R$8&gt;=$I553,R$8&lt;=$I553+$K553-1),2,IF(AND($G553="Milestone",R$8&gt;=$I553,R$8&lt;=$I553+$K553-1),1,""))</f>
        <v/>
      </c>
      <c r="S301" s="141">
        <f>IF(AND($G553="Goal",S$8&gt;=$I553,S$8&lt;=$I553+$K553-1),2,IF(AND($G553="Milestone",S$8&gt;=$I553,S$8&lt;=$I553+$K553-1),1,""))</f>
        <v/>
      </c>
      <c r="T301" s="141">
        <f>IF(AND($G553="Goal",T$8&gt;=$I553,T$8&lt;=$I553+$K553-1),2,IF(AND($G553="Milestone",T$8&gt;=$I553,T$8&lt;=$I553+$K553-1),1,""))</f>
        <v/>
      </c>
      <c r="U301" s="141">
        <f>IF(AND($G553="Goal",U$8&gt;=$I553,U$8&lt;=$I553+$K553-1),2,IF(AND($G553="Milestone",U$8&gt;=$I553,U$8&lt;=$I553+$K553-1),1,""))</f>
        <v/>
      </c>
      <c r="V301" s="141">
        <f>IF(AND($G553="Goal",V$8&gt;=$I553,V$8&lt;=$I553+$K553-1),2,IF(AND($G553="Milestone",V$8&gt;=$I553,V$8&lt;=$I553+$K553-1),1,""))</f>
        <v/>
      </c>
      <c r="W301" s="141">
        <f>IF(AND($G553="Goal",W$8&gt;=$I553,W$8&lt;=$I553+$K553-1),2,IF(AND($G553="Milestone",W$8&gt;=$I553,W$8&lt;=$I553+$K553-1),1,""))</f>
        <v/>
      </c>
      <c r="X301" s="218">
        <f>Milestones4352[[#This Row],[GoLive]]-Milestones4352[[#This Row],[Start Date]]</f>
        <v/>
      </c>
    </row>
    <row r="302" ht="75" customHeight="1" s="214">
      <c r="B302" s="138" t="n"/>
      <c r="C302" s="171" t="n"/>
      <c r="D302" s="183" t="n"/>
      <c r="E302" s="183" t="n"/>
      <c r="F302" s="183" t="n"/>
      <c r="G302" s="183" t="n"/>
      <c r="H302" s="191" t="n"/>
      <c r="I302" s="172" t="n"/>
      <c r="J302" s="192" t="n"/>
      <c r="K302" s="174">
        <f>Milestones4352[[#This Row],[End Date]]-Milestones4352[[#This Row],[Start Date]]</f>
        <v/>
      </c>
      <c r="L302" s="181" t="n"/>
      <c r="M302" s="141" t="n"/>
      <c r="N302" s="141" t="n"/>
      <c r="O302" s="141" t="n"/>
      <c r="P302" s="141">
        <f>IF(AND($G554="Goal",P$8&gt;=$I554,P$8&lt;=$I554+$K554-1),2,IF(AND($G554="Milestone",P$8&gt;=$I554,P$8&lt;=$I554+$K554-1),1,""))</f>
        <v/>
      </c>
      <c r="Q302" s="141">
        <f>IF(AND($G554="Goal",Q$8&gt;=$I554,Q$8&lt;=$I554+$K554-1),2,IF(AND($G554="Milestone",Q$8&gt;=$I554,Q$8&lt;=$I554+$K554-1),1,""))</f>
        <v/>
      </c>
      <c r="R302" s="141">
        <f>IF(AND($G554="Goal",R$8&gt;=$I554,R$8&lt;=$I554+$K554-1),2,IF(AND($G554="Milestone",R$8&gt;=$I554,R$8&lt;=$I554+$K554-1),1,""))</f>
        <v/>
      </c>
      <c r="S302" s="141">
        <f>IF(AND($G554="Goal",S$8&gt;=$I554,S$8&lt;=$I554+$K554-1),2,IF(AND($G554="Milestone",S$8&gt;=$I554,S$8&lt;=$I554+$K554-1),1,""))</f>
        <v/>
      </c>
      <c r="T302" s="141">
        <f>IF(AND($G554="Goal",T$8&gt;=$I554,T$8&lt;=$I554+$K554-1),2,IF(AND($G554="Milestone",T$8&gt;=$I554,T$8&lt;=$I554+$K554-1),1,""))</f>
        <v/>
      </c>
      <c r="U302" s="141">
        <f>IF(AND($G554="Goal",U$8&gt;=$I554,U$8&lt;=$I554+$K554-1),2,IF(AND($G554="Milestone",U$8&gt;=$I554,U$8&lt;=$I554+$K554-1),1,""))</f>
        <v/>
      </c>
      <c r="V302" s="141">
        <f>IF(AND($G554="Goal",V$8&gt;=$I554,V$8&lt;=$I554+$K554-1),2,IF(AND($G554="Milestone",V$8&gt;=$I554,V$8&lt;=$I554+$K554-1),1,""))</f>
        <v/>
      </c>
      <c r="W302" s="141">
        <f>IF(AND($G554="Goal",W$8&gt;=$I554,W$8&lt;=$I554+$K554-1),2,IF(AND($G554="Milestone",W$8&gt;=$I554,W$8&lt;=$I554+$K554-1),1,""))</f>
        <v/>
      </c>
      <c r="X302" s="218">
        <f>Milestones4352[[#This Row],[GoLive]]-Milestones4352[[#This Row],[Start Date]]</f>
        <v/>
      </c>
    </row>
    <row r="303" ht="75" customHeight="1" s="214">
      <c r="B303" s="138" t="n"/>
      <c r="C303" s="171" t="n"/>
      <c r="D303" s="183" t="n"/>
      <c r="E303" s="183" t="n"/>
      <c r="F303" s="183" t="n"/>
      <c r="G303" s="183" t="n"/>
      <c r="H303" s="191" t="n"/>
      <c r="I303" s="172" t="n"/>
      <c r="J303" s="192" t="n"/>
      <c r="K303" s="174">
        <f>Milestones4352[[#This Row],[End Date]]-Milestones4352[[#This Row],[Start Date]]</f>
        <v/>
      </c>
      <c r="L303" s="181" t="n"/>
      <c r="M303" s="141" t="n"/>
      <c r="N303" s="141" t="n"/>
      <c r="O303" s="141" t="n"/>
      <c r="P303" s="141">
        <f>IF(AND($G555="Goal",P$8&gt;=$I555,P$8&lt;=$I555+$K555-1),2,IF(AND($G555="Milestone",P$8&gt;=$I555,P$8&lt;=$I555+$K555-1),1,""))</f>
        <v/>
      </c>
      <c r="Q303" s="141">
        <f>IF(AND($G555="Goal",Q$8&gt;=$I555,Q$8&lt;=$I555+$K555-1),2,IF(AND($G555="Milestone",Q$8&gt;=$I555,Q$8&lt;=$I555+$K555-1),1,""))</f>
        <v/>
      </c>
      <c r="R303" s="141">
        <f>IF(AND($G555="Goal",R$8&gt;=$I555,R$8&lt;=$I555+$K555-1),2,IF(AND($G555="Milestone",R$8&gt;=$I555,R$8&lt;=$I555+$K555-1),1,""))</f>
        <v/>
      </c>
      <c r="S303" s="141">
        <f>IF(AND($G555="Goal",S$8&gt;=$I555,S$8&lt;=$I555+$K555-1),2,IF(AND($G555="Milestone",S$8&gt;=$I555,S$8&lt;=$I555+$K555-1),1,""))</f>
        <v/>
      </c>
      <c r="T303" s="141">
        <f>IF(AND($G555="Goal",T$8&gt;=$I555,T$8&lt;=$I555+$K555-1),2,IF(AND($G555="Milestone",T$8&gt;=$I555,T$8&lt;=$I555+$K555-1),1,""))</f>
        <v/>
      </c>
      <c r="U303" s="141">
        <f>IF(AND($G555="Goal",U$8&gt;=$I555,U$8&lt;=$I555+$K555-1),2,IF(AND($G555="Milestone",U$8&gt;=$I555,U$8&lt;=$I555+$K555-1),1,""))</f>
        <v/>
      </c>
      <c r="V303" s="141">
        <f>IF(AND($G555="Goal",V$8&gt;=$I555,V$8&lt;=$I555+$K555-1),2,IF(AND($G555="Milestone",V$8&gt;=$I555,V$8&lt;=$I555+$K555-1),1,""))</f>
        <v/>
      </c>
      <c r="W303" s="141">
        <f>IF(AND($G555="Goal",W$8&gt;=$I555,W$8&lt;=$I555+$K555-1),2,IF(AND($G555="Milestone",W$8&gt;=$I555,W$8&lt;=$I555+$K555-1),1,""))</f>
        <v/>
      </c>
      <c r="X303" s="218">
        <f>Milestones4352[[#This Row],[GoLive]]-Milestones4352[[#This Row],[Start Date]]</f>
        <v/>
      </c>
    </row>
    <row r="304" ht="75" customHeight="1" s="214">
      <c r="B304" s="138" t="n"/>
      <c r="C304" s="171" t="n"/>
      <c r="D304" s="183" t="n"/>
      <c r="E304" s="183" t="n"/>
      <c r="F304" s="183" t="n"/>
      <c r="G304" s="183" t="n"/>
      <c r="H304" s="191" t="n"/>
      <c r="I304" s="172" t="n"/>
      <c r="J304" s="192" t="n"/>
      <c r="K304" s="174">
        <f>Milestones4352[[#This Row],[End Date]]-Milestones4352[[#This Row],[Start Date]]</f>
        <v/>
      </c>
      <c r="L304" s="181" t="n"/>
      <c r="M304" s="141" t="n"/>
      <c r="N304" s="141" t="n"/>
      <c r="O304" s="141" t="n"/>
      <c r="P304" s="141">
        <f>IF(AND($G556="Goal",P$8&gt;=$I556,P$8&lt;=$I556+$K556-1),2,IF(AND($G556="Milestone",P$8&gt;=$I556,P$8&lt;=$I556+$K556-1),1,""))</f>
        <v/>
      </c>
      <c r="Q304" s="141">
        <f>IF(AND($G556="Goal",Q$8&gt;=$I556,Q$8&lt;=$I556+$K556-1),2,IF(AND($G556="Milestone",Q$8&gt;=$I556,Q$8&lt;=$I556+$K556-1),1,""))</f>
        <v/>
      </c>
      <c r="R304" s="141">
        <f>IF(AND($G556="Goal",R$8&gt;=$I556,R$8&lt;=$I556+$K556-1),2,IF(AND($G556="Milestone",R$8&gt;=$I556,R$8&lt;=$I556+$K556-1),1,""))</f>
        <v/>
      </c>
      <c r="S304" s="141">
        <f>IF(AND($G556="Goal",S$8&gt;=$I556,S$8&lt;=$I556+$K556-1),2,IF(AND($G556="Milestone",S$8&gt;=$I556,S$8&lt;=$I556+$K556-1),1,""))</f>
        <v/>
      </c>
      <c r="T304" s="141">
        <f>IF(AND($G556="Goal",T$8&gt;=$I556,T$8&lt;=$I556+$K556-1),2,IF(AND($G556="Milestone",T$8&gt;=$I556,T$8&lt;=$I556+$K556-1),1,""))</f>
        <v/>
      </c>
      <c r="U304" s="141">
        <f>IF(AND($G556="Goal",U$8&gt;=$I556,U$8&lt;=$I556+$K556-1),2,IF(AND($G556="Milestone",U$8&gt;=$I556,U$8&lt;=$I556+$K556-1),1,""))</f>
        <v/>
      </c>
      <c r="V304" s="141">
        <f>IF(AND($G556="Goal",V$8&gt;=$I556,V$8&lt;=$I556+$K556-1),2,IF(AND($G556="Milestone",V$8&gt;=$I556,V$8&lt;=$I556+$K556-1),1,""))</f>
        <v/>
      </c>
      <c r="W304" s="141">
        <f>IF(AND($G556="Goal",W$8&gt;=$I556,W$8&lt;=$I556+$K556-1),2,IF(AND($G556="Milestone",W$8&gt;=$I556,W$8&lt;=$I556+$K556-1),1,""))</f>
        <v/>
      </c>
      <c r="X304" s="218">
        <f>Milestones4352[[#This Row],[GoLive]]-Milestones4352[[#This Row],[Start Date]]</f>
        <v/>
      </c>
    </row>
    <row r="305" ht="75" customHeight="1" s="214">
      <c r="B305" s="138" t="n"/>
      <c r="C305" s="171" t="n"/>
      <c r="D305" s="183" t="n"/>
      <c r="E305" s="183" t="n"/>
      <c r="F305" s="183" t="n"/>
      <c r="G305" s="183" t="n"/>
      <c r="H305" s="191" t="n"/>
      <c r="I305" s="172" t="n"/>
      <c r="J305" s="192" t="n"/>
      <c r="K305" s="174">
        <f>Milestones4352[[#This Row],[End Date]]-Milestones4352[[#This Row],[Start Date]]</f>
        <v/>
      </c>
      <c r="L305" s="181" t="n"/>
      <c r="M305" s="141" t="n"/>
      <c r="N305" s="141" t="n"/>
      <c r="O305" s="141" t="n"/>
      <c r="P305" s="141">
        <f>IF(AND($G557="Goal",P$8&gt;=$I557,P$8&lt;=$I557+$K557-1),2,IF(AND($G557="Milestone",P$8&gt;=$I557,P$8&lt;=$I557+$K557-1),1,""))</f>
        <v/>
      </c>
      <c r="Q305" s="141">
        <f>IF(AND($G557="Goal",Q$8&gt;=$I557,Q$8&lt;=$I557+$K557-1),2,IF(AND($G557="Milestone",Q$8&gt;=$I557,Q$8&lt;=$I557+$K557-1),1,""))</f>
        <v/>
      </c>
      <c r="R305" s="141">
        <f>IF(AND($G557="Goal",R$8&gt;=$I557,R$8&lt;=$I557+$K557-1),2,IF(AND($G557="Milestone",R$8&gt;=$I557,R$8&lt;=$I557+$K557-1),1,""))</f>
        <v/>
      </c>
      <c r="S305" s="141">
        <f>IF(AND($G557="Goal",S$8&gt;=$I557,S$8&lt;=$I557+$K557-1),2,IF(AND($G557="Milestone",S$8&gt;=$I557,S$8&lt;=$I557+$K557-1),1,""))</f>
        <v/>
      </c>
      <c r="T305" s="141">
        <f>IF(AND($G557="Goal",T$8&gt;=$I557,T$8&lt;=$I557+$K557-1),2,IF(AND($G557="Milestone",T$8&gt;=$I557,T$8&lt;=$I557+$K557-1),1,""))</f>
        <v/>
      </c>
      <c r="U305" s="141">
        <f>IF(AND($G557="Goal",U$8&gt;=$I557,U$8&lt;=$I557+$K557-1),2,IF(AND($G557="Milestone",U$8&gt;=$I557,U$8&lt;=$I557+$K557-1),1,""))</f>
        <v/>
      </c>
      <c r="V305" s="141">
        <f>IF(AND($G557="Goal",V$8&gt;=$I557,V$8&lt;=$I557+$K557-1),2,IF(AND($G557="Milestone",V$8&gt;=$I557,V$8&lt;=$I557+$K557-1),1,""))</f>
        <v/>
      </c>
      <c r="W305" s="141">
        <f>IF(AND($G557="Goal",W$8&gt;=$I557,W$8&lt;=$I557+$K557-1),2,IF(AND($G557="Milestone",W$8&gt;=$I557,W$8&lt;=$I557+$K557-1),1,""))</f>
        <v/>
      </c>
      <c r="X305" s="218">
        <f>Milestones4352[[#This Row],[GoLive]]-Milestones4352[[#This Row],[Start Date]]</f>
        <v/>
      </c>
    </row>
    <row r="306" ht="75" customHeight="1" s="214">
      <c r="B306" s="138" t="n"/>
      <c r="C306" s="171" t="n"/>
      <c r="D306" s="183" t="n"/>
      <c r="E306" s="183" t="n"/>
      <c r="F306" s="183" t="n"/>
      <c r="G306" s="183" t="n"/>
      <c r="H306" s="191" t="n"/>
      <c r="I306" s="172" t="n"/>
      <c r="J306" s="192" t="n"/>
      <c r="K306" s="174">
        <f>Milestones4352[[#This Row],[End Date]]-Milestones4352[[#This Row],[Start Date]]</f>
        <v/>
      </c>
      <c r="L306" s="181" t="n"/>
      <c r="M306" s="141" t="n"/>
      <c r="N306" s="141" t="n"/>
      <c r="O306" s="141" t="n"/>
      <c r="P306" s="141">
        <f>IF(AND($G558="Goal",P$8&gt;=$I558,P$8&lt;=$I558+$K558-1),2,IF(AND($G558="Milestone",P$8&gt;=$I558,P$8&lt;=$I558+$K558-1),1,""))</f>
        <v/>
      </c>
      <c r="Q306" s="141">
        <f>IF(AND($G558="Goal",Q$8&gt;=$I558,Q$8&lt;=$I558+$K558-1),2,IF(AND($G558="Milestone",Q$8&gt;=$I558,Q$8&lt;=$I558+$K558-1),1,""))</f>
        <v/>
      </c>
      <c r="R306" s="141">
        <f>IF(AND($G558="Goal",R$8&gt;=$I558,R$8&lt;=$I558+$K558-1),2,IF(AND($G558="Milestone",R$8&gt;=$I558,R$8&lt;=$I558+$K558-1),1,""))</f>
        <v/>
      </c>
      <c r="S306" s="141">
        <f>IF(AND($G558="Goal",S$8&gt;=$I558,S$8&lt;=$I558+$K558-1),2,IF(AND($G558="Milestone",S$8&gt;=$I558,S$8&lt;=$I558+$K558-1),1,""))</f>
        <v/>
      </c>
      <c r="T306" s="141">
        <f>IF(AND($G558="Goal",T$8&gt;=$I558,T$8&lt;=$I558+$K558-1),2,IF(AND($G558="Milestone",T$8&gt;=$I558,T$8&lt;=$I558+$K558-1),1,""))</f>
        <v/>
      </c>
      <c r="U306" s="141">
        <f>IF(AND($G558="Goal",U$8&gt;=$I558,U$8&lt;=$I558+$K558-1),2,IF(AND($G558="Milestone",U$8&gt;=$I558,U$8&lt;=$I558+$K558-1),1,""))</f>
        <v/>
      </c>
      <c r="V306" s="141">
        <f>IF(AND($G558="Goal",V$8&gt;=$I558,V$8&lt;=$I558+$K558-1),2,IF(AND($G558="Milestone",V$8&gt;=$I558,V$8&lt;=$I558+$K558-1),1,""))</f>
        <v/>
      </c>
      <c r="W306" s="141">
        <f>IF(AND($G558="Goal",W$8&gt;=$I558,W$8&lt;=$I558+$K558-1),2,IF(AND($G558="Milestone",W$8&gt;=$I558,W$8&lt;=$I558+$K558-1),1,""))</f>
        <v/>
      </c>
      <c r="X306" s="218">
        <f>Milestones4352[[#This Row],[GoLive]]-Milestones4352[[#This Row],[Start Date]]</f>
        <v/>
      </c>
    </row>
    <row r="307" ht="75" customHeight="1" s="214">
      <c r="B307" s="138" t="n"/>
      <c r="C307" s="171" t="n"/>
      <c r="D307" s="183" t="n"/>
      <c r="E307" s="183" t="n"/>
      <c r="F307" s="183" t="n"/>
      <c r="G307" s="183" t="n"/>
      <c r="H307" s="191" t="n"/>
      <c r="I307" s="172" t="n"/>
      <c r="J307" s="192" t="n"/>
      <c r="K307" s="174">
        <f>Milestones4352[[#This Row],[End Date]]-Milestones4352[[#This Row],[Start Date]]</f>
        <v/>
      </c>
      <c r="L307" s="181" t="n"/>
      <c r="M307" s="141" t="n"/>
      <c r="N307" s="141" t="n"/>
      <c r="O307" s="141" t="n"/>
      <c r="P307" s="141">
        <f>IF(AND($G559="Goal",P$8&gt;=$I559,P$8&lt;=$I559+$K559-1),2,IF(AND($G559="Milestone",P$8&gt;=$I559,P$8&lt;=$I559+$K559-1),1,""))</f>
        <v/>
      </c>
      <c r="Q307" s="141">
        <f>IF(AND($G559="Goal",Q$8&gt;=$I559,Q$8&lt;=$I559+$K559-1),2,IF(AND($G559="Milestone",Q$8&gt;=$I559,Q$8&lt;=$I559+$K559-1),1,""))</f>
        <v/>
      </c>
      <c r="R307" s="141">
        <f>IF(AND($G559="Goal",R$8&gt;=$I559,R$8&lt;=$I559+$K559-1),2,IF(AND($G559="Milestone",R$8&gt;=$I559,R$8&lt;=$I559+$K559-1),1,""))</f>
        <v/>
      </c>
      <c r="S307" s="141">
        <f>IF(AND($G559="Goal",S$8&gt;=$I559,S$8&lt;=$I559+$K559-1),2,IF(AND($G559="Milestone",S$8&gt;=$I559,S$8&lt;=$I559+$K559-1),1,""))</f>
        <v/>
      </c>
      <c r="T307" s="141">
        <f>IF(AND($G559="Goal",T$8&gt;=$I559,T$8&lt;=$I559+$K559-1),2,IF(AND($G559="Milestone",T$8&gt;=$I559,T$8&lt;=$I559+$K559-1),1,""))</f>
        <v/>
      </c>
      <c r="U307" s="141">
        <f>IF(AND($G559="Goal",U$8&gt;=$I559,U$8&lt;=$I559+$K559-1),2,IF(AND($G559="Milestone",U$8&gt;=$I559,U$8&lt;=$I559+$K559-1),1,""))</f>
        <v/>
      </c>
      <c r="V307" s="141">
        <f>IF(AND($G559="Goal",V$8&gt;=$I559,V$8&lt;=$I559+$K559-1),2,IF(AND($G559="Milestone",V$8&gt;=$I559,V$8&lt;=$I559+$K559-1),1,""))</f>
        <v/>
      </c>
      <c r="W307" s="141">
        <f>IF(AND($G559="Goal",W$8&gt;=$I559,W$8&lt;=$I559+$K559-1),2,IF(AND($G559="Milestone",W$8&gt;=$I559,W$8&lt;=$I559+$K559-1),1,""))</f>
        <v/>
      </c>
      <c r="X307" s="218">
        <f>Milestones4352[[#This Row],[GoLive]]-Milestones4352[[#This Row],[Start Date]]</f>
        <v/>
      </c>
    </row>
    <row r="308" ht="75" customHeight="1" s="214">
      <c r="B308" s="138" t="n"/>
      <c r="C308" s="171" t="n"/>
      <c r="D308" s="183" t="n"/>
      <c r="E308" s="183" t="n"/>
      <c r="F308" s="183" t="n"/>
      <c r="G308" s="183" t="n"/>
      <c r="H308" s="191" t="n"/>
      <c r="I308" s="172" t="n"/>
      <c r="J308" s="192" t="n"/>
      <c r="K308" s="174">
        <f>Milestones4352[[#This Row],[End Date]]-Milestones4352[[#This Row],[Start Date]]</f>
        <v/>
      </c>
      <c r="L308" s="181" t="n"/>
      <c r="M308" s="141" t="n"/>
      <c r="N308" s="141" t="n"/>
      <c r="O308" s="141" t="n"/>
      <c r="P308" s="141">
        <f>IF(AND($G560="Goal",P$8&gt;=$I560,P$8&lt;=$I560+$K560-1),2,IF(AND($G560="Milestone",P$8&gt;=$I560,P$8&lt;=$I560+$K560-1),1,""))</f>
        <v/>
      </c>
      <c r="Q308" s="141">
        <f>IF(AND($G560="Goal",Q$8&gt;=$I560,Q$8&lt;=$I560+$K560-1),2,IF(AND($G560="Milestone",Q$8&gt;=$I560,Q$8&lt;=$I560+$K560-1),1,""))</f>
        <v/>
      </c>
      <c r="R308" s="141">
        <f>IF(AND($G560="Goal",R$8&gt;=$I560,R$8&lt;=$I560+$K560-1),2,IF(AND($G560="Milestone",R$8&gt;=$I560,R$8&lt;=$I560+$K560-1),1,""))</f>
        <v/>
      </c>
      <c r="S308" s="141">
        <f>IF(AND($G560="Goal",S$8&gt;=$I560,S$8&lt;=$I560+$K560-1),2,IF(AND($G560="Milestone",S$8&gt;=$I560,S$8&lt;=$I560+$K560-1),1,""))</f>
        <v/>
      </c>
      <c r="T308" s="141">
        <f>IF(AND($G560="Goal",T$8&gt;=$I560,T$8&lt;=$I560+$K560-1),2,IF(AND($G560="Milestone",T$8&gt;=$I560,T$8&lt;=$I560+$K560-1),1,""))</f>
        <v/>
      </c>
      <c r="U308" s="141">
        <f>IF(AND($G560="Goal",U$8&gt;=$I560,U$8&lt;=$I560+$K560-1),2,IF(AND($G560="Milestone",U$8&gt;=$I560,U$8&lt;=$I560+$K560-1),1,""))</f>
        <v/>
      </c>
      <c r="V308" s="141">
        <f>IF(AND($G560="Goal",V$8&gt;=$I560,V$8&lt;=$I560+$K560-1),2,IF(AND($G560="Milestone",V$8&gt;=$I560,V$8&lt;=$I560+$K560-1),1,""))</f>
        <v/>
      </c>
      <c r="W308" s="141">
        <f>IF(AND($G560="Goal",W$8&gt;=$I560,W$8&lt;=$I560+$K560-1),2,IF(AND($G560="Milestone",W$8&gt;=$I560,W$8&lt;=$I560+$K560-1),1,""))</f>
        <v/>
      </c>
      <c r="X308" s="218">
        <f>Milestones4352[[#This Row],[GoLive]]-Milestones4352[[#This Row],[Start Date]]</f>
        <v/>
      </c>
    </row>
    <row r="309" ht="75" customHeight="1" s="214">
      <c r="B309" s="138" t="n"/>
      <c r="C309" s="171" t="n"/>
      <c r="D309" s="183" t="n"/>
      <c r="E309" s="183" t="n"/>
      <c r="F309" s="183" t="n"/>
      <c r="G309" s="183" t="n"/>
      <c r="H309" s="191" t="n"/>
      <c r="I309" s="172" t="n"/>
      <c r="J309" s="192" t="n"/>
      <c r="K309" s="174">
        <f>Milestones4352[[#This Row],[End Date]]-Milestones4352[[#This Row],[Start Date]]</f>
        <v/>
      </c>
      <c r="L309" s="181" t="n"/>
      <c r="M309" s="141" t="n"/>
      <c r="N309" s="141" t="n"/>
      <c r="O309" s="141" t="n"/>
      <c r="P309" s="141">
        <f>IF(AND($G561="Goal",P$8&gt;=$I561,P$8&lt;=$I561+$K561-1),2,IF(AND($G561="Milestone",P$8&gt;=$I561,P$8&lt;=$I561+$K561-1),1,""))</f>
        <v/>
      </c>
      <c r="Q309" s="141">
        <f>IF(AND($G561="Goal",Q$8&gt;=$I561,Q$8&lt;=$I561+$K561-1),2,IF(AND($G561="Milestone",Q$8&gt;=$I561,Q$8&lt;=$I561+$K561-1),1,""))</f>
        <v/>
      </c>
      <c r="R309" s="141">
        <f>IF(AND($G561="Goal",R$8&gt;=$I561,R$8&lt;=$I561+$K561-1),2,IF(AND($G561="Milestone",R$8&gt;=$I561,R$8&lt;=$I561+$K561-1),1,""))</f>
        <v/>
      </c>
      <c r="S309" s="141">
        <f>IF(AND($G561="Goal",S$8&gt;=$I561,S$8&lt;=$I561+$K561-1),2,IF(AND($G561="Milestone",S$8&gt;=$I561,S$8&lt;=$I561+$K561-1),1,""))</f>
        <v/>
      </c>
      <c r="T309" s="141">
        <f>IF(AND($G561="Goal",T$8&gt;=$I561,T$8&lt;=$I561+$K561-1),2,IF(AND($G561="Milestone",T$8&gt;=$I561,T$8&lt;=$I561+$K561-1),1,""))</f>
        <v/>
      </c>
      <c r="U309" s="141">
        <f>IF(AND($G561="Goal",U$8&gt;=$I561,U$8&lt;=$I561+$K561-1),2,IF(AND($G561="Milestone",U$8&gt;=$I561,U$8&lt;=$I561+$K561-1),1,""))</f>
        <v/>
      </c>
      <c r="V309" s="141">
        <f>IF(AND($G561="Goal",V$8&gt;=$I561,V$8&lt;=$I561+$K561-1),2,IF(AND($G561="Milestone",V$8&gt;=$I561,V$8&lt;=$I561+$K561-1),1,""))</f>
        <v/>
      </c>
      <c r="W309" s="141">
        <f>IF(AND($G561="Goal",W$8&gt;=$I561,W$8&lt;=$I561+$K561-1),2,IF(AND($G561="Milestone",W$8&gt;=$I561,W$8&lt;=$I561+$K561-1),1,""))</f>
        <v/>
      </c>
      <c r="X309" s="218">
        <f>Milestones4352[[#This Row],[GoLive]]-Milestones4352[[#This Row],[Start Date]]</f>
        <v/>
      </c>
    </row>
    <row r="310" ht="75" customHeight="1" s="214">
      <c r="B310" s="138" t="n"/>
      <c r="C310" s="171" t="n"/>
      <c r="D310" s="183" t="n"/>
      <c r="E310" s="183" t="n"/>
      <c r="F310" s="183" t="n"/>
      <c r="G310" s="183" t="n"/>
      <c r="H310" s="191" t="n"/>
      <c r="I310" s="172" t="n"/>
      <c r="J310" s="192" t="n"/>
      <c r="K310" s="174">
        <f>Milestones4352[[#This Row],[End Date]]-Milestones4352[[#This Row],[Start Date]]</f>
        <v/>
      </c>
      <c r="L310" s="181" t="n"/>
      <c r="M310" s="141" t="n"/>
      <c r="N310" s="141" t="n"/>
      <c r="O310" s="141" t="n"/>
      <c r="P310" s="141">
        <f>IF(AND($G562="Goal",P$8&gt;=$I562,P$8&lt;=$I562+$K562-1),2,IF(AND($G562="Milestone",P$8&gt;=$I562,P$8&lt;=$I562+$K562-1),1,""))</f>
        <v/>
      </c>
      <c r="Q310" s="141">
        <f>IF(AND($G562="Goal",Q$8&gt;=$I562,Q$8&lt;=$I562+$K562-1),2,IF(AND($G562="Milestone",Q$8&gt;=$I562,Q$8&lt;=$I562+$K562-1),1,""))</f>
        <v/>
      </c>
      <c r="R310" s="141">
        <f>IF(AND($G562="Goal",R$8&gt;=$I562,R$8&lt;=$I562+$K562-1),2,IF(AND($G562="Milestone",R$8&gt;=$I562,R$8&lt;=$I562+$K562-1),1,""))</f>
        <v/>
      </c>
      <c r="S310" s="141">
        <f>IF(AND($G562="Goal",S$8&gt;=$I562,S$8&lt;=$I562+$K562-1),2,IF(AND($G562="Milestone",S$8&gt;=$I562,S$8&lt;=$I562+$K562-1),1,""))</f>
        <v/>
      </c>
      <c r="T310" s="141">
        <f>IF(AND($G562="Goal",T$8&gt;=$I562,T$8&lt;=$I562+$K562-1),2,IF(AND($G562="Milestone",T$8&gt;=$I562,T$8&lt;=$I562+$K562-1),1,""))</f>
        <v/>
      </c>
      <c r="U310" s="141">
        <f>IF(AND($G562="Goal",U$8&gt;=$I562,U$8&lt;=$I562+$K562-1),2,IF(AND($G562="Milestone",U$8&gt;=$I562,U$8&lt;=$I562+$K562-1),1,""))</f>
        <v/>
      </c>
      <c r="V310" s="141">
        <f>IF(AND($G562="Goal",V$8&gt;=$I562,V$8&lt;=$I562+$K562-1),2,IF(AND($G562="Milestone",V$8&gt;=$I562,V$8&lt;=$I562+$K562-1),1,""))</f>
        <v/>
      </c>
      <c r="W310" s="141">
        <f>IF(AND($G562="Goal",W$8&gt;=$I562,W$8&lt;=$I562+$K562-1),2,IF(AND($G562="Milestone",W$8&gt;=$I562,W$8&lt;=$I562+$K562-1),1,""))</f>
        <v/>
      </c>
      <c r="X310" s="218">
        <f>Milestones4352[[#This Row],[GoLive]]-Milestones4352[[#This Row],[Start Date]]</f>
        <v/>
      </c>
    </row>
    <row r="311" ht="75" customHeight="1" s="214">
      <c r="B311" s="138" t="n"/>
      <c r="C311" s="171" t="n"/>
      <c r="D311" s="183" t="n"/>
      <c r="E311" s="183" t="n"/>
      <c r="F311" s="183" t="n"/>
      <c r="G311" s="183" t="n"/>
      <c r="H311" s="191" t="n"/>
      <c r="I311" s="172" t="n"/>
      <c r="J311" s="192" t="n"/>
      <c r="K311" s="174">
        <f>Milestones4352[[#This Row],[End Date]]-Milestones4352[[#This Row],[Start Date]]</f>
        <v/>
      </c>
      <c r="L311" s="181" t="n"/>
      <c r="M311" s="141" t="n"/>
      <c r="N311" s="141" t="n"/>
      <c r="O311" s="141" t="n"/>
      <c r="P311" s="141">
        <f>IF(AND($G563="Goal",P$8&gt;=$I563,P$8&lt;=$I563+$K563-1),2,IF(AND($G563="Milestone",P$8&gt;=$I563,P$8&lt;=$I563+$K563-1),1,""))</f>
        <v/>
      </c>
      <c r="Q311" s="141">
        <f>IF(AND($G563="Goal",Q$8&gt;=$I563,Q$8&lt;=$I563+$K563-1),2,IF(AND($G563="Milestone",Q$8&gt;=$I563,Q$8&lt;=$I563+$K563-1),1,""))</f>
        <v/>
      </c>
      <c r="R311" s="141">
        <f>IF(AND($G563="Goal",R$8&gt;=$I563,R$8&lt;=$I563+$K563-1),2,IF(AND($G563="Milestone",R$8&gt;=$I563,R$8&lt;=$I563+$K563-1),1,""))</f>
        <v/>
      </c>
      <c r="S311" s="141">
        <f>IF(AND($G563="Goal",S$8&gt;=$I563,S$8&lt;=$I563+$K563-1),2,IF(AND($G563="Milestone",S$8&gt;=$I563,S$8&lt;=$I563+$K563-1),1,""))</f>
        <v/>
      </c>
      <c r="T311" s="141">
        <f>IF(AND($G563="Goal",T$8&gt;=$I563,T$8&lt;=$I563+$K563-1),2,IF(AND($G563="Milestone",T$8&gt;=$I563,T$8&lt;=$I563+$K563-1),1,""))</f>
        <v/>
      </c>
      <c r="U311" s="141">
        <f>IF(AND($G563="Goal",U$8&gt;=$I563,U$8&lt;=$I563+$K563-1),2,IF(AND($G563="Milestone",U$8&gt;=$I563,U$8&lt;=$I563+$K563-1),1,""))</f>
        <v/>
      </c>
      <c r="V311" s="141">
        <f>IF(AND($G563="Goal",V$8&gt;=$I563,V$8&lt;=$I563+$K563-1),2,IF(AND($G563="Milestone",V$8&gt;=$I563,V$8&lt;=$I563+$K563-1),1,""))</f>
        <v/>
      </c>
      <c r="W311" s="141">
        <f>IF(AND($G563="Goal",W$8&gt;=$I563,W$8&lt;=$I563+$K563-1),2,IF(AND($G563="Milestone",W$8&gt;=$I563,W$8&lt;=$I563+$K563-1),1,""))</f>
        <v/>
      </c>
      <c r="X311" s="218">
        <f>Milestones4352[[#This Row],[GoLive]]-Milestones4352[[#This Row],[Start Date]]</f>
        <v/>
      </c>
    </row>
    <row r="312" ht="75" customHeight="1" s="214">
      <c r="B312" s="138" t="n"/>
      <c r="C312" s="171" t="n"/>
      <c r="D312" s="183" t="n"/>
      <c r="E312" s="183" t="n"/>
      <c r="F312" s="183" t="n"/>
      <c r="G312" s="183" t="n"/>
      <c r="H312" s="191" t="n"/>
      <c r="I312" s="172" t="n"/>
      <c r="J312" s="192" t="n"/>
      <c r="K312" s="174">
        <f>Milestones4352[[#This Row],[End Date]]-Milestones4352[[#This Row],[Start Date]]</f>
        <v/>
      </c>
      <c r="L312" s="181" t="n"/>
      <c r="M312" s="141" t="n"/>
      <c r="N312" s="141" t="n"/>
      <c r="O312" s="141" t="n"/>
      <c r="P312" s="141">
        <f>IF(AND($G564="Goal",P$8&gt;=$I564,P$8&lt;=$I564+$K564-1),2,IF(AND($G564="Milestone",P$8&gt;=$I564,P$8&lt;=$I564+$K564-1),1,""))</f>
        <v/>
      </c>
      <c r="Q312" s="141">
        <f>IF(AND($G564="Goal",Q$8&gt;=$I564,Q$8&lt;=$I564+$K564-1),2,IF(AND($G564="Milestone",Q$8&gt;=$I564,Q$8&lt;=$I564+$K564-1),1,""))</f>
        <v/>
      </c>
      <c r="R312" s="141">
        <f>IF(AND($G564="Goal",R$8&gt;=$I564,R$8&lt;=$I564+$K564-1),2,IF(AND($G564="Milestone",R$8&gt;=$I564,R$8&lt;=$I564+$K564-1),1,""))</f>
        <v/>
      </c>
      <c r="S312" s="141">
        <f>IF(AND($G564="Goal",S$8&gt;=$I564,S$8&lt;=$I564+$K564-1),2,IF(AND($G564="Milestone",S$8&gt;=$I564,S$8&lt;=$I564+$K564-1),1,""))</f>
        <v/>
      </c>
      <c r="T312" s="141">
        <f>IF(AND($G564="Goal",T$8&gt;=$I564,T$8&lt;=$I564+$K564-1),2,IF(AND($G564="Milestone",T$8&gt;=$I564,T$8&lt;=$I564+$K564-1),1,""))</f>
        <v/>
      </c>
      <c r="U312" s="141">
        <f>IF(AND($G564="Goal",U$8&gt;=$I564,U$8&lt;=$I564+$K564-1),2,IF(AND($G564="Milestone",U$8&gt;=$I564,U$8&lt;=$I564+$K564-1),1,""))</f>
        <v/>
      </c>
      <c r="V312" s="141">
        <f>IF(AND($G564="Goal",V$8&gt;=$I564,V$8&lt;=$I564+$K564-1),2,IF(AND($G564="Milestone",V$8&gt;=$I564,V$8&lt;=$I564+$K564-1),1,""))</f>
        <v/>
      </c>
      <c r="W312" s="141">
        <f>IF(AND($G564="Goal",W$8&gt;=$I564,W$8&lt;=$I564+$K564-1),2,IF(AND($G564="Milestone",W$8&gt;=$I564,W$8&lt;=$I564+$K564-1),1,""))</f>
        <v/>
      </c>
      <c r="X312" s="218">
        <f>Milestones4352[[#This Row],[GoLive]]-Milestones4352[[#This Row],[Start Date]]</f>
        <v/>
      </c>
    </row>
    <row r="313" ht="75" customHeight="1" s="214">
      <c r="B313" s="138" t="n"/>
      <c r="C313" s="171" t="n"/>
      <c r="D313" s="183" t="n"/>
      <c r="E313" s="183" t="n"/>
      <c r="F313" s="183" t="n"/>
      <c r="G313" s="183" t="n"/>
      <c r="H313" s="191" t="n"/>
      <c r="I313" s="172" t="n"/>
      <c r="J313" s="192" t="n"/>
      <c r="K313" s="174">
        <f>Milestones4352[[#This Row],[End Date]]-Milestones4352[[#This Row],[Start Date]]</f>
        <v/>
      </c>
      <c r="L313" s="181" t="n"/>
      <c r="M313" s="141" t="n"/>
      <c r="N313" s="141" t="n"/>
      <c r="O313" s="141" t="n"/>
      <c r="P313" s="141">
        <f>IF(AND($G565="Goal",P$8&gt;=$I565,P$8&lt;=$I565+$K565-1),2,IF(AND($G565="Milestone",P$8&gt;=$I565,P$8&lt;=$I565+$K565-1),1,""))</f>
        <v/>
      </c>
      <c r="Q313" s="141">
        <f>IF(AND($G565="Goal",Q$8&gt;=$I565,Q$8&lt;=$I565+$K565-1),2,IF(AND($G565="Milestone",Q$8&gt;=$I565,Q$8&lt;=$I565+$K565-1),1,""))</f>
        <v/>
      </c>
      <c r="R313" s="141">
        <f>IF(AND($G565="Goal",R$8&gt;=$I565,R$8&lt;=$I565+$K565-1),2,IF(AND($G565="Milestone",R$8&gt;=$I565,R$8&lt;=$I565+$K565-1),1,""))</f>
        <v/>
      </c>
      <c r="S313" s="141">
        <f>IF(AND($G565="Goal",S$8&gt;=$I565,S$8&lt;=$I565+$K565-1),2,IF(AND($G565="Milestone",S$8&gt;=$I565,S$8&lt;=$I565+$K565-1),1,""))</f>
        <v/>
      </c>
      <c r="T313" s="141">
        <f>IF(AND($G565="Goal",T$8&gt;=$I565,T$8&lt;=$I565+$K565-1),2,IF(AND($G565="Milestone",T$8&gt;=$I565,T$8&lt;=$I565+$K565-1),1,""))</f>
        <v/>
      </c>
      <c r="U313" s="141">
        <f>IF(AND($G565="Goal",U$8&gt;=$I565,U$8&lt;=$I565+$K565-1),2,IF(AND($G565="Milestone",U$8&gt;=$I565,U$8&lt;=$I565+$K565-1),1,""))</f>
        <v/>
      </c>
      <c r="V313" s="141">
        <f>IF(AND($G565="Goal",V$8&gt;=$I565,V$8&lt;=$I565+$K565-1),2,IF(AND($G565="Milestone",V$8&gt;=$I565,V$8&lt;=$I565+$K565-1),1,""))</f>
        <v/>
      </c>
      <c r="W313" s="141">
        <f>IF(AND($G565="Goal",W$8&gt;=$I565,W$8&lt;=$I565+$K565-1),2,IF(AND($G565="Milestone",W$8&gt;=$I565,W$8&lt;=$I565+$K565-1),1,""))</f>
        <v/>
      </c>
      <c r="X313" s="218">
        <f>Milestones4352[[#This Row],[GoLive]]-Milestones4352[[#This Row],[Start Date]]</f>
        <v/>
      </c>
    </row>
    <row r="314" ht="75" customHeight="1" s="214">
      <c r="B314" s="138" t="n"/>
      <c r="C314" s="171" t="n"/>
      <c r="D314" s="183" t="n"/>
      <c r="E314" s="183" t="n"/>
      <c r="F314" s="183" t="n"/>
      <c r="G314" s="183" t="n"/>
      <c r="H314" s="191" t="n"/>
      <c r="I314" s="172" t="n"/>
      <c r="J314" s="194" t="n"/>
      <c r="K314" s="174">
        <f>Milestones4352[[#This Row],[End Date]]-Milestones4352[[#This Row],[Start Date]]</f>
        <v/>
      </c>
      <c r="L314" s="195" t="n"/>
      <c r="X314" s="218">
        <f>Milestones4352[[#This Row],[GoLive]]-Milestones4352[[#This Row],[Start Date]]</f>
        <v/>
      </c>
    </row>
    <row r="315" ht="15" customHeight="1" s="214"/>
    <row r="316" ht="15" customHeight="1" s="214"/>
    <row r="317" ht="15" customHeight="1" s="214"/>
    <row r="318" ht="15" customHeight="1" s="214"/>
    <row r="319" ht="15" customHeight="1" s="214"/>
    <row r="320" ht="15" customHeight="1" s="214"/>
    <row r="321" ht="15" customHeight="1" s="214"/>
    <row r="322" ht="15" customHeight="1" s="214"/>
    <row r="323" ht="15" customHeight="1" s="214"/>
    <row r="324" ht="15" customHeight="1" s="214"/>
    <row r="325" ht="15" customHeight="1" s="214"/>
    <row r="326" ht="15" customHeight="1" s="214"/>
    <row r="327" ht="15" customHeight="1" s="214"/>
    <row r="328" ht="15" customHeight="1" s="214"/>
    <row r="329" ht="15" customHeight="1" s="214"/>
    <row r="330" ht="15" customHeight="1" s="214"/>
    <row r="331" ht="15" customHeight="1" s="214"/>
    <row r="332" ht="15" customHeight="1" s="214"/>
    <row r="333" ht="15" customHeight="1" s="214"/>
    <row r="334" ht="15" customHeight="1" s="214"/>
    <row r="335" ht="15" customHeight="1" s="214"/>
    <row r="336" ht="15" customHeight="1" s="214"/>
    <row r="337" ht="15" customHeight="1" s="214"/>
    <row r="338" ht="15" customHeight="1" s="214"/>
    <row r="339" ht="15" customHeight="1" s="214"/>
    <row r="340" ht="15" customHeight="1" s="214"/>
    <row r="341" ht="15" customHeight="1" s="214"/>
    <row r="342" ht="15" customHeight="1" s="214"/>
    <row r="343" ht="15" customHeight="1" s="214"/>
    <row r="344" ht="15" customHeight="1" s="214"/>
    <row r="345" ht="15" customHeight="1" s="214"/>
    <row r="346" ht="15" customHeight="1" s="214"/>
    <row r="347" ht="15" customHeight="1" s="214"/>
    <row r="348" ht="15" customHeight="1" s="214"/>
    <row r="349" ht="15" customHeight="1" s="214"/>
    <row r="350" ht="15" customHeight="1" s="214"/>
    <row r="351" ht="15" customHeight="1" s="214"/>
    <row r="352" ht="15" customHeight="1" s="214"/>
    <row r="353" ht="15" customHeight="1" s="214"/>
    <row r="354" ht="15" customHeight="1" s="214"/>
    <row r="355" ht="15" customHeight="1" s="214"/>
    <row r="356" ht="15" customHeight="1" s="214"/>
    <row r="357" ht="15" customHeight="1" s="214"/>
    <row r="358" ht="15" customHeight="1" s="214"/>
    <row r="359" ht="15" customHeight="1" s="214"/>
    <row r="360" ht="15" customHeight="1" s="214"/>
    <row r="361" ht="15" customHeight="1" s="214"/>
    <row r="362" ht="15" customHeight="1" s="214"/>
    <row r="363" ht="15" customHeight="1" s="214"/>
    <row r="364" ht="15" customHeight="1" s="214"/>
    <row r="365" ht="15" customHeight="1" s="214"/>
    <row r="366" ht="15" customHeight="1" s="214"/>
    <row r="367" ht="15" customHeight="1" s="214"/>
    <row r="368" ht="15" customHeight="1" s="214"/>
    <row r="369" ht="15" customHeight="1" s="214"/>
    <row r="370" ht="15" customHeight="1" s="214"/>
    <row r="371" ht="15" customHeight="1" s="214"/>
    <row r="372" ht="15" customHeight="1" s="214"/>
    <row r="373" ht="15" customHeight="1" s="214"/>
    <row r="374" ht="15" customHeight="1" s="214"/>
    <row r="375" ht="15" customHeight="1" s="214"/>
    <row r="376" ht="15" customHeight="1" s="214"/>
    <row r="377" ht="15" customHeight="1" s="214"/>
    <row r="378" ht="15" customHeight="1" s="214"/>
    <row r="379" ht="15" customHeight="1" s="214"/>
    <row r="380" ht="15" customHeight="1" s="214"/>
    <row r="381" ht="15" customHeight="1" s="214"/>
    <row r="382" ht="15" customHeight="1" s="214"/>
    <row r="383" ht="15" customHeight="1" s="214"/>
    <row r="384" ht="15" customHeight="1" s="214"/>
    <row r="385" ht="15" customHeight="1" s="214"/>
    <row r="386" ht="15" customHeight="1" s="214"/>
    <row r="387" ht="15" customHeight="1" s="214"/>
    <row r="388" ht="15" customHeight="1" s="214"/>
    <row r="389" ht="15" customHeight="1" s="214"/>
    <row r="390" ht="15" customHeight="1" s="214"/>
    <row r="391" ht="15" customHeight="1" s="214"/>
    <row r="392" ht="15" customHeight="1" s="214"/>
    <row r="393" ht="15" customHeight="1" s="214"/>
    <row r="394" ht="15" customHeight="1" s="214"/>
    <row r="395" ht="15" customHeight="1" s="214"/>
    <row r="396" ht="15" customHeight="1" s="214"/>
    <row r="397" ht="15" customHeight="1" s="214"/>
    <row r="398" ht="15" customHeight="1" s="214"/>
    <row r="399" ht="15" customHeight="1" s="214"/>
    <row r="400" ht="15" customHeight="1" s="214"/>
    <row r="401" ht="15" customHeight="1" s="214"/>
    <row r="402" ht="15" customHeight="1" s="214"/>
    <row r="403" ht="15" customHeight="1" s="214"/>
    <row r="404" ht="15" customHeight="1" s="214"/>
    <row r="405" ht="15" customHeight="1" s="214"/>
    <row r="406" ht="15" customHeight="1" s="214"/>
    <row r="407" ht="15" customHeight="1" s="214"/>
    <row r="408" ht="15" customHeight="1" s="214"/>
    <row r="409" ht="15" customHeight="1" s="214"/>
    <row r="410" ht="15" customHeight="1" s="214"/>
    <row r="411" ht="15" customHeight="1" s="214"/>
    <row r="412" ht="15" customHeight="1" s="214"/>
    <row r="413" ht="15" customHeight="1" s="214"/>
    <row r="414" ht="15" customHeight="1" s="214"/>
    <row r="415" ht="15" customHeight="1" s="214"/>
    <row r="416" ht="15" customHeight="1" s="214"/>
    <row r="417" ht="15" customHeight="1" s="214"/>
    <row r="418" ht="15" customHeight="1" s="214"/>
    <row r="419" ht="15" customHeight="1" s="214"/>
    <row r="420" ht="15" customHeight="1" s="214"/>
    <row r="421" ht="15" customHeight="1" s="214"/>
    <row r="422" ht="15" customHeight="1" s="214"/>
    <row r="423" ht="15" customHeight="1" s="214"/>
    <row r="424" ht="15" customHeight="1" s="214"/>
    <row r="425" ht="15" customHeight="1" s="214"/>
    <row r="426" ht="15" customHeight="1" s="214"/>
    <row r="427" ht="15" customHeight="1" s="214"/>
    <row r="428" ht="15" customHeight="1" s="214"/>
    <row r="429" ht="15" customHeight="1" s="214"/>
    <row r="430" ht="15" customHeight="1" s="214"/>
    <row r="431" ht="15" customHeight="1" s="214"/>
    <row r="432" ht="15" customHeight="1" s="214"/>
    <row r="433" ht="15" customHeight="1" s="214"/>
    <row r="434" ht="15" customHeight="1" s="214"/>
    <row r="435" ht="15" customHeight="1" s="214"/>
    <row r="436" ht="15" customHeight="1" s="214"/>
    <row r="437" ht="15" customHeight="1" s="214"/>
    <row r="438" ht="15" customHeight="1" s="214"/>
    <row r="439" ht="15" customHeight="1" s="214"/>
    <row r="440" ht="15" customHeight="1" s="214"/>
    <row r="441" ht="15" customHeight="1" s="214"/>
    <row r="442" ht="15" customHeight="1" s="214"/>
    <row r="443" ht="15" customHeight="1" s="214"/>
    <row r="444" ht="15" customHeight="1" s="214"/>
    <row r="445" ht="15" customHeight="1" s="214"/>
    <row r="446" ht="15" customHeight="1" s="214"/>
    <row r="447" ht="15" customHeight="1" s="214"/>
    <row r="448" ht="15" customHeight="1" s="214"/>
    <row r="449" ht="15" customHeight="1" s="214"/>
    <row r="450" ht="15" customHeight="1" s="214"/>
    <row r="451" ht="15" customHeight="1" s="214"/>
    <row r="452" ht="15" customHeight="1" s="214"/>
    <row r="453" ht="15" customHeight="1" s="214"/>
    <row r="454" ht="15" customHeight="1" s="214"/>
    <row r="455" ht="15" customHeight="1" s="214"/>
    <row r="456" ht="15" customHeight="1" s="214"/>
    <row r="457" ht="15" customHeight="1" s="214"/>
    <row r="458" ht="15" customHeight="1" s="214"/>
    <row r="459" ht="15" customHeight="1" s="214"/>
    <row r="460" ht="15" customHeight="1" s="214"/>
    <row r="461" ht="15" customHeight="1" s="214"/>
    <row r="462" ht="15" customHeight="1" s="214"/>
    <row r="463" ht="15" customHeight="1" s="214"/>
    <row r="464" ht="15" customHeight="1" s="214"/>
    <row r="465" ht="15" customHeight="1" s="214"/>
    <row r="466" ht="15" customHeight="1" s="214"/>
    <row r="467" ht="15" customHeight="1" s="214"/>
    <row r="468" ht="15" customHeight="1" s="214"/>
    <row r="469" ht="15" customHeight="1" s="214"/>
    <row r="470" ht="15" customHeight="1" s="214"/>
    <row r="471" ht="15" customHeight="1" s="214"/>
    <row r="472" ht="15" customHeight="1" s="214"/>
    <row r="473" ht="15" customHeight="1" s="214"/>
    <row r="474" ht="15" customHeight="1" s="214"/>
    <row r="475" ht="15" customHeight="1" s="214"/>
    <row r="476" ht="15" customHeight="1" s="214"/>
    <row r="477" ht="15" customHeight="1" s="214"/>
    <row r="478" ht="15" customHeight="1" s="214"/>
    <row r="479" ht="15" customHeight="1" s="214"/>
    <row r="480" ht="15" customHeight="1" s="214"/>
    <row r="481" ht="15" customHeight="1" s="214"/>
    <row r="482" ht="15" customHeight="1" s="214"/>
    <row r="483" ht="15" customHeight="1" s="214"/>
    <row r="484" ht="15" customHeight="1" s="214"/>
    <row r="485" ht="15" customHeight="1" s="214"/>
    <row r="486" ht="15" customHeight="1" s="214"/>
    <row r="487" ht="15" customHeight="1" s="214"/>
    <row r="488" ht="15" customHeight="1" s="214"/>
    <row r="489" ht="15" customHeight="1" s="214"/>
    <row r="490" ht="15" customHeight="1" s="214"/>
    <row r="491" ht="15" customHeight="1" s="214"/>
    <row r="492" ht="15" customHeight="1" s="214"/>
    <row r="493" ht="15" customHeight="1" s="214"/>
    <row r="494" ht="15" customHeight="1" s="214"/>
    <row r="495" ht="15" customHeight="1" s="214"/>
    <row r="496" ht="15" customHeight="1" s="214"/>
    <row r="497" ht="15" customHeight="1" s="214"/>
    <row r="498" ht="15" customHeight="1" s="214"/>
    <row r="499" ht="15" customHeight="1" s="214"/>
    <row r="500" ht="15" customHeight="1" s="214"/>
    <row r="501" ht="15" customHeight="1" s="214"/>
    <row r="502" ht="15" customHeight="1" s="214"/>
    <row r="503" ht="15" customHeight="1" s="214"/>
    <row r="504" ht="15" customHeight="1" s="214"/>
    <row r="505" ht="15" customHeight="1" s="214"/>
    <row r="506" ht="15" customHeight="1" s="214"/>
    <row r="507" ht="15" customHeight="1" s="214"/>
    <row r="508" ht="15" customHeight="1" s="214"/>
    <row r="509" ht="15" customHeight="1" s="214"/>
    <row r="510" ht="15" customHeight="1" s="214"/>
    <row r="511" ht="15" customHeight="1" s="214"/>
    <row r="512" ht="15" customHeight="1" s="214"/>
    <row r="513" ht="15" customHeight="1" s="214"/>
    <row r="514" ht="15" customHeight="1" s="214"/>
    <row r="515" ht="15" customHeight="1" s="214"/>
    <row r="516" ht="15" customHeight="1" s="214"/>
    <row r="517" ht="15" customHeight="1" s="214"/>
    <row r="518" ht="15" customHeight="1" s="214"/>
    <row r="519" ht="15" customHeight="1" s="214"/>
    <row r="520" ht="15" customHeight="1" s="214"/>
    <row r="521" ht="15" customHeight="1" s="214"/>
    <row r="522" ht="15" customHeight="1" s="214"/>
    <row r="523" ht="15" customHeight="1" s="214"/>
    <row r="524" ht="15" customHeight="1" s="214"/>
    <row r="525" ht="15" customHeight="1" s="214"/>
    <row r="526" ht="15" customHeight="1" s="214"/>
    <row r="527" ht="15" customHeight="1" s="214"/>
    <row r="528" ht="15" customHeight="1" s="214"/>
    <row r="529" ht="15" customHeight="1" s="214"/>
    <row r="530" ht="15" customHeight="1" s="214"/>
    <row r="531" ht="15" customHeight="1" s="214"/>
    <row r="532" ht="15" customHeight="1" s="214"/>
    <row r="533" ht="15" customHeight="1" s="214"/>
    <row r="534" ht="15" customHeight="1" s="214"/>
    <row r="535" ht="15" customHeight="1" s="214"/>
    <row r="536" ht="15" customHeight="1" s="214"/>
    <row r="537" ht="15" customHeight="1" s="214"/>
    <row r="538" ht="15" customHeight="1" s="214"/>
    <row r="539" ht="15" customHeight="1" s="214"/>
    <row r="540" ht="15" customHeight="1" s="214"/>
    <row r="541" ht="15" customHeight="1" s="214"/>
    <row r="542" ht="15" customHeight="1" s="214"/>
    <row r="543" ht="15" customHeight="1" s="214"/>
    <row r="544" ht="15" customHeight="1" s="214"/>
    <row r="545" ht="15" customHeight="1" s="214"/>
    <row r="546" ht="15" customHeight="1" s="214"/>
    <row r="547" ht="15" customHeight="1" s="214"/>
    <row r="548" ht="15" customHeight="1" s="214"/>
    <row r="549" ht="15" customHeight="1" s="214"/>
    <row r="550" ht="15" customHeight="1" s="214"/>
    <row r="551" ht="15" customHeight="1" s="214"/>
    <row r="552" ht="15" customHeight="1" s="214"/>
    <row r="553" ht="15" customHeight="1" s="214"/>
    <row r="554" ht="15" customHeight="1" s="214"/>
    <row r="555" ht="15" customHeight="1" s="214"/>
    <row r="556" ht="15" customHeight="1" s="214"/>
    <row r="557" ht="15" customHeight="1" s="214"/>
    <row r="558" ht="15" customHeight="1" s="214"/>
    <row r="559" ht="15" customHeight="1" s="214"/>
    <row r="560" ht="15" customHeight="1" s="214"/>
    <row r="561" ht="15" customHeight="1" s="214"/>
    <row r="562" ht="15" customHeight="1" s="214"/>
    <row r="563" ht="15" customHeight="1" s="214"/>
    <row r="564" ht="15" customHeight="1" s="214"/>
    <row r="565" ht="15" customHeight="1" s="214"/>
    <row r="566" ht="15" customHeight="1" s="214"/>
    <row r="567" ht="15" customHeight="1" s="214"/>
    <row r="568" ht="15" customHeight="1" s="214"/>
    <row r="569" ht="15" customHeight="1" s="214"/>
    <row r="570" ht="15" customHeight="1" s="214"/>
    <row r="571" ht="15" customHeight="1" s="214"/>
    <row r="572" ht="15" customHeight="1" s="214"/>
    <row r="573" ht="15" customHeight="1" s="214"/>
    <row r="574" ht="15" customHeight="1" s="214"/>
    <row r="575" ht="15" customHeight="1" s="214"/>
    <row r="576" ht="15" customHeight="1" s="214"/>
    <row r="577" ht="15" customHeight="1" s="214"/>
    <row r="578" ht="15" customHeight="1" s="214"/>
    <row r="579" ht="15" customHeight="1" s="214"/>
    <row r="580" ht="15" customHeight="1" s="214"/>
    <row r="581" ht="15" customHeight="1" s="214"/>
    <row r="582" ht="15" customHeight="1" s="214"/>
    <row r="583" ht="15" customHeight="1" s="214"/>
    <row r="584" ht="15" customHeight="1" s="214"/>
    <row r="585" ht="15" customHeight="1" s="214"/>
    <row r="586" ht="15" customHeight="1" s="214"/>
    <row r="587" ht="15" customHeight="1" s="214"/>
    <row r="588" ht="15" customHeight="1" s="214"/>
    <row r="589" ht="15" customHeight="1" s="214"/>
    <row r="590" ht="15" customHeight="1" s="214"/>
    <row r="591" ht="15" customHeight="1" s="214"/>
    <row r="592" ht="15" customHeight="1" s="214"/>
    <row r="593" ht="15" customHeight="1" s="214"/>
    <row r="594" ht="15" customHeight="1" s="214"/>
    <row r="595" ht="15" customHeight="1" s="214"/>
    <row r="596" ht="15" customHeight="1" s="214"/>
    <row r="597" ht="15" customHeight="1" s="214"/>
    <row r="598" ht="15" customHeight="1" s="214"/>
    <row r="599" ht="15" customHeight="1" s="214"/>
    <row r="600" ht="15" customHeight="1" s="214"/>
    <row r="601" ht="15" customHeight="1" s="214"/>
    <row r="602" ht="15" customHeight="1" s="214"/>
    <row r="603" ht="15" customHeight="1" s="214"/>
    <row r="604" ht="15" customHeight="1" s="214"/>
    <row r="605" ht="15" customHeight="1" s="214"/>
    <row r="606" ht="15" customHeight="1" s="214"/>
    <row r="607" ht="15" customHeight="1" s="214"/>
    <row r="608" ht="15" customHeight="1" s="214"/>
    <row r="609" ht="15" customHeight="1" s="214"/>
    <row r="610" ht="15" customHeight="1" s="214"/>
    <row r="611" ht="15" customHeight="1" s="214"/>
    <row r="612" ht="15" customHeight="1" s="214"/>
    <row r="613" ht="15" customHeight="1" s="214"/>
    <row r="614" ht="15" customHeight="1" s="214"/>
    <row r="615" ht="15" customHeight="1" s="214"/>
    <row r="616" ht="15" customHeight="1" s="214"/>
    <row r="617" ht="15" customHeight="1" s="214"/>
    <row r="618" ht="15" customHeight="1" s="214"/>
    <row r="619" ht="15" customHeight="1" s="214"/>
    <row r="620" ht="15" customHeight="1" s="214"/>
    <row r="621" ht="15" customHeight="1" s="214"/>
    <row r="622" ht="15" customHeight="1" s="214"/>
    <row r="623" ht="15" customHeight="1" s="214"/>
    <row r="624" ht="15" customHeight="1" s="214"/>
    <row r="625" ht="15" customHeight="1" s="214"/>
    <row r="626" ht="15" customHeight="1" s="214"/>
    <row r="627" ht="15" customHeight="1" s="214"/>
    <row r="628" ht="15" customHeight="1" s="214"/>
    <row r="629" ht="15" customHeight="1" s="214"/>
    <row r="630" ht="15" customHeight="1" s="214"/>
    <row r="631" ht="15" customHeight="1" s="214"/>
    <row r="632" ht="15" customHeight="1" s="214"/>
    <row r="633" ht="15" customHeight="1" s="214"/>
    <row r="634" ht="15" customHeight="1" s="214"/>
    <row r="635" ht="15" customHeight="1" s="214"/>
    <row r="636" ht="15" customHeight="1" s="214"/>
    <row r="637" ht="15" customHeight="1" s="214"/>
    <row r="638" ht="15" customHeight="1" s="214"/>
    <row r="639" ht="15" customHeight="1" s="214"/>
    <row r="640" ht="15" customHeight="1" s="214"/>
    <row r="641" ht="15" customHeight="1" s="214"/>
    <row r="642" ht="15" customHeight="1" s="214"/>
    <row r="643" ht="15" customHeight="1" s="214"/>
    <row r="644" ht="15" customHeight="1" s="214"/>
    <row r="645" ht="15" customHeight="1" s="214"/>
    <row r="646" ht="15" customHeight="1" s="214"/>
    <row r="647" ht="15" customHeight="1" s="214"/>
    <row r="648" ht="15" customHeight="1" s="214"/>
    <row r="649" ht="15" customHeight="1" s="214"/>
    <row r="650" ht="15" customHeight="1" s="214"/>
    <row r="651" ht="15" customHeight="1" s="214"/>
    <row r="652" ht="15" customHeight="1" s="214"/>
    <row r="653" ht="15" customHeight="1" s="214"/>
    <row r="654" ht="15" customHeight="1" s="214"/>
    <row r="655" ht="15" customHeight="1" s="214"/>
    <row r="656" ht="15" customHeight="1" s="214"/>
    <row r="657" ht="15" customHeight="1" s="214"/>
    <row r="658" ht="15" customHeight="1" s="214"/>
    <row r="659" ht="15" customHeight="1" s="214"/>
    <row r="660" ht="15" customHeight="1" s="214"/>
    <row r="661" ht="15" customHeight="1" s="214"/>
    <row r="662" ht="15" customHeight="1" s="214"/>
    <row r="663" ht="15" customHeight="1" s="214"/>
    <row r="664" ht="15" customHeight="1" s="214"/>
    <row r="665" ht="15" customHeight="1" s="214"/>
    <row r="666" ht="15" customHeight="1" s="214"/>
    <row r="667" ht="15" customHeight="1" s="214"/>
    <row r="668" ht="15" customHeight="1" s="214"/>
    <row r="669" ht="15" customHeight="1" s="214"/>
    <row r="670" ht="15" customHeight="1" s="214"/>
    <row r="671" ht="15" customHeight="1" s="214"/>
    <row r="672" ht="15" customHeight="1" s="214"/>
    <row r="673" ht="15" customHeight="1" s="214"/>
    <row r="674" ht="15" customHeight="1" s="214"/>
    <row r="675" ht="15" customHeight="1" s="214"/>
    <row r="676" ht="15" customHeight="1" s="214"/>
    <row r="677" ht="15" customHeight="1" s="214"/>
    <row r="678" ht="15" customHeight="1" s="214"/>
    <row r="679" ht="15" customHeight="1" s="214"/>
    <row r="680" ht="15" customHeight="1" s="214"/>
    <row r="681" ht="15" customHeight="1" s="214"/>
    <row r="682" ht="15" customHeight="1" s="214"/>
    <row r="683" ht="15" customHeight="1" s="214"/>
    <row r="684" ht="15" customHeight="1" s="214"/>
    <row r="685" ht="15" customHeight="1" s="214"/>
    <row r="686" ht="15" customHeight="1" s="214"/>
    <row r="687" ht="15" customHeight="1" s="214"/>
    <row r="688" ht="15" customHeight="1" s="214"/>
    <row r="689" ht="15" customHeight="1" s="214"/>
    <row r="690" ht="15" customHeight="1" s="214"/>
    <row r="691" ht="15" customHeight="1" s="214"/>
    <row r="692" ht="15" customHeight="1" s="214"/>
    <row r="693" ht="15" customHeight="1" s="214"/>
    <row r="694" ht="15" customHeight="1" s="214"/>
    <row r="695" ht="15" customHeight="1" s="214"/>
    <row r="696" ht="15" customHeight="1" s="214"/>
    <row r="697" ht="15" customHeight="1" s="214"/>
    <row r="698" ht="15" customHeight="1" s="214"/>
    <row r="699" ht="15" customHeight="1" s="214"/>
    <row r="700" ht="15" customHeight="1" s="214"/>
    <row r="701" ht="15" customHeight="1" s="214"/>
    <row r="702" ht="15" customHeight="1" s="214"/>
    <row r="703" ht="15" customHeight="1" s="214"/>
    <row r="704" ht="15" customHeight="1" s="214"/>
    <row r="705" ht="15" customHeight="1" s="214"/>
    <row r="706" ht="15" customHeight="1" s="214"/>
    <row r="707" ht="15" customHeight="1" s="214"/>
    <row r="708" ht="15" customHeight="1" s="214"/>
    <row r="709" ht="15" customHeight="1" s="214"/>
    <row r="710" ht="15" customHeight="1" s="214"/>
    <row r="711" ht="15" customHeight="1" s="214"/>
    <row r="712" ht="15" customHeight="1" s="214"/>
    <row r="713" ht="15" customHeight="1" s="214"/>
    <row r="714" ht="15" customHeight="1" s="214"/>
    <row r="715" ht="15" customHeight="1" s="214"/>
    <row r="716" ht="15" customHeight="1" s="214"/>
    <row r="717" ht="15" customHeight="1" s="214"/>
    <row r="718" ht="15" customHeight="1" s="214"/>
    <row r="719" ht="15" customHeight="1" s="214"/>
    <row r="720" ht="15" customHeight="1" s="214"/>
    <row r="721" ht="15" customHeight="1" s="214"/>
    <row r="722" ht="15" customHeight="1" s="214"/>
    <row r="723" ht="15" customHeight="1" s="214"/>
    <row r="724" ht="15" customHeight="1" s="214"/>
    <row r="725" ht="15" customHeight="1" s="214"/>
    <row r="726" ht="15" customHeight="1" s="214"/>
    <row r="727" ht="15" customHeight="1" s="214"/>
    <row r="728" ht="15" customHeight="1" s="214"/>
    <row r="729" ht="15" customHeight="1" s="214"/>
    <row r="730" ht="15" customHeight="1" s="214"/>
    <row r="731" ht="15" customHeight="1" s="214"/>
    <row r="732" ht="15" customHeight="1" s="214"/>
    <row r="733" ht="15" customHeight="1" s="214"/>
    <row r="734" ht="15" customHeight="1" s="214"/>
    <row r="735" ht="15" customHeight="1" s="214"/>
    <row r="736" ht="15" customHeight="1" s="214"/>
    <row r="737" ht="15" customHeight="1" s="214"/>
    <row r="738" ht="15" customHeight="1" s="214"/>
    <row r="739" ht="15" customHeight="1" s="214"/>
    <row r="740" ht="15" customHeight="1" s="214"/>
    <row r="741" ht="15" customHeight="1" s="214"/>
    <row r="742" ht="15" customHeight="1" s="214"/>
    <row r="743" ht="15" customHeight="1" s="214"/>
    <row r="744" ht="15" customHeight="1" s="214"/>
    <row r="745" ht="15" customHeight="1" s="214"/>
    <row r="746" ht="15" customHeight="1" s="214"/>
    <row r="747" ht="15" customHeight="1" s="214"/>
    <row r="748" ht="15" customHeight="1" s="214"/>
    <row r="749" ht="15" customHeight="1" s="214"/>
    <row r="750" ht="15" customHeight="1" s="214"/>
    <row r="751" ht="15" customHeight="1" s="214"/>
    <row r="752" ht="15" customHeight="1" s="214"/>
    <row r="753" ht="15" customHeight="1" s="214"/>
    <row r="754" ht="15" customHeight="1" s="214"/>
    <row r="755" ht="15" customHeight="1" s="214"/>
    <row r="756" ht="15" customHeight="1" s="214"/>
    <row r="757" ht="15" customHeight="1" s="214"/>
    <row r="758" ht="15" customHeight="1" s="214"/>
    <row r="759" ht="15" customHeight="1" s="214"/>
    <row r="760" ht="15" customHeight="1" s="214"/>
    <row r="761" ht="15" customHeight="1" s="214"/>
    <row r="762" ht="15" customHeight="1" s="214"/>
    <row r="763" ht="15" customHeight="1" s="214"/>
    <row r="764" ht="15" customHeight="1" s="214"/>
    <row r="765" ht="15" customHeight="1" s="214"/>
    <row r="766" ht="15" customHeight="1" s="214"/>
    <row r="767" ht="15" customHeight="1" s="214"/>
    <row r="768" ht="15" customHeight="1" s="214"/>
    <row r="769" ht="15" customHeight="1" s="214"/>
    <row r="770" ht="15" customHeight="1" s="214"/>
    <row r="771" ht="15" customHeight="1" s="214"/>
    <row r="772" ht="15" customHeight="1" s="214"/>
    <row r="773" ht="15" customHeight="1" s="214"/>
    <row r="774" ht="15" customHeight="1" s="214"/>
    <row r="775" ht="15" customHeight="1" s="214"/>
    <row r="776" ht="15" customHeight="1" s="214"/>
    <row r="777" ht="15" customHeight="1" s="214"/>
    <row r="778" ht="15" customHeight="1" s="214"/>
    <row r="779" ht="15" customHeight="1" s="214"/>
    <row r="780" ht="15" customHeight="1" s="214"/>
    <row r="781" ht="15" customHeight="1" s="214"/>
    <row r="782" ht="15" customHeight="1" s="214"/>
    <row r="783" ht="15" customHeight="1" s="214"/>
    <row r="784" ht="15" customHeight="1" s="214"/>
    <row r="785" ht="15" customHeight="1" s="214"/>
    <row r="786" ht="15" customHeight="1" s="214"/>
    <row r="787" ht="15" customHeight="1" s="214"/>
    <row r="788" ht="15" customHeight="1" s="214"/>
    <row r="789" ht="15" customHeight="1" s="214"/>
    <row r="790" ht="15" customHeight="1" s="214"/>
    <row r="791" ht="15" customHeight="1" s="214"/>
    <row r="792" ht="15" customHeight="1" s="214"/>
    <row r="793" ht="15" customHeight="1" s="214"/>
    <row r="794" ht="15" customHeight="1" s="214"/>
    <row r="795" ht="15" customHeight="1" s="214"/>
    <row r="796" ht="15" customHeight="1" s="214"/>
    <row r="797" ht="15" customHeight="1" s="214"/>
    <row r="798" ht="15" customHeight="1" s="214"/>
    <row r="799" ht="15" customHeight="1" s="214"/>
    <row r="800" ht="15" customHeight="1" s="214"/>
    <row r="801" ht="15" customHeight="1" s="214"/>
    <row r="802" ht="15" customHeight="1" s="214"/>
    <row r="803" ht="15" customHeight="1" s="214"/>
    <row r="804" ht="15" customHeight="1" s="214"/>
    <row r="805" ht="15" customHeight="1" s="214"/>
    <row r="806" ht="15" customHeight="1" s="214"/>
    <row r="807" ht="15" customHeight="1" s="214"/>
    <row r="808" ht="15" customHeight="1" s="214"/>
    <row r="809" ht="15" customHeight="1" s="214"/>
    <row r="810" ht="15" customHeight="1" s="214"/>
    <row r="811" ht="15" customHeight="1" s="214"/>
    <row r="812" ht="15" customHeight="1" s="214"/>
    <row r="813" ht="15" customHeight="1" s="214"/>
    <row r="814" ht="15" customHeight="1" s="214"/>
    <row r="815" ht="15" customHeight="1" s="214"/>
    <row r="816" ht="15" customHeight="1" s="214"/>
    <row r="817" ht="15" customHeight="1" s="214"/>
    <row r="818" ht="15" customHeight="1" s="214"/>
    <row r="819" ht="15" customHeight="1" s="214"/>
    <row r="820" ht="15" customHeight="1" s="214"/>
    <row r="821" ht="15" customHeight="1" s="214"/>
    <row r="822" ht="15" customHeight="1" s="214"/>
    <row r="823" ht="15" customHeight="1" s="214"/>
    <row r="824" ht="15" customHeight="1" s="214"/>
    <row r="825" ht="15" customHeight="1" s="214"/>
    <row r="826" ht="15" customHeight="1" s="214"/>
    <row r="827" ht="15" customHeight="1" s="214"/>
    <row r="828" ht="15" customHeight="1" s="214"/>
    <row r="829" ht="15" customHeight="1" s="214"/>
    <row r="830" ht="15" customHeight="1" s="214"/>
    <row r="831" ht="15" customHeight="1" s="214"/>
    <row r="832" ht="15" customHeight="1" s="214"/>
    <row r="833" ht="15" customHeight="1" s="214"/>
    <row r="834" ht="15" customHeight="1" s="214"/>
    <row r="835" ht="15" customHeight="1" s="214"/>
    <row r="836" ht="15" customHeight="1" s="214"/>
    <row r="837" ht="15" customHeight="1" s="214"/>
    <row r="838" ht="15" customHeight="1" s="214"/>
    <row r="839" ht="15" customHeight="1" s="214"/>
    <row r="840" ht="15" customHeight="1" s="214"/>
    <row r="841" ht="15" customHeight="1" s="214"/>
    <row r="842" ht="15" customHeight="1" s="214"/>
    <row r="843" ht="15" customHeight="1" s="214"/>
    <row r="844" ht="15" customHeight="1" s="214"/>
    <row r="845" ht="15" customHeight="1" s="214"/>
    <row r="846" ht="15" customHeight="1" s="214"/>
    <row r="847" ht="15" customHeight="1" s="214"/>
    <row r="848" ht="15" customHeight="1" s="214"/>
    <row r="849" ht="15" customHeight="1" s="214"/>
    <row r="850" ht="15" customHeight="1" s="214"/>
    <row r="851" ht="15" customHeight="1" s="214"/>
    <row r="852" ht="15" customHeight="1" s="214"/>
    <row r="853" ht="15" customHeight="1" s="214"/>
    <row r="854" ht="15" customHeight="1" s="214"/>
    <row r="855" ht="15" customHeight="1" s="214"/>
    <row r="856" ht="15" customHeight="1" s="214"/>
    <row r="857" ht="15" customHeight="1" s="214"/>
    <row r="858" ht="15" customHeight="1" s="214"/>
    <row r="859" ht="15" customHeight="1" s="214"/>
    <row r="860" ht="15" customHeight="1" s="214"/>
    <row r="861" ht="15" customHeight="1" s="214"/>
    <row r="862" ht="15" customHeight="1" s="214"/>
    <row r="863" ht="15" customHeight="1" s="214"/>
    <row r="864" ht="15" customHeight="1" s="214"/>
    <row r="865" ht="15" customHeight="1" s="214"/>
    <row r="866" ht="15" customHeight="1" s="214"/>
    <row r="867" ht="15" customHeight="1" s="214"/>
    <row r="868" ht="15" customHeight="1" s="214"/>
    <row r="869" ht="15" customHeight="1" s="214"/>
    <row r="870" ht="15" customHeight="1" s="214"/>
    <row r="871" ht="15" customHeight="1" s="214"/>
    <row r="872" ht="15" customHeight="1" s="214"/>
    <row r="873" ht="15" customHeight="1" s="214"/>
    <row r="874" ht="15" customHeight="1" s="214"/>
    <row r="875" ht="15" customHeight="1" s="214"/>
    <row r="876" ht="15" customHeight="1" s="214"/>
    <row r="877" ht="15" customHeight="1" s="214"/>
    <row r="878" ht="15" customHeight="1" s="214"/>
    <row r="879" ht="15" customHeight="1" s="214"/>
    <row r="880" ht="15" customHeight="1" s="214"/>
    <row r="881" ht="15" customHeight="1" s="214"/>
    <row r="882" ht="15" customHeight="1" s="214"/>
    <row r="883" ht="15" customHeight="1" s="214"/>
    <row r="884" ht="15" customHeight="1" s="214"/>
    <row r="885" ht="15" customHeight="1" s="214"/>
    <row r="886" ht="15" customHeight="1" s="214"/>
    <row r="887" ht="15" customHeight="1" s="214"/>
    <row r="888" ht="15" customHeight="1" s="214"/>
    <row r="889" ht="15" customHeight="1" s="214"/>
    <row r="890" ht="15" customHeight="1" s="214"/>
    <row r="891" ht="15" customHeight="1" s="214"/>
    <row r="892" ht="15" customHeight="1" s="214"/>
    <row r="893" ht="15" customHeight="1" s="214"/>
    <row r="894" ht="15" customHeight="1" s="214"/>
    <row r="895" ht="15" customHeight="1" s="214"/>
    <row r="896" ht="15" customHeight="1" s="214"/>
    <row r="897" ht="15" customHeight="1" s="214"/>
    <row r="898" ht="15" customHeight="1" s="214"/>
    <row r="899" ht="15" customHeight="1" s="214"/>
    <row r="900" ht="15" customHeight="1" s="214"/>
    <row r="901" ht="15" customHeight="1" s="214"/>
    <row r="902" ht="15" customHeight="1" s="214"/>
    <row r="903" ht="15" customHeight="1" s="214"/>
    <row r="904" ht="15" customHeight="1" s="214"/>
    <row r="905" ht="15" customHeight="1" s="214"/>
    <row r="906" ht="15" customHeight="1" s="214"/>
    <row r="907" ht="15" customHeight="1" s="214"/>
    <row r="908" ht="15" customHeight="1" s="214"/>
    <row r="909" ht="15" customHeight="1" s="214"/>
    <row r="910" ht="15" customHeight="1" s="214"/>
    <row r="911" ht="15" customHeight="1" s="214"/>
    <row r="912" ht="15" customHeight="1" s="214"/>
    <row r="913" ht="15" customHeight="1" s="214"/>
    <row r="914" ht="15" customHeight="1" s="214"/>
    <row r="915" ht="15" customHeight="1" s="214"/>
    <row r="916" ht="15" customHeight="1" s="214"/>
    <row r="917" ht="15" customHeight="1" s="214"/>
    <row r="918" ht="15" customHeight="1" s="214"/>
    <row r="919" ht="15" customHeight="1" s="214"/>
    <row r="920" ht="15" customHeight="1" s="214"/>
    <row r="921" ht="15" customHeight="1" s="214"/>
    <row r="922" ht="15" customHeight="1" s="214"/>
    <row r="923" ht="15" customHeight="1" s="214"/>
    <row r="924" ht="15" customHeight="1" s="214"/>
    <row r="925" ht="15" customHeight="1" s="214"/>
    <row r="926" ht="15" customHeight="1" s="214"/>
    <row r="927" ht="15" customHeight="1" s="214"/>
    <row r="928" ht="15" customHeight="1" s="214"/>
    <row r="929" ht="15" customHeight="1" s="214"/>
    <row r="930" ht="15" customHeight="1" s="214"/>
    <row r="931" ht="15" customHeight="1" s="214"/>
    <row r="932" ht="15" customHeight="1" s="214"/>
    <row r="933" ht="15" customHeight="1" s="214"/>
    <row r="934" ht="15" customHeight="1" s="214"/>
    <row r="935" ht="15" customHeight="1" s="214"/>
    <row r="936" ht="15" customHeight="1" s="214"/>
    <row r="937" ht="15" customHeight="1" s="214"/>
    <row r="938" ht="15" customHeight="1" s="214"/>
    <row r="939" ht="15" customHeight="1" s="214"/>
    <row r="940" ht="15" customHeight="1" s="214"/>
    <row r="941" ht="15" customHeight="1" s="214"/>
    <row r="942" ht="15" customHeight="1" s="214"/>
    <row r="943" ht="15" customHeight="1" s="214"/>
    <row r="944" ht="15" customHeight="1" s="214"/>
    <row r="945" ht="15" customHeight="1" s="214"/>
    <row r="946" ht="15" customHeight="1" s="214"/>
    <row r="947" ht="15" customHeight="1" s="214"/>
    <row r="948" ht="15" customHeight="1" s="214"/>
    <row r="949" ht="15" customHeight="1" s="214"/>
    <row r="950" ht="15" customHeight="1" s="214"/>
    <row r="951" ht="15" customHeight="1" s="214"/>
    <row r="952" ht="15" customHeight="1" s="214"/>
    <row r="953" ht="15" customHeight="1" s="214"/>
    <row r="954" ht="15" customHeight="1" s="214"/>
    <row r="955" ht="15" customHeight="1" s="214"/>
    <row r="956" ht="15" customHeight="1" s="214"/>
    <row r="957" ht="15" customHeight="1" s="214"/>
    <row r="958" ht="15" customHeight="1" s="214"/>
    <row r="959" ht="15" customHeight="1" s="214"/>
    <row r="960" ht="15" customHeight="1" s="214"/>
    <row r="961" ht="15" customHeight="1" s="214"/>
    <row r="962" ht="15" customHeight="1" s="214"/>
    <row r="963" ht="15" customHeight="1" s="214"/>
    <row r="964" ht="15" customHeight="1" s="214"/>
    <row r="965" ht="15" customHeight="1" s="214"/>
    <row r="966" ht="15" customHeight="1" s="214"/>
    <row r="967" ht="15" customHeight="1" s="214"/>
    <row r="968" ht="15" customHeight="1" s="214"/>
    <row r="969" ht="15" customHeight="1" s="214"/>
    <row r="970" ht="15" customHeight="1" s="214"/>
    <row r="971" ht="15" customHeight="1" s="214"/>
    <row r="972" ht="15" customHeight="1" s="214"/>
    <row r="973" ht="15" customHeight="1" s="214"/>
    <row r="974" ht="15" customHeight="1" s="214"/>
    <row r="975" ht="15" customHeight="1" s="214"/>
    <row r="976" ht="15" customHeight="1" s="214"/>
    <row r="977" ht="15" customHeight="1" s="214"/>
    <row r="978" ht="15" customHeight="1" s="214"/>
    <row r="979" ht="15" customHeight="1" s="214"/>
    <row r="980" ht="15" customHeight="1" s="214"/>
    <row r="981" ht="15" customHeight="1" s="214"/>
    <row r="982" ht="15" customHeight="1" s="214"/>
    <row r="983" ht="15" customHeight="1" s="214"/>
    <row r="984" ht="15" customHeight="1" s="214"/>
    <row r="985" ht="15" customHeight="1" s="214"/>
    <row r="986" ht="15" customHeight="1" s="214"/>
    <row r="987" ht="15" customHeight="1" s="214"/>
    <row r="988" ht="15" customHeight="1" s="214"/>
    <row r="989" ht="15" customHeight="1" s="214"/>
    <row r="990" ht="15" customHeight="1" s="214"/>
    <row r="991" ht="15" customHeight="1" s="214"/>
    <row r="992" ht="15" customHeight="1" s="214"/>
    <row r="993" ht="15" customHeight="1" s="214"/>
    <row r="994" ht="15" customHeight="1" s="214"/>
    <row r="995" ht="15" customHeight="1" s="214"/>
    <row r="996" ht="15" customHeight="1" s="214"/>
    <row r="997" ht="15" customHeight="1" s="214"/>
    <row r="998" ht="15" customHeight="1" s="214"/>
    <row r="999" ht="15" customHeight="1" s="214"/>
    <row r="1000" ht="15" customHeight="1" s="214"/>
    <row r="1001" ht="15" customHeight="1" s="214"/>
    <row r="1002" ht="15" customHeight="1" s="214"/>
    <row r="1003" ht="15" customHeight="1" s="214"/>
    <row r="1004" ht="15" customHeight="1" s="214"/>
    <row r="1005" ht="15" customHeight="1" s="214"/>
    <row r="1006" ht="15" customHeight="1" s="214"/>
    <row r="1007" ht="15" customHeight="1" s="214"/>
    <row r="1008" ht="15" customHeight="1" s="214"/>
    <row r="1009" ht="15" customHeight="1" s="214"/>
    <row r="1010" ht="15" customHeight="1" s="214"/>
    <row r="1011" ht="15" customHeight="1" s="214"/>
    <row r="1012" ht="15" customHeight="1" s="214"/>
    <row r="1013" ht="15" customHeight="1" s="214"/>
    <row r="1014" ht="15" customHeight="1" s="214"/>
    <row r="1015" ht="15" customHeight="1" s="214"/>
    <row r="1016" ht="15" customHeight="1" s="214"/>
    <row r="1017" ht="15" customHeight="1" s="214"/>
    <row r="1018" ht="15" customHeight="1" s="214"/>
    <row r="1019" ht="15" customHeight="1" s="214"/>
    <row r="1020" ht="15" customHeight="1" s="214"/>
    <row r="1021" ht="15" customHeight="1" s="214"/>
    <row r="1022" ht="15" customHeight="1" s="214"/>
    <row r="1023" ht="15" customHeight="1" s="214"/>
    <row r="1024" ht="15" customHeight="1" s="214"/>
    <row r="1025" ht="15" customHeight="1" s="214"/>
    <row r="1026" ht="15" customHeight="1" s="214"/>
    <row r="1027" ht="15" customHeight="1" s="214"/>
    <row r="1028" ht="15" customHeight="1" s="214"/>
    <row r="1029" ht="15" customHeight="1" s="214"/>
    <row r="1030" ht="15" customHeight="1" s="214"/>
    <row r="1031" ht="15" customHeight="1" s="214"/>
    <row r="1032" ht="15" customHeight="1" s="214"/>
    <row r="1033" ht="15" customHeight="1" s="214"/>
    <row r="1034" ht="15" customHeight="1" s="214"/>
    <row r="1035" ht="15" customHeight="1" s="214"/>
    <row r="1036" ht="15" customHeight="1" s="214"/>
    <row r="1037" ht="15" customHeight="1" s="214"/>
    <row r="1038" ht="15" customHeight="1" s="214"/>
    <row r="1039" ht="15" customHeight="1" s="214"/>
    <row r="1040" ht="15" customHeight="1" s="214"/>
    <row r="1041" ht="15" customHeight="1" s="214"/>
    <row r="1042" ht="15" customHeight="1" s="214"/>
    <row r="1043" ht="15" customHeight="1" s="214"/>
    <row r="1044" ht="15" customHeight="1" s="214"/>
    <row r="1045" ht="15" customHeight="1" s="214"/>
    <row r="1046" ht="15" customHeight="1" s="214"/>
    <row r="1047" ht="15" customHeight="1" s="214"/>
    <row r="1048" ht="15" customHeight="1" s="214"/>
    <row r="1049" ht="15" customHeight="1" s="214"/>
    <row r="1050" ht="15" customHeight="1" s="214"/>
    <row r="1051" ht="15" customHeight="1" s="214"/>
    <row r="1052" ht="15" customHeight="1" s="214"/>
    <row r="1053" ht="15" customHeight="1" s="214"/>
    <row r="1054" ht="15" customHeight="1" s="214"/>
    <row r="1055" ht="15" customHeight="1" s="214"/>
    <row r="1056" ht="15" customHeight="1" s="214"/>
    <row r="1057" ht="15" customHeight="1" s="214"/>
    <row r="1058" ht="15" customHeight="1" s="214"/>
    <row r="1059" ht="15" customHeight="1" s="214"/>
    <row r="1060" ht="15" customHeight="1" s="214"/>
    <row r="1061" ht="15" customHeight="1" s="214"/>
    <row r="1062" ht="15" customHeight="1" s="214"/>
    <row r="1063" ht="15" customHeight="1" s="214"/>
    <row r="1064" ht="15" customHeight="1" s="214"/>
    <row r="1065" ht="15" customHeight="1" s="214"/>
    <row r="1066" ht="15" customHeight="1" s="214"/>
    <row r="1067" ht="15" customHeight="1" s="214"/>
    <row r="1068" ht="15" customHeight="1" s="214"/>
    <row r="1069" ht="15" customHeight="1" s="214"/>
    <row r="1070" ht="15" customHeight="1" s="214"/>
    <row r="1071" ht="15" customHeight="1" s="214"/>
    <row r="1072" ht="15" customHeight="1" s="214"/>
    <row r="1073" ht="15" customHeight="1" s="214"/>
    <row r="1074" ht="15" customHeight="1" s="214"/>
    <row r="1075" ht="15" customHeight="1" s="214"/>
    <row r="1076" ht="15" customHeight="1" s="214"/>
    <row r="1077" ht="15" customHeight="1" s="214"/>
    <row r="1078" ht="15" customHeight="1" s="214"/>
    <row r="1079" ht="15" customHeight="1" s="214"/>
    <row r="1080" ht="15" customHeight="1" s="214"/>
    <row r="1081" ht="15" customHeight="1" s="214"/>
    <row r="1082" ht="15" customHeight="1" s="214"/>
    <row r="1083" ht="15" customHeight="1" s="214"/>
    <row r="1084" ht="15" customHeight="1" s="214"/>
    <row r="1085" ht="15" customHeight="1" s="214"/>
    <row r="1086" ht="15" customHeight="1" s="214"/>
    <row r="1087" ht="15" customHeight="1" s="214"/>
    <row r="1088" ht="15" customHeight="1" s="214"/>
    <row r="1089" ht="15" customHeight="1" s="214"/>
    <row r="1090" ht="15" customHeight="1" s="214"/>
    <row r="1091" ht="15" customHeight="1" s="214"/>
    <row r="1092" ht="15" customHeight="1" s="214"/>
    <row r="1093" ht="15" customHeight="1" s="214"/>
    <row r="1094" ht="15" customHeight="1" s="214"/>
    <row r="1095" ht="15" customHeight="1" s="214"/>
    <row r="1096" ht="15" customHeight="1" s="214"/>
    <row r="1097" ht="15" customHeight="1" s="214"/>
    <row r="1098" ht="15" customHeight="1" s="214"/>
    <row r="1099" ht="15" customHeight="1" s="214"/>
    <row r="1100" ht="15" customHeight="1" s="214"/>
    <row r="1101" ht="15" customHeight="1" s="214"/>
    <row r="1102" ht="15" customHeight="1" s="214"/>
    <row r="1103" ht="15" customHeight="1" s="214"/>
    <row r="1104" ht="15" customHeight="1" s="214"/>
    <row r="1105" ht="15" customHeight="1" s="214"/>
    <row r="1106" ht="15" customHeight="1" s="214"/>
    <row r="1107" ht="15" customHeight="1" s="214"/>
    <row r="1108" ht="15" customHeight="1" s="214"/>
    <row r="1109" ht="15" customHeight="1" s="214"/>
    <row r="1110" ht="15" customHeight="1" s="214"/>
    <row r="1111" ht="15" customHeight="1" s="214"/>
    <row r="1112" ht="15" customHeight="1" s="214"/>
    <row r="1113" ht="15" customHeight="1" s="214"/>
    <row r="1114" ht="15" customHeight="1" s="214"/>
    <row r="1115" ht="15" customHeight="1" s="214"/>
    <row r="1116" ht="15" customHeight="1" s="214"/>
    <row r="1117" ht="15" customHeight="1" s="214"/>
    <row r="1118" ht="15" customHeight="1" s="214"/>
    <row r="1119" ht="15" customHeight="1" s="214"/>
    <row r="1120" ht="15" customHeight="1" s="214"/>
    <row r="1121" ht="15" customHeight="1" s="214"/>
    <row r="1122" ht="15" customHeight="1" s="214"/>
    <row r="1123" ht="15" customHeight="1" s="214"/>
    <row r="1124" ht="15" customHeight="1" s="214"/>
    <row r="1125" ht="15" customHeight="1" s="214"/>
    <row r="1126" ht="15" customHeight="1" s="214"/>
    <row r="1127" ht="15" customHeight="1" s="214"/>
    <row r="1128" ht="15" customHeight="1" s="214"/>
    <row r="1129" ht="15" customHeight="1" s="214"/>
    <row r="1130" ht="15" customHeight="1" s="214"/>
    <row r="1131" ht="15" customHeight="1" s="214"/>
    <row r="1132" ht="15" customHeight="1" s="214"/>
    <row r="1133" ht="15" customHeight="1" s="214"/>
    <row r="1134" ht="15" customHeight="1" s="214"/>
    <row r="1135" ht="15" customHeight="1" s="214"/>
    <row r="1136" ht="15" customHeight="1" s="214"/>
    <row r="1137" ht="15" customHeight="1" s="214"/>
    <row r="1138" ht="15" customHeight="1" s="214"/>
    <row r="1139" ht="15" customHeight="1" s="214"/>
    <row r="1140" ht="15" customHeight="1" s="214"/>
    <row r="1141" ht="15" customHeight="1" s="214"/>
    <row r="1142" ht="15" customHeight="1" s="214"/>
    <row r="1143" ht="15" customHeight="1" s="214"/>
    <row r="1144" ht="15" customHeight="1" s="214"/>
    <row r="1145" ht="15" customHeight="1" s="214"/>
    <row r="1146" ht="15" customHeight="1" s="214"/>
    <row r="1147" ht="15" customHeight="1" s="214"/>
    <row r="1148" ht="15" customHeight="1" s="214"/>
    <row r="1149" ht="15" customHeight="1" s="214"/>
    <row r="1150" ht="15" customHeight="1" s="214"/>
    <row r="1151" ht="15" customHeight="1" s="214"/>
    <row r="1152" ht="15" customHeight="1" s="214"/>
    <row r="1153" ht="15" customHeight="1" s="214"/>
    <row r="1154" ht="15" customHeight="1" s="214"/>
    <row r="1155" ht="15" customHeight="1" s="214"/>
    <row r="1156" ht="15" customHeight="1" s="214"/>
    <row r="1157" ht="15" customHeight="1" s="214"/>
    <row r="1158" ht="15" customHeight="1" s="214"/>
    <row r="1159" ht="15" customHeight="1" s="214"/>
    <row r="1160" ht="15" customHeight="1" s="214"/>
    <row r="1161" ht="15" customHeight="1" s="214"/>
    <row r="1162" ht="15" customHeight="1" s="214"/>
    <row r="1163" ht="15" customHeight="1" s="214"/>
    <row r="1164" ht="15" customHeight="1" s="214"/>
    <row r="1165" ht="15" customHeight="1" s="214"/>
    <row r="1166" ht="15" customHeight="1" s="214"/>
    <row r="1167" ht="15" customHeight="1" s="214"/>
    <row r="1168" ht="15" customHeight="1" s="214"/>
    <row r="1169" ht="15" customHeight="1" s="214"/>
    <row r="1170" ht="15" customHeight="1" s="214"/>
    <row r="1171" ht="15" customHeight="1" s="214"/>
    <row r="1172" ht="15" customHeight="1" s="214"/>
    <row r="1173" ht="15" customHeight="1" s="214"/>
    <row r="1174" ht="15" customHeight="1" s="214"/>
    <row r="1175" ht="15" customHeight="1" s="214"/>
    <row r="1176" ht="15" customHeight="1" s="214"/>
    <row r="1177" ht="15" customHeight="1" s="214"/>
    <row r="1178" ht="15" customHeight="1" s="214"/>
    <row r="1179" ht="15" customHeight="1" s="214"/>
    <row r="1180" ht="15" customHeight="1" s="214"/>
    <row r="1181" ht="15" customHeight="1" s="214"/>
    <row r="1182" ht="15" customHeight="1" s="214"/>
    <row r="1183" ht="15" customHeight="1" s="214"/>
    <row r="1184" ht="15" customHeight="1" s="214"/>
    <row r="1185" ht="15" customHeight="1" s="214"/>
    <row r="1186" ht="15" customHeight="1" s="214"/>
    <row r="1187" ht="15" customHeight="1" s="214"/>
    <row r="1188" ht="15" customHeight="1" s="214"/>
    <row r="1189" ht="15" customHeight="1" s="214"/>
    <row r="1190" ht="15" customHeight="1" s="214"/>
    <row r="1191" ht="15" customHeight="1" s="214"/>
    <row r="1192" ht="15" customHeight="1" s="214"/>
    <row r="1193" ht="15" customHeight="1" s="214"/>
    <row r="1194" ht="15" customHeight="1" s="214"/>
    <row r="1195" ht="15" customHeight="1" s="214"/>
    <row r="1196" ht="15" customHeight="1" s="214"/>
    <row r="1197" ht="15" customHeight="1" s="214"/>
    <row r="1198" ht="15" customHeight="1" s="214"/>
    <row r="1199" ht="15" customHeight="1" s="214"/>
    <row r="1200" ht="15" customHeight="1" s="214"/>
    <row r="1201" ht="15" customHeight="1" s="214"/>
    <row r="1202" ht="15" customHeight="1" s="214"/>
    <row r="1203" ht="15" customHeight="1" s="214"/>
    <row r="1204" ht="15" customHeight="1" s="214"/>
    <row r="1205" ht="15" customHeight="1" s="214"/>
    <row r="1206" ht="15" customHeight="1" s="214"/>
    <row r="1207" ht="15" customHeight="1" s="214"/>
    <row r="1208" ht="15" customHeight="1" s="214"/>
    <row r="1209" ht="15" customHeight="1" s="214"/>
    <row r="1210" ht="15" customHeight="1" s="214"/>
    <row r="1211" ht="15" customHeight="1" s="214"/>
    <row r="1212" ht="15" customHeight="1" s="214"/>
    <row r="1213" ht="15" customHeight="1" s="214"/>
    <row r="1214" ht="15" customHeight="1" s="214"/>
    <row r="1215" ht="15" customHeight="1" s="214"/>
    <row r="1216" ht="15" customHeight="1" s="214"/>
    <row r="1217" ht="15" customHeight="1" s="214"/>
    <row r="1218" ht="15" customHeight="1" s="214"/>
    <row r="1219" ht="15" customHeight="1" s="214"/>
    <row r="1220" ht="15" customHeight="1" s="214"/>
    <row r="1221" ht="15" customHeight="1" s="214"/>
    <row r="1222" ht="15" customHeight="1" s="214"/>
    <row r="1223" ht="15" customHeight="1" s="214"/>
    <row r="1224" ht="15" customHeight="1" s="214"/>
    <row r="1225" ht="15" customHeight="1" s="214"/>
    <row r="1226" ht="15" customHeight="1" s="214"/>
    <row r="1227" ht="15" customHeight="1" s="214"/>
    <row r="1228" ht="15" customHeight="1" s="214"/>
    <row r="1229" ht="15" customHeight="1" s="214"/>
    <row r="1230" ht="15" customHeight="1" s="214"/>
    <row r="1231" ht="15" customHeight="1" s="214"/>
    <row r="1232" ht="15" customHeight="1" s="214"/>
    <row r="1233" ht="15" customHeight="1" s="214"/>
    <row r="1234" ht="15" customHeight="1" s="214"/>
    <row r="1235" ht="15" customHeight="1" s="214"/>
    <row r="1236" ht="15" customHeight="1" s="214"/>
    <row r="1237" ht="15" customHeight="1" s="214"/>
    <row r="1238" ht="15" customHeight="1" s="214"/>
    <row r="1239" ht="15" customHeight="1" s="214"/>
    <row r="1240" ht="15" customHeight="1" s="214"/>
    <row r="1241" ht="15" customHeight="1" s="214"/>
    <row r="1242" ht="15" customHeight="1" s="214"/>
    <row r="1243" ht="15" customHeight="1" s="214"/>
    <row r="1244" ht="15" customHeight="1" s="214"/>
    <row r="1245" ht="15" customHeight="1" s="214"/>
    <row r="1246" ht="15" customHeight="1" s="214"/>
    <row r="1247" ht="15" customHeight="1" s="214"/>
    <row r="1248" ht="15" customHeight="1" s="214"/>
    <row r="1249" ht="15" customHeight="1" s="214"/>
    <row r="1250" ht="15" customHeight="1" s="214"/>
    <row r="1251" ht="15" customHeight="1" s="214"/>
    <row r="1252" ht="15" customHeight="1" s="214"/>
    <row r="1253" ht="15" customHeight="1" s="214"/>
    <row r="1254" ht="15" customHeight="1" s="214"/>
    <row r="1255" ht="15" customHeight="1" s="214"/>
    <row r="1256" ht="15" customHeight="1" s="214"/>
    <row r="1257" ht="15" customHeight="1" s="214"/>
    <row r="1258" ht="15" customHeight="1" s="214"/>
    <row r="1259" ht="15" customHeight="1" s="214"/>
    <row r="1260" ht="15" customHeight="1" s="214"/>
    <row r="1261" ht="15" customHeight="1" s="214"/>
    <row r="1262" ht="15" customHeight="1" s="214"/>
    <row r="1263" ht="15" customHeight="1" s="214"/>
    <row r="1264" ht="15" customHeight="1" s="214"/>
    <row r="1265" ht="15" customHeight="1" s="214"/>
    <row r="1266" ht="15" customHeight="1" s="214"/>
    <row r="1267" ht="15" customHeight="1" s="214"/>
    <row r="1268" ht="15" customHeight="1" s="214"/>
    <row r="1269" ht="15" customHeight="1" s="214"/>
    <row r="1270" ht="15" customHeight="1" s="214"/>
    <row r="1271" ht="15" customHeight="1" s="214"/>
    <row r="1272" ht="15" customHeight="1" s="214"/>
    <row r="1273" ht="15" customHeight="1" s="214"/>
    <row r="1274" ht="15" customHeight="1" s="214"/>
    <row r="1275" ht="15" customHeight="1" s="214"/>
    <row r="1276" ht="15" customHeight="1" s="214"/>
    <row r="1277" ht="15" customHeight="1" s="214"/>
    <row r="1278" ht="15" customHeight="1" s="214"/>
    <row r="1279" ht="15" customHeight="1" s="214"/>
    <row r="1280" ht="15" customHeight="1" s="214"/>
    <row r="1281" ht="15" customHeight="1" s="214"/>
    <row r="1282" ht="15" customHeight="1" s="214"/>
    <row r="1283" ht="15" customHeight="1" s="214"/>
    <row r="1284" ht="15" customHeight="1" s="214"/>
    <row r="1285" ht="15" customHeight="1" s="214"/>
    <row r="1286" ht="15" customHeight="1" s="214"/>
    <row r="1287" ht="15" customHeight="1" s="214"/>
    <row r="1288" ht="15" customHeight="1" s="214"/>
    <row r="1289" ht="15" customHeight="1" s="214"/>
    <row r="1290" ht="15" customHeight="1" s="214"/>
    <row r="1291" ht="15" customHeight="1" s="214"/>
    <row r="1292" ht="15" customHeight="1" s="214"/>
    <row r="1293" ht="15" customHeight="1" s="214"/>
    <row r="1294" ht="15" customHeight="1" s="214"/>
    <row r="1295" ht="15" customHeight="1" s="214"/>
    <row r="1296" ht="15" customHeight="1" s="214"/>
    <row r="1297" ht="15" customHeight="1" s="214"/>
    <row r="1298" ht="15" customHeight="1" s="214"/>
    <row r="1299" ht="15" customHeight="1" s="214"/>
    <row r="1300" ht="15" customHeight="1" s="214"/>
    <row r="1301" ht="15" customHeight="1" s="214"/>
    <row r="1302" ht="15" customHeight="1" s="214"/>
    <row r="1303" ht="15" customHeight="1" s="214"/>
    <row r="1304" ht="15" customHeight="1" s="214"/>
    <row r="1305" ht="15" customHeight="1" s="214"/>
    <row r="1306" ht="15" customHeight="1" s="214"/>
    <row r="1307" ht="15" customHeight="1" s="214"/>
    <row r="1308" ht="15" customHeight="1" s="214"/>
    <row r="1309" ht="15" customHeight="1" s="214"/>
    <row r="1310" ht="15" customHeight="1" s="214"/>
    <row r="1311" ht="15" customHeight="1" s="214"/>
    <row r="1312" ht="15" customHeight="1" s="214"/>
    <row r="1313" ht="15" customHeight="1" s="214"/>
    <row r="1314" ht="15" customHeight="1" s="214"/>
    <row r="1315" ht="15" customHeight="1" s="214"/>
    <row r="1316" ht="15" customHeight="1" s="214"/>
    <row r="1317" ht="15" customHeight="1" s="214"/>
    <row r="1318" ht="15" customHeight="1" s="214"/>
    <row r="1319" ht="15" customHeight="1" s="214"/>
    <row r="1320" ht="15" customHeight="1" s="214"/>
    <row r="1321" ht="15" customHeight="1" s="214"/>
    <row r="1322" ht="15" customHeight="1" s="214"/>
    <row r="1323" ht="15" customHeight="1" s="214"/>
    <row r="1324" ht="15" customHeight="1" s="214"/>
    <row r="1325" ht="15" customHeight="1" s="214"/>
    <row r="1326" ht="15" customHeight="1" s="214"/>
    <row r="1327" ht="15" customHeight="1" s="214"/>
    <row r="1328" ht="15" customHeight="1" s="214"/>
    <row r="1329" ht="15" customHeight="1" s="214"/>
    <row r="1330" ht="15" customHeight="1" s="214"/>
    <row r="1331" ht="15" customHeight="1" s="214"/>
    <row r="1332" ht="15" customHeight="1" s="214"/>
    <row r="1333" ht="15" customHeight="1" s="214"/>
    <row r="1334" ht="15" customHeight="1" s="214"/>
    <row r="1335" ht="15" customHeight="1" s="214"/>
    <row r="1336" ht="15" customHeight="1" s="214"/>
    <row r="1337" ht="15" customHeight="1" s="214"/>
    <row r="1338" ht="15" customHeight="1" s="214"/>
    <row r="1339" ht="15" customHeight="1" s="214"/>
    <row r="1340" ht="15" customHeight="1" s="214"/>
    <row r="1341" ht="15" customHeight="1" s="214"/>
    <row r="1342" ht="15" customHeight="1" s="214"/>
    <row r="1343" ht="15" customHeight="1" s="214"/>
    <row r="1344" ht="15" customHeight="1" s="214"/>
    <row r="1345" ht="15" customHeight="1" s="214"/>
    <row r="1346" ht="15" customHeight="1" s="214"/>
    <row r="1347" ht="15" customHeight="1" s="214"/>
    <row r="1348" ht="15" customHeight="1" s="214"/>
    <row r="1349" ht="15" customHeight="1" s="214"/>
    <row r="1350" ht="15" customHeight="1" s="214"/>
    <row r="1351" ht="15" customHeight="1" s="214"/>
    <row r="1352" ht="15" customHeight="1" s="214"/>
    <row r="1353" ht="15" customHeight="1" s="214"/>
    <row r="1354" ht="15" customHeight="1" s="214"/>
    <row r="1355" ht="15" customHeight="1" s="214"/>
    <row r="1356" ht="15" customHeight="1" s="214"/>
    <row r="1357" ht="15" customHeight="1" s="214"/>
    <row r="1358" ht="15" customHeight="1" s="214"/>
    <row r="1359" ht="15" customHeight="1" s="214"/>
    <row r="1360" ht="15" customHeight="1" s="214"/>
    <row r="1361" ht="15" customHeight="1" s="214"/>
    <row r="1362" ht="15" customHeight="1" s="214"/>
    <row r="1363" ht="15" customHeight="1" s="214"/>
    <row r="1364" ht="15" customHeight="1" s="214"/>
    <row r="1365" ht="15" customHeight="1" s="214"/>
    <row r="1366" ht="15" customHeight="1" s="214"/>
    <row r="1367" ht="15" customHeight="1" s="214"/>
    <row r="1368" ht="15" customHeight="1" s="214"/>
    <row r="1369" ht="15" customHeight="1" s="214"/>
    <row r="1370" ht="15" customHeight="1" s="214"/>
    <row r="1371" ht="15" customHeight="1" s="214"/>
    <row r="1372" ht="15" customHeight="1" s="214"/>
    <row r="1373" ht="15" customHeight="1" s="214"/>
    <row r="1374" ht="15" customHeight="1" s="214"/>
    <row r="1375" ht="15" customHeight="1" s="214"/>
    <row r="1376" ht="15" customHeight="1" s="214"/>
    <row r="1377" ht="15" customHeight="1" s="214"/>
    <row r="1378" ht="15" customHeight="1" s="214"/>
    <row r="1379" ht="15" customHeight="1" s="214"/>
    <row r="1380" ht="15" customHeight="1" s="214"/>
    <row r="1381" ht="15" customHeight="1" s="214"/>
    <row r="1382" ht="15" customHeight="1" s="214"/>
    <row r="1383" ht="15" customHeight="1" s="214"/>
    <row r="1384" ht="15" customHeight="1" s="214"/>
    <row r="1385" ht="15" customHeight="1" s="214"/>
    <row r="1386" ht="15" customHeight="1" s="214"/>
    <row r="1387" ht="15" customHeight="1" s="214"/>
    <row r="1388" ht="15" customHeight="1" s="214"/>
    <row r="1389" ht="15" customHeight="1" s="214"/>
    <row r="1390" ht="15" customHeight="1" s="214"/>
    <row r="1391" ht="15" customHeight="1" s="214"/>
    <row r="1392" ht="15" customHeight="1" s="214"/>
    <row r="1393" ht="15" customHeight="1" s="214"/>
    <row r="1394" ht="15" customHeight="1" s="214"/>
    <row r="1395" ht="15" customHeight="1" s="214"/>
    <row r="1396" ht="15" customHeight="1" s="214"/>
    <row r="1397" ht="15" customHeight="1" s="214"/>
    <row r="1398" ht="15" customHeight="1" s="214"/>
    <row r="1399" ht="15" customHeight="1" s="214"/>
    <row r="1400" ht="15" customHeight="1" s="214"/>
    <row r="1401" ht="15" customHeight="1" s="214"/>
    <row r="1402" ht="15" customHeight="1" s="214"/>
    <row r="1403" ht="15" customHeight="1" s="214"/>
    <row r="1404" ht="15" customHeight="1" s="214"/>
    <row r="1405" ht="15" customHeight="1" s="214"/>
    <row r="1406" ht="15" customHeight="1" s="214"/>
    <row r="1407" ht="15" customHeight="1" s="214"/>
    <row r="1408" ht="15" customHeight="1" s="214"/>
    <row r="1409" ht="15" customHeight="1" s="214"/>
    <row r="1410" ht="15" customHeight="1" s="214"/>
    <row r="1411" ht="15" customHeight="1" s="214"/>
    <row r="1412" ht="15" customHeight="1" s="214"/>
    <row r="1413" ht="15" customHeight="1" s="214"/>
    <row r="1414" ht="15" customHeight="1" s="214"/>
    <row r="1415" ht="15" customHeight="1" s="214"/>
    <row r="1416" ht="15" customHeight="1" s="214"/>
    <row r="1417" ht="15" customHeight="1" s="214"/>
    <row r="1418" ht="15" customHeight="1" s="214"/>
    <row r="1419" ht="15" customHeight="1" s="214"/>
    <row r="1420" ht="15" customHeight="1" s="214"/>
    <row r="1421" ht="15" customHeight="1" s="214"/>
    <row r="1422" ht="15" customHeight="1" s="214"/>
    <row r="1423" ht="15" customHeight="1" s="214"/>
    <row r="1424" ht="15" customHeight="1" s="214"/>
    <row r="1425" ht="15" customHeight="1" s="214"/>
    <row r="1426" ht="15" customHeight="1" s="214"/>
    <row r="1427" ht="15" customHeight="1" s="214"/>
    <row r="1428" ht="15" customHeight="1" s="214"/>
    <row r="1429" ht="15" customHeight="1" s="214"/>
    <row r="1430" ht="15" customHeight="1" s="214"/>
    <row r="1431" ht="15" customHeight="1" s="214"/>
    <row r="1432" ht="15" customHeight="1" s="214"/>
    <row r="1433" ht="15" customHeight="1" s="214"/>
    <row r="1434" ht="15" customHeight="1" s="214"/>
    <row r="1435" ht="15" customHeight="1" s="214"/>
    <row r="1436" ht="15" customHeight="1" s="214"/>
    <row r="1437" ht="15" customHeight="1" s="214"/>
    <row r="1438" ht="15" customHeight="1" s="214"/>
    <row r="1439" ht="15" customHeight="1" s="214"/>
    <row r="1440" ht="15" customHeight="1" s="214"/>
    <row r="1441" ht="15" customHeight="1" s="214"/>
    <row r="1442" ht="15" customHeight="1" s="214"/>
    <row r="1443" ht="15" customHeight="1" s="214"/>
    <row r="1444" ht="15" customHeight="1" s="214"/>
  </sheetData>
  <mergeCells count="7">
    <mergeCell ref="V4:W4"/>
    <mergeCell ref="M4:N4"/>
    <mergeCell ref="P4:Q4"/>
    <mergeCell ref="B2:I2"/>
    <mergeCell ref="J2:O2"/>
    <mergeCell ref="P2:U2"/>
    <mergeCell ref="S4:T4"/>
  </mergeCells>
  <conditionalFormatting sqref="M8:V9 M10:W10">
    <cfRule type="expression" priority="113" dxfId="42">
      <formula>AND(TODAY()&gt;=M$8,TODAY()&lt;N$8)</formula>
    </cfRule>
  </conditionalFormatting>
  <conditionalFormatting sqref="M12:W313">
    <cfRule type="expression" priority="105" dxfId="49">
      <formula>type="N/A"</formula>
    </cfRule>
    <cfRule type="expression" priority="106" dxfId="48">
      <formula>type="Not Started"</formula>
    </cfRule>
  </conditionalFormatting>
  <conditionalFormatting sqref="M6:W7">
    <cfRule type="expression" priority="173" dxfId="45">
      <formula>M$8&lt;=EOMONTH($M$8,0)</formula>
    </cfRule>
    <cfRule type="expression" priority="176" dxfId="46">
      <formula>AND(M$8&lt;=EOMONTH($M$8,1),M$8&gt;EOMONTH($M$8,0))</formula>
    </cfRule>
  </conditionalFormatting>
  <conditionalFormatting sqref="N6:W7">
    <cfRule type="expression" priority="175" dxfId="45">
      <formula>AND(N$8&lt;=EOMONTH($M$8,2),N$8&gt;EOMONTH($M$8,0),N$8&gt;EOMONTH($M$8,1))</formula>
    </cfRule>
  </conditionalFormatting>
  <conditionalFormatting sqref="W8:W9">
    <cfRule type="expression" priority="203" dxfId="42">
      <formula>AND(TODAY()&gt;=W$8,TODAY()&lt;#REF!)</formula>
    </cfRule>
  </conditionalFormatting>
  <conditionalFormatting sqref="M11:V313">
    <cfRule type="expression" priority="237" dxfId="42">
      <formula>AND(TODAY()&gt;=M$8,TODAY()&lt;N$8)</formula>
    </cfRule>
  </conditionalFormatting>
  <conditionalFormatting sqref="W11:W313">
    <cfRule type="expression" priority="248" dxfId="42">
      <formula>AND(TODAY()&gt;=W$8,TODAY()&lt;#REF!)</formula>
    </cfRule>
  </conditionalFormatting>
  <conditionalFormatting sqref="M63:W313">
    <cfRule type="expression" priority="398" dxfId="32">
      <formula>AND($G315="Complete",M$8&gt;=$I315,M$8&lt;=$I315+$K315-1)</formula>
    </cfRule>
    <cfRule type="expression" priority="399" dxfId="31">
      <formula>AND($G315="High Risk",M$8&gt;=$I315,M$8&lt;=$I315+$K315-1)</formula>
    </cfRule>
    <cfRule type="expression" priority="400" dxfId="30">
      <formula>AND($G315="On Track",M$8&gt;=$I315,M$8&lt;=$I315+$K315-1)</formula>
    </cfRule>
    <cfRule type="expression" priority="401" dxfId="29" stopIfTrue="1">
      <formula>AND($G315="At Risk",M$8&gt;=$I315,M$8&lt;=$I315+$K315-1)</formula>
    </cfRule>
    <cfRule type="expression" priority="402" dxfId="28" stopIfTrue="1">
      <formula>AND($G315="Low Risk",M$8&gt;=$I315,M$8&lt;=$I315+$K315-1)</formula>
    </cfRule>
    <cfRule type="expression" priority="403" dxfId="27" stopIfTrue="1">
      <formula>AND($G315="High Risk",M$8&gt;=$I315,M$8&lt;=$I315+$K315-1)</formula>
    </cfRule>
    <cfRule type="expression" priority="404" dxfId="26" stopIfTrue="1">
      <formula>AND($G315="On Track",M$8&gt;=$I315,M$8&lt;=$I315+$K315-1)</formula>
    </cfRule>
    <cfRule type="expression" priority="405" dxfId="25" stopIfTrue="1">
      <formula>AND($G315="Med Risk",M$8&gt;=$I315,M$8&lt;=$I315+$K315-1)</formula>
    </cfRule>
    <cfRule type="expression" priority="406" dxfId="24" stopIfTrue="1">
      <formula>AND(LEN($G315)=0,M$8&gt;=$I315,M$8&lt;=$I315+$K315-1)</formula>
    </cfRule>
  </conditionalFormatting>
  <conditionalFormatting sqref="M12:W1000">
    <cfRule type="expression" priority="359" dxfId="32" stopIfTrue="1">
      <formula>AND($G12="Complete",M$8&gt;=$I12,M$8&lt;=$I12+$K12-1)</formula>
    </cfRule>
    <cfRule type="expression" priority="360" dxfId="31" stopIfTrue="1">
      <formula>AND($G12="High Risk",M$8&gt;=$I12,M$8&lt;=$I12+$K12-1)</formula>
    </cfRule>
    <cfRule type="expression" priority="361" dxfId="30" stopIfTrue="1">
      <formula>AND($G12="On Track",M$8&gt;=$I12,M$8&lt;=$I12+$K12-1)</formula>
    </cfRule>
    <cfRule type="expression" priority="362" dxfId="29" stopIfTrue="1">
      <formula>AND($G12="At Risk",M$8&gt;=$I12,M$8&lt;=$I12+$K12-1)</formula>
    </cfRule>
  </conditionalFormatting>
  <conditionalFormatting sqref="M11:W1000">
    <cfRule type="expression" priority="363" dxfId="28" stopIfTrue="1">
      <formula>AND($G11="Low Risk",M$8&gt;=$I11,M$8&lt;=$I11+$K11-1)</formula>
    </cfRule>
    <cfRule type="expression" priority="364" dxfId="27" stopIfTrue="1">
      <formula>AND($G11="High Risk",M$8&gt;=$I11,M$8&lt;=$I11+$K11-1)</formula>
    </cfRule>
    <cfRule type="expression" priority="365" dxfId="26" stopIfTrue="1">
      <formula>AND($G11="On Track",M$8&gt;=$I11,M$8&lt;=$I11+$K11-1)</formula>
    </cfRule>
    <cfRule type="expression" priority="366" dxfId="25" stopIfTrue="1">
      <formula>AND($G11="Med Risk",M$8&gt;=$I11,M$8&lt;=$I11+$K11-1)</formula>
    </cfRule>
    <cfRule type="expression" priority="367" dxfId="24" stopIfTrue="1">
      <formula>AND(LEN($G11)=0,M$8&gt;=$I11,M$8&lt;=$I11+$K11-1)</formula>
    </cfRule>
  </conditionalFormatting>
  <conditionalFormatting sqref="B11:B314">
    <cfRule type="containsText" priority="18" operator="containsText" dxfId="8" text="Benefit &amp; Config">
      <formula>NOT(ISERROR(SEARCH("Benefit &amp; Config",B11)))</formula>
    </cfRule>
    <cfRule type="containsText" priority="19" operator="containsText" dxfId="4" text="Provider Experience">
      <formula>NOT(ISERROR(SEARCH("Provider Experience",B11)))</formula>
    </cfRule>
    <cfRule type="containsText" priority="20" operator="containsText" dxfId="3" text="Member Experience">
      <formula>NOT(ISERROR(SEARCH("Member Experience",B11)))</formula>
    </cfRule>
    <cfRule type="containsText" priority="21" operator="containsText" dxfId="2" text="Broker &amp; Employer Experience">
      <formula>NOT(ISERROR(SEARCH("Broker &amp; Employer Experience",B11)))</formula>
    </cfRule>
    <cfRule type="containsText" priority="22" operator="containsText" dxfId="13" text="Commercial Medical Product">
      <formula>NOT(ISERROR(SEARCH("Commercial Medical Product",B11)))</formula>
    </cfRule>
    <cfRule type="containsText" priority="23" operator="containsText" dxfId="18" text="Digital Therapeutic &amp; Innovation Products">
      <formula>NOT(ISERROR(SEARCH("Digital Therapeutic &amp; Innovation Products",B11)))</formula>
    </cfRule>
    <cfRule type="containsText" priority="24" operator="containsText" dxfId="17" text="Consumer Engagement">
      <formula>NOT(ISERROR(SEARCH("Consumer Engagement",B11)))</formula>
    </cfRule>
    <cfRule type="containsText" priority="25" operator="containsText" dxfId="16" text="Specialty">
      <formula>NOT(ISERROR(SEARCH("Specialty",B11)))</formula>
    </cfRule>
    <cfRule type="containsText" priority="26" operator="containsText" dxfId="15" text="Quotes Install &amp; Bill">
      <formula>NOT(ISERROR(SEARCH("Quotes Install &amp; Bill",B11)))</formula>
    </cfRule>
    <cfRule type="containsText" priority="27" operator="containsText" dxfId="9" text="Data Migration">
      <formula>NOT(ISERROR(SEARCH("Data Migration",B11)))</formula>
    </cfRule>
    <cfRule type="containsText" priority="13" operator="containsText" dxfId="13" text="CMP">
      <formula>NOT(ISERROR(SEARCH("CMP",B11)))</formula>
    </cfRule>
    <cfRule type="containsText" priority="14" operator="containsText" dxfId="12" text="CE DTI">
      <formula>NOT(ISERROR(SEARCH("CE DTI",B11)))</formula>
    </cfRule>
    <cfRule type="containsText" priority="15" operator="containsText" dxfId="11" text="SP">
      <formula>NOT(ISERROR(SEARCH("SP",B11)))</formula>
    </cfRule>
    <cfRule type="containsText" priority="16" operator="containsText" dxfId="10" text="QIB">
      <formula>NOT(ISERROR(SEARCH("QIB",B11)))</formula>
    </cfRule>
    <cfRule type="containsText" priority="17" operator="containsText" dxfId="9" text="DM">
      <formula>NOT(ISERROR(SEARCH("DM",B11)))</formula>
    </cfRule>
    <cfRule type="containsText" priority="6" operator="containsText" dxfId="8" text="BC">
      <formula>NOT(ISERROR(SEARCH("BC",B11)))</formula>
    </cfRule>
    <cfRule type="containsText" priority="7" operator="containsText" dxfId="7" text="SC">
      <formula>NOT(ISERROR(SEARCH("SC",B11)))</formula>
    </cfRule>
    <cfRule type="containsText" priority="8" operator="containsText" dxfId="6" text="PCP">
      <formula>NOT(ISERROR(SEARCH("PCP",B11)))</formula>
    </cfRule>
    <cfRule type="containsText" priority="9" operator="containsText" dxfId="5" text="RA">
      <formula>NOT(ISERROR(SEARCH("RA",B11)))</formula>
    </cfRule>
    <cfRule type="containsText" priority="10" operator="containsText" dxfId="4" text="PE">
      <formula>NOT(ISERROR(SEARCH("PE",B11)))</formula>
    </cfRule>
    <cfRule type="containsText" priority="11" operator="containsText" dxfId="3" text="ME">
      <formula>NOT(ISERROR(SEARCH("ME",B11)))</formula>
    </cfRule>
    <cfRule type="containsText" priority="12" operator="containsText" dxfId="2" text="BEE">
      <formula>NOT(ISERROR(SEARCH("BEE",B11)))</formula>
    </cfRule>
    <cfRule type="containsText" priority="4" operator="containsText" dxfId="1" text="POC">
      <formula>NOT(ISERROR(SEARCH("POC",B11)))</formula>
    </cfRule>
    <cfRule type="containsText" priority="5" operator="containsText" dxfId="0" text="OR">
      <formula>NOT(ISERROR(SEARCH("OR",B11)))</formula>
    </cfRule>
  </conditionalFormatting>
  <conditionalFormatting sqref="AB12">
    <cfRule type="iconSet" priority="1">
      <iconSet iconSet="3Flags">
        <cfvo type="percent" val="0"/>
        <cfvo type="percent" val="33"/>
        <cfvo type="percent" val="67"/>
      </iconSet>
    </cfRule>
  </conditionalFormatting>
  <dataValidations count="14">
    <dataValidation sqref="C8" showErrorMessage="1" showInputMessage="1" allowBlank="1" promptTitle="Scrolling Increment" prompt="Changing this number will scroll the Gantt Chart view." type="whole" operator="greaterThanOrEqual">
      <formula1>0</formula1>
    </dataValidation>
    <dataValidation sqref="G11:G37" showErrorMessage="1" showInputMessage="1" allowBlank="1" type="list">
      <formula1>"On track, At Risk, High Risk, Complete, Not Started, N/A"</formula1>
    </dataValidation>
    <dataValidation sqref="A2" showErrorMessage="1" showInputMessage="1" allowBlank="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dataValidation sqref="A4" showErrorMessage="1" showInputMessage="1" allowBlank="1" prompt="Enter Company Name in cell B4._x000a_A legend is in cells I4 through AC4.  The Legend label is in cell G4."/>
    <dataValidation sqref="A5" showErrorMessage="1" showInputMessage="1" allowBlank="1" prompt="Enter the name of the Project Lead in cell B5. Enter the Project Start date in cell C6 or allow the sample formula to find the smallest date value from the Gantt Data table.  _x000a_Project Start Date: label is in cell B6."/>
    <dataValidation sqref="A6:A7" showErrorMessage="1" showInputMessage="1" allowBlank="1" prompt="A Scrolling Increment is in cell C7. _x000a_Months for the dates in row 7 are displayed starting in cells I6 through cell BL6._x000a_Do not modify these cells. They are auto updated based on the project start date in cell F6."/>
    <dataValidation sqref="A8" showErrorMessage="1" showInputMessage="1" allowBlank="1" prompt="Cells I9 through BL9 contain the day number of the month for the Month represented in the cell block above each date cell and are auto calculated._x000a_Do not modify these cells._x000a_"/>
    <dataValidation sqref="A9" showErrorMessage="1" showInputMessage="1" allowBlank="1" prompt="A scrollbar is in cells I8 through BL8. _x000a_To jump forward or backward in the timeline, enter a value of 0 or higher in cell C7._x000a_A value of 0 takes you to the beginning of the chart."/>
    <dataValidation sqref="A10:B10" showErrorMessage="1" showInputMessage="1" allowBlank="1" prompt="This row contains headers for the project schedule.  B9 through G9 contains schedule information.  Cells I9 through BL9 contain the first letter of each day of the week for the date above that heading._x000a_All project timeline charting is auto generated."/>
    <dataValidation sqref="A36" showErrorMessage="1" showInputMessage="1" allowBlank="1" prompt="This row marks the end of the Gantt milestone data. DO NOT enter anything in this row. _x000a_To add more items, insert new rows above this one._x000a_"/>
    <dataValidation sqref="A35" showErrorMessage="1" showInputMessage="1" allowBlank="1" prompt="This is an empty row"/>
    <dataValidation sqref="F10:F11 G11:G37" showErrorMessage="1" showInputMessage="1" allowBlank="1" type="list">
      <formula1>$C$12:$C$16</formula1>
    </dataValidation>
    <dataValidation sqref="G10" showErrorMessage="1" showInputMessage="1" allowBlank="1"/>
    <dataValidation sqref="B11:B314" showErrorMessage="1" showInputMessage="1" allowBlank="1" type="list">
      <formula1>"DM, QIB, SP, CE DTI, CMP, BEE, ME, PE, BC, RA, PCP, SC, OR, POC"</formula1>
    </dataValidation>
  </dataValidations>
  <printOptions horizontalCentered="1"/>
  <pageMargins left="0.25" right="0.25" top="0.5" bottom="0.5" header="0.3" footer="0.3"/>
  <pageSetup orientation="landscape" scale="33" fitToHeight="0"/>
  <headerFooter differentFirst="1" scaleWithDoc="0">
    <oddHeader/>
    <oddFooter>&amp;L&amp;C&amp;R</oddFooter>
    <evenHeader/>
    <evenFooter/>
    <firstHeader/>
    <firstFooter/>
  </headerFooter>
  <tableParts count="1">
    <tablePart r:id="rId1"/>
  </tableParts>
</worksheet>
</file>

<file path=xl/worksheets/sheet3.xml><?xml version="1.0" encoding="utf-8"?>
<worksheet xmlns:r="http://schemas.openxmlformats.org/officeDocument/2006/relationships" xmlns="http://schemas.openxmlformats.org/spreadsheetml/2006/main">
  <sheetPr codeName="Sheet3">
    <outlinePr summaryBelow="1" summaryRight="1"/>
    <pageSetUpPr fitToPage="1"/>
  </sheetPr>
  <dimension ref="A2:BP38"/>
  <sheetViews>
    <sheetView showGridLines="0" showRuler="0" zoomScaleNormal="100" zoomScalePageLayoutView="70" workbookViewId="0">
      <selection activeCell="N14" sqref="N14"/>
    </sheetView>
  </sheetViews>
  <sheetFormatPr baseColWidth="10" defaultColWidth="8.83203125" defaultRowHeight="30" customHeight="1"/>
  <cols>
    <col width="4.83203125" customWidth="1" style="6" min="1" max="1"/>
    <col width="30.83203125" customWidth="1" style="214" min="2" max="2"/>
    <col width="13.33203125" bestFit="1" customWidth="1" style="214" min="3" max="3"/>
    <col width="20.5" customWidth="1" style="214" min="4" max="4"/>
    <col width="15.83203125" customWidth="1" style="214" min="5" max="5"/>
    <col width="10.5" customWidth="1" style="215" min="6" max="6"/>
    <col width="10.5" customWidth="1" style="214" min="7" max="7"/>
    <col width="2.6640625" customWidth="1" style="214" min="8" max="8"/>
    <col width="3.5" customWidth="1" style="214" min="9" max="64"/>
    <col width="2.6640625" customWidth="1" style="214" min="65" max="65"/>
  </cols>
  <sheetData>
    <row r="1" ht="25" customHeight="1" s="214"/>
    <row r="2" ht="50" customHeight="1" s="214">
      <c r="A2" s="7" t="n"/>
      <c r="B2" s="223" t="inlineStr">
        <is>
          <t>PROJECT TITLE</t>
        </is>
      </c>
      <c r="I2" s="224" t="n"/>
      <c r="O2" s="225" t="n"/>
      <c r="U2" s="12" t="n"/>
      <c r="V2" s="12" t="n"/>
      <c r="W2" s="12" t="n"/>
      <c r="X2" s="12" t="n"/>
      <c r="Y2" s="12" t="n"/>
      <c r="Z2" s="12" t="n"/>
      <c r="AA2" s="12" t="n"/>
      <c r="AB2" s="12" t="n"/>
      <c r="AC2" s="12" t="n"/>
      <c r="AD2" s="12" t="n"/>
      <c r="AE2" s="12" t="n"/>
      <c r="AF2" s="12" t="n"/>
      <c r="AG2" s="12" t="n"/>
      <c r="AH2" s="12" t="n"/>
      <c r="AI2" s="12" t="n"/>
      <c r="AJ2" s="12" t="n"/>
      <c r="AK2" s="12" t="n"/>
      <c r="AL2" s="12" t="n"/>
      <c r="AM2" s="12" t="n"/>
      <c r="AN2" s="12" t="n"/>
      <c r="AO2" s="12" t="n"/>
      <c r="AP2" s="12" t="n"/>
      <c r="AQ2" s="12" t="n"/>
      <c r="AR2" s="12" t="n"/>
      <c r="AS2" s="12" t="n"/>
      <c r="AT2" s="12" t="n"/>
      <c r="AU2" s="12" t="n"/>
      <c r="AV2" s="12" t="n"/>
      <c r="AW2" s="12" t="n"/>
      <c r="AX2" s="12" t="n"/>
      <c r="AY2" s="12" t="n"/>
      <c r="AZ2" s="12" t="n"/>
      <c r="BA2" s="12" t="n"/>
      <c r="BB2" s="12" t="n"/>
      <c r="BC2" s="12" t="n"/>
      <c r="BD2" s="12" t="n"/>
      <c r="BE2" s="12" t="n"/>
      <c r="BF2" s="12" t="n"/>
      <c r="BG2" s="12" t="n"/>
      <c r="BH2" s="12" t="n"/>
      <c r="BI2" s="12" t="n"/>
      <c r="BJ2" s="12" t="n"/>
      <c r="BK2" s="12" t="n"/>
      <c r="BL2" s="12" t="n"/>
      <c r="BM2" s="12" t="n"/>
    </row>
    <row r="3" ht="20" customHeight="1" s="214">
      <c r="A3" s="7" t="n"/>
      <c r="B3" s="32" t="n"/>
      <c r="C3" s="33" t="n"/>
      <c r="D3" s="34" t="n"/>
      <c r="E3" s="34" t="n"/>
      <c r="F3" s="35" t="n"/>
      <c r="G3" s="19" t="n"/>
      <c r="H3" s="19" t="n"/>
      <c r="I3" s="36" t="n"/>
      <c r="J3" s="19" t="n"/>
      <c r="K3" s="19" t="n"/>
      <c r="L3" s="19"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c r="AJ3" s="23" t="n"/>
      <c r="AK3" s="23" t="n"/>
      <c r="AL3" s="23" t="n"/>
      <c r="AM3" s="23" t="n"/>
      <c r="AN3" s="23" t="n"/>
      <c r="AO3" s="23" t="n"/>
      <c r="AP3" s="23" t="n"/>
      <c r="AQ3" s="23" t="n"/>
      <c r="AR3" s="23" t="n"/>
      <c r="AS3" s="23" t="n"/>
      <c r="AT3" s="23" t="n"/>
      <c r="AU3" s="23" t="n"/>
      <c r="AV3" s="23" t="n"/>
      <c r="AW3" s="23" t="n"/>
      <c r="AX3" s="23" t="n"/>
      <c r="AY3" s="23" t="n"/>
      <c r="AZ3" s="23" t="n"/>
      <c r="BA3" s="23" t="n"/>
      <c r="BB3" s="23" t="n"/>
      <c r="BC3" s="23" t="n"/>
      <c r="BD3" s="23" t="n"/>
      <c r="BE3" s="23" t="n"/>
      <c r="BF3" s="23" t="n"/>
      <c r="BG3" s="23" t="n"/>
      <c r="BH3" s="23" t="n"/>
      <c r="BI3" s="23" t="n"/>
      <c r="BJ3" s="23" t="n"/>
      <c r="BK3" s="23" t="n"/>
      <c r="BL3" s="23" t="n"/>
      <c r="BM3" s="23" t="n"/>
    </row>
    <row r="4" ht="30" customHeight="1" s="214">
      <c r="A4" s="7" t="n"/>
      <c r="B4" s="44" t="inlineStr">
        <is>
          <t>Company name</t>
        </is>
      </c>
      <c r="C4" s="40" t="n"/>
      <c r="D4" s="41" t="n"/>
      <c r="E4" s="20" t="n"/>
      <c r="F4" s="21" t="n"/>
      <c r="G4" s="22" t="inlineStr">
        <is>
          <t>Legend:</t>
        </is>
      </c>
      <c r="H4" s="20" t="n"/>
      <c r="I4" s="226" t="inlineStr">
        <is>
          <t>On track</t>
        </is>
      </c>
      <c r="M4" s="23" t="n"/>
      <c r="N4" s="227" t="inlineStr">
        <is>
          <t>Low risk</t>
        </is>
      </c>
      <c r="R4" s="23" t="n"/>
      <c r="S4" s="228" t="inlineStr">
        <is>
          <t>Med risk</t>
        </is>
      </c>
      <c r="W4" s="23" t="n"/>
      <c r="X4" s="221" t="inlineStr">
        <is>
          <t>High risk</t>
        </is>
      </c>
      <c r="AB4" s="23" t="n"/>
      <c r="AC4" s="222" t="inlineStr">
        <is>
          <t>Unassigned</t>
        </is>
      </c>
      <c r="AG4" s="23" t="n"/>
      <c r="AH4" s="23" t="n"/>
      <c r="AI4" s="23" t="n"/>
      <c r="AJ4" s="23" t="n"/>
      <c r="AK4" s="23" t="n"/>
      <c r="AL4" s="23" t="n"/>
      <c r="AM4" s="23" t="n"/>
      <c r="AN4" s="23" t="n"/>
      <c r="AO4" s="23" t="n"/>
      <c r="AP4" s="23" t="n"/>
      <c r="AQ4" s="23" t="n"/>
      <c r="AR4" s="23" t="n"/>
      <c r="AS4" s="23" t="n"/>
      <c r="AT4" s="23" t="n"/>
      <c r="AU4" s="23" t="n"/>
      <c r="AV4" s="23" t="n"/>
      <c r="AW4" s="23" t="n"/>
      <c r="AX4" s="23" t="n"/>
      <c r="AY4" s="23" t="n"/>
      <c r="AZ4" s="23" t="n"/>
      <c r="BA4" s="23" t="n"/>
      <c r="BB4" s="23" t="n"/>
      <c r="BC4" s="23" t="n"/>
      <c r="BD4" s="23" t="n"/>
      <c r="BE4" s="23" t="n"/>
      <c r="BF4" s="23" t="n"/>
      <c r="BG4" s="23" t="n"/>
      <c r="BH4" s="23" t="n"/>
      <c r="BI4" s="23" t="n"/>
      <c r="BJ4" s="23" t="n"/>
      <c r="BK4" s="23" t="n"/>
      <c r="BL4" s="23" t="n"/>
      <c r="BM4" s="23" t="n"/>
    </row>
    <row r="5" ht="30" customHeight="1" s="214">
      <c r="A5" s="7" t="n"/>
      <c r="B5" s="45" t="inlineStr">
        <is>
          <t>Project lead</t>
        </is>
      </c>
      <c r="C5" s="42" t="n"/>
      <c r="D5" s="42" t="n"/>
      <c r="E5" s="23" t="n"/>
      <c r="F5" s="24" t="n"/>
      <c r="G5" s="23" t="n"/>
      <c r="H5" s="20"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c r="AJ5" s="23" t="n"/>
      <c r="AK5" s="23" t="n"/>
      <c r="AL5" s="23" t="n"/>
      <c r="AM5" s="23" t="n"/>
      <c r="AN5" s="23" t="n"/>
      <c r="AO5" s="23" t="n"/>
      <c r="AP5" s="23" t="n"/>
      <c r="AQ5" s="23" t="n"/>
      <c r="AR5" s="23" t="n"/>
      <c r="AS5" s="23" t="n"/>
      <c r="AT5" s="23" t="n"/>
      <c r="AU5" s="23" t="n"/>
      <c r="AV5" s="23" t="n"/>
      <c r="AW5" s="23" t="n"/>
      <c r="AX5" s="23" t="n"/>
      <c r="AY5" s="23" t="n"/>
      <c r="AZ5" s="23" t="n"/>
      <c r="BA5" s="23" t="n"/>
      <c r="BB5" s="23" t="n"/>
      <c r="BC5" s="23" t="n"/>
      <c r="BD5" s="23" t="n"/>
      <c r="BE5" s="23" t="n"/>
      <c r="BF5" s="23" t="n"/>
      <c r="BG5" s="23" t="n"/>
      <c r="BH5" s="23" t="n"/>
      <c r="BI5" s="23" t="n"/>
      <c r="BJ5" s="23" t="n"/>
      <c r="BK5" s="23" t="n"/>
      <c r="BL5" s="23" t="n"/>
      <c r="BM5" s="23" t="n"/>
    </row>
    <row r="6" ht="30" customHeight="1" s="214">
      <c r="A6" s="7" t="n"/>
      <c r="B6" s="39" t="inlineStr">
        <is>
          <t>Project Start Date:</t>
        </is>
      </c>
      <c r="C6" s="25">
        <f t="array" aca="1" ref="C6" ca="1">IFERROR(IF(MIN(Milestones435[Start])=0,TODAY(),B11(Milestones435[Start])),TODAY())</f>
        <v/>
      </c>
      <c r="D6" s="43" t="n"/>
      <c r="E6" s="23" t="n"/>
      <c r="F6" s="24" t="n"/>
      <c r="G6" s="23" t="n"/>
      <c r="H6" s="20" t="n"/>
      <c r="I6" s="78">
        <f>TEXT(I7,"mmmm")</f>
        <v/>
      </c>
      <c r="J6" s="78" t="n"/>
      <c r="K6" s="78" t="n"/>
      <c r="L6" s="78" t="n"/>
      <c r="M6" s="78" t="n"/>
      <c r="N6" s="78" t="n"/>
      <c r="O6" s="78" t="n"/>
      <c r="P6" s="78">
        <f>IF(TEXT(P7,"mmmm")=I6,"",TEXT(P7,"mmmm"))</f>
        <v/>
      </c>
      <c r="Q6" s="78" t="n"/>
      <c r="R6" s="78" t="n"/>
      <c r="S6" s="78" t="n"/>
      <c r="T6" s="78" t="n"/>
      <c r="U6" s="78" t="n"/>
      <c r="V6" s="78" t="n"/>
      <c r="W6" s="78">
        <f>IF(OR(TEXT(W7,"mmmm")=P6,TEXT(W7,"mmmm")=I6),"",TEXT(W7,"mmmm"))</f>
        <v/>
      </c>
      <c r="X6" s="78" t="n"/>
      <c r="Y6" s="78" t="n"/>
      <c r="Z6" s="78" t="n"/>
      <c r="AA6" s="78" t="n"/>
      <c r="AB6" s="78" t="n"/>
      <c r="AC6" s="78" t="n"/>
      <c r="AD6" s="78">
        <f>IF(OR(TEXT(AD7,"mmmm")=W6,TEXT(AD7,"mmmm")=P6,TEXT(AD7,"mmmm")=I6),"",TEXT(AD7,"mmmm"))</f>
        <v/>
      </c>
      <c r="AE6" s="78" t="n"/>
      <c r="AF6" s="78" t="n"/>
      <c r="AG6" s="78" t="n"/>
      <c r="AH6" s="78" t="n"/>
      <c r="AI6" s="78" t="n"/>
      <c r="AJ6" s="78" t="n"/>
      <c r="AK6" s="78">
        <f>IF(OR(TEXT(AK7,"mmmm")=AD6,TEXT(AK7,"mmmm")=W6,TEXT(AK7,"mmmm")=P6,TEXT(AK7,"mmmm")=I6),"",TEXT(AK7,"mmmm"))</f>
        <v/>
      </c>
      <c r="AL6" s="78" t="n"/>
      <c r="AM6" s="78" t="n"/>
      <c r="AN6" s="78" t="n"/>
      <c r="AO6" s="78" t="n"/>
      <c r="AP6" s="78" t="n"/>
      <c r="AQ6" s="78" t="n"/>
      <c r="AR6" s="78">
        <f>IF(OR(TEXT(AR7,"mmmm")=AK6,TEXT(AR7,"mmmm")=AD6,TEXT(AR7,"mmmm")=W6,TEXT(AR7,"mmmm")=P6),"",TEXT(AR7,"mmmm"))</f>
        <v/>
      </c>
      <c r="AS6" s="78" t="n"/>
      <c r="AT6" s="78" t="n"/>
      <c r="AU6" s="78" t="n"/>
      <c r="AV6" s="78" t="n"/>
      <c r="AW6" s="78" t="n"/>
      <c r="AX6" s="78" t="n"/>
      <c r="AY6" s="78">
        <f>IF(OR(TEXT(AY7,"mmmm")=AR6,TEXT(AY7,"mmmm")=AK6,TEXT(AY7,"mmmm")=AD6,TEXT(AY7,"mmmm")=W6),"",TEXT(AY7,"mmmm"))</f>
        <v/>
      </c>
      <c r="AZ6" s="78" t="n"/>
      <c r="BA6" s="78" t="n"/>
      <c r="BB6" s="79" t="n"/>
      <c r="BC6" s="51" t="n"/>
      <c r="BD6" s="51" t="n"/>
      <c r="BE6" s="51" t="n"/>
      <c r="BF6" s="51">
        <f>IF(OR(TEXT(BF7,"mmmm")=AY6,TEXT(BF7,"mmmm")=AR6,TEXT(BF7,"mmmm")=AK6,TEXT(BF7,"mmmm")=AD6),"",TEXT(BF7,"mmmm"))</f>
        <v/>
      </c>
      <c r="BG6" s="51" t="n"/>
      <c r="BH6" s="51" t="n"/>
      <c r="BI6" s="51" t="n"/>
      <c r="BJ6" s="51" t="n"/>
      <c r="BK6" s="51" t="n"/>
      <c r="BL6" s="51" t="n"/>
      <c r="BM6" s="23" t="n"/>
    </row>
    <row r="7" ht="30" customHeight="1" s="214">
      <c r="A7" s="7" t="n"/>
      <c r="B7" s="39" t="inlineStr">
        <is>
          <t>Scrolling Increment:</t>
        </is>
      </c>
      <c r="C7" s="26" t="n">
        <v>1</v>
      </c>
      <c r="D7" s="42" t="n"/>
      <c r="E7" s="20" t="n"/>
      <c r="F7" s="20" t="n"/>
      <c r="G7" s="20" t="n"/>
      <c r="H7" s="20" t="n"/>
      <c r="I7" s="80">
        <f>IFERROR(Project_Start+Scrolling_Increment,TODAY())</f>
        <v/>
      </c>
      <c r="J7" s="9">
        <f>I7+1</f>
        <v/>
      </c>
      <c r="K7" s="9">
        <f>J7+1</f>
        <v/>
      </c>
      <c r="L7" s="9">
        <f>K7+1</f>
        <v/>
      </c>
      <c r="M7" s="9">
        <f>L7+1</f>
        <v/>
      </c>
      <c r="N7" s="9">
        <f>M7+1</f>
        <v/>
      </c>
      <c r="O7" s="50">
        <f>N7+1</f>
        <v/>
      </c>
      <c r="P7" s="9">
        <f>O7+1</f>
        <v/>
      </c>
      <c r="Q7" s="9">
        <f>P7+1</f>
        <v/>
      </c>
      <c r="R7" s="9">
        <f>Q7+1</f>
        <v/>
      </c>
      <c r="S7" s="9">
        <f>R7+1</f>
        <v/>
      </c>
      <c r="T7" s="9">
        <f>S7+1</f>
        <v/>
      </c>
      <c r="U7" s="9">
        <f>T7+1</f>
        <v/>
      </c>
      <c r="V7" s="50">
        <f>U7+1</f>
        <v/>
      </c>
      <c r="W7" s="9">
        <f>V7+1</f>
        <v/>
      </c>
      <c r="X7" s="9">
        <f>W7+1</f>
        <v/>
      </c>
      <c r="Y7" s="9">
        <f>X7+1</f>
        <v/>
      </c>
      <c r="Z7" s="9">
        <f>Y7+1</f>
        <v/>
      </c>
      <c r="AA7" s="9">
        <f>Z7+1</f>
        <v/>
      </c>
      <c r="AB7" s="9">
        <f>AA7+1</f>
        <v/>
      </c>
      <c r="AC7" s="50">
        <f>AB7+1</f>
        <v/>
      </c>
      <c r="AD7" s="9">
        <f>AC7+1</f>
        <v/>
      </c>
      <c r="AE7" s="9">
        <f>AD7+1</f>
        <v/>
      </c>
      <c r="AF7" s="9">
        <f>AE7+1</f>
        <v/>
      </c>
      <c r="AG7" s="9">
        <f>AF7+1</f>
        <v/>
      </c>
      <c r="AH7" s="9">
        <f>AG7+1</f>
        <v/>
      </c>
      <c r="AI7" s="9">
        <f>AH7+1</f>
        <v/>
      </c>
      <c r="AJ7" s="50">
        <f>AI7+1</f>
        <v/>
      </c>
      <c r="AK7" s="9">
        <f>AJ7+1</f>
        <v/>
      </c>
      <c r="AL7" s="9">
        <f>AK7+1</f>
        <v/>
      </c>
      <c r="AM7" s="9">
        <f>AL7+1</f>
        <v/>
      </c>
      <c r="AN7" s="9">
        <f>AM7+1</f>
        <v/>
      </c>
      <c r="AO7" s="9">
        <f>AN7+1</f>
        <v/>
      </c>
      <c r="AP7" s="9">
        <f>AO7+1</f>
        <v/>
      </c>
      <c r="AQ7" s="50">
        <f>AP7+1</f>
        <v/>
      </c>
      <c r="AR7" s="9">
        <f>AQ7+1</f>
        <v/>
      </c>
      <c r="AS7" s="9">
        <f>AR7+1</f>
        <v/>
      </c>
      <c r="AT7" s="9">
        <f>AS7+1</f>
        <v/>
      </c>
      <c r="AU7" s="9">
        <f>AT7+1</f>
        <v/>
      </c>
      <c r="AV7" s="9">
        <f>AU7+1</f>
        <v/>
      </c>
      <c r="AW7" s="9">
        <f>AV7+1</f>
        <v/>
      </c>
      <c r="AX7" s="50">
        <f>AW7+1</f>
        <v/>
      </c>
      <c r="AY7" s="9">
        <f>AX7+1</f>
        <v/>
      </c>
      <c r="AZ7" s="9">
        <f>AY7+1</f>
        <v/>
      </c>
      <c r="BA7" s="9">
        <f>AZ7+1</f>
        <v/>
      </c>
      <c r="BB7" s="9">
        <f>BA7+1</f>
        <v/>
      </c>
      <c r="BC7" s="9">
        <f>BB7+1</f>
        <v/>
      </c>
      <c r="BD7" s="9">
        <f>BC7+1</f>
        <v/>
      </c>
      <c r="BE7" s="50">
        <f>BD7+1</f>
        <v/>
      </c>
      <c r="BF7" s="9">
        <f>BE7+1</f>
        <v/>
      </c>
      <c r="BG7" s="9">
        <f>BF7+1</f>
        <v/>
      </c>
      <c r="BH7" s="9">
        <f>BG7+1</f>
        <v/>
      </c>
      <c r="BI7" s="9">
        <f>BH7+1</f>
        <v/>
      </c>
      <c r="BJ7" s="9">
        <f>BI7+1</f>
        <v/>
      </c>
      <c r="BK7" s="9">
        <f>BJ7+1</f>
        <v/>
      </c>
      <c r="BL7" s="10">
        <f>BK7+1</f>
        <v/>
      </c>
      <c r="BM7" s="23" t="n"/>
    </row>
    <row r="8" ht="20" customHeight="1" s="214">
      <c r="A8" s="7" t="n"/>
      <c r="B8" s="41" t="n"/>
      <c r="C8" s="41" t="n"/>
      <c r="D8" s="41" t="n"/>
      <c r="E8" s="20" t="n"/>
      <c r="F8" s="20" t="n"/>
      <c r="G8" s="20" t="n"/>
      <c r="H8" s="20" t="n"/>
      <c r="I8" s="30" t="n"/>
      <c r="J8" s="28" t="n"/>
      <c r="K8" s="28" t="n"/>
      <c r="L8" s="28" t="n"/>
      <c r="M8" s="28" t="n"/>
      <c r="N8" s="28" t="n"/>
      <c r="O8" s="28" t="n"/>
      <c r="P8" s="30" t="n"/>
      <c r="Q8" s="28" t="n"/>
      <c r="R8" s="28" t="n"/>
      <c r="S8" s="28" t="n"/>
      <c r="T8" s="28" t="n"/>
      <c r="U8" s="28" t="n"/>
      <c r="V8" s="28" t="n"/>
      <c r="W8" s="30" t="n"/>
      <c r="X8" s="28" t="n"/>
      <c r="Y8" s="28" t="n"/>
      <c r="Z8" s="28" t="n"/>
      <c r="AA8" s="28" t="n"/>
      <c r="AB8" s="28" t="n"/>
      <c r="AC8" s="28" t="n"/>
      <c r="AD8" s="30" t="n"/>
      <c r="AE8" s="28" t="n"/>
      <c r="AF8" s="28" t="n"/>
      <c r="AG8" s="28" t="n"/>
      <c r="AH8" s="28" t="n"/>
      <c r="AI8" s="28" t="n"/>
      <c r="AJ8" s="28" t="n"/>
      <c r="AK8" s="30" t="n"/>
      <c r="AL8" s="28" t="n"/>
      <c r="AM8" s="28" t="n"/>
      <c r="AN8" s="28" t="n"/>
      <c r="AO8" s="28" t="n"/>
      <c r="AP8" s="28" t="n"/>
      <c r="AQ8" s="28" t="n"/>
      <c r="AR8" s="30" t="n"/>
      <c r="AS8" s="28" t="n"/>
      <c r="AT8" s="28" t="n"/>
      <c r="AU8" s="28" t="n"/>
      <c r="AV8" s="28" t="n"/>
      <c r="AW8" s="28" t="n"/>
      <c r="AX8" s="28" t="n"/>
      <c r="AY8" s="30" t="n"/>
      <c r="AZ8" s="28" t="n"/>
      <c r="BA8" s="28" t="n"/>
      <c r="BB8" s="28" t="n"/>
      <c r="BC8" s="28" t="n"/>
      <c r="BD8" s="28" t="n"/>
      <c r="BE8" s="28" t="n"/>
      <c r="BF8" s="30" t="n"/>
      <c r="BG8" s="28" t="n"/>
      <c r="BH8" s="28" t="n"/>
      <c r="BI8" s="28" t="n"/>
      <c r="BJ8" s="28" t="n"/>
      <c r="BK8" s="28" t="n"/>
      <c r="BL8" s="29" t="n"/>
      <c r="BM8" s="23" t="n"/>
    </row>
    <row r="9" ht="40" customHeight="1" s="214">
      <c r="A9" s="7" t="n"/>
      <c r="B9" s="101" t="inlineStr">
        <is>
          <t>Milestone description</t>
        </is>
      </c>
      <c r="C9" s="102" t="inlineStr">
        <is>
          <t>Category</t>
        </is>
      </c>
      <c r="D9" s="102" t="inlineStr">
        <is>
          <t>Assigned to</t>
        </is>
      </c>
      <c r="E9" s="102" t="inlineStr">
        <is>
          <t>Progress</t>
        </is>
      </c>
      <c r="F9" s="102" t="inlineStr">
        <is>
          <t>Start</t>
        </is>
      </c>
      <c r="G9" s="102" t="inlineStr">
        <is>
          <t>Days</t>
        </is>
      </c>
      <c r="H9" s="38" t="n"/>
      <c r="I9" s="27">
        <f>LEFT(TEXT(I7,"ddd"),1)</f>
        <v/>
      </c>
      <c r="J9" s="27">
        <f>LEFT(TEXT(J7,"ddd"),1)</f>
        <v/>
      </c>
      <c r="K9" s="27">
        <f>LEFT(TEXT(K7,"ddd"),1)</f>
        <v/>
      </c>
      <c r="L9" s="27">
        <f>LEFT(TEXT(L7,"ddd"),1)</f>
        <v/>
      </c>
      <c r="M9" s="27">
        <f>LEFT(TEXT(M7,"ddd"),1)</f>
        <v/>
      </c>
      <c r="N9" s="27">
        <f>LEFT(TEXT(N7,"ddd"),1)</f>
        <v/>
      </c>
      <c r="O9" s="27">
        <f>LEFT(TEXT(O7,"ddd"),1)</f>
        <v/>
      </c>
      <c r="P9" s="27">
        <f>LEFT(TEXT(P7,"ddd"),1)</f>
        <v/>
      </c>
      <c r="Q9" s="27">
        <f>LEFT(TEXT(Q7,"ddd"),1)</f>
        <v/>
      </c>
      <c r="R9" s="27">
        <f>LEFT(TEXT(R7,"ddd"),1)</f>
        <v/>
      </c>
      <c r="S9" s="27">
        <f>LEFT(TEXT(S7,"ddd"),1)</f>
        <v/>
      </c>
      <c r="T9" s="27">
        <f>LEFT(TEXT(T7,"ddd"),1)</f>
        <v/>
      </c>
      <c r="U9" s="27">
        <f>LEFT(TEXT(U7,"ddd"),1)</f>
        <v/>
      </c>
      <c r="V9" s="27">
        <f>LEFT(TEXT(V7,"ddd"),1)</f>
        <v/>
      </c>
      <c r="W9" s="27">
        <f>LEFT(TEXT(W7,"ddd"),1)</f>
        <v/>
      </c>
      <c r="X9" s="27">
        <f>LEFT(TEXT(X7,"ddd"),1)</f>
        <v/>
      </c>
      <c r="Y9" s="27">
        <f>LEFT(TEXT(Y7,"ddd"),1)</f>
        <v/>
      </c>
      <c r="Z9" s="27">
        <f>LEFT(TEXT(Z7,"ddd"),1)</f>
        <v/>
      </c>
      <c r="AA9" s="27">
        <f>LEFT(TEXT(AA7,"ddd"),1)</f>
        <v/>
      </c>
      <c r="AB9" s="27">
        <f>LEFT(TEXT(AB7,"ddd"),1)</f>
        <v/>
      </c>
      <c r="AC9" s="27">
        <f>LEFT(TEXT(AC7,"ddd"),1)</f>
        <v/>
      </c>
      <c r="AD9" s="27">
        <f>LEFT(TEXT(AD7,"ddd"),1)</f>
        <v/>
      </c>
      <c r="AE9" s="27">
        <f>LEFT(TEXT(AE7,"ddd"),1)</f>
        <v/>
      </c>
      <c r="AF9" s="27">
        <f>LEFT(TEXT(AF7,"ddd"),1)</f>
        <v/>
      </c>
      <c r="AG9" s="27">
        <f>LEFT(TEXT(AG7,"ddd"),1)</f>
        <v/>
      </c>
      <c r="AH9" s="27">
        <f>LEFT(TEXT(AH7,"ddd"),1)</f>
        <v/>
      </c>
      <c r="AI9" s="27">
        <f>LEFT(TEXT(AI7,"ddd"),1)</f>
        <v/>
      </c>
      <c r="AJ9" s="27">
        <f>LEFT(TEXT(AJ7,"ddd"),1)</f>
        <v/>
      </c>
      <c r="AK9" s="27">
        <f>LEFT(TEXT(AK7,"ddd"),1)</f>
        <v/>
      </c>
      <c r="AL9" s="27">
        <f>LEFT(TEXT(AL7,"ddd"),1)</f>
        <v/>
      </c>
      <c r="AM9" s="27">
        <f>LEFT(TEXT(AM7,"ddd"),1)</f>
        <v/>
      </c>
      <c r="AN9" s="27">
        <f>LEFT(TEXT(AN7,"ddd"),1)</f>
        <v/>
      </c>
      <c r="AO9" s="27">
        <f>LEFT(TEXT(AO7,"ddd"),1)</f>
        <v/>
      </c>
      <c r="AP9" s="27">
        <f>LEFT(TEXT(AP7,"ddd"),1)</f>
        <v/>
      </c>
      <c r="AQ9" s="27">
        <f>LEFT(TEXT(AQ7,"ddd"),1)</f>
        <v/>
      </c>
      <c r="AR9" s="27">
        <f>LEFT(TEXT(AR7,"ddd"),1)</f>
        <v/>
      </c>
      <c r="AS9" s="27">
        <f>LEFT(TEXT(AS7,"ddd"),1)</f>
        <v/>
      </c>
      <c r="AT9" s="27">
        <f>LEFT(TEXT(AT7,"ddd"),1)</f>
        <v/>
      </c>
      <c r="AU9" s="27">
        <f>LEFT(TEXT(AU7,"ddd"),1)</f>
        <v/>
      </c>
      <c r="AV9" s="27">
        <f>LEFT(TEXT(AV7,"ddd"),1)</f>
        <v/>
      </c>
      <c r="AW9" s="27">
        <f>LEFT(TEXT(AW7,"ddd"),1)</f>
        <v/>
      </c>
      <c r="AX9" s="27">
        <f>LEFT(TEXT(AX7,"ddd"),1)</f>
        <v/>
      </c>
      <c r="AY9" s="27">
        <f>LEFT(TEXT(AY7,"ddd"),1)</f>
        <v/>
      </c>
      <c r="AZ9" s="27">
        <f>LEFT(TEXT(AZ7,"ddd"),1)</f>
        <v/>
      </c>
      <c r="BA9" s="27">
        <f>LEFT(TEXT(BA7,"ddd"),1)</f>
        <v/>
      </c>
      <c r="BB9" s="27">
        <f>LEFT(TEXT(BB7,"ddd"),1)</f>
        <v/>
      </c>
      <c r="BC9" s="27">
        <f>LEFT(TEXT(BC7,"ddd"),1)</f>
        <v/>
      </c>
      <c r="BD9" s="27">
        <f>LEFT(TEXT(BD7,"ddd"),1)</f>
        <v/>
      </c>
      <c r="BE9" s="27">
        <f>LEFT(TEXT(BE7,"ddd"),1)</f>
        <v/>
      </c>
      <c r="BF9" s="27">
        <f>LEFT(TEXT(BF7,"ddd"),1)</f>
        <v/>
      </c>
      <c r="BG9" s="27">
        <f>LEFT(TEXT(BG7,"ddd"),1)</f>
        <v/>
      </c>
      <c r="BH9" s="27">
        <f>LEFT(TEXT(BH7,"ddd"),1)</f>
        <v/>
      </c>
      <c r="BI9" s="27">
        <f>LEFT(TEXT(BI7,"ddd"),1)</f>
        <v/>
      </c>
      <c r="BJ9" s="27">
        <f>LEFT(TEXT(BJ7,"ddd"),1)</f>
        <v/>
      </c>
      <c r="BK9" s="27">
        <f>LEFT(TEXT(BK7,"ddd"),1)</f>
        <v/>
      </c>
      <c r="BL9" s="27">
        <f>LEFT(TEXT(BL7,"ddd"),1)</f>
        <v/>
      </c>
      <c r="BM9" s="23" t="n"/>
    </row>
    <row r="10" hidden="1" ht="30" customHeight="1" s="214" thickBot="1">
      <c r="B10" s="157" t="n"/>
      <c r="C10" s="150" t="n"/>
      <c r="D10" s="136" t="n"/>
      <c r="E10" s="150" t="n"/>
      <c r="F10" s="148" t="n"/>
      <c r="G10" s="149" t="n"/>
      <c r="H10" s="23" t="n"/>
      <c r="I10" s="137" t="n"/>
      <c r="J10" s="137" t="n"/>
      <c r="K10" s="137" t="n"/>
      <c r="L10" s="137" t="n"/>
      <c r="M10" s="137" t="n"/>
      <c r="N10" s="137" t="n"/>
      <c r="O10" s="137" t="n"/>
      <c r="P10" s="137" t="n"/>
      <c r="Q10" s="137" t="n"/>
      <c r="R10" s="137" t="n"/>
      <c r="S10" s="137" t="n"/>
      <c r="T10" s="137" t="n"/>
      <c r="U10" s="137" t="n"/>
      <c r="V10" s="137" t="n"/>
      <c r="W10" s="137" t="n"/>
      <c r="X10" s="137" t="n"/>
      <c r="Y10" s="137" t="n"/>
      <c r="Z10" s="137" t="n"/>
      <c r="AA10" s="137" t="n"/>
      <c r="AB10" s="137" t="n"/>
      <c r="AC10" s="137" t="n"/>
      <c r="AD10" s="137" t="n"/>
      <c r="AE10" s="137" t="n"/>
      <c r="AF10" s="137" t="n"/>
      <c r="AG10" s="137" t="n"/>
      <c r="AH10" s="137" t="n"/>
      <c r="AI10" s="137" t="n"/>
      <c r="AJ10" s="137" t="n"/>
      <c r="AK10" s="137" t="n"/>
      <c r="AL10" s="137" t="n"/>
      <c r="AM10" s="137" t="n"/>
      <c r="AN10" s="137" t="n"/>
      <c r="AO10" s="137" t="n"/>
      <c r="AP10" s="137" t="n"/>
      <c r="AQ10" s="137" t="n"/>
      <c r="AR10" s="137" t="n"/>
      <c r="AS10" s="137" t="n"/>
      <c r="AT10" s="137" t="n"/>
      <c r="AU10" s="137" t="n"/>
      <c r="AV10" s="137" t="n"/>
      <c r="AW10" s="137" t="n"/>
      <c r="AX10" s="137" t="n"/>
      <c r="AY10" s="137" t="n"/>
      <c r="AZ10" s="137" t="n"/>
      <c r="BA10" s="137" t="n"/>
      <c r="BB10" s="137" t="n"/>
      <c r="BC10" s="137" t="n"/>
      <c r="BD10" s="137" t="n"/>
      <c r="BE10" s="137" t="n"/>
      <c r="BF10" s="137" t="n"/>
      <c r="BG10" s="137" t="n"/>
      <c r="BH10" s="137" t="n"/>
      <c r="BI10" s="137" t="n"/>
      <c r="BJ10" s="137" t="n"/>
      <c r="BK10" s="137" t="n"/>
      <c r="BL10" s="137" t="n"/>
      <c r="BM10" s="23" t="n"/>
    </row>
    <row r="11" ht="40" customFormat="1" customHeight="1" s="1">
      <c r="A11" s="7" t="n"/>
      <c r="B11" s="103" t="inlineStr">
        <is>
          <t>TITLE 1</t>
        </is>
      </c>
      <c r="C11" s="13" t="n"/>
      <c r="D11" s="13" t="n"/>
      <c r="E11" s="14" t="n"/>
      <c r="F11" s="15" t="n"/>
      <c r="G11" s="16" t="n"/>
      <c r="H11" s="11" t="n"/>
      <c r="I11" s="37">
        <f>IF(AND($C11="Goal",I$7&gt;=$F11,I$7&lt;=$F11+$G11-1),2,IF(AND($C11="Milestone",I$7&gt;=$F11,I$7&lt;=$F11+$G11-1),1,""))</f>
        <v/>
      </c>
      <c r="J11" s="18">
        <f>IF(AND($C11="Goal",J$7&gt;=$F11,J$7&lt;=$F11+$G11-1),2,IF(AND($C11="Milestone",J$7&gt;=$F11,J$7&lt;=$F11+$G11-1),1,""))</f>
        <v/>
      </c>
      <c r="K11" s="18">
        <f>IF(AND($C11="Goal",K$7&gt;=$F11,K$7&lt;=$F11+$G11-1),2,IF(AND($C11="Milestone",K$7&gt;=$F11,K$7&lt;=$F11+$G11-1),1,""))</f>
        <v/>
      </c>
      <c r="L11" s="18">
        <f>IF(AND($C11="Goal",L$7&gt;=$F11,L$7&lt;=$F11+$G11-1),2,IF(AND($C11="Milestone",L$7&gt;=$F11,L$7&lt;=$F11+$G11-1),1,""))</f>
        <v/>
      </c>
      <c r="M11" s="18">
        <f>IF(AND($C11="Goal",M$7&gt;=$F11,M$7&lt;=$F11+$G11-1),2,IF(AND($C11="Milestone",M$7&gt;=$F11,M$7&lt;=$F11+$G11-1),1,""))</f>
        <v/>
      </c>
      <c r="N11" s="18">
        <f>IF(AND($C11="Goal",N$7&gt;=$F11,N$7&lt;=$F11+$G11-1),2,IF(AND($C11="Milestone",N$7&gt;=$F11,N$7&lt;=$F11+$G11-1),1,""))</f>
        <v/>
      </c>
      <c r="O11" s="18">
        <f>IF(AND($C11="Goal",O$7&gt;=$F11,O$7&lt;=$F11+$G11-1),2,IF(AND($C11="Milestone",O$7&gt;=$F11,O$7&lt;=$F11+$G11-1),1,""))</f>
        <v/>
      </c>
      <c r="P11" s="18">
        <f>IF(AND($C11="Goal",P$7&gt;=$F11,P$7&lt;=$F11+$G11-1),2,IF(AND($C11="Milestone",P$7&gt;=$F11,P$7&lt;=$F11+$G11-1),1,""))</f>
        <v/>
      </c>
      <c r="Q11" s="18">
        <f>IF(AND($C11="Goal",Q$7&gt;=$F11,Q$7&lt;=$F11+$G11-1),2,IF(AND($C11="Milestone",Q$7&gt;=$F11,Q$7&lt;=$F11+$G11-1),1,""))</f>
        <v/>
      </c>
      <c r="R11" s="18">
        <f>IF(AND($C11="Goal",R$7&gt;=$F11,R$7&lt;=$F11+$G11-1),2,IF(AND($C11="Milestone",R$7&gt;=$F11,R$7&lt;=$F11+$G11-1),1,""))</f>
        <v/>
      </c>
      <c r="S11" s="18">
        <f>IF(AND($C11="Goal",S$7&gt;=$F11,S$7&lt;=$F11+$G11-1),2,IF(AND($C11="Milestone",S$7&gt;=$F11,S$7&lt;=$F11+$G11-1),1,""))</f>
        <v/>
      </c>
      <c r="T11" s="18">
        <f>IF(AND($C11="Goal",T$7&gt;=$F11,T$7&lt;=$F11+$G11-1),2,IF(AND($C11="Milestone",T$7&gt;=$F11,T$7&lt;=$F11+$G11-1),1,""))</f>
        <v/>
      </c>
      <c r="U11" s="18">
        <f>IF(AND($C11="Goal",U$7&gt;=$F11,U$7&lt;=$F11+$G11-1),2,IF(AND($C11="Milestone",U$7&gt;=$F11,U$7&lt;=$F11+$G11-1),1,""))</f>
        <v/>
      </c>
      <c r="V11" s="18">
        <f>IF(AND($C11="Goal",V$7&gt;=$F11,V$7&lt;=$F11+$G11-1),2,IF(AND($C11="Milestone",V$7&gt;=$F11,V$7&lt;=$F11+$G11-1),1,""))</f>
        <v/>
      </c>
      <c r="W11" s="18">
        <f>IF(AND($C11="Goal",W$7&gt;=$F11,W$7&lt;=$F11+$G11-1),2,IF(AND($C11="Milestone",W$7&gt;=$F11,W$7&lt;=$F11+$G11-1),1,""))</f>
        <v/>
      </c>
      <c r="X11" s="18">
        <f>IF(AND($C11="Goal",X$7&gt;=$F11,X$7&lt;=$F11+$G11-1),2,IF(AND($C11="Milestone",X$7&gt;=$F11,X$7&lt;=$F11+$G11-1),1,""))</f>
        <v/>
      </c>
      <c r="Y11" s="18">
        <f>IF(AND($C11="Goal",Y$7&gt;=$F11,Y$7&lt;=$F11+$G11-1),2,IF(AND($C11="Milestone",Y$7&gt;=$F11,Y$7&lt;=$F11+$G11-1),1,""))</f>
        <v/>
      </c>
      <c r="Z11" s="18">
        <f>IF(AND($C11="Goal",Z$7&gt;=$F11,Z$7&lt;=$F11+$G11-1),2,IF(AND($C11="Milestone",Z$7&gt;=$F11,Z$7&lt;=$F11+$G11-1),1,""))</f>
        <v/>
      </c>
      <c r="AA11" s="18">
        <f>IF(AND($C11="Goal",AA$7&gt;=$F11,AA$7&lt;=$F11+$G11-1),2,IF(AND($C11="Milestone",AA$7&gt;=$F11,AA$7&lt;=$F11+$G11-1),1,""))</f>
        <v/>
      </c>
      <c r="AB11" s="18">
        <f>IF(AND($C11="Goal",AB$7&gt;=$F11,AB$7&lt;=$F11+$G11-1),2,IF(AND($C11="Milestone",AB$7&gt;=$F11,AB$7&lt;=$F11+$G11-1),1,""))</f>
        <v/>
      </c>
      <c r="AC11" s="18">
        <f>IF(AND($C11="Goal",AC$7&gt;=$F11,AC$7&lt;=$F11+$G11-1),2,IF(AND($C11="Milestone",AC$7&gt;=$F11,AC$7&lt;=$F11+$G11-1),1,""))</f>
        <v/>
      </c>
      <c r="AD11" s="18">
        <f>IF(AND($C11="Goal",AD$7&gt;=$F11,AD$7&lt;=$F11+$G11-1),2,IF(AND($C11="Milestone",AD$7&gt;=$F11,AD$7&lt;=$F11+$G11-1),1,""))</f>
        <v/>
      </c>
      <c r="AE11" s="18">
        <f>IF(AND($C11="Goal",AE$7&gt;=$F11,AE$7&lt;=$F11+$G11-1),2,IF(AND($C11="Milestone",AE$7&gt;=$F11,AE$7&lt;=$F11+$G11-1),1,""))</f>
        <v/>
      </c>
      <c r="AF11" s="18">
        <f>IF(AND($C11="Goal",AF$7&gt;=$F11,AF$7&lt;=$F11+$G11-1),2,IF(AND($C11="Milestone",AF$7&gt;=$F11,AF$7&lt;=$F11+$G11-1),1,""))</f>
        <v/>
      </c>
      <c r="AG11" s="18">
        <f>IF(AND($C11="Goal",AG$7&gt;=$F11,AG$7&lt;=$F11+$G11-1),2,IF(AND($C11="Milestone",AG$7&gt;=$F11,AG$7&lt;=$F11+$G11-1),1,""))</f>
        <v/>
      </c>
      <c r="AH11" s="18">
        <f>IF(AND($C11="Goal",AH$7&gt;=$F11,AH$7&lt;=$F11+$G11-1),2,IF(AND($C11="Milestone",AH$7&gt;=$F11,AH$7&lt;=$F11+$G11-1),1,""))</f>
        <v/>
      </c>
      <c r="AI11" s="18">
        <f>IF(AND($C11="Goal",AI$7&gt;=$F11,AI$7&lt;=$F11+$G11-1),2,IF(AND($C11="Milestone",AI$7&gt;=$F11,AI$7&lt;=$F11+$G11-1),1,""))</f>
        <v/>
      </c>
      <c r="AJ11" s="18">
        <f>IF(AND($C11="Goal",AJ$7&gt;=$F11,AJ$7&lt;=$F11+$G11-1),2,IF(AND($C11="Milestone",AJ$7&gt;=$F11,AJ$7&lt;=$F11+$G11-1),1,""))</f>
        <v/>
      </c>
      <c r="AK11" s="18">
        <f>IF(AND($C11="Goal",AK$7&gt;=$F11,AK$7&lt;=$F11+$G11-1),2,IF(AND($C11="Milestone",AK$7&gt;=$F11,AK$7&lt;=$F11+$G11-1),1,""))</f>
        <v/>
      </c>
      <c r="AL11" s="18">
        <f>IF(AND($C11="Goal",AL$7&gt;=$F11,AL$7&lt;=$F11+$G11-1),2,IF(AND($C11="Milestone",AL$7&gt;=$F11,AL$7&lt;=$F11+$G11-1),1,""))</f>
        <v/>
      </c>
      <c r="AM11" s="18">
        <f>IF(AND($C11="Goal",AM$7&gt;=$F11,AM$7&lt;=$F11+$G11-1),2,IF(AND($C11="Milestone",AM$7&gt;=$F11,AM$7&lt;=$F11+$G11-1),1,""))</f>
        <v/>
      </c>
      <c r="AN11" s="18">
        <f>IF(AND($C11="Goal",AN$7&gt;=$F11,AN$7&lt;=$F11+$G11-1),2,IF(AND($C11="Milestone",AN$7&gt;=$F11,AN$7&lt;=$F11+$G11-1),1,""))</f>
        <v/>
      </c>
      <c r="AO11" s="18">
        <f>IF(AND($C11="Goal",AO$7&gt;=$F11,AO$7&lt;=$F11+$G11-1),2,IF(AND($C11="Milestone",AO$7&gt;=$F11,AO$7&lt;=$F11+$G11-1),1,""))</f>
        <v/>
      </c>
      <c r="AP11" s="18">
        <f>IF(AND($C11="Goal",AP$7&gt;=$F11,AP$7&lt;=$F11+$G11-1),2,IF(AND($C11="Milestone",AP$7&gt;=$F11,AP$7&lt;=$F11+$G11-1),1,""))</f>
        <v/>
      </c>
      <c r="AQ11" s="18">
        <f>IF(AND($C11="Goal",AQ$7&gt;=$F11,AQ$7&lt;=$F11+$G11-1),2,IF(AND($C11="Milestone",AQ$7&gt;=$F11,AQ$7&lt;=$F11+$G11-1),1,""))</f>
        <v/>
      </c>
      <c r="AR11" s="18">
        <f>IF(AND($C11="Goal",AR$7&gt;=$F11,AR$7&lt;=$F11+$G11-1),2,IF(AND($C11="Milestone",AR$7&gt;=$F11,AR$7&lt;=$F11+$G11-1),1,""))</f>
        <v/>
      </c>
      <c r="AS11" s="18">
        <f>IF(AND($C11="Goal",AS$7&gt;=$F11,AS$7&lt;=$F11+$G11-1),2,IF(AND($C11="Milestone",AS$7&gt;=$F11,AS$7&lt;=$F11+$G11-1),1,""))</f>
        <v/>
      </c>
      <c r="AT11" s="18">
        <f>IF(AND($C11="Goal",AT$7&gt;=$F11,AT$7&lt;=$F11+$G11-1),2,IF(AND($C11="Milestone",AT$7&gt;=$F11,AT$7&lt;=$F11+$G11-1),1,""))</f>
        <v/>
      </c>
      <c r="AU11" s="18">
        <f>IF(AND($C11="Goal",AU$7&gt;=$F11,AU$7&lt;=$F11+$G11-1),2,IF(AND($C11="Milestone",AU$7&gt;=$F11,AU$7&lt;=$F11+$G11-1),1,""))</f>
        <v/>
      </c>
      <c r="AV11" s="18">
        <f>IF(AND($C11="Goal",AV$7&gt;=$F11,AV$7&lt;=$F11+$G11-1),2,IF(AND($C11="Milestone",AV$7&gt;=$F11,AV$7&lt;=$F11+$G11-1),1,""))</f>
        <v/>
      </c>
      <c r="AW11" s="18">
        <f>IF(AND($C11="Goal",AW$7&gt;=$F11,AW$7&lt;=$F11+$G11-1),2,IF(AND($C11="Milestone",AW$7&gt;=$F11,AW$7&lt;=$F11+$G11-1),1,""))</f>
        <v/>
      </c>
      <c r="AX11" s="18">
        <f>IF(AND($C11="Goal",AX$7&gt;=$F11,AX$7&lt;=$F11+$G11-1),2,IF(AND($C11="Milestone",AX$7&gt;=$F11,AX$7&lt;=$F11+$G11-1),1,""))</f>
        <v/>
      </c>
      <c r="AY11" s="18">
        <f>IF(AND($C11="Goal",AY$7&gt;=$F11,AY$7&lt;=$F11+$G11-1),2,IF(AND($C11="Milestone",AY$7&gt;=$F11,AY$7&lt;=$F11+$G11-1),1,""))</f>
        <v/>
      </c>
      <c r="AZ11" s="18">
        <f>IF(AND($C11="Goal",AZ$7&gt;=$F11,AZ$7&lt;=$F11+$G11-1),2,IF(AND($C11="Milestone",AZ$7&gt;=$F11,AZ$7&lt;=$F11+$G11-1),1,""))</f>
        <v/>
      </c>
      <c r="BA11" s="18">
        <f>IF(AND($C11="Goal",BA$7&gt;=$F11,BA$7&lt;=$F11+$G11-1),2,IF(AND($C11="Milestone",BA$7&gt;=$F11,BA$7&lt;=$F11+$G11-1),1,""))</f>
        <v/>
      </c>
      <c r="BB11" s="18">
        <f>IF(AND($C11="Goal",BB$7&gt;=$F11,BB$7&lt;=$F11+$G11-1),2,IF(AND($C11="Milestone",BB$7&gt;=$F11,BB$7&lt;=$F11+$G11-1),1,""))</f>
        <v/>
      </c>
      <c r="BC11" s="18">
        <f>IF(AND($C11="Goal",BC$7&gt;=$F11,BC$7&lt;=$F11+$G11-1),2,IF(AND($C11="Milestone",BC$7&gt;=$F11,BC$7&lt;=$F11+$G11-1),1,""))</f>
        <v/>
      </c>
      <c r="BD11" s="18">
        <f>IF(AND($C11="Goal",BD$7&gt;=$F11,BD$7&lt;=$F11+$G11-1),2,IF(AND($C11="Milestone",BD$7&gt;=$F11,BD$7&lt;=$F11+$G11-1),1,""))</f>
        <v/>
      </c>
      <c r="BE11" s="18">
        <f>IF(AND($C11="Goal",BE$7&gt;=$F11,BE$7&lt;=$F11+$G11-1),2,IF(AND($C11="Milestone",BE$7&gt;=$F11,BE$7&lt;=$F11+$G11-1),1,""))</f>
        <v/>
      </c>
      <c r="BF11" s="18">
        <f>IF(AND($C11="Goal",BF$7&gt;=$F11,BF$7&lt;=$F11+$G11-1),2,IF(AND($C11="Milestone",BF$7&gt;=$F11,BF$7&lt;=$F11+$G11-1),1,""))</f>
        <v/>
      </c>
      <c r="BG11" s="18">
        <f>IF(AND($C11="Goal",BG$7&gt;=$F11,BG$7&lt;=$F11+$G11-1),2,IF(AND($C11="Milestone",BG$7&gt;=$F11,BG$7&lt;=$F11+$G11-1),1,""))</f>
        <v/>
      </c>
      <c r="BH11" s="18">
        <f>IF(AND($C11="Goal",BH$7&gt;=$F11,BH$7&lt;=$F11+$G11-1),2,IF(AND($C11="Milestone",BH$7&gt;=$F11,BH$7&lt;=$F11+$G11-1),1,""))</f>
        <v/>
      </c>
      <c r="BI11" s="18">
        <f>IF(AND($C11="Goal",BI$7&gt;=$F11,BI$7&lt;=$F11+$G11-1),2,IF(AND($C11="Milestone",BI$7&gt;=$F11,BI$7&lt;=$F11+$G11-1),1,""))</f>
        <v/>
      </c>
      <c r="BJ11" s="18">
        <f>IF(AND($C11="Goal",BJ$7&gt;=$F11,BJ$7&lt;=$F11+$G11-1),2,IF(AND($C11="Milestone",BJ$7&gt;=$F11,BJ$7&lt;=$F11+$G11-1),1,""))</f>
        <v/>
      </c>
      <c r="BK11" s="18">
        <f>IF(AND($C11="Goal",BK$7&gt;=$F11,BK$7&lt;=$F11+$G11-1),2,IF(AND($C11="Milestone",BK$7&gt;=$F11,BK$7&lt;=$F11+$G11-1),1,""))</f>
        <v/>
      </c>
      <c r="BL11" s="18">
        <f>IF(AND($C11="Goal",BL$7&gt;=$F11,BL$7&lt;=$F11+$G11-1),2,IF(AND($C11="Milestone",BL$7&gt;=$F11,BL$7&lt;=$F11+$G11-1),1,""))</f>
        <v/>
      </c>
      <c r="BM11" s="19" t="n"/>
      <c r="BP11" s="31" t="n"/>
    </row>
    <row r="12" ht="40" customFormat="1" customHeight="1" s="1">
      <c r="A12" s="7" t="n"/>
      <c r="B12" s="17" t="inlineStr">
        <is>
          <t>Task 1</t>
        </is>
      </c>
      <c r="C12" s="13" t="inlineStr">
        <is>
          <t>Goal</t>
        </is>
      </c>
      <c r="D12" s="13" t="inlineStr">
        <is>
          <t>Name</t>
        </is>
      </c>
      <c r="E12" s="14" t="n">
        <v>0.4</v>
      </c>
      <c r="F12" s="15">
        <f>TODAY()</f>
        <v/>
      </c>
      <c r="G12" s="16" t="n">
        <v>3</v>
      </c>
      <c r="H12" s="11" t="n"/>
      <c r="I12" s="37">
        <f>IF(AND($C12="Goal",I$7&gt;=$F12,I$7&lt;=$F12+$G12-1),2,IF(AND($C12="Milestone",I$7&gt;=$F12,I$7&lt;=$F12+$G12-1),1,""))</f>
        <v/>
      </c>
      <c r="J12" s="18">
        <f>IF(AND($C12="Goal",J$7&gt;=$F12,J$7&lt;=$F12+$G12-1),2,IF(AND($C12="Milestone",J$7&gt;=$F12,J$7&lt;=$F12+$G12-1),1,""))</f>
        <v/>
      </c>
      <c r="K12" s="18">
        <f>IF(AND($C12="Goal",K$7&gt;=$F12,K$7&lt;=$F12+$G12-1),2,IF(AND($C12="Milestone",K$7&gt;=$F12,K$7&lt;=$F12+$G12-1),1,""))</f>
        <v/>
      </c>
      <c r="L12" s="18">
        <f>IF(AND($C12="Goal",L$7&gt;=$F12,L$7&lt;=$F12+$G12-1),2,IF(AND($C12="Milestone",L$7&gt;=$F12,L$7&lt;=$F12+$G12-1),1,""))</f>
        <v/>
      </c>
      <c r="M12" s="18">
        <f>IF(AND($C12="Goal",M$7&gt;=$F12,M$7&lt;=$F12+$G12-1),2,IF(AND($C12="Milestone",M$7&gt;=$F12,M$7&lt;=$F12+$G12-1),1,""))</f>
        <v/>
      </c>
      <c r="N12" s="18">
        <f>IF(AND($C12="Goal",N$7&gt;=$F12,N$7&lt;=$F12+$G12-1),2,IF(AND($C12="Milestone",N$7&gt;=$F12,N$7&lt;=$F12+$G12-1),1,""))</f>
        <v/>
      </c>
      <c r="O12" s="18">
        <f>IF(AND($C12="Goal",O$7&gt;=$F12,O$7&lt;=$F12+$G12-1),2,IF(AND($C12="Milestone",O$7&gt;=$F12,O$7&lt;=$F12+$G12-1),1,""))</f>
        <v/>
      </c>
      <c r="P12" s="18">
        <f>IF(AND($C12="Goal",P$7&gt;=$F12,P$7&lt;=$F12+$G12-1),2,IF(AND($C12="Milestone",P$7&gt;=$F12,P$7&lt;=$F12+$G12-1),1,""))</f>
        <v/>
      </c>
      <c r="Q12" s="18">
        <f>IF(AND($C12="Goal",Q$7&gt;=$F12,Q$7&lt;=$F12+$G12-1),2,IF(AND($C12="Milestone",Q$7&gt;=$F12,Q$7&lt;=$F12+$G12-1),1,""))</f>
        <v/>
      </c>
      <c r="R12" s="18">
        <f>IF(AND($C12="Goal",R$7&gt;=$F12,R$7&lt;=$F12+$G12-1),2,IF(AND($C12="Milestone",R$7&gt;=$F12,R$7&lt;=$F12+$G12-1),1,""))</f>
        <v/>
      </c>
      <c r="S12" s="18">
        <f>IF(AND($C12="Goal",S$7&gt;=$F12,S$7&lt;=$F12+$G12-1),2,IF(AND($C12="Milestone",S$7&gt;=$F12,S$7&lt;=$F12+$G12-1),1,""))</f>
        <v/>
      </c>
      <c r="T12" s="18">
        <f>IF(AND($C12="Goal",T$7&gt;=$F12,T$7&lt;=$F12+$G12-1),2,IF(AND($C12="Milestone",T$7&gt;=$F12,T$7&lt;=$F12+$G12-1),1,""))</f>
        <v/>
      </c>
      <c r="U12" s="18">
        <f>IF(AND($C12="Goal",U$7&gt;=$F12,U$7&lt;=$F12+$G12-1),2,IF(AND($C12="Milestone",U$7&gt;=$F12,U$7&lt;=$F12+$G12-1),1,""))</f>
        <v/>
      </c>
      <c r="V12" s="18">
        <f>IF(AND($C12="Goal",V$7&gt;=$F12,V$7&lt;=$F12+$G12-1),2,IF(AND($C12="Milestone",V$7&gt;=$F12,V$7&lt;=$F12+$G12-1),1,""))</f>
        <v/>
      </c>
      <c r="W12" s="18">
        <f>IF(AND($C12="Goal",W$7&gt;=$F12,W$7&lt;=$F12+$G12-1),2,IF(AND($C12="Milestone",W$7&gt;=$F12,W$7&lt;=$F12+$G12-1),1,""))</f>
        <v/>
      </c>
      <c r="X12" s="18">
        <f>IF(AND($C12="Goal",X$7&gt;=$F12,X$7&lt;=$F12+$G12-1),2,IF(AND($C12="Milestone",X$7&gt;=$F12,X$7&lt;=$F12+$G12-1),1,""))</f>
        <v/>
      </c>
      <c r="Y12" s="18">
        <f>IF(AND($C12="Goal",Y$7&gt;=$F12,Y$7&lt;=$F12+$G12-1),2,IF(AND($C12="Milestone",Y$7&gt;=$F12,Y$7&lt;=$F12+$G12-1),1,""))</f>
        <v/>
      </c>
      <c r="Z12" s="18">
        <f>IF(AND($C12="Goal",Z$7&gt;=$F12,Z$7&lt;=$F12+$G12-1),2,IF(AND($C12="Milestone",Z$7&gt;=$F12,Z$7&lt;=$F12+$G12-1),1,""))</f>
        <v/>
      </c>
      <c r="AA12" s="18">
        <f>IF(AND($C12="Goal",AA$7&gt;=$F12,AA$7&lt;=$F12+$G12-1),2,IF(AND($C12="Milestone",AA$7&gt;=$F12,AA$7&lt;=$F12+$G12-1),1,""))</f>
        <v/>
      </c>
      <c r="AB12" s="18">
        <f>IF(AND($C12="Goal",AB$7&gt;=$F12,AB$7&lt;=$F12+$G12-1),2,IF(AND($C12="Milestone",AB$7&gt;=$F12,AB$7&lt;=$F12+$G12-1),1,""))</f>
        <v/>
      </c>
      <c r="AC12" s="18">
        <f>IF(AND($C12="Goal",AC$7&gt;=$F12,AC$7&lt;=$F12+$G12-1),2,IF(AND($C12="Milestone",AC$7&gt;=$F12,AC$7&lt;=$F12+$G12-1),1,""))</f>
        <v/>
      </c>
      <c r="AD12" s="18">
        <f>IF(AND($C12="Goal",AD$7&gt;=$F12,AD$7&lt;=$F12+$G12-1),2,IF(AND($C12="Milestone",AD$7&gt;=$F12,AD$7&lt;=$F12+$G12-1),1,""))</f>
        <v/>
      </c>
      <c r="AE12" s="18">
        <f>IF(AND($C12="Goal",AE$7&gt;=$F12,AE$7&lt;=$F12+$G12-1),2,IF(AND($C12="Milestone",AE$7&gt;=$F12,AE$7&lt;=$F12+$G12-1),1,""))</f>
        <v/>
      </c>
      <c r="AF12" s="18">
        <f>IF(AND($C12="Goal",AF$7&gt;=$F12,AF$7&lt;=$F12+$G12-1),2,IF(AND($C12="Milestone",AF$7&gt;=$F12,AF$7&lt;=$F12+$G12-1),1,""))</f>
        <v/>
      </c>
      <c r="AG12" s="18">
        <f>IF(AND($C12="Goal",AG$7&gt;=$F12,AG$7&lt;=$F12+$G12-1),2,IF(AND($C12="Milestone",AG$7&gt;=$F12,AG$7&lt;=$F12+$G12-1),1,""))</f>
        <v/>
      </c>
      <c r="AH12" s="18">
        <f>IF(AND($C12="Goal",AH$7&gt;=$F12,AH$7&lt;=$F12+$G12-1),2,IF(AND($C12="Milestone",AH$7&gt;=$F12,AH$7&lt;=$F12+$G12-1),1,""))</f>
        <v/>
      </c>
      <c r="AI12" s="18">
        <f>IF(AND($C12="Goal",AI$7&gt;=$F12,AI$7&lt;=$F12+$G12-1),2,IF(AND($C12="Milestone",AI$7&gt;=$F12,AI$7&lt;=$F12+$G12-1),1,""))</f>
        <v/>
      </c>
      <c r="AJ12" s="18">
        <f>IF(AND($C12="Goal",AJ$7&gt;=$F12,AJ$7&lt;=$F12+$G12-1),2,IF(AND($C12="Milestone",AJ$7&gt;=$F12,AJ$7&lt;=$F12+$G12-1),1,""))</f>
        <v/>
      </c>
      <c r="AK12" s="18">
        <f>IF(AND($C12="Goal",AK$7&gt;=$F12,AK$7&lt;=$F12+$G12-1),2,IF(AND($C12="Milestone",AK$7&gt;=$F12,AK$7&lt;=$F12+$G12-1),1,""))</f>
        <v/>
      </c>
      <c r="AL12" s="18">
        <f>IF(AND($C12="Goal",AL$7&gt;=$F12,AL$7&lt;=$F12+$G12-1),2,IF(AND($C12="Milestone",AL$7&gt;=$F12,AL$7&lt;=$F12+$G12-1),1,""))</f>
        <v/>
      </c>
      <c r="AM12" s="18">
        <f>IF(AND($C12="Goal",AM$7&gt;=$F12,AM$7&lt;=$F12+$G12-1),2,IF(AND($C12="Milestone",AM$7&gt;=$F12,AM$7&lt;=$F12+$G12-1),1,""))</f>
        <v/>
      </c>
      <c r="AN12" s="18">
        <f>IF(AND($C12="Goal",AN$7&gt;=$F12,AN$7&lt;=$F12+$G12-1),2,IF(AND($C12="Milestone",AN$7&gt;=$F12,AN$7&lt;=$F12+$G12-1),1,""))</f>
        <v/>
      </c>
      <c r="AO12" s="18">
        <f>IF(AND($C12="Goal",AO$7&gt;=$F12,AO$7&lt;=$F12+$G12-1),2,IF(AND($C12="Milestone",AO$7&gt;=$F12,AO$7&lt;=$F12+$G12-1),1,""))</f>
        <v/>
      </c>
      <c r="AP12" s="18">
        <f>IF(AND($C12="Goal",AP$7&gt;=$F12,AP$7&lt;=$F12+$G12-1),2,IF(AND($C12="Milestone",AP$7&gt;=$F12,AP$7&lt;=$F12+$G12-1),1,""))</f>
        <v/>
      </c>
      <c r="AQ12" s="18">
        <f>IF(AND($C12="Goal",AQ$7&gt;=$F12,AQ$7&lt;=$F12+$G12-1),2,IF(AND($C12="Milestone",AQ$7&gt;=$F12,AQ$7&lt;=$F12+$G12-1),1,""))</f>
        <v/>
      </c>
      <c r="AR12" s="18">
        <f>IF(AND($C12="Goal",AR$7&gt;=$F12,AR$7&lt;=$F12+$G12-1),2,IF(AND($C12="Milestone",AR$7&gt;=$F12,AR$7&lt;=$F12+$G12-1),1,""))</f>
        <v/>
      </c>
      <c r="AS12" s="18">
        <f>IF(AND($C12="Goal",AS$7&gt;=$F12,AS$7&lt;=$F12+$G12-1),2,IF(AND($C12="Milestone",AS$7&gt;=$F12,AS$7&lt;=$F12+$G12-1),1,""))</f>
        <v/>
      </c>
      <c r="AT12" s="18">
        <f>IF(AND($C12="Goal",AT$7&gt;=$F12,AT$7&lt;=$F12+$G12-1),2,IF(AND($C12="Milestone",AT$7&gt;=$F12,AT$7&lt;=$F12+$G12-1),1,""))</f>
        <v/>
      </c>
      <c r="AU12" s="18">
        <f>IF(AND($C12="Goal",AU$7&gt;=$F12,AU$7&lt;=$F12+$G12-1),2,IF(AND($C12="Milestone",AU$7&gt;=$F12,AU$7&lt;=$F12+$G12-1),1,""))</f>
        <v/>
      </c>
      <c r="AV12" s="18">
        <f>IF(AND($C12="Goal",AV$7&gt;=$F12,AV$7&lt;=$F12+$G12-1),2,IF(AND($C12="Milestone",AV$7&gt;=$F12,AV$7&lt;=$F12+$G12-1),1,""))</f>
        <v/>
      </c>
      <c r="AW12" s="18">
        <f>IF(AND($C12="Goal",AW$7&gt;=$F12,AW$7&lt;=$F12+$G12-1),2,IF(AND($C12="Milestone",AW$7&gt;=$F12,AW$7&lt;=$F12+$G12-1),1,""))</f>
        <v/>
      </c>
      <c r="AX12" s="18">
        <f>IF(AND($C12="Goal",AX$7&gt;=$F12,AX$7&lt;=$F12+$G12-1),2,IF(AND($C12="Milestone",AX$7&gt;=$F12,AX$7&lt;=$F12+$G12-1),1,""))</f>
        <v/>
      </c>
      <c r="AY12" s="18">
        <f>IF(AND($C12="Goal",AY$7&gt;=$F12,AY$7&lt;=$F12+$G12-1),2,IF(AND($C12="Milestone",AY$7&gt;=$F12,AY$7&lt;=$F12+$G12-1),1,""))</f>
        <v/>
      </c>
      <c r="AZ12" s="18">
        <f>IF(AND($C12="Goal",AZ$7&gt;=$F12,AZ$7&lt;=$F12+$G12-1),2,IF(AND($C12="Milestone",AZ$7&gt;=$F12,AZ$7&lt;=$F12+$G12-1),1,""))</f>
        <v/>
      </c>
      <c r="BA12" s="18">
        <f>IF(AND($C12="Goal",BA$7&gt;=$F12,BA$7&lt;=$F12+$G12-1),2,IF(AND($C12="Milestone",BA$7&gt;=$F12,BA$7&lt;=$F12+$G12-1),1,""))</f>
        <v/>
      </c>
      <c r="BB12" s="18">
        <f>IF(AND($C12="Goal",BB$7&gt;=$F12,BB$7&lt;=$F12+$G12-1),2,IF(AND($C12="Milestone",BB$7&gt;=$F12,BB$7&lt;=$F12+$G12-1),1,""))</f>
        <v/>
      </c>
      <c r="BC12" s="18">
        <f>IF(AND($C12="Goal",BC$7&gt;=$F12,BC$7&lt;=$F12+$G12-1),2,IF(AND($C12="Milestone",BC$7&gt;=$F12,BC$7&lt;=$F12+$G12-1),1,""))</f>
        <v/>
      </c>
      <c r="BD12" s="18">
        <f>IF(AND($C12="Goal",BD$7&gt;=$F12,BD$7&lt;=$F12+$G12-1),2,IF(AND($C12="Milestone",BD$7&gt;=$F12,BD$7&lt;=$F12+$G12-1),1,""))</f>
        <v/>
      </c>
      <c r="BE12" s="18">
        <f>IF(AND($C12="Goal",BE$7&gt;=$F12,BE$7&lt;=$F12+$G12-1),2,IF(AND($C12="Milestone",BE$7&gt;=$F12,BE$7&lt;=$F12+$G12-1),1,""))</f>
        <v/>
      </c>
      <c r="BF12" s="18">
        <f>IF(AND($C12="Goal",BF$7&gt;=$F12,BF$7&lt;=$F12+$G12-1),2,IF(AND($C12="Milestone",BF$7&gt;=$F12,BF$7&lt;=$F12+$G12-1),1,""))</f>
        <v/>
      </c>
      <c r="BG12" s="18">
        <f>IF(AND($C12="Goal",BG$7&gt;=$F12,BG$7&lt;=$F12+$G12-1),2,IF(AND($C12="Milestone",BG$7&gt;=$F12,BG$7&lt;=$F12+$G12-1),1,""))</f>
        <v/>
      </c>
      <c r="BH12" s="18">
        <f>IF(AND($C12="Goal",BH$7&gt;=$F12,BH$7&lt;=$F12+$G12-1),2,IF(AND($C12="Milestone",BH$7&gt;=$F12,BH$7&lt;=$F12+$G12-1),1,""))</f>
        <v/>
      </c>
      <c r="BI12" s="18">
        <f>IF(AND($C12="Goal",BI$7&gt;=$F12,BI$7&lt;=$F12+$G12-1),2,IF(AND($C12="Milestone",BI$7&gt;=$F12,BI$7&lt;=$F12+$G12-1),1,""))</f>
        <v/>
      </c>
      <c r="BJ12" s="18">
        <f>IF(AND($C12="Goal",BJ$7&gt;=$F12,BJ$7&lt;=$F12+$G12-1),2,IF(AND($C12="Milestone",BJ$7&gt;=$F12,BJ$7&lt;=$F12+$G12-1),1,""))</f>
        <v/>
      </c>
      <c r="BK12" s="18">
        <f>IF(AND($C12="Goal",BK$7&gt;=$F12,BK$7&lt;=$F12+$G12-1),2,IF(AND($C12="Milestone",BK$7&gt;=$F12,BK$7&lt;=$F12+$G12-1),1,""))</f>
        <v/>
      </c>
      <c r="BL12" s="18">
        <f>IF(AND($C12="Goal",BL$7&gt;=$F12,BL$7&lt;=$F12+$G12-1),2,IF(AND($C12="Milestone",BL$7&gt;=$F12,BL$7&lt;=$F12+$G12-1),1,""))</f>
        <v/>
      </c>
      <c r="BM12" s="19" t="n"/>
    </row>
    <row r="13" ht="40" customFormat="1" customHeight="1" s="1">
      <c r="A13" s="7" t="n"/>
      <c r="B13" s="17" t="inlineStr">
        <is>
          <t>Task 2</t>
        </is>
      </c>
      <c r="C13" s="13" t="inlineStr">
        <is>
          <t>Milestone</t>
        </is>
      </c>
      <c r="D13" s="13" t="n"/>
      <c r="E13" s="14" t="n"/>
      <c r="F13" s="15">
        <f>TODAY()+5</f>
        <v/>
      </c>
      <c r="G13" s="16" t="n">
        <v>1</v>
      </c>
      <c r="H13" s="11" t="n"/>
      <c r="I13" s="37">
        <f>IF(AND($C13="Goal",I$7&gt;=$F13,I$7&lt;=$F13+$G13-1),2,IF(AND($C13="Milestone",I$7&gt;=$F13,I$7&lt;=$F13+$G13-1),1,""))</f>
        <v/>
      </c>
      <c r="J13" s="18">
        <f>IF(AND($C13="Goal",J$7&gt;=$F13,J$7&lt;=$F13+$G13-1),2,IF(AND($C13="Milestone",J$7&gt;=$F13,J$7&lt;=$F13+$G13-1),1,""))</f>
        <v/>
      </c>
      <c r="K13" s="18">
        <f>IF(AND($C13="Goal",K$7&gt;=$F13,K$7&lt;=$F13+$G13-1),2,IF(AND($C13="Milestone",K$7&gt;=$F13,K$7&lt;=$F13+$G13-1),1,""))</f>
        <v/>
      </c>
      <c r="L13" s="18">
        <f>IF(AND($C13="Goal",L$7&gt;=$F13,L$7&lt;=$F13+$G13-1),2,IF(AND($C13="Milestone",L$7&gt;=$F13,L$7&lt;=$F13+$G13-1),1,""))</f>
        <v/>
      </c>
      <c r="M13" s="18">
        <f>IF(AND($C13="Goal",M$7&gt;=$F13,M$7&lt;=$F13+$G13-1),2,IF(AND($C13="Milestone",M$7&gt;=$F13,M$7&lt;=$F13+$G13-1),1,""))</f>
        <v/>
      </c>
      <c r="N13" s="18">
        <f>IF(AND($C13="Goal",N$7&gt;=$F13,N$7&lt;=$F13+$G13-1),2,IF(AND($C13="Milestone",N$7&gt;=$F13,N$7&lt;=$F13+$G13-1),1,""))</f>
        <v/>
      </c>
      <c r="O13" s="18">
        <f>IF(AND($C13="Goal",O$7&gt;=$F13,O$7&lt;=$F13+$G13-1),2,IF(AND($C13="Milestone",O$7&gt;=$F13,O$7&lt;=$F13+$G13-1),1,""))</f>
        <v/>
      </c>
      <c r="P13" s="18">
        <f>IF(AND($C13="Goal",P$7&gt;=$F13,P$7&lt;=$F13+$G13-1),2,IF(AND($C13="Milestone",P$7&gt;=$F13,P$7&lt;=$F13+$G13-1),1,""))</f>
        <v/>
      </c>
      <c r="Q13" s="18">
        <f>IF(AND($C13="Goal",Q$7&gt;=$F13,Q$7&lt;=$F13+$G13-1),2,IF(AND($C13="Milestone",Q$7&gt;=$F13,Q$7&lt;=$F13+$G13-1),1,""))</f>
        <v/>
      </c>
      <c r="R13" s="18">
        <f>IF(AND($C13="Goal",R$7&gt;=$F13,R$7&lt;=$F13+$G13-1),2,IF(AND($C13="Milestone",R$7&gt;=$F13,R$7&lt;=$F13+$G13-1),1,""))</f>
        <v/>
      </c>
      <c r="S13" s="18">
        <f>IF(AND($C13="Goal",S$7&gt;=$F13,S$7&lt;=$F13+$G13-1),2,IF(AND($C13="Milestone",S$7&gt;=$F13,S$7&lt;=$F13+$G13-1),1,""))</f>
        <v/>
      </c>
      <c r="T13" s="18">
        <f>IF(AND($C13="Goal",T$7&gt;=$F13,T$7&lt;=$F13+$G13-1),2,IF(AND($C13="Milestone",T$7&gt;=$F13,T$7&lt;=$F13+$G13-1),1,""))</f>
        <v/>
      </c>
      <c r="U13" s="18">
        <f>IF(AND($C13="Goal",U$7&gt;=$F13,U$7&lt;=$F13+$G13-1),2,IF(AND($C13="Milestone",U$7&gt;=$F13,U$7&lt;=$F13+$G13-1),1,""))</f>
        <v/>
      </c>
      <c r="V13" s="18">
        <f>IF(AND($C13="Goal",V$7&gt;=$F13,V$7&lt;=$F13+$G13-1),2,IF(AND($C13="Milestone",V$7&gt;=$F13,V$7&lt;=$F13+$G13-1),1,""))</f>
        <v/>
      </c>
      <c r="W13" s="18">
        <f>IF(AND($C13="Goal",W$7&gt;=$F13,W$7&lt;=$F13+$G13-1),2,IF(AND($C13="Milestone",W$7&gt;=$F13,W$7&lt;=$F13+$G13-1),1,""))</f>
        <v/>
      </c>
      <c r="X13" s="18">
        <f>IF(AND($C13="Goal",X$7&gt;=$F13,X$7&lt;=$F13+$G13-1),2,IF(AND($C13="Milestone",X$7&gt;=$F13,X$7&lt;=$F13+$G13-1),1,""))</f>
        <v/>
      </c>
      <c r="Y13" s="18">
        <f>IF(AND($C13="Goal",Y$7&gt;=$F13,Y$7&lt;=$F13+$G13-1),2,IF(AND($C13="Milestone",Y$7&gt;=$F13,Y$7&lt;=$F13+$G13-1),1,""))</f>
        <v/>
      </c>
      <c r="Z13" s="18">
        <f>IF(AND($C13="Goal",Z$7&gt;=$F13,Z$7&lt;=$F13+$G13-1),2,IF(AND($C13="Milestone",Z$7&gt;=$F13,Z$7&lt;=$F13+$G13-1),1,""))</f>
        <v/>
      </c>
      <c r="AA13" s="18">
        <f>IF(AND($C13="Goal",AA$7&gt;=$F13,AA$7&lt;=$F13+$G13-1),2,IF(AND($C13="Milestone",AA$7&gt;=$F13,AA$7&lt;=$F13+$G13-1),1,""))</f>
        <v/>
      </c>
      <c r="AB13" s="18">
        <f>IF(AND($C13="Goal",AB$7&gt;=$F13,AB$7&lt;=$F13+$G13-1),2,IF(AND($C13="Milestone",AB$7&gt;=$F13,AB$7&lt;=$F13+$G13-1),1,""))</f>
        <v/>
      </c>
      <c r="AC13" s="18">
        <f>IF(AND($C13="Goal",AC$7&gt;=$F13,AC$7&lt;=$F13+$G13-1),2,IF(AND($C13="Milestone",AC$7&gt;=$F13,AC$7&lt;=$F13+$G13-1),1,""))</f>
        <v/>
      </c>
      <c r="AD13" s="18">
        <f>IF(AND($C13="Goal",AD$7&gt;=$F13,AD$7&lt;=$F13+$G13-1),2,IF(AND($C13="Milestone",AD$7&gt;=$F13,AD$7&lt;=$F13+$G13-1),1,""))</f>
        <v/>
      </c>
      <c r="AE13" s="18">
        <f>IF(AND($C13="Goal",AE$7&gt;=$F13,AE$7&lt;=$F13+$G13-1),2,IF(AND($C13="Milestone",AE$7&gt;=$F13,AE$7&lt;=$F13+$G13-1),1,""))</f>
        <v/>
      </c>
      <c r="AF13" s="18">
        <f>IF(AND($C13="Goal",AF$7&gt;=$F13,AF$7&lt;=$F13+$G13-1),2,IF(AND($C13="Milestone",AF$7&gt;=$F13,AF$7&lt;=$F13+$G13-1),1,""))</f>
        <v/>
      </c>
      <c r="AG13" s="18">
        <f>IF(AND($C13="Goal",AG$7&gt;=$F13,AG$7&lt;=$F13+$G13-1),2,IF(AND($C13="Milestone",AG$7&gt;=$F13,AG$7&lt;=$F13+$G13-1),1,""))</f>
        <v/>
      </c>
      <c r="AH13" s="18">
        <f>IF(AND($C13="Goal",AH$7&gt;=$F13,AH$7&lt;=$F13+$G13-1),2,IF(AND($C13="Milestone",AH$7&gt;=$F13,AH$7&lt;=$F13+$G13-1),1,""))</f>
        <v/>
      </c>
      <c r="AI13" s="18">
        <f>IF(AND($C13="Goal",AI$7&gt;=$F13,AI$7&lt;=$F13+$G13-1),2,IF(AND($C13="Milestone",AI$7&gt;=$F13,AI$7&lt;=$F13+$G13-1),1,""))</f>
        <v/>
      </c>
      <c r="AJ13" s="18">
        <f>IF(AND($C13="Goal",AJ$7&gt;=$F13,AJ$7&lt;=$F13+$G13-1),2,IF(AND($C13="Milestone",AJ$7&gt;=$F13,AJ$7&lt;=$F13+$G13-1),1,""))</f>
        <v/>
      </c>
      <c r="AK13" s="18">
        <f>IF(AND($C13="Goal",AK$7&gt;=$F13,AK$7&lt;=$F13+$G13-1),2,IF(AND($C13="Milestone",AK$7&gt;=$F13,AK$7&lt;=$F13+$G13-1),1,""))</f>
        <v/>
      </c>
      <c r="AL13" s="18">
        <f>IF(AND($C13="Goal",AL$7&gt;=$F13,AL$7&lt;=$F13+$G13-1),2,IF(AND($C13="Milestone",AL$7&gt;=$F13,AL$7&lt;=$F13+$G13-1),1,""))</f>
        <v/>
      </c>
      <c r="AM13" s="18">
        <f>IF(AND($C13="Goal",AM$7&gt;=$F13,AM$7&lt;=$F13+$G13-1),2,IF(AND($C13="Milestone",AM$7&gt;=$F13,AM$7&lt;=$F13+$G13-1),1,""))</f>
        <v/>
      </c>
      <c r="AN13" s="18">
        <f>IF(AND($C13="Goal",AN$7&gt;=$F13,AN$7&lt;=$F13+$G13-1),2,IF(AND($C13="Milestone",AN$7&gt;=$F13,AN$7&lt;=$F13+$G13-1),1,""))</f>
        <v/>
      </c>
      <c r="AO13" s="18">
        <f>IF(AND($C13="Goal",AO$7&gt;=$F13,AO$7&lt;=$F13+$G13-1),2,IF(AND($C13="Milestone",AO$7&gt;=$F13,AO$7&lt;=$F13+$G13-1),1,""))</f>
        <v/>
      </c>
      <c r="AP13" s="18">
        <f>IF(AND($C13="Goal",AP$7&gt;=$F13,AP$7&lt;=$F13+$G13-1),2,IF(AND($C13="Milestone",AP$7&gt;=$F13,AP$7&lt;=$F13+$G13-1),1,""))</f>
        <v/>
      </c>
      <c r="AQ13" s="18">
        <f>IF(AND($C13="Goal",AQ$7&gt;=$F13,AQ$7&lt;=$F13+$G13-1),2,IF(AND($C13="Milestone",AQ$7&gt;=$F13,AQ$7&lt;=$F13+$G13-1),1,""))</f>
        <v/>
      </c>
      <c r="AR13" s="18">
        <f>IF(AND($C13="Goal",AR$7&gt;=$F13,AR$7&lt;=$F13+$G13-1),2,IF(AND($C13="Milestone",AR$7&gt;=$F13,AR$7&lt;=$F13+$G13-1),1,""))</f>
        <v/>
      </c>
      <c r="AS13" s="18">
        <f>IF(AND($C13="Goal",AS$7&gt;=$F13,AS$7&lt;=$F13+$G13-1),2,IF(AND($C13="Milestone",AS$7&gt;=$F13,AS$7&lt;=$F13+$G13-1),1,""))</f>
        <v/>
      </c>
      <c r="AT13" s="18">
        <f>IF(AND($C13="Goal",AT$7&gt;=$F13,AT$7&lt;=$F13+$G13-1),2,IF(AND($C13="Milestone",AT$7&gt;=$F13,AT$7&lt;=$F13+$G13-1),1,""))</f>
        <v/>
      </c>
      <c r="AU13" s="18">
        <f>IF(AND($C13="Goal",AU$7&gt;=$F13,AU$7&lt;=$F13+$G13-1),2,IF(AND($C13="Milestone",AU$7&gt;=$F13,AU$7&lt;=$F13+$G13-1),1,""))</f>
        <v/>
      </c>
      <c r="AV13" s="18">
        <f>IF(AND($C13="Goal",AV$7&gt;=$F13,AV$7&lt;=$F13+$G13-1),2,IF(AND($C13="Milestone",AV$7&gt;=$F13,AV$7&lt;=$F13+$G13-1),1,""))</f>
        <v/>
      </c>
      <c r="AW13" s="18">
        <f>IF(AND($C13="Goal",AW$7&gt;=$F13,AW$7&lt;=$F13+$G13-1),2,IF(AND($C13="Milestone",AW$7&gt;=$F13,AW$7&lt;=$F13+$G13-1),1,""))</f>
        <v/>
      </c>
      <c r="AX13" s="18">
        <f>IF(AND($C13="Goal",AX$7&gt;=$F13,AX$7&lt;=$F13+$G13-1),2,IF(AND($C13="Milestone",AX$7&gt;=$F13,AX$7&lt;=$F13+$G13-1),1,""))</f>
        <v/>
      </c>
      <c r="AY13" s="18">
        <f>IF(AND($C13="Goal",AY$7&gt;=$F13,AY$7&lt;=$F13+$G13-1),2,IF(AND($C13="Milestone",AY$7&gt;=$F13,AY$7&lt;=$F13+$G13-1),1,""))</f>
        <v/>
      </c>
      <c r="AZ13" s="18">
        <f>IF(AND($C13="Goal",AZ$7&gt;=$F13,AZ$7&lt;=$F13+$G13-1),2,IF(AND($C13="Milestone",AZ$7&gt;=$F13,AZ$7&lt;=$F13+$G13-1),1,""))</f>
        <v/>
      </c>
      <c r="BA13" s="18">
        <f>IF(AND($C13="Goal",BA$7&gt;=$F13,BA$7&lt;=$F13+$G13-1),2,IF(AND($C13="Milestone",BA$7&gt;=$F13,BA$7&lt;=$F13+$G13-1),1,""))</f>
        <v/>
      </c>
      <c r="BB13" s="18">
        <f>IF(AND($C13="Goal",BB$7&gt;=$F13,BB$7&lt;=$F13+$G13-1),2,IF(AND($C13="Milestone",BB$7&gt;=$F13,BB$7&lt;=$F13+$G13-1),1,""))</f>
        <v/>
      </c>
      <c r="BC13" s="18">
        <f>IF(AND($C13="Goal",BC$7&gt;=$F13,BC$7&lt;=$F13+$G13-1),2,IF(AND($C13="Milestone",BC$7&gt;=$F13,BC$7&lt;=$F13+$G13-1),1,""))</f>
        <v/>
      </c>
      <c r="BD13" s="18">
        <f>IF(AND($C13="Goal",BD$7&gt;=$F13,BD$7&lt;=$F13+$G13-1),2,IF(AND($C13="Milestone",BD$7&gt;=$F13,BD$7&lt;=$F13+$G13-1),1,""))</f>
        <v/>
      </c>
      <c r="BE13" s="18">
        <f>IF(AND($C13="Goal",BE$7&gt;=$F13,BE$7&lt;=$F13+$G13-1),2,IF(AND($C13="Milestone",BE$7&gt;=$F13,BE$7&lt;=$F13+$G13-1),1,""))</f>
        <v/>
      </c>
      <c r="BF13" s="18">
        <f>IF(AND($C13="Goal",BF$7&gt;=$F13,BF$7&lt;=$F13+$G13-1),2,IF(AND($C13="Milestone",BF$7&gt;=$F13,BF$7&lt;=$F13+$G13-1),1,""))</f>
        <v/>
      </c>
      <c r="BG13" s="18">
        <f>IF(AND($C13="Goal",BG$7&gt;=$F13,BG$7&lt;=$F13+$G13-1),2,IF(AND($C13="Milestone",BG$7&gt;=$F13,BG$7&lt;=$F13+$G13-1),1,""))</f>
        <v/>
      </c>
      <c r="BH13" s="18">
        <f>IF(AND($C13="Goal",BH$7&gt;=$F13,BH$7&lt;=$F13+$G13-1),2,IF(AND($C13="Milestone",BH$7&gt;=$F13,BH$7&lt;=$F13+$G13-1),1,""))</f>
        <v/>
      </c>
      <c r="BI13" s="18">
        <f>IF(AND($C13="Goal",BI$7&gt;=$F13,BI$7&lt;=$F13+$G13-1),2,IF(AND($C13="Milestone",BI$7&gt;=$F13,BI$7&lt;=$F13+$G13-1),1,""))</f>
        <v/>
      </c>
      <c r="BJ13" s="18">
        <f>IF(AND($C13="Goal",BJ$7&gt;=$F13,BJ$7&lt;=$F13+$G13-1),2,IF(AND($C13="Milestone",BJ$7&gt;=$F13,BJ$7&lt;=$F13+$G13-1),1,""))</f>
        <v/>
      </c>
      <c r="BK13" s="18">
        <f>IF(AND($C13="Goal",BK$7&gt;=$F13,BK$7&lt;=$F13+$G13-1),2,IF(AND($C13="Milestone",BK$7&gt;=$F13,BK$7&lt;=$F13+$G13-1),1,""))</f>
        <v/>
      </c>
      <c r="BL13" s="18">
        <f>IF(AND($C13="Goal",BL$7&gt;=$F13,BL$7&lt;=$F13+$G13-1),2,IF(AND($C13="Milestone",BL$7&gt;=$F13,BL$7&lt;=$F13+$G13-1),1,""))</f>
        <v/>
      </c>
      <c r="BM13" s="19" t="n"/>
    </row>
    <row r="14" ht="40" customFormat="1" customHeight="1" s="1">
      <c r="A14" s="6" t="n"/>
      <c r="B14" s="17" t="inlineStr">
        <is>
          <t>Task 3</t>
        </is>
      </c>
      <c r="C14" s="13" t="inlineStr">
        <is>
          <t>High Risk</t>
        </is>
      </c>
      <c r="D14" s="13" t="n"/>
      <c r="E14" s="14" t="n">
        <v>0.7</v>
      </c>
      <c r="F14" s="15">
        <f>F12-3</f>
        <v/>
      </c>
      <c r="G14" s="16" t="n">
        <v>10</v>
      </c>
      <c r="H14" s="11" t="n"/>
      <c r="I14" s="37">
        <f>IF(AND($C14="Goal",I$7&gt;=$F14,I$7&lt;=$F14+$G14-1),2,IF(AND($C14="Milestone",I$7&gt;=$F14,I$7&lt;=$F14+$G14-1),1,""))</f>
        <v/>
      </c>
      <c r="J14" s="18">
        <f>IF(AND($C14="Goal",J$7&gt;=$F14,J$7&lt;=$F14+$G14-1),2,IF(AND($C14="Milestone",J$7&gt;=$F14,J$7&lt;=$F14+$G14-1),1,""))</f>
        <v/>
      </c>
      <c r="K14" s="18">
        <f>IF(AND($C14="Goal",K$7&gt;=$F14,K$7&lt;=$F14+$G14-1),2,IF(AND($C14="Milestone",K$7&gt;=$F14,K$7&lt;=$F14+$G14-1),1,""))</f>
        <v/>
      </c>
      <c r="L14" s="18">
        <f>IF(AND($C14="Goal",L$7&gt;=$F14,L$7&lt;=$F14+$G14-1),2,IF(AND($C14="Milestone",L$7&gt;=$F14,L$7&lt;=$F14+$G14-1),1,""))</f>
        <v/>
      </c>
      <c r="M14" s="18">
        <f>IF(AND($C14="Goal",M$7&gt;=$F14,M$7&lt;=$F14+$G14-1),2,IF(AND($C14="Milestone",M$7&gt;=$F14,M$7&lt;=$F14+$G14-1),1,""))</f>
        <v/>
      </c>
      <c r="N14" s="18">
        <f>IF(AND($C14="Goal",N$7&gt;=$F14,N$7&lt;=$F14+$G14-1),2,IF(AND($C14="Milestone",N$7&gt;=$F14,N$7&lt;=$F14+$G14-1),1,""))</f>
        <v/>
      </c>
      <c r="O14" s="18">
        <f>IF(AND($C14="Goal",O$7&gt;=$F14,O$7&lt;=$F14+$G14-1),2,IF(AND($C14="Milestone",O$7&gt;=$F14,O$7&lt;=$F14+$G14-1),1,""))</f>
        <v/>
      </c>
      <c r="P14" s="18">
        <f>IF(AND($C14="Goal",P$7&gt;=$F14,P$7&lt;=$F14+$G14-1),2,IF(AND($C14="Milestone",P$7&gt;=$F14,P$7&lt;=$F14+$G14-1),1,""))</f>
        <v/>
      </c>
      <c r="Q14" s="18">
        <f>IF(AND($C14="Goal",Q$7&gt;=$F14,Q$7&lt;=$F14+$G14-1),2,IF(AND($C14="Milestone",Q$7&gt;=$F14,Q$7&lt;=$F14+$G14-1),1,""))</f>
        <v/>
      </c>
      <c r="R14" s="18">
        <f>IF(AND($C14="Goal",R$7&gt;=$F14,R$7&lt;=$F14+$G14-1),2,IF(AND($C14="Milestone",R$7&gt;=$F14,R$7&lt;=$F14+$G14-1),1,""))</f>
        <v/>
      </c>
      <c r="S14" s="18">
        <f>IF(AND($C14="Goal",S$7&gt;=$F14,S$7&lt;=$F14+$G14-1),2,IF(AND($C14="Milestone",S$7&gt;=$F14,S$7&lt;=$F14+$G14-1),1,""))</f>
        <v/>
      </c>
      <c r="T14" s="18">
        <f>IF(AND($C14="Goal",T$7&gt;=$F14,T$7&lt;=$F14+$G14-1),2,IF(AND($C14="Milestone",T$7&gt;=$F14,T$7&lt;=$F14+$G14-1),1,""))</f>
        <v/>
      </c>
      <c r="U14" s="18">
        <f>IF(AND($C14="Goal",U$7&gt;=$F14,U$7&lt;=$F14+$G14-1),2,IF(AND($C14="Milestone",U$7&gt;=$F14,U$7&lt;=$F14+$G14-1),1,""))</f>
        <v/>
      </c>
      <c r="V14" s="18">
        <f>IF(AND($C14="Goal",V$7&gt;=$F14,V$7&lt;=$F14+$G14-1),2,IF(AND($C14="Milestone",V$7&gt;=$F14,V$7&lt;=$F14+$G14-1),1,""))</f>
        <v/>
      </c>
      <c r="W14" s="18">
        <f>IF(AND($C14="Goal",W$7&gt;=$F14,W$7&lt;=$F14+$G14-1),2,IF(AND($C14="Milestone",W$7&gt;=$F14,W$7&lt;=$F14+$G14-1),1,""))</f>
        <v/>
      </c>
      <c r="X14" s="18">
        <f>IF(AND($C14="Goal",X$7&gt;=$F14,X$7&lt;=$F14+$G14-1),2,IF(AND($C14="Milestone",X$7&gt;=$F14,X$7&lt;=$F14+$G14-1),1,""))</f>
        <v/>
      </c>
      <c r="Y14" s="18">
        <f>IF(AND($C14="Goal",Y$7&gt;=$F14,Y$7&lt;=$F14+$G14-1),2,IF(AND($C14="Milestone",Y$7&gt;=$F14,Y$7&lt;=$F14+$G14-1),1,""))</f>
        <v/>
      </c>
      <c r="Z14" s="18">
        <f>IF(AND($C14="Goal",Z$7&gt;=$F14,Z$7&lt;=$F14+$G14-1),2,IF(AND($C14="Milestone",Z$7&gt;=$F14,Z$7&lt;=$F14+$G14-1),1,""))</f>
        <v/>
      </c>
      <c r="AA14" s="18">
        <f>IF(AND($C14="Goal",AA$7&gt;=$F14,AA$7&lt;=$F14+$G14-1),2,IF(AND($C14="Milestone",AA$7&gt;=$F14,AA$7&lt;=$F14+$G14-1),1,""))</f>
        <v/>
      </c>
      <c r="AB14" s="18">
        <f>IF(AND($C14="Goal",AB$7&gt;=$F14,AB$7&lt;=$F14+$G14-1),2,IF(AND($C14="Milestone",AB$7&gt;=$F14,AB$7&lt;=$F14+$G14-1),1,""))</f>
        <v/>
      </c>
      <c r="AC14" s="18">
        <f>IF(AND($C14="Goal",AC$7&gt;=$F14,AC$7&lt;=$F14+$G14-1),2,IF(AND($C14="Milestone",AC$7&gt;=$F14,AC$7&lt;=$F14+$G14-1),1,""))</f>
        <v/>
      </c>
      <c r="AD14" s="18">
        <f>IF(AND($C14="Goal",AD$7&gt;=$F14,AD$7&lt;=$F14+$G14-1),2,IF(AND($C14="Milestone",AD$7&gt;=$F14,AD$7&lt;=$F14+$G14-1),1,""))</f>
        <v/>
      </c>
      <c r="AE14" s="18">
        <f>IF(AND($C14="Goal",AE$7&gt;=$F14,AE$7&lt;=$F14+$G14-1),2,IF(AND($C14="Milestone",AE$7&gt;=$F14,AE$7&lt;=$F14+$G14-1),1,""))</f>
        <v/>
      </c>
      <c r="AF14" s="18">
        <f>IF(AND($C14="Goal",AF$7&gt;=$F14,AF$7&lt;=$F14+$G14-1),2,IF(AND($C14="Milestone",AF$7&gt;=$F14,AF$7&lt;=$F14+$G14-1),1,""))</f>
        <v/>
      </c>
      <c r="AG14" s="18">
        <f>IF(AND($C14="Goal",AG$7&gt;=$F14,AG$7&lt;=$F14+$G14-1),2,IF(AND($C14="Milestone",AG$7&gt;=$F14,AG$7&lt;=$F14+$G14-1),1,""))</f>
        <v/>
      </c>
      <c r="AH14" s="18">
        <f>IF(AND($C14="Goal",AH$7&gt;=$F14,AH$7&lt;=$F14+$G14-1),2,IF(AND($C14="Milestone",AH$7&gt;=$F14,AH$7&lt;=$F14+$G14-1),1,""))</f>
        <v/>
      </c>
      <c r="AI14" s="18">
        <f>IF(AND($C14="Goal",AI$7&gt;=$F14,AI$7&lt;=$F14+$G14-1),2,IF(AND($C14="Milestone",AI$7&gt;=$F14,AI$7&lt;=$F14+$G14-1),1,""))</f>
        <v/>
      </c>
      <c r="AJ14" s="18">
        <f>IF(AND($C14="Goal",AJ$7&gt;=$F14,AJ$7&lt;=$F14+$G14-1),2,IF(AND($C14="Milestone",AJ$7&gt;=$F14,AJ$7&lt;=$F14+$G14-1),1,""))</f>
        <v/>
      </c>
      <c r="AK14" s="18">
        <f>IF(AND($C14="Goal",AK$7&gt;=$F14,AK$7&lt;=$F14+$G14-1),2,IF(AND($C14="Milestone",AK$7&gt;=$F14,AK$7&lt;=$F14+$G14-1),1,""))</f>
        <v/>
      </c>
      <c r="AL14" s="18">
        <f>IF(AND($C14="Goal",AL$7&gt;=$F14,AL$7&lt;=$F14+$G14-1),2,IF(AND($C14="Milestone",AL$7&gt;=$F14,AL$7&lt;=$F14+$G14-1),1,""))</f>
        <v/>
      </c>
      <c r="AM14" s="18">
        <f>IF(AND($C14="Goal",AM$7&gt;=$F14,AM$7&lt;=$F14+$G14-1),2,IF(AND($C14="Milestone",AM$7&gt;=$F14,AM$7&lt;=$F14+$G14-1),1,""))</f>
        <v/>
      </c>
      <c r="AN14" s="18">
        <f>IF(AND($C14="Goal",AN$7&gt;=$F14,AN$7&lt;=$F14+$G14-1),2,IF(AND($C14="Milestone",AN$7&gt;=$F14,AN$7&lt;=$F14+$G14-1),1,""))</f>
        <v/>
      </c>
      <c r="AO14" s="18">
        <f>IF(AND($C14="Goal",AO$7&gt;=$F14,AO$7&lt;=$F14+$G14-1),2,IF(AND($C14="Milestone",AO$7&gt;=$F14,AO$7&lt;=$F14+$G14-1),1,""))</f>
        <v/>
      </c>
      <c r="AP14" s="18">
        <f>IF(AND($C14="Goal",AP$7&gt;=$F14,AP$7&lt;=$F14+$G14-1),2,IF(AND($C14="Milestone",AP$7&gt;=$F14,AP$7&lt;=$F14+$G14-1),1,""))</f>
        <v/>
      </c>
      <c r="AQ14" s="18">
        <f>IF(AND($C14="Goal",AQ$7&gt;=$F14,AQ$7&lt;=$F14+$G14-1),2,IF(AND($C14="Milestone",AQ$7&gt;=$F14,AQ$7&lt;=$F14+$G14-1),1,""))</f>
        <v/>
      </c>
      <c r="AR14" s="18">
        <f>IF(AND($C14="Goal",AR$7&gt;=$F14,AR$7&lt;=$F14+$G14-1),2,IF(AND($C14="Milestone",AR$7&gt;=$F14,AR$7&lt;=$F14+$G14-1),1,""))</f>
        <v/>
      </c>
      <c r="AS14" s="18">
        <f>IF(AND($C14="Goal",AS$7&gt;=$F14,AS$7&lt;=$F14+$G14-1),2,IF(AND($C14="Milestone",AS$7&gt;=$F14,AS$7&lt;=$F14+$G14-1),1,""))</f>
        <v/>
      </c>
      <c r="AT14" s="18">
        <f>IF(AND($C14="Goal",AT$7&gt;=$F14,AT$7&lt;=$F14+$G14-1),2,IF(AND($C14="Milestone",AT$7&gt;=$F14,AT$7&lt;=$F14+$G14-1),1,""))</f>
        <v/>
      </c>
      <c r="AU14" s="18">
        <f>IF(AND($C14="Goal",AU$7&gt;=$F14,AU$7&lt;=$F14+$G14-1),2,IF(AND($C14="Milestone",AU$7&gt;=$F14,AU$7&lt;=$F14+$G14-1),1,""))</f>
        <v/>
      </c>
      <c r="AV14" s="18">
        <f>IF(AND($C14="Goal",AV$7&gt;=$F14,AV$7&lt;=$F14+$G14-1),2,IF(AND($C14="Milestone",AV$7&gt;=$F14,AV$7&lt;=$F14+$G14-1),1,""))</f>
        <v/>
      </c>
      <c r="AW14" s="18">
        <f>IF(AND($C14="Goal",AW$7&gt;=$F14,AW$7&lt;=$F14+$G14-1),2,IF(AND($C14="Milestone",AW$7&gt;=$F14,AW$7&lt;=$F14+$G14-1),1,""))</f>
        <v/>
      </c>
      <c r="AX14" s="18">
        <f>IF(AND($C14="Goal",AX$7&gt;=$F14,AX$7&lt;=$F14+$G14-1),2,IF(AND($C14="Milestone",AX$7&gt;=$F14,AX$7&lt;=$F14+$G14-1),1,""))</f>
        <v/>
      </c>
      <c r="AY14" s="18">
        <f>IF(AND($C14="Goal",AY$7&gt;=$F14,AY$7&lt;=$F14+$G14-1),2,IF(AND($C14="Milestone",AY$7&gt;=$F14,AY$7&lt;=$F14+$G14-1),1,""))</f>
        <v/>
      </c>
      <c r="AZ14" s="18">
        <f>IF(AND($C14="Goal",AZ$7&gt;=$F14,AZ$7&lt;=$F14+$G14-1),2,IF(AND($C14="Milestone",AZ$7&gt;=$F14,AZ$7&lt;=$F14+$G14-1),1,""))</f>
        <v/>
      </c>
      <c r="BA14" s="18">
        <f>IF(AND($C14="Goal",BA$7&gt;=$F14,BA$7&lt;=$F14+$G14-1),2,IF(AND($C14="Milestone",BA$7&gt;=$F14,BA$7&lt;=$F14+$G14-1),1,""))</f>
        <v/>
      </c>
      <c r="BB14" s="18">
        <f>IF(AND($C14="Goal",BB$7&gt;=$F14,BB$7&lt;=$F14+$G14-1),2,IF(AND($C14="Milestone",BB$7&gt;=$F14,BB$7&lt;=$F14+$G14-1),1,""))</f>
        <v/>
      </c>
      <c r="BC14" s="18">
        <f>IF(AND($C14="Goal",BC$7&gt;=$F14,BC$7&lt;=$F14+$G14-1),2,IF(AND($C14="Milestone",BC$7&gt;=$F14,BC$7&lt;=$F14+$G14-1),1,""))</f>
        <v/>
      </c>
      <c r="BD14" s="18">
        <f>IF(AND($C14="Goal",BD$7&gt;=$F14,BD$7&lt;=$F14+$G14-1),2,IF(AND($C14="Milestone",BD$7&gt;=$F14,BD$7&lt;=$F14+$G14-1),1,""))</f>
        <v/>
      </c>
      <c r="BE14" s="18">
        <f>IF(AND($C14="Goal",BE$7&gt;=$F14,BE$7&lt;=$F14+$G14-1),2,IF(AND($C14="Milestone",BE$7&gt;=$F14,BE$7&lt;=$F14+$G14-1),1,""))</f>
        <v/>
      </c>
      <c r="BF14" s="18">
        <f>IF(AND($C14="Goal",BF$7&gt;=$F14,BF$7&lt;=$F14+$G14-1),2,IF(AND($C14="Milestone",BF$7&gt;=$F14,BF$7&lt;=$F14+$G14-1),1,""))</f>
        <v/>
      </c>
      <c r="BG14" s="18">
        <f>IF(AND($C14="Goal",BG$7&gt;=$F14,BG$7&lt;=$F14+$G14-1),2,IF(AND($C14="Milestone",BG$7&gt;=$F14,BG$7&lt;=$F14+$G14-1),1,""))</f>
        <v/>
      </c>
      <c r="BH14" s="18">
        <f>IF(AND($C14="Goal",BH$7&gt;=$F14,BH$7&lt;=$F14+$G14-1),2,IF(AND($C14="Milestone",BH$7&gt;=$F14,BH$7&lt;=$F14+$G14-1),1,""))</f>
        <v/>
      </c>
      <c r="BI14" s="18">
        <f>IF(AND($C14="Goal",BI$7&gt;=$F14,BI$7&lt;=$F14+$G14-1),2,IF(AND($C14="Milestone",BI$7&gt;=$F14,BI$7&lt;=$F14+$G14-1),1,""))</f>
        <v/>
      </c>
      <c r="BJ14" s="18">
        <f>IF(AND($C14="Goal",BJ$7&gt;=$F14,BJ$7&lt;=$F14+$G14-1),2,IF(AND($C14="Milestone",BJ$7&gt;=$F14,BJ$7&lt;=$F14+$G14-1),1,""))</f>
        <v/>
      </c>
      <c r="BK14" s="18">
        <f>IF(AND($C14="Goal",BK$7&gt;=$F14,BK$7&lt;=$F14+$G14-1),2,IF(AND($C14="Milestone",BK$7&gt;=$F14,BK$7&lt;=$F14+$G14-1),1,""))</f>
        <v/>
      </c>
      <c r="BL14" s="18">
        <f>IF(AND($C14="Goal",BL$7&gt;=$F14,BL$7&lt;=$F14+$G14-1),2,IF(AND($C14="Milestone",BL$7&gt;=$F14,BL$7&lt;=$F14+$G14-1),1,""))</f>
        <v/>
      </c>
      <c r="BM14" s="19" t="n"/>
    </row>
    <row r="15" ht="40" customFormat="1" customHeight="1" s="1">
      <c r="A15" s="6" t="n"/>
      <c r="B15" s="17" t="inlineStr">
        <is>
          <t>Task 4</t>
        </is>
      </c>
      <c r="C15" s="13" t="inlineStr">
        <is>
          <t>Milestone</t>
        </is>
      </c>
      <c r="D15" s="13" t="n"/>
      <c r="E15" s="14" t="n"/>
      <c r="F15" s="15">
        <f>F12+20</f>
        <v/>
      </c>
      <c r="G15" s="16" t="n">
        <v>1</v>
      </c>
      <c r="H15" s="11" t="n"/>
      <c r="I15" s="37">
        <f>IF(AND($C15="Goal",I$7&gt;=$F15,I$7&lt;=$F15+$G15-1),2,IF(AND($C15="Milestone",I$7&gt;=$F15,I$7&lt;=$F15+$G15-1),1,""))</f>
        <v/>
      </c>
      <c r="J15" s="18">
        <f>IF(AND($C15="Goal",J$7&gt;=$F15,J$7&lt;=$F15+$G15-1),2,IF(AND($C15="Milestone",J$7&gt;=$F15,J$7&lt;=$F15+$G15-1),1,""))</f>
        <v/>
      </c>
      <c r="K15" s="18">
        <f>IF(AND($C15="Goal",K$7&gt;=$F15,K$7&lt;=$F15+$G15-1),2,IF(AND($C15="Milestone",K$7&gt;=$F15,K$7&lt;=$F15+$G15-1),1,""))</f>
        <v/>
      </c>
      <c r="L15" s="18">
        <f>IF(AND($C15="Goal",L$7&gt;=$F15,L$7&lt;=$F15+$G15-1),2,IF(AND($C15="Milestone",L$7&gt;=$F15,L$7&lt;=$F15+$G15-1),1,""))</f>
        <v/>
      </c>
      <c r="M15" s="18">
        <f>IF(AND($C15="Goal",M$7&gt;=$F15,M$7&lt;=$F15+$G15-1),2,IF(AND($C15="Milestone",M$7&gt;=$F15,M$7&lt;=$F15+$G15-1),1,""))</f>
        <v/>
      </c>
      <c r="N15" s="18">
        <f>IF(AND($C15="Goal",N$7&gt;=$F15,N$7&lt;=$F15+$G15-1),2,IF(AND($C15="Milestone",N$7&gt;=$F15,N$7&lt;=$F15+$G15-1),1,""))</f>
        <v/>
      </c>
      <c r="O15" s="18">
        <f>IF(AND($C15="Goal",O$7&gt;=$F15,O$7&lt;=$F15+$G15-1),2,IF(AND($C15="Milestone",O$7&gt;=$F15,O$7&lt;=$F15+$G15-1),1,""))</f>
        <v/>
      </c>
      <c r="P15" s="18">
        <f>IF(AND($C15="Goal",P$7&gt;=$F15,P$7&lt;=$F15+$G15-1),2,IF(AND($C15="Milestone",P$7&gt;=$F15,P$7&lt;=$F15+$G15-1),1,""))</f>
        <v/>
      </c>
      <c r="Q15" s="18">
        <f>IF(AND($C15="Goal",Q$7&gt;=$F15,Q$7&lt;=$F15+$G15-1),2,IF(AND($C15="Milestone",Q$7&gt;=$F15,Q$7&lt;=$F15+$G15-1),1,""))</f>
        <v/>
      </c>
      <c r="R15" s="18">
        <f>IF(AND($C15="Goal",R$7&gt;=$F15,R$7&lt;=$F15+$G15-1),2,IF(AND($C15="Milestone",R$7&gt;=$F15,R$7&lt;=$F15+$G15-1),1,""))</f>
        <v/>
      </c>
      <c r="S15" s="18">
        <f>IF(AND($C15="Goal",S$7&gt;=$F15,S$7&lt;=$F15+$G15-1),2,IF(AND($C15="Milestone",S$7&gt;=$F15,S$7&lt;=$F15+$G15-1),1,""))</f>
        <v/>
      </c>
      <c r="T15" s="18">
        <f>IF(AND($C15="Goal",T$7&gt;=$F15,T$7&lt;=$F15+$G15-1),2,IF(AND($C15="Milestone",T$7&gt;=$F15,T$7&lt;=$F15+$G15-1),1,""))</f>
        <v/>
      </c>
      <c r="U15" s="18">
        <f>IF(AND($C15="Goal",U$7&gt;=$F15,U$7&lt;=$F15+$G15-1),2,IF(AND($C15="Milestone",U$7&gt;=$F15,U$7&lt;=$F15+$G15-1),1,""))</f>
        <v/>
      </c>
      <c r="V15" s="18">
        <f>IF(AND($C15="Goal",V$7&gt;=$F15,V$7&lt;=$F15+$G15-1),2,IF(AND($C15="Milestone",V$7&gt;=$F15,V$7&lt;=$F15+$G15-1),1,""))</f>
        <v/>
      </c>
      <c r="W15" s="18">
        <f>IF(AND($C15="Goal",W$7&gt;=$F15,W$7&lt;=$F15+$G15-1),2,IF(AND($C15="Milestone",W$7&gt;=$F15,W$7&lt;=$F15+$G15-1),1,""))</f>
        <v/>
      </c>
      <c r="X15" s="18">
        <f>IF(AND($C15="Goal",X$7&gt;=$F15,X$7&lt;=$F15+$G15-1),2,IF(AND($C15="Milestone",X$7&gt;=$F15,X$7&lt;=$F15+$G15-1),1,""))</f>
        <v/>
      </c>
      <c r="Y15" s="18">
        <f>IF(AND($C15="Goal",Y$7&gt;=$F15,Y$7&lt;=$F15+$G15-1),2,IF(AND($C15="Milestone",Y$7&gt;=$F15,Y$7&lt;=$F15+$G15-1),1,""))</f>
        <v/>
      </c>
      <c r="Z15" s="18">
        <f>IF(AND($C15="Goal",Z$7&gt;=$F15,Z$7&lt;=$F15+$G15-1),2,IF(AND($C15="Milestone",Z$7&gt;=$F15,Z$7&lt;=$F15+$G15-1),1,""))</f>
        <v/>
      </c>
      <c r="AA15" s="18">
        <f>IF(AND($C15="Goal",AA$7&gt;=$F15,AA$7&lt;=$F15+$G15-1),2,IF(AND($C15="Milestone",AA$7&gt;=$F15,AA$7&lt;=$F15+$G15-1),1,""))</f>
        <v/>
      </c>
      <c r="AB15" s="18">
        <f>IF(AND($C15="Goal",AB$7&gt;=$F15,AB$7&lt;=$F15+$G15-1),2,IF(AND($C15="Milestone",AB$7&gt;=$F15,AB$7&lt;=$F15+$G15-1),1,""))</f>
        <v/>
      </c>
      <c r="AC15" s="18">
        <f>IF(AND($C15="Goal",AC$7&gt;=$F15,AC$7&lt;=$F15+$G15-1),2,IF(AND($C15="Milestone",AC$7&gt;=$F15,AC$7&lt;=$F15+$G15-1),1,""))</f>
        <v/>
      </c>
      <c r="AD15" s="18">
        <f>IF(AND($C15="Goal",AD$7&gt;=$F15,AD$7&lt;=$F15+$G15-1),2,IF(AND($C15="Milestone",AD$7&gt;=$F15,AD$7&lt;=$F15+$G15-1),1,""))</f>
        <v/>
      </c>
      <c r="AE15" s="18">
        <f>IF(AND($C15="Goal",AE$7&gt;=$F15,AE$7&lt;=$F15+$G15-1),2,IF(AND($C15="Milestone",AE$7&gt;=$F15,AE$7&lt;=$F15+$G15-1),1,""))</f>
        <v/>
      </c>
      <c r="AF15" s="18">
        <f>IF(AND($C15="Goal",AF$7&gt;=$F15,AF$7&lt;=$F15+$G15-1),2,IF(AND($C15="Milestone",AF$7&gt;=$F15,AF$7&lt;=$F15+$G15-1),1,""))</f>
        <v/>
      </c>
      <c r="AG15" s="18">
        <f>IF(AND($C15="Goal",AG$7&gt;=$F15,AG$7&lt;=$F15+$G15-1),2,IF(AND($C15="Milestone",AG$7&gt;=$F15,AG$7&lt;=$F15+$G15-1),1,""))</f>
        <v/>
      </c>
      <c r="AH15" s="18">
        <f>IF(AND($C15="Goal",AH$7&gt;=$F15,AH$7&lt;=$F15+$G15-1),2,IF(AND($C15="Milestone",AH$7&gt;=$F15,AH$7&lt;=$F15+$G15-1),1,""))</f>
        <v/>
      </c>
      <c r="AI15" s="18">
        <f>IF(AND($C15="Goal",AI$7&gt;=$F15,AI$7&lt;=$F15+$G15-1),2,IF(AND($C15="Milestone",AI$7&gt;=$F15,AI$7&lt;=$F15+$G15-1),1,""))</f>
        <v/>
      </c>
      <c r="AJ15" s="18">
        <f>IF(AND($C15="Goal",AJ$7&gt;=$F15,AJ$7&lt;=$F15+$G15-1),2,IF(AND($C15="Milestone",AJ$7&gt;=$F15,AJ$7&lt;=$F15+$G15-1),1,""))</f>
        <v/>
      </c>
      <c r="AK15" s="18">
        <f>IF(AND($C15="Goal",AK$7&gt;=$F15,AK$7&lt;=$F15+$G15-1),2,IF(AND($C15="Milestone",AK$7&gt;=$F15,AK$7&lt;=$F15+$G15-1),1,""))</f>
        <v/>
      </c>
      <c r="AL15" s="18">
        <f>IF(AND($C15="Goal",AL$7&gt;=$F15,AL$7&lt;=$F15+$G15-1),2,IF(AND($C15="Milestone",AL$7&gt;=$F15,AL$7&lt;=$F15+$G15-1),1,""))</f>
        <v/>
      </c>
      <c r="AM15" s="18">
        <f>IF(AND($C15="Goal",AM$7&gt;=$F15,AM$7&lt;=$F15+$G15-1),2,IF(AND($C15="Milestone",AM$7&gt;=$F15,AM$7&lt;=$F15+$G15-1),1,""))</f>
        <v/>
      </c>
      <c r="AN15" s="18">
        <f>IF(AND($C15="Goal",AN$7&gt;=$F15,AN$7&lt;=$F15+$G15-1),2,IF(AND($C15="Milestone",AN$7&gt;=$F15,AN$7&lt;=$F15+$G15-1),1,""))</f>
        <v/>
      </c>
      <c r="AO15" s="18">
        <f>IF(AND($C15="Goal",AO$7&gt;=$F15,AO$7&lt;=$F15+$G15-1),2,IF(AND($C15="Milestone",AO$7&gt;=$F15,AO$7&lt;=$F15+$G15-1),1,""))</f>
        <v/>
      </c>
      <c r="AP15" s="18">
        <f>IF(AND($C15="Goal",AP$7&gt;=$F15,AP$7&lt;=$F15+$G15-1),2,IF(AND($C15="Milestone",AP$7&gt;=$F15,AP$7&lt;=$F15+$G15-1),1,""))</f>
        <v/>
      </c>
      <c r="AQ15" s="18">
        <f>IF(AND($C15="Goal",AQ$7&gt;=$F15,AQ$7&lt;=$F15+$G15-1),2,IF(AND($C15="Milestone",AQ$7&gt;=$F15,AQ$7&lt;=$F15+$G15-1),1,""))</f>
        <v/>
      </c>
      <c r="AR15" s="18">
        <f>IF(AND($C15="Goal",AR$7&gt;=$F15,AR$7&lt;=$F15+$G15-1),2,IF(AND($C15="Milestone",AR$7&gt;=$F15,AR$7&lt;=$F15+$G15-1),1,""))</f>
        <v/>
      </c>
      <c r="AS15" s="18">
        <f>IF(AND($C15="Goal",AS$7&gt;=$F15,AS$7&lt;=$F15+$G15-1),2,IF(AND($C15="Milestone",AS$7&gt;=$F15,AS$7&lt;=$F15+$G15-1),1,""))</f>
        <v/>
      </c>
      <c r="AT15" s="18">
        <f>IF(AND($C15="Goal",AT$7&gt;=$F15,AT$7&lt;=$F15+$G15-1),2,IF(AND($C15="Milestone",AT$7&gt;=$F15,AT$7&lt;=$F15+$G15-1),1,""))</f>
        <v/>
      </c>
      <c r="AU15" s="18">
        <f>IF(AND($C15="Goal",AU$7&gt;=$F15,AU$7&lt;=$F15+$G15-1),2,IF(AND($C15="Milestone",AU$7&gt;=$F15,AU$7&lt;=$F15+$G15-1),1,""))</f>
        <v/>
      </c>
      <c r="AV15" s="18">
        <f>IF(AND($C15="Goal",AV$7&gt;=$F15,AV$7&lt;=$F15+$G15-1),2,IF(AND($C15="Milestone",AV$7&gt;=$F15,AV$7&lt;=$F15+$G15-1),1,""))</f>
        <v/>
      </c>
      <c r="AW15" s="18">
        <f>IF(AND($C15="Goal",AW$7&gt;=$F15,AW$7&lt;=$F15+$G15-1),2,IF(AND($C15="Milestone",AW$7&gt;=$F15,AW$7&lt;=$F15+$G15-1),1,""))</f>
        <v/>
      </c>
      <c r="AX15" s="18">
        <f>IF(AND($C15="Goal",AX$7&gt;=$F15,AX$7&lt;=$F15+$G15-1),2,IF(AND($C15="Milestone",AX$7&gt;=$F15,AX$7&lt;=$F15+$G15-1),1,""))</f>
        <v/>
      </c>
      <c r="AY15" s="18">
        <f>IF(AND($C15="Goal",AY$7&gt;=$F15,AY$7&lt;=$F15+$G15-1),2,IF(AND($C15="Milestone",AY$7&gt;=$F15,AY$7&lt;=$F15+$G15-1),1,""))</f>
        <v/>
      </c>
      <c r="AZ15" s="18">
        <f>IF(AND($C15="Goal",AZ$7&gt;=$F15,AZ$7&lt;=$F15+$G15-1),2,IF(AND($C15="Milestone",AZ$7&gt;=$F15,AZ$7&lt;=$F15+$G15-1),1,""))</f>
        <v/>
      </c>
      <c r="BA15" s="18">
        <f>IF(AND($C15="Goal",BA$7&gt;=$F15,BA$7&lt;=$F15+$G15-1),2,IF(AND($C15="Milestone",BA$7&gt;=$F15,BA$7&lt;=$F15+$G15-1),1,""))</f>
        <v/>
      </c>
      <c r="BB15" s="18">
        <f>IF(AND($C15="Goal",BB$7&gt;=$F15,BB$7&lt;=$F15+$G15-1),2,IF(AND($C15="Milestone",BB$7&gt;=$F15,BB$7&lt;=$F15+$G15-1),1,""))</f>
        <v/>
      </c>
      <c r="BC15" s="18">
        <f>IF(AND($C15="Goal",BC$7&gt;=$F15,BC$7&lt;=$F15+$G15-1),2,IF(AND($C15="Milestone",BC$7&gt;=$F15,BC$7&lt;=$F15+$G15-1),1,""))</f>
        <v/>
      </c>
      <c r="BD15" s="18">
        <f>IF(AND($C15="Goal",BD$7&gt;=$F15,BD$7&lt;=$F15+$G15-1),2,IF(AND($C15="Milestone",BD$7&gt;=$F15,BD$7&lt;=$F15+$G15-1),1,""))</f>
        <v/>
      </c>
      <c r="BE15" s="18">
        <f>IF(AND($C15="Goal",BE$7&gt;=$F15,BE$7&lt;=$F15+$G15-1),2,IF(AND($C15="Milestone",BE$7&gt;=$F15,BE$7&lt;=$F15+$G15-1),1,""))</f>
        <v/>
      </c>
      <c r="BF15" s="18">
        <f>IF(AND($C15="Goal",BF$7&gt;=$F15,BF$7&lt;=$F15+$G15-1),2,IF(AND($C15="Milestone",BF$7&gt;=$F15,BF$7&lt;=$F15+$G15-1),1,""))</f>
        <v/>
      </c>
      <c r="BG15" s="18">
        <f>IF(AND($C15="Goal",BG$7&gt;=$F15,BG$7&lt;=$F15+$G15-1),2,IF(AND($C15="Milestone",BG$7&gt;=$F15,BG$7&lt;=$F15+$G15-1),1,""))</f>
        <v/>
      </c>
      <c r="BH15" s="18">
        <f>IF(AND($C15="Goal",BH$7&gt;=$F15,BH$7&lt;=$F15+$G15-1),2,IF(AND($C15="Milestone",BH$7&gt;=$F15,BH$7&lt;=$F15+$G15-1),1,""))</f>
        <v/>
      </c>
      <c r="BI15" s="18">
        <f>IF(AND($C15="Goal",BI$7&gt;=$F15,BI$7&lt;=$F15+$G15-1),2,IF(AND($C15="Milestone",BI$7&gt;=$F15,BI$7&lt;=$F15+$G15-1),1,""))</f>
        <v/>
      </c>
      <c r="BJ15" s="18">
        <f>IF(AND($C15="Goal",BJ$7&gt;=$F15,BJ$7&lt;=$F15+$G15-1),2,IF(AND($C15="Milestone",BJ$7&gt;=$F15,BJ$7&lt;=$F15+$G15-1),1,""))</f>
        <v/>
      </c>
      <c r="BK15" s="18">
        <f>IF(AND($C15="Goal",BK$7&gt;=$F15,BK$7&lt;=$F15+$G15-1),2,IF(AND($C15="Milestone",BK$7&gt;=$F15,BK$7&lt;=$F15+$G15-1),1,""))</f>
        <v/>
      </c>
      <c r="BL15" s="18">
        <f>IF(AND($C15="Goal",BL$7&gt;=$F15,BL$7&lt;=$F15+$G15-1),2,IF(AND($C15="Milestone",BL$7&gt;=$F15,BL$7&lt;=$F15+$G15-1),1,""))</f>
        <v/>
      </c>
      <c r="BM15" s="19" t="n"/>
    </row>
    <row r="16" ht="40" customFormat="1" customHeight="1" s="1">
      <c r="A16" s="6" t="n"/>
      <c r="B16" s="17" t="inlineStr">
        <is>
          <t>Task 5</t>
        </is>
      </c>
      <c r="C16" s="13" t="inlineStr">
        <is>
          <t>Med Risk</t>
        </is>
      </c>
      <c r="D16" s="13" t="n"/>
      <c r="E16" s="14" t="n">
        <v>0.1</v>
      </c>
      <c r="F16" s="15">
        <f>F12+6</f>
        <v/>
      </c>
      <c r="G16" s="16" t="n">
        <v>6</v>
      </c>
      <c r="H16" s="11" t="n"/>
      <c r="I16" s="37">
        <f>IF(AND($C16="Goal",I$7&gt;=$F16,I$7&lt;=$F16+$G16-1),2,IF(AND($C16="Milestone",I$7&gt;=$F16,I$7&lt;=$F16+$G16-1),1,""))</f>
        <v/>
      </c>
      <c r="J16" s="18">
        <f>IF(AND($C16="Goal",J$7&gt;=$F16,J$7&lt;=$F16+$G16-1),2,IF(AND($C16="Milestone",J$7&gt;=$F16,J$7&lt;=$F16+$G16-1),1,""))</f>
        <v/>
      </c>
      <c r="K16" s="18">
        <f>IF(AND($C16="Goal",K$7&gt;=$F16,K$7&lt;=$F16+$G16-1),2,IF(AND($C16="Milestone",K$7&gt;=$F16,K$7&lt;=$F16+$G16-1),1,""))</f>
        <v/>
      </c>
      <c r="L16" s="18">
        <f>IF(AND($C16="Goal",L$7&gt;=$F16,L$7&lt;=$F16+$G16-1),2,IF(AND($C16="Milestone",L$7&gt;=$F16,L$7&lt;=$F16+$G16-1),1,""))</f>
        <v/>
      </c>
      <c r="M16" s="18">
        <f>IF(AND($C16="Goal",M$7&gt;=$F16,M$7&lt;=$F16+$G16-1),2,IF(AND($C16="Milestone",M$7&gt;=$F16,M$7&lt;=$F16+$G16-1),1,""))</f>
        <v/>
      </c>
      <c r="N16" s="18">
        <f>IF(AND($C16="Goal",N$7&gt;=$F16,N$7&lt;=$F16+$G16-1),2,IF(AND($C16="Milestone",N$7&gt;=$F16,N$7&lt;=$F16+$G16-1),1,""))</f>
        <v/>
      </c>
      <c r="O16" s="18">
        <f>IF(AND($C16="Goal",O$7&gt;=$F16,O$7&lt;=$F16+$G16-1),2,IF(AND($C16="Milestone",O$7&gt;=$F16,O$7&lt;=$F16+$G16-1),1,""))</f>
        <v/>
      </c>
      <c r="P16" s="18">
        <f>IF(AND($C16="Goal",P$7&gt;=$F16,P$7&lt;=$F16+$G16-1),2,IF(AND($C16="Milestone",P$7&gt;=$F16,P$7&lt;=$F16+$G16-1),1,""))</f>
        <v/>
      </c>
      <c r="Q16" s="18">
        <f>IF(AND($C16="Goal",Q$7&gt;=$F16,Q$7&lt;=$F16+$G16-1),2,IF(AND($C16="Milestone",Q$7&gt;=$F16,Q$7&lt;=$F16+$G16-1),1,""))</f>
        <v/>
      </c>
      <c r="R16" s="18">
        <f>IF(AND($C16="Goal",R$7&gt;=$F16,R$7&lt;=$F16+$G16-1),2,IF(AND($C16="Milestone",R$7&gt;=$F16,R$7&lt;=$F16+$G16-1),1,""))</f>
        <v/>
      </c>
      <c r="S16" s="18">
        <f>IF(AND($C16="Goal",S$7&gt;=$F16,S$7&lt;=$F16+$G16-1),2,IF(AND($C16="Milestone",S$7&gt;=$F16,S$7&lt;=$F16+$G16-1),1,""))</f>
        <v/>
      </c>
      <c r="T16" s="18">
        <f>IF(AND($C16="Goal",T$7&gt;=$F16,T$7&lt;=$F16+$G16-1),2,IF(AND($C16="Milestone",T$7&gt;=$F16,T$7&lt;=$F16+$G16-1),1,""))</f>
        <v/>
      </c>
      <c r="U16" s="18">
        <f>IF(AND($C16="Goal",U$7&gt;=$F16,U$7&lt;=$F16+$G16-1),2,IF(AND($C16="Milestone",U$7&gt;=$F16,U$7&lt;=$F16+$G16-1),1,""))</f>
        <v/>
      </c>
      <c r="V16" s="18">
        <f>IF(AND($C16="Goal",V$7&gt;=$F16,V$7&lt;=$F16+$G16-1),2,IF(AND($C16="Milestone",V$7&gt;=$F16,V$7&lt;=$F16+$G16-1),1,""))</f>
        <v/>
      </c>
      <c r="W16" s="18">
        <f>IF(AND($C16="Goal",W$7&gt;=$F16,W$7&lt;=$F16+$G16-1),2,IF(AND($C16="Milestone",W$7&gt;=$F16,W$7&lt;=$F16+$G16-1),1,""))</f>
        <v/>
      </c>
      <c r="X16" s="18">
        <f>IF(AND($C16="Goal",X$7&gt;=$F16,X$7&lt;=$F16+$G16-1),2,IF(AND($C16="Milestone",X$7&gt;=$F16,X$7&lt;=$F16+$G16-1),1,""))</f>
        <v/>
      </c>
      <c r="Y16" s="18">
        <f>IF(AND($C16="Goal",Y$7&gt;=$F16,Y$7&lt;=$F16+$G16-1),2,IF(AND($C16="Milestone",Y$7&gt;=$F16,Y$7&lt;=$F16+$G16-1),1,""))</f>
        <v/>
      </c>
      <c r="Z16" s="18">
        <f>IF(AND($C16="Goal",Z$7&gt;=$F16,Z$7&lt;=$F16+$G16-1),2,IF(AND($C16="Milestone",Z$7&gt;=$F16,Z$7&lt;=$F16+$G16-1),1,""))</f>
        <v/>
      </c>
      <c r="AA16" s="18">
        <f>IF(AND($C16="Goal",AA$7&gt;=$F16,AA$7&lt;=$F16+$G16-1),2,IF(AND($C16="Milestone",AA$7&gt;=$F16,AA$7&lt;=$F16+$G16-1),1,""))</f>
        <v/>
      </c>
      <c r="AB16" s="18">
        <f>IF(AND($C16="Goal",AB$7&gt;=$F16,AB$7&lt;=$F16+$G16-1),2,IF(AND($C16="Milestone",AB$7&gt;=$F16,AB$7&lt;=$F16+$G16-1),1,""))</f>
        <v/>
      </c>
      <c r="AC16" s="18">
        <f>IF(AND($C16="Goal",AC$7&gt;=$F16,AC$7&lt;=$F16+$G16-1),2,IF(AND($C16="Milestone",AC$7&gt;=$F16,AC$7&lt;=$F16+$G16-1),1,""))</f>
        <v/>
      </c>
      <c r="AD16" s="18">
        <f>IF(AND($C16="Goal",AD$7&gt;=$F16,AD$7&lt;=$F16+$G16-1),2,IF(AND($C16="Milestone",AD$7&gt;=$F16,AD$7&lt;=$F16+$G16-1),1,""))</f>
        <v/>
      </c>
      <c r="AE16" s="18">
        <f>IF(AND($C16="Goal",AE$7&gt;=$F16,AE$7&lt;=$F16+$G16-1),2,IF(AND($C16="Milestone",AE$7&gt;=$F16,AE$7&lt;=$F16+$G16-1),1,""))</f>
        <v/>
      </c>
      <c r="AF16" s="18">
        <f>IF(AND($C16="Goal",AF$7&gt;=$F16,AF$7&lt;=$F16+$G16-1),2,IF(AND($C16="Milestone",AF$7&gt;=$F16,AF$7&lt;=$F16+$G16-1),1,""))</f>
        <v/>
      </c>
      <c r="AG16" s="18">
        <f>IF(AND($C16="Goal",AG$7&gt;=$F16,AG$7&lt;=$F16+$G16-1),2,IF(AND($C16="Milestone",AG$7&gt;=$F16,AG$7&lt;=$F16+$G16-1),1,""))</f>
        <v/>
      </c>
      <c r="AH16" s="18">
        <f>IF(AND($C16="Goal",AH$7&gt;=$F16,AH$7&lt;=$F16+$G16-1),2,IF(AND($C16="Milestone",AH$7&gt;=$F16,AH$7&lt;=$F16+$G16-1),1,""))</f>
        <v/>
      </c>
      <c r="AI16" s="18">
        <f>IF(AND($C16="Goal",AI$7&gt;=$F16,AI$7&lt;=$F16+$G16-1),2,IF(AND($C16="Milestone",AI$7&gt;=$F16,AI$7&lt;=$F16+$G16-1),1,""))</f>
        <v/>
      </c>
      <c r="AJ16" s="18">
        <f>IF(AND($C16="Goal",AJ$7&gt;=$F16,AJ$7&lt;=$F16+$G16-1),2,IF(AND($C16="Milestone",AJ$7&gt;=$F16,AJ$7&lt;=$F16+$G16-1),1,""))</f>
        <v/>
      </c>
      <c r="AK16" s="18">
        <f>IF(AND($C16="Goal",AK$7&gt;=$F16,AK$7&lt;=$F16+$G16-1),2,IF(AND($C16="Milestone",AK$7&gt;=$F16,AK$7&lt;=$F16+$G16-1),1,""))</f>
        <v/>
      </c>
      <c r="AL16" s="18">
        <f>IF(AND($C16="Goal",AL$7&gt;=$F16,AL$7&lt;=$F16+$G16-1),2,IF(AND($C16="Milestone",AL$7&gt;=$F16,AL$7&lt;=$F16+$G16-1),1,""))</f>
        <v/>
      </c>
      <c r="AM16" s="18">
        <f>IF(AND($C16="Goal",AM$7&gt;=$F16,AM$7&lt;=$F16+$G16-1),2,IF(AND($C16="Milestone",AM$7&gt;=$F16,AM$7&lt;=$F16+$G16-1),1,""))</f>
        <v/>
      </c>
      <c r="AN16" s="18">
        <f>IF(AND($C16="Goal",AN$7&gt;=$F16,AN$7&lt;=$F16+$G16-1),2,IF(AND($C16="Milestone",AN$7&gt;=$F16,AN$7&lt;=$F16+$G16-1),1,""))</f>
        <v/>
      </c>
      <c r="AO16" s="18">
        <f>IF(AND($C16="Goal",AO$7&gt;=$F16,AO$7&lt;=$F16+$G16-1),2,IF(AND($C16="Milestone",AO$7&gt;=$F16,AO$7&lt;=$F16+$G16-1),1,""))</f>
        <v/>
      </c>
      <c r="AP16" s="18">
        <f>IF(AND($C16="Goal",AP$7&gt;=$F16,AP$7&lt;=$F16+$G16-1),2,IF(AND($C16="Milestone",AP$7&gt;=$F16,AP$7&lt;=$F16+$G16-1),1,""))</f>
        <v/>
      </c>
      <c r="AQ16" s="18">
        <f>IF(AND($C16="Goal",AQ$7&gt;=$F16,AQ$7&lt;=$F16+$G16-1),2,IF(AND($C16="Milestone",AQ$7&gt;=$F16,AQ$7&lt;=$F16+$G16-1),1,""))</f>
        <v/>
      </c>
      <c r="AR16" s="18">
        <f>IF(AND($C16="Goal",AR$7&gt;=$F16,AR$7&lt;=$F16+$G16-1),2,IF(AND($C16="Milestone",AR$7&gt;=$F16,AR$7&lt;=$F16+$G16-1),1,""))</f>
        <v/>
      </c>
      <c r="AS16" s="18">
        <f>IF(AND($C16="Goal",AS$7&gt;=$F16,AS$7&lt;=$F16+$G16-1),2,IF(AND($C16="Milestone",AS$7&gt;=$F16,AS$7&lt;=$F16+$G16-1),1,""))</f>
        <v/>
      </c>
      <c r="AT16" s="18">
        <f>IF(AND($C16="Goal",AT$7&gt;=$F16,AT$7&lt;=$F16+$G16-1),2,IF(AND($C16="Milestone",AT$7&gt;=$F16,AT$7&lt;=$F16+$G16-1),1,""))</f>
        <v/>
      </c>
      <c r="AU16" s="18">
        <f>IF(AND($C16="Goal",AU$7&gt;=$F16,AU$7&lt;=$F16+$G16-1),2,IF(AND($C16="Milestone",AU$7&gt;=$F16,AU$7&lt;=$F16+$G16-1),1,""))</f>
        <v/>
      </c>
      <c r="AV16" s="18">
        <f>IF(AND($C16="Goal",AV$7&gt;=$F16,AV$7&lt;=$F16+$G16-1),2,IF(AND($C16="Milestone",AV$7&gt;=$F16,AV$7&lt;=$F16+$G16-1),1,""))</f>
        <v/>
      </c>
      <c r="AW16" s="18">
        <f>IF(AND($C16="Goal",AW$7&gt;=$F16,AW$7&lt;=$F16+$G16-1),2,IF(AND($C16="Milestone",AW$7&gt;=$F16,AW$7&lt;=$F16+$G16-1),1,""))</f>
        <v/>
      </c>
      <c r="AX16" s="18">
        <f>IF(AND($C16="Goal",AX$7&gt;=$F16,AX$7&lt;=$F16+$G16-1),2,IF(AND($C16="Milestone",AX$7&gt;=$F16,AX$7&lt;=$F16+$G16-1),1,""))</f>
        <v/>
      </c>
      <c r="AY16" s="18">
        <f>IF(AND($C16="Goal",AY$7&gt;=$F16,AY$7&lt;=$F16+$G16-1),2,IF(AND($C16="Milestone",AY$7&gt;=$F16,AY$7&lt;=$F16+$G16-1),1,""))</f>
        <v/>
      </c>
      <c r="AZ16" s="18">
        <f>IF(AND($C16="Goal",AZ$7&gt;=$F16,AZ$7&lt;=$F16+$G16-1),2,IF(AND($C16="Milestone",AZ$7&gt;=$F16,AZ$7&lt;=$F16+$G16-1),1,""))</f>
        <v/>
      </c>
      <c r="BA16" s="18">
        <f>IF(AND($C16="Goal",BA$7&gt;=$F16,BA$7&lt;=$F16+$G16-1),2,IF(AND($C16="Milestone",BA$7&gt;=$F16,BA$7&lt;=$F16+$G16-1),1,""))</f>
        <v/>
      </c>
      <c r="BB16" s="18">
        <f>IF(AND($C16="Goal",BB$7&gt;=$F16,BB$7&lt;=$F16+$G16-1),2,IF(AND($C16="Milestone",BB$7&gt;=$F16,BB$7&lt;=$F16+$G16-1),1,""))</f>
        <v/>
      </c>
      <c r="BC16" s="18">
        <f>IF(AND($C16="Goal",BC$7&gt;=$F16,BC$7&lt;=$F16+$G16-1),2,IF(AND($C16="Milestone",BC$7&gt;=$F16,BC$7&lt;=$F16+$G16-1),1,""))</f>
        <v/>
      </c>
      <c r="BD16" s="18">
        <f>IF(AND($C16="Goal",BD$7&gt;=$F16,BD$7&lt;=$F16+$G16-1),2,IF(AND($C16="Milestone",BD$7&gt;=$F16,BD$7&lt;=$F16+$G16-1),1,""))</f>
        <v/>
      </c>
      <c r="BE16" s="18">
        <f>IF(AND($C16="Goal",BE$7&gt;=$F16,BE$7&lt;=$F16+$G16-1),2,IF(AND($C16="Milestone",BE$7&gt;=$F16,BE$7&lt;=$F16+$G16-1),1,""))</f>
        <v/>
      </c>
      <c r="BF16" s="18">
        <f>IF(AND($C16="Goal",BF$7&gt;=$F16,BF$7&lt;=$F16+$G16-1),2,IF(AND($C16="Milestone",BF$7&gt;=$F16,BF$7&lt;=$F16+$G16-1),1,""))</f>
        <v/>
      </c>
      <c r="BG16" s="18">
        <f>IF(AND($C16="Goal",BG$7&gt;=$F16,BG$7&lt;=$F16+$G16-1),2,IF(AND($C16="Milestone",BG$7&gt;=$F16,BG$7&lt;=$F16+$G16-1),1,""))</f>
        <v/>
      </c>
      <c r="BH16" s="18">
        <f>IF(AND($C16="Goal",BH$7&gt;=$F16,BH$7&lt;=$F16+$G16-1),2,IF(AND($C16="Milestone",BH$7&gt;=$F16,BH$7&lt;=$F16+$G16-1),1,""))</f>
        <v/>
      </c>
      <c r="BI16" s="18">
        <f>IF(AND($C16="Goal",BI$7&gt;=$F16,BI$7&lt;=$F16+$G16-1),2,IF(AND($C16="Milestone",BI$7&gt;=$F16,BI$7&lt;=$F16+$G16-1),1,""))</f>
        <v/>
      </c>
      <c r="BJ16" s="18">
        <f>IF(AND($C16="Goal",BJ$7&gt;=$F16,BJ$7&lt;=$F16+$G16-1),2,IF(AND($C16="Milestone",BJ$7&gt;=$F16,BJ$7&lt;=$F16+$G16-1),1,""))</f>
        <v/>
      </c>
      <c r="BK16" s="18">
        <f>IF(AND($C16="Goal",BK$7&gt;=$F16,BK$7&lt;=$F16+$G16-1),2,IF(AND($C16="Milestone",BK$7&gt;=$F16,BK$7&lt;=$F16+$G16-1),1,""))</f>
        <v/>
      </c>
      <c r="BL16" s="18">
        <f>IF(AND($C16="Goal",BL$7&gt;=$F16,BL$7&lt;=$F16+$G16-1),2,IF(AND($C16="Milestone",BL$7&gt;=$F16,BL$7&lt;=$F16+$G16-1),1,""))</f>
        <v/>
      </c>
      <c r="BM16" s="19" t="n"/>
    </row>
    <row r="17" ht="40" customFormat="1" customHeight="1" s="1">
      <c r="A17" s="7" t="n"/>
      <c r="B17" s="103" t="inlineStr">
        <is>
          <t>TITLE 2</t>
        </is>
      </c>
      <c r="C17" s="13" t="n"/>
      <c r="D17" s="13" t="n"/>
      <c r="E17" s="14" t="n"/>
      <c r="F17" s="15" t="n"/>
      <c r="G17" s="16" t="n"/>
      <c r="H17" s="11" t="n"/>
      <c r="I17" s="37">
        <f>IF(AND($C17="Goal",I$7&gt;=$F17,I$7&lt;=$F17+$G17-1),2,IF(AND($C17="Milestone",I$7&gt;=$F17,I$7&lt;=$F17+$G17-1),1,""))</f>
        <v/>
      </c>
      <c r="J17" s="18">
        <f>IF(AND($C17="Goal",J$7&gt;=$F17,J$7&lt;=$F17+$G17-1),2,IF(AND($C17="Milestone",J$7&gt;=$F17,J$7&lt;=$F17+$G17-1),1,""))</f>
        <v/>
      </c>
      <c r="K17" s="18">
        <f>IF(AND($C17="Goal",K$7&gt;=$F17,K$7&lt;=$F17+$G17-1),2,IF(AND($C17="Milestone",K$7&gt;=$F17,K$7&lt;=$F17+$G17-1),1,""))</f>
        <v/>
      </c>
      <c r="L17" s="18">
        <f>IF(AND($C17="Goal",L$7&gt;=$F17,L$7&lt;=$F17+$G17-1),2,IF(AND($C17="Milestone",L$7&gt;=$F17,L$7&lt;=$F17+$G17-1),1,""))</f>
        <v/>
      </c>
      <c r="M17" s="18">
        <f>IF(AND($C17="Goal",M$7&gt;=$F17,M$7&lt;=$F17+$G17-1),2,IF(AND($C17="Milestone",M$7&gt;=$F17,M$7&lt;=$F17+$G17-1),1,""))</f>
        <v/>
      </c>
      <c r="N17" s="18">
        <f>IF(AND($C17="Goal",N$7&gt;=$F17,N$7&lt;=$F17+$G17-1),2,IF(AND($C17="Milestone",N$7&gt;=$F17,N$7&lt;=$F17+$G17-1),1,""))</f>
        <v/>
      </c>
      <c r="O17" s="18">
        <f>IF(AND($C17="Goal",O$7&gt;=$F17,O$7&lt;=$F17+$G17-1),2,IF(AND($C17="Milestone",O$7&gt;=$F17,O$7&lt;=$F17+$G17-1),1,""))</f>
        <v/>
      </c>
      <c r="P17" s="18">
        <f>IF(AND($C17="Goal",P$7&gt;=$F17,P$7&lt;=$F17+$G17-1),2,IF(AND($C17="Milestone",P$7&gt;=$F17,P$7&lt;=$F17+$G17-1),1,""))</f>
        <v/>
      </c>
      <c r="Q17" s="18">
        <f>IF(AND($C17="Goal",Q$7&gt;=$F17,Q$7&lt;=$F17+$G17-1),2,IF(AND($C17="Milestone",Q$7&gt;=$F17,Q$7&lt;=$F17+$G17-1),1,""))</f>
        <v/>
      </c>
      <c r="R17" s="18">
        <f>IF(AND($C17="Goal",R$7&gt;=$F17,R$7&lt;=$F17+$G17-1),2,IF(AND($C17="Milestone",R$7&gt;=$F17,R$7&lt;=$F17+$G17-1),1,""))</f>
        <v/>
      </c>
      <c r="S17" s="18">
        <f>IF(AND($C17="Goal",S$7&gt;=$F17,S$7&lt;=$F17+$G17-1),2,IF(AND($C17="Milestone",S$7&gt;=$F17,S$7&lt;=$F17+$G17-1),1,""))</f>
        <v/>
      </c>
      <c r="T17" s="18">
        <f>IF(AND($C17="Goal",T$7&gt;=$F17,T$7&lt;=$F17+$G17-1),2,IF(AND($C17="Milestone",T$7&gt;=$F17,T$7&lt;=$F17+$G17-1),1,""))</f>
        <v/>
      </c>
      <c r="U17" s="18">
        <f>IF(AND($C17="Goal",U$7&gt;=$F17,U$7&lt;=$F17+$G17-1),2,IF(AND($C17="Milestone",U$7&gt;=$F17,U$7&lt;=$F17+$G17-1),1,""))</f>
        <v/>
      </c>
      <c r="V17" s="18">
        <f>IF(AND($C17="Goal",V$7&gt;=$F17,V$7&lt;=$F17+$G17-1),2,IF(AND($C17="Milestone",V$7&gt;=$F17,V$7&lt;=$F17+$G17-1),1,""))</f>
        <v/>
      </c>
      <c r="W17" s="18">
        <f>IF(AND($C17="Goal",W$7&gt;=$F17,W$7&lt;=$F17+$G17-1),2,IF(AND($C17="Milestone",W$7&gt;=$F17,W$7&lt;=$F17+$G17-1),1,""))</f>
        <v/>
      </c>
      <c r="X17" s="18">
        <f>IF(AND($C17="Goal",X$7&gt;=$F17,X$7&lt;=$F17+$G17-1),2,IF(AND($C17="Milestone",X$7&gt;=$F17,X$7&lt;=$F17+$G17-1),1,""))</f>
        <v/>
      </c>
      <c r="Y17" s="18">
        <f>IF(AND($C17="Goal",Y$7&gt;=$F17,Y$7&lt;=$F17+$G17-1),2,IF(AND($C17="Milestone",Y$7&gt;=$F17,Y$7&lt;=$F17+$G17-1),1,""))</f>
        <v/>
      </c>
      <c r="Z17" s="18">
        <f>IF(AND($C17="Goal",Z$7&gt;=$F17,Z$7&lt;=$F17+$G17-1),2,IF(AND($C17="Milestone",Z$7&gt;=$F17,Z$7&lt;=$F17+$G17-1),1,""))</f>
        <v/>
      </c>
      <c r="AA17" s="18">
        <f>IF(AND($C17="Goal",AA$7&gt;=$F17,AA$7&lt;=$F17+$G17-1),2,IF(AND($C17="Milestone",AA$7&gt;=$F17,AA$7&lt;=$F17+$G17-1),1,""))</f>
        <v/>
      </c>
      <c r="AB17" s="18">
        <f>IF(AND($C17="Goal",AB$7&gt;=$F17,AB$7&lt;=$F17+$G17-1),2,IF(AND($C17="Milestone",AB$7&gt;=$F17,AB$7&lt;=$F17+$G17-1),1,""))</f>
        <v/>
      </c>
      <c r="AC17" s="18">
        <f>IF(AND($C17="Goal",AC$7&gt;=$F17,AC$7&lt;=$F17+$G17-1),2,IF(AND($C17="Milestone",AC$7&gt;=$F17,AC$7&lt;=$F17+$G17-1),1,""))</f>
        <v/>
      </c>
      <c r="AD17" s="18">
        <f>IF(AND($C17="Goal",AD$7&gt;=$F17,AD$7&lt;=$F17+$G17-1),2,IF(AND($C17="Milestone",AD$7&gt;=$F17,AD$7&lt;=$F17+$G17-1),1,""))</f>
        <v/>
      </c>
      <c r="AE17" s="18">
        <f>IF(AND($C17="Goal",AE$7&gt;=$F17,AE$7&lt;=$F17+$G17-1),2,IF(AND($C17="Milestone",AE$7&gt;=$F17,AE$7&lt;=$F17+$G17-1),1,""))</f>
        <v/>
      </c>
      <c r="AF17" s="18">
        <f>IF(AND($C17="Goal",AF$7&gt;=$F17,AF$7&lt;=$F17+$G17-1),2,IF(AND($C17="Milestone",AF$7&gt;=$F17,AF$7&lt;=$F17+$G17-1),1,""))</f>
        <v/>
      </c>
      <c r="AG17" s="18">
        <f>IF(AND($C17="Goal",AG$7&gt;=$F17,AG$7&lt;=$F17+$G17-1),2,IF(AND($C17="Milestone",AG$7&gt;=$F17,AG$7&lt;=$F17+$G17-1),1,""))</f>
        <v/>
      </c>
      <c r="AH17" s="18">
        <f>IF(AND($C17="Goal",AH$7&gt;=$F17,AH$7&lt;=$F17+$G17-1),2,IF(AND($C17="Milestone",AH$7&gt;=$F17,AH$7&lt;=$F17+$G17-1),1,""))</f>
        <v/>
      </c>
      <c r="AI17" s="18">
        <f>IF(AND($C17="Goal",AI$7&gt;=$F17,AI$7&lt;=$F17+$G17-1),2,IF(AND($C17="Milestone",AI$7&gt;=$F17,AI$7&lt;=$F17+$G17-1),1,""))</f>
        <v/>
      </c>
      <c r="AJ17" s="18">
        <f>IF(AND($C17="Goal",AJ$7&gt;=$F17,AJ$7&lt;=$F17+$G17-1),2,IF(AND($C17="Milestone",AJ$7&gt;=$F17,AJ$7&lt;=$F17+$G17-1),1,""))</f>
        <v/>
      </c>
      <c r="AK17" s="18">
        <f>IF(AND($C17="Goal",AK$7&gt;=$F17,AK$7&lt;=$F17+$G17-1),2,IF(AND($C17="Milestone",AK$7&gt;=$F17,AK$7&lt;=$F17+$G17-1),1,""))</f>
        <v/>
      </c>
      <c r="AL17" s="18">
        <f>IF(AND($C17="Goal",AL$7&gt;=$F17,AL$7&lt;=$F17+$G17-1),2,IF(AND($C17="Milestone",AL$7&gt;=$F17,AL$7&lt;=$F17+$G17-1),1,""))</f>
        <v/>
      </c>
      <c r="AM17" s="18">
        <f>IF(AND($C17="Goal",AM$7&gt;=$F17,AM$7&lt;=$F17+$G17-1),2,IF(AND($C17="Milestone",AM$7&gt;=$F17,AM$7&lt;=$F17+$G17-1),1,""))</f>
        <v/>
      </c>
      <c r="AN17" s="18">
        <f>IF(AND($C17="Goal",AN$7&gt;=$F17,AN$7&lt;=$F17+$G17-1),2,IF(AND($C17="Milestone",AN$7&gt;=$F17,AN$7&lt;=$F17+$G17-1),1,""))</f>
        <v/>
      </c>
      <c r="AO17" s="18">
        <f>IF(AND($C17="Goal",AO$7&gt;=$F17,AO$7&lt;=$F17+$G17-1),2,IF(AND($C17="Milestone",AO$7&gt;=$F17,AO$7&lt;=$F17+$G17-1),1,""))</f>
        <v/>
      </c>
      <c r="AP17" s="18">
        <f>IF(AND($C17="Goal",AP$7&gt;=$F17,AP$7&lt;=$F17+$G17-1),2,IF(AND($C17="Milestone",AP$7&gt;=$F17,AP$7&lt;=$F17+$G17-1),1,""))</f>
        <v/>
      </c>
      <c r="AQ17" s="18">
        <f>IF(AND($C17="Goal",AQ$7&gt;=$F17,AQ$7&lt;=$F17+$G17-1),2,IF(AND($C17="Milestone",AQ$7&gt;=$F17,AQ$7&lt;=$F17+$G17-1),1,""))</f>
        <v/>
      </c>
      <c r="AR17" s="18">
        <f>IF(AND($C17="Goal",AR$7&gt;=$F17,AR$7&lt;=$F17+$G17-1),2,IF(AND($C17="Milestone",AR$7&gt;=$F17,AR$7&lt;=$F17+$G17-1),1,""))</f>
        <v/>
      </c>
      <c r="AS17" s="18">
        <f>IF(AND($C17="Goal",AS$7&gt;=$F17,AS$7&lt;=$F17+$G17-1),2,IF(AND($C17="Milestone",AS$7&gt;=$F17,AS$7&lt;=$F17+$G17-1),1,""))</f>
        <v/>
      </c>
      <c r="AT17" s="18">
        <f>IF(AND($C17="Goal",AT$7&gt;=$F17,AT$7&lt;=$F17+$G17-1),2,IF(AND($C17="Milestone",AT$7&gt;=$F17,AT$7&lt;=$F17+$G17-1),1,""))</f>
        <v/>
      </c>
      <c r="AU17" s="18">
        <f>IF(AND($C17="Goal",AU$7&gt;=$F17,AU$7&lt;=$F17+$G17-1),2,IF(AND($C17="Milestone",AU$7&gt;=$F17,AU$7&lt;=$F17+$G17-1),1,""))</f>
        <v/>
      </c>
      <c r="AV17" s="18">
        <f>IF(AND($C17="Goal",AV$7&gt;=$F17,AV$7&lt;=$F17+$G17-1),2,IF(AND($C17="Milestone",AV$7&gt;=$F17,AV$7&lt;=$F17+$G17-1),1,""))</f>
        <v/>
      </c>
      <c r="AW17" s="18">
        <f>IF(AND($C17="Goal",AW$7&gt;=$F17,AW$7&lt;=$F17+$G17-1),2,IF(AND($C17="Milestone",AW$7&gt;=$F17,AW$7&lt;=$F17+$G17-1),1,""))</f>
        <v/>
      </c>
      <c r="AX17" s="18">
        <f>IF(AND($C17="Goal",AX$7&gt;=$F17,AX$7&lt;=$F17+$G17-1),2,IF(AND($C17="Milestone",AX$7&gt;=$F17,AX$7&lt;=$F17+$G17-1),1,""))</f>
        <v/>
      </c>
      <c r="AY17" s="18">
        <f>IF(AND($C17="Goal",AY$7&gt;=$F17,AY$7&lt;=$F17+$G17-1),2,IF(AND($C17="Milestone",AY$7&gt;=$F17,AY$7&lt;=$F17+$G17-1),1,""))</f>
        <v/>
      </c>
      <c r="AZ17" s="18">
        <f>IF(AND($C17="Goal",AZ$7&gt;=$F17,AZ$7&lt;=$F17+$G17-1),2,IF(AND($C17="Milestone",AZ$7&gt;=$F17,AZ$7&lt;=$F17+$G17-1),1,""))</f>
        <v/>
      </c>
      <c r="BA17" s="18">
        <f>IF(AND($C17="Goal",BA$7&gt;=$F17,BA$7&lt;=$F17+$G17-1),2,IF(AND($C17="Milestone",BA$7&gt;=$F17,BA$7&lt;=$F17+$G17-1),1,""))</f>
        <v/>
      </c>
      <c r="BB17" s="18">
        <f>IF(AND($C17="Goal",BB$7&gt;=$F17,BB$7&lt;=$F17+$G17-1),2,IF(AND($C17="Milestone",BB$7&gt;=$F17,BB$7&lt;=$F17+$G17-1),1,""))</f>
        <v/>
      </c>
      <c r="BC17" s="18">
        <f>IF(AND($C17="Goal",BC$7&gt;=$F17,BC$7&lt;=$F17+$G17-1),2,IF(AND($C17="Milestone",BC$7&gt;=$F17,BC$7&lt;=$F17+$G17-1),1,""))</f>
        <v/>
      </c>
      <c r="BD17" s="18">
        <f>IF(AND($C17="Goal",BD$7&gt;=$F17,BD$7&lt;=$F17+$G17-1),2,IF(AND($C17="Milestone",BD$7&gt;=$F17,BD$7&lt;=$F17+$G17-1),1,""))</f>
        <v/>
      </c>
      <c r="BE17" s="18">
        <f>IF(AND($C17="Goal",BE$7&gt;=$F17,BE$7&lt;=$F17+$G17-1),2,IF(AND($C17="Milestone",BE$7&gt;=$F17,BE$7&lt;=$F17+$G17-1),1,""))</f>
        <v/>
      </c>
      <c r="BF17" s="18">
        <f>IF(AND($C17="Goal",BF$7&gt;=$F17,BF$7&lt;=$F17+$G17-1),2,IF(AND($C17="Milestone",BF$7&gt;=$F17,BF$7&lt;=$F17+$G17-1),1,""))</f>
        <v/>
      </c>
      <c r="BG17" s="18">
        <f>IF(AND($C17="Goal",BG$7&gt;=$F17,BG$7&lt;=$F17+$G17-1),2,IF(AND($C17="Milestone",BG$7&gt;=$F17,BG$7&lt;=$F17+$G17-1),1,""))</f>
        <v/>
      </c>
      <c r="BH17" s="18">
        <f>IF(AND($C17="Goal",BH$7&gt;=$F17,BH$7&lt;=$F17+$G17-1),2,IF(AND($C17="Milestone",BH$7&gt;=$F17,BH$7&lt;=$F17+$G17-1),1,""))</f>
        <v/>
      </c>
      <c r="BI17" s="18">
        <f>IF(AND($C17="Goal",BI$7&gt;=$F17,BI$7&lt;=$F17+$G17-1),2,IF(AND($C17="Milestone",BI$7&gt;=$F17,BI$7&lt;=$F17+$G17-1),1,""))</f>
        <v/>
      </c>
      <c r="BJ17" s="18">
        <f>IF(AND($C17="Goal",BJ$7&gt;=$F17,BJ$7&lt;=$F17+$G17-1),2,IF(AND($C17="Milestone",BJ$7&gt;=$F17,BJ$7&lt;=$F17+$G17-1),1,""))</f>
        <v/>
      </c>
      <c r="BK17" s="18">
        <f>IF(AND($C17="Goal",BK$7&gt;=$F17,BK$7&lt;=$F17+$G17-1),2,IF(AND($C17="Milestone",BK$7&gt;=$F17,BK$7&lt;=$F17+$G17-1),1,""))</f>
        <v/>
      </c>
      <c r="BL17" s="18">
        <f>IF(AND($C17="Goal",BL$7&gt;=$F17,BL$7&lt;=$F17+$G17-1),2,IF(AND($C17="Milestone",BL$7&gt;=$F17,BL$7&lt;=$F17+$G17-1),1,""))</f>
        <v/>
      </c>
      <c r="BM17" s="19" t="n"/>
    </row>
    <row r="18" ht="40" customFormat="1" customHeight="1" s="1">
      <c r="A18" s="7" t="n"/>
      <c r="B18" s="17" t="inlineStr">
        <is>
          <t>Task 1</t>
        </is>
      </c>
      <c r="C18" s="13" t="inlineStr">
        <is>
          <t>High Risk</t>
        </is>
      </c>
      <c r="D18" s="13" t="n"/>
      <c r="E18" s="14" t="n">
        <v>0.6</v>
      </c>
      <c r="F18" s="15">
        <f>F12+6</f>
        <v/>
      </c>
      <c r="G18" s="16" t="n">
        <v>13</v>
      </c>
      <c r="H18" s="11" t="n"/>
      <c r="I18" s="37">
        <f>IF(AND($C18="Goal",I$7&gt;=$F18,I$7&lt;=$F18+$G18-1),2,IF(AND($C18="Milestone",I$7&gt;=$F18,I$7&lt;=$F18+$G18-1),1,""))</f>
        <v/>
      </c>
      <c r="J18" s="18">
        <f>IF(AND($C18="Goal",J$7&gt;=$F18,J$7&lt;=$F18+$G18-1),2,IF(AND($C18="Milestone",J$7&gt;=$F18,J$7&lt;=$F18+$G18-1),1,""))</f>
        <v/>
      </c>
      <c r="K18" s="18">
        <f>IF(AND($C18="Goal",K$7&gt;=$F18,K$7&lt;=$F18+$G18-1),2,IF(AND($C18="Milestone",K$7&gt;=$F18,K$7&lt;=$F18+$G18-1),1,""))</f>
        <v/>
      </c>
      <c r="L18" s="18">
        <f>IF(AND($C18="Goal",L$7&gt;=$F18,L$7&lt;=$F18+$G18-1),2,IF(AND($C18="Milestone",L$7&gt;=$F18,L$7&lt;=$F18+$G18-1),1,""))</f>
        <v/>
      </c>
      <c r="M18" s="18">
        <f>IF(AND($C18="Goal",M$7&gt;=$F18,M$7&lt;=$F18+$G18-1),2,IF(AND($C18="Milestone",M$7&gt;=$F18,M$7&lt;=$F18+$G18-1),1,""))</f>
        <v/>
      </c>
      <c r="N18" s="18">
        <f>IF(AND($C18="Goal",N$7&gt;=$F18,N$7&lt;=$F18+$G18-1),2,IF(AND($C18="Milestone",N$7&gt;=$F18,N$7&lt;=$F18+$G18-1),1,""))</f>
        <v/>
      </c>
      <c r="O18" s="18">
        <f>IF(AND($C18="Goal",O$7&gt;=$F18,O$7&lt;=$F18+$G18-1),2,IF(AND($C18="Milestone",O$7&gt;=$F18,O$7&lt;=$F18+$G18-1),1,""))</f>
        <v/>
      </c>
      <c r="P18" s="18">
        <f>IF(AND($C18="Goal",P$7&gt;=$F18,P$7&lt;=$F18+$G18-1),2,IF(AND($C18="Milestone",P$7&gt;=$F18,P$7&lt;=$F18+$G18-1),1,""))</f>
        <v/>
      </c>
      <c r="Q18" s="18">
        <f>IF(AND($C18="Goal",Q$7&gt;=$F18,Q$7&lt;=$F18+$G18-1),2,IF(AND($C18="Milestone",Q$7&gt;=$F18,Q$7&lt;=$F18+$G18-1),1,""))</f>
        <v/>
      </c>
      <c r="R18" s="18">
        <f>IF(AND($C18="Goal",R$7&gt;=$F18,R$7&lt;=$F18+$G18-1),2,IF(AND($C18="Milestone",R$7&gt;=$F18,R$7&lt;=$F18+$G18-1),1,""))</f>
        <v/>
      </c>
      <c r="S18" s="18">
        <f>IF(AND($C18="Goal",S$7&gt;=$F18,S$7&lt;=$F18+$G18-1),2,IF(AND($C18="Milestone",S$7&gt;=$F18,S$7&lt;=$F18+$G18-1),1,""))</f>
        <v/>
      </c>
      <c r="T18" s="18">
        <f>IF(AND($C18="Goal",T$7&gt;=$F18,T$7&lt;=$F18+$G18-1),2,IF(AND($C18="Milestone",T$7&gt;=$F18,T$7&lt;=$F18+$G18-1),1,""))</f>
        <v/>
      </c>
      <c r="U18" s="18">
        <f>IF(AND($C18="Goal",U$7&gt;=$F18,U$7&lt;=$F18+$G18-1),2,IF(AND($C18="Milestone",U$7&gt;=$F18,U$7&lt;=$F18+$G18-1),1,""))</f>
        <v/>
      </c>
      <c r="V18" s="18">
        <f>IF(AND($C18="Goal",V$7&gt;=$F18,V$7&lt;=$F18+$G18-1),2,IF(AND($C18="Milestone",V$7&gt;=$F18,V$7&lt;=$F18+$G18-1),1,""))</f>
        <v/>
      </c>
      <c r="W18" s="18">
        <f>IF(AND($C18="Goal",W$7&gt;=$F18,W$7&lt;=$F18+$G18-1),2,IF(AND($C18="Milestone",W$7&gt;=$F18,W$7&lt;=$F18+$G18-1),1,""))</f>
        <v/>
      </c>
      <c r="X18" s="18">
        <f>IF(AND($C18="Goal",X$7&gt;=$F18,X$7&lt;=$F18+$G18-1),2,IF(AND($C18="Milestone",X$7&gt;=$F18,X$7&lt;=$F18+$G18-1),1,""))</f>
        <v/>
      </c>
      <c r="Y18" s="18">
        <f>IF(AND($C18="Goal",Y$7&gt;=$F18,Y$7&lt;=$F18+$G18-1),2,IF(AND($C18="Milestone",Y$7&gt;=$F18,Y$7&lt;=$F18+$G18-1),1,""))</f>
        <v/>
      </c>
      <c r="Z18" s="18">
        <f>IF(AND($C18="Goal",Z$7&gt;=$F18,Z$7&lt;=$F18+$G18-1),2,IF(AND($C18="Milestone",Z$7&gt;=$F18,Z$7&lt;=$F18+$G18-1),1,""))</f>
        <v/>
      </c>
      <c r="AA18" s="18">
        <f>IF(AND($C18="Goal",AA$7&gt;=$F18,AA$7&lt;=$F18+$G18-1),2,IF(AND($C18="Milestone",AA$7&gt;=$F18,AA$7&lt;=$F18+$G18-1),1,""))</f>
        <v/>
      </c>
      <c r="AB18" s="18">
        <f>IF(AND($C18="Goal",AB$7&gt;=$F18,AB$7&lt;=$F18+$G18-1),2,IF(AND($C18="Milestone",AB$7&gt;=$F18,AB$7&lt;=$F18+$G18-1),1,""))</f>
        <v/>
      </c>
      <c r="AC18" s="18">
        <f>IF(AND($C18="Goal",AC$7&gt;=$F18,AC$7&lt;=$F18+$G18-1),2,IF(AND($C18="Milestone",AC$7&gt;=$F18,AC$7&lt;=$F18+$G18-1),1,""))</f>
        <v/>
      </c>
      <c r="AD18" s="18">
        <f>IF(AND($C18="Goal",AD$7&gt;=$F18,AD$7&lt;=$F18+$G18-1),2,IF(AND($C18="Milestone",AD$7&gt;=$F18,AD$7&lt;=$F18+$G18-1),1,""))</f>
        <v/>
      </c>
      <c r="AE18" s="18">
        <f>IF(AND($C18="Goal",AE$7&gt;=$F18,AE$7&lt;=$F18+$G18-1),2,IF(AND($C18="Milestone",AE$7&gt;=$F18,AE$7&lt;=$F18+$G18-1),1,""))</f>
        <v/>
      </c>
      <c r="AF18" s="18">
        <f>IF(AND($C18="Goal",AF$7&gt;=$F18,AF$7&lt;=$F18+$G18-1),2,IF(AND($C18="Milestone",AF$7&gt;=$F18,AF$7&lt;=$F18+$G18-1),1,""))</f>
        <v/>
      </c>
      <c r="AG18" s="18">
        <f>IF(AND($C18="Goal",AG$7&gt;=$F18,AG$7&lt;=$F18+$G18-1),2,IF(AND($C18="Milestone",AG$7&gt;=$F18,AG$7&lt;=$F18+$G18-1),1,""))</f>
        <v/>
      </c>
      <c r="AH18" s="18">
        <f>IF(AND($C18="Goal",AH$7&gt;=$F18,AH$7&lt;=$F18+$G18-1),2,IF(AND($C18="Milestone",AH$7&gt;=$F18,AH$7&lt;=$F18+$G18-1),1,""))</f>
        <v/>
      </c>
      <c r="AI18" s="18">
        <f>IF(AND($C18="Goal",AI$7&gt;=$F18,AI$7&lt;=$F18+$G18-1),2,IF(AND($C18="Milestone",AI$7&gt;=$F18,AI$7&lt;=$F18+$G18-1),1,""))</f>
        <v/>
      </c>
      <c r="AJ18" s="18">
        <f>IF(AND($C18="Goal",AJ$7&gt;=$F18,AJ$7&lt;=$F18+$G18-1),2,IF(AND($C18="Milestone",AJ$7&gt;=$F18,AJ$7&lt;=$F18+$G18-1),1,""))</f>
        <v/>
      </c>
      <c r="AK18" s="18">
        <f>IF(AND($C18="Goal",AK$7&gt;=$F18,AK$7&lt;=$F18+$G18-1),2,IF(AND($C18="Milestone",AK$7&gt;=$F18,AK$7&lt;=$F18+$G18-1),1,""))</f>
        <v/>
      </c>
      <c r="AL18" s="18">
        <f>IF(AND($C18="Goal",AL$7&gt;=$F18,AL$7&lt;=$F18+$G18-1),2,IF(AND($C18="Milestone",AL$7&gt;=$F18,AL$7&lt;=$F18+$G18-1),1,""))</f>
        <v/>
      </c>
      <c r="AM18" s="18">
        <f>IF(AND($C18="Goal",AM$7&gt;=$F18,AM$7&lt;=$F18+$G18-1),2,IF(AND($C18="Milestone",AM$7&gt;=$F18,AM$7&lt;=$F18+$G18-1),1,""))</f>
        <v/>
      </c>
      <c r="AN18" s="18">
        <f>IF(AND($C18="Goal",AN$7&gt;=$F18,AN$7&lt;=$F18+$G18-1),2,IF(AND($C18="Milestone",AN$7&gt;=$F18,AN$7&lt;=$F18+$G18-1),1,""))</f>
        <v/>
      </c>
      <c r="AO18" s="18">
        <f>IF(AND($C18="Goal",AO$7&gt;=$F18,AO$7&lt;=$F18+$G18-1),2,IF(AND($C18="Milestone",AO$7&gt;=$F18,AO$7&lt;=$F18+$G18-1),1,""))</f>
        <v/>
      </c>
      <c r="AP18" s="18">
        <f>IF(AND($C18="Goal",AP$7&gt;=$F18,AP$7&lt;=$F18+$G18-1),2,IF(AND($C18="Milestone",AP$7&gt;=$F18,AP$7&lt;=$F18+$G18-1),1,""))</f>
        <v/>
      </c>
      <c r="AQ18" s="18">
        <f>IF(AND($C18="Goal",AQ$7&gt;=$F18,AQ$7&lt;=$F18+$G18-1),2,IF(AND($C18="Milestone",AQ$7&gt;=$F18,AQ$7&lt;=$F18+$G18-1),1,""))</f>
        <v/>
      </c>
      <c r="AR18" s="18">
        <f>IF(AND($C18="Goal",AR$7&gt;=$F18,AR$7&lt;=$F18+$G18-1),2,IF(AND($C18="Milestone",AR$7&gt;=$F18,AR$7&lt;=$F18+$G18-1),1,""))</f>
        <v/>
      </c>
      <c r="AS18" s="18">
        <f>IF(AND($C18="Goal",AS$7&gt;=$F18,AS$7&lt;=$F18+$G18-1),2,IF(AND($C18="Milestone",AS$7&gt;=$F18,AS$7&lt;=$F18+$G18-1),1,""))</f>
        <v/>
      </c>
      <c r="AT18" s="18">
        <f>IF(AND($C18="Goal",AT$7&gt;=$F18,AT$7&lt;=$F18+$G18-1),2,IF(AND($C18="Milestone",AT$7&gt;=$F18,AT$7&lt;=$F18+$G18-1),1,""))</f>
        <v/>
      </c>
      <c r="AU18" s="18">
        <f>IF(AND($C18="Goal",AU$7&gt;=$F18,AU$7&lt;=$F18+$G18-1),2,IF(AND($C18="Milestone",AU$7&gt;=$F18,AU$7&lt;=$F18+$G18-1),1,""))</f>
        <v/>
      </c>
      <c r="AV18" s="18">
        <f>IF(AND($C18="Goal",AV$7&gt;=$F18,AV$7&lt;=$F18+$G18-1),2,IF(AND($C18="Milestone",AV$7&gt;=$F18,AV$7&lt;=$F18+$G18-1),1,""))</f>
        <v/>
      </c>
      <c r="AW18" s="18">
        <f>IF(AND($C18="Goal",AW$7&gt;=$F18,AW$7&lt;=$F18+$G18-1),2,IF(AND($C18="Milestone",AW$7&gt;=$F18,AW$7&lt;=$F18+$G18-1),1,""))</f>
        <v/>
      </c>
      <c r="AX18" s="18">
        <f>IF(AND($C18="Goal",AX$7&gt;=$F18,AX$7&lt;=$F18+$G18-1),2,IF(AND($C18="Milestone",AX$7&gt;=$F18,AX$7&lt;=$F18+$G18-1),1,""))</f>
        <v/>
      </c>
      <c r="AY18" s="18">
        <f>IF(AND($C18="Goal",AY$7&gt;=$F18,AY$7&lt;=$F18+$G18-1),2,IF(AND($C18="Milestone",AY$7&gt;=$F18,AY$7&lt;=$F18+$G18-1),1,""))</f>
        <v/>
      </c>
      <c r="AZ18" s="18">
        <f>IF(AND($C18="Goal",AZ$7&gt;=$F18,AZ$7&lt;=$F18+$G18-1),2,IF(AND($C18="Milestone",AZ$7&gt;=$F18,AZ$7&lt;=$F18+$G18-1),1,""))</f>
        <v/>
      </c>
      <c r="BA18" s="18">
        <f>IF(AND($C18="Goal",BA$7&gt;=$F18,BA$7&lt;=$F18+$G18-1),2,IF(AND($C18="Milestone",BA$7&gt;=$F18,BA$7&lt;=$F18+$G18-1),1,""))</f>
        <v/>
      </c>
      <c r="BB18" s="18">
        <f>IF(AND($C18="Goal",BB$7&gt;=$F18,BB$7&lt;=$F18+$G18-1),2,IF(AND($C18="Milestone",BB$7&gt;=$F18,BB$7&lt;=$F18+$G18-1),1,""))</f>
        <v/>
      </c>
      <c r="BC18" s="18">
        <f>IF(AND($C18="Goal",BC$7&gt;=$F18,BC$7&lt;=$F18+$G18-1),2,IF(AND($C18="Milestone",BC$7&gt;=$F18,BC$7&lt;=$F18+$G18-1),1,""))</f>
        <v/>
      </c>
      <c r="BD18" s="18">
        <f>IF(AND($C18="Goal",BD$7&gt;=$F18,BD$7&lt;=$F18+$G18-1),2,IF(AND($C18="Milestone",BD$7&gt;=$F18,BD$7&lt;=$F18+$G18-1),1,""))</f>
        <v/>
      </c>
      <c r="BE18" s="18">
        <f>IF(AND($C18="Goal",BE$7&gt;=$F18,BE$7&lt;=$F18+$G18-1),2,IF(AND($C18="Milestone",BE$7&gt;=$F18,BE$7&lt;=$F18+$G18-1),1,""))</f>
        <v/>
      </c>
      <c r="BF18" s="18">
        <f>IF(AND($C18="Goal",BF$7&gt;=$F18,BF$7&lt;=$F18+$G18-1),2,IF(AND($C18="Milestone",BF$7&gt;=$F18,BF$7&lt;=$F18+$G18-1),1,""))</f>
        <v/>
      </c>
      <c r="BG18" s="18">
        <f>IF(AND($C18="Goal",BG$7&gt;=$F18,BG$7&lt;=$F18+$G18-1),2,IF(AND($C18="Milestone",BG$7&gt;=$F18,BG$7&lt;=$F18+$G18-1),1,""))</f>
        <v/>
      </c>
      <c r="BH18" s="18">
        <f>IF(AND($C18="Goal",BH$7&gt;=$F18,BH$7&lt;=$F18+$G18-1),2,IF(AND($C18="Milestone",BH$7&gt;=$F18,BH$7&lt;=$F18+$G18-1),1,""))</f>
        <v/>
      </c>
      <c r="BI18" s="18">
        <f>IF(AND($C18="Goal",BI$7&gt;=$F18,BI$7&lt;=$F18+$G18-1),2,IF(AND($C18="Milestone",BI$7&gt;=$F18,BI$7&lt;=$F18+$G18-1),1,""))</f>
        <v/>
      </c>
      <c r="BJ18" s="18">
        <f>IF(AND($C18="Goal",BJ$7&gt;=$F18,BJ$7&lt;=$F18+$G18-1),2,IF(AND($C18="Milestone",BJ$7&gt;=$F18,BJ$7&lt;=$F18+$G18-1),1,""))</f>
        <v/>
      </c>
      <c r="BK18" s="18">
        <f>IF(AND($C18="Goal",BK$7&gt;=$F18,BK$7&lt;=$F18+$G18-1),2,IF(AND($C18="Milestone",BK$7&gt;=$F18,BK$7&lt;=$F18+$G18-1),1,""))</f>
        <v/>
      </c>
      <c r="BL18" s="18">
        <f>IF(AND($C18="Goal",BL$7&gt;=$F18,BL$7&lt;=$F18+$G18-1),2,IF(AND($C18="Milestone",BL$7&gt;=$F18,BL$7&lt;=$F18+$G18-1),1,""))</f>
        <v/>
      </c>
      <c r="BM18" s="19" t="n"/>
    </row>
    <row r="19" ht="40" customFormat="1" customHeight="1" s="1">
      <c r="A19" s="6" t="n"/>
      <c r="B19" s="17" t="inlineStr">
        <is>
          <t>Task 2</t>
        </is>
      </c>
      <c r="C19" s="13" t="inlineStr">
        <is>
          <t>On Track</t>
        </is>
      </c>
      <c r="D19" s="13" t="n"/>
      <c r="E19" s="14" t="n">
        <v>0.5</v>
      </c>
      <c r="F19" s="15">
        <f>F18+2</f>
        <v/>
      </c>
      <c r="G19" s="16" t="n">
        <v>9</v>
      </c>
      <c r="H19" s="11" t="n"/>
      <c r="I19" s="37">
        <f>IF(AND($C19="Goal",I$7&gt;=$F19,I$7&lt;=$F19+$G19-1),2,IF(AND($C19="Milestone",I$7&gt;=$F19,I$7&lt;=$F19+$G19-1),1,""))</f>
        <v/>
      </c>
      <c r="J19" s="18">
        <f>IF(AND($C19="Goal",J$7&gt;=$F19,J$7&lt;=$F19+$G19-1),2,IF(AND($C19="Milestone",J$7&gt;=$F19,J$7&lt;=$F19+$G19-1),1,""))</f>
        <v/>
      </c>
      <c r="K19" s="18">
        <f>IF(AND($C19="Goal",K$7&gt;=$F19,K$7&lt;=$F19+$G19-1),2,IF(AND($C19="Milestone",K$7&gt;=$F19,K$7&lt;=$F19+$G19-1),1,""))</f>
        <v/>
      </c>
      <c r="L19" s="18">
        <f>IF(AND($C19="Goal",L$7&gt;=$F19,L$7&lt;=$F19+$G19-1),2,IF(AND($C19="Milestone",L$7&gt;=$F19,L$7&lt;=$F19+$G19-1),1,""))</f>
        <v/>
      </c>
      <c r="M19" s="18">
        <f>IF(AND($C19="Goal",M$7&gt;=$F19,M$7&lt;=$F19+$G19-1),2,IF(AND($C19="Milestone",M$7&gt;=$F19,M$7&lt;=$F19+$G19-1),1,""))</f>
        <v/>
      </c>
      <c r="N19" s="18">
        <f>IF(AND($C19="Goal",N$7&gt;=$F19,N$7&lt;=$F19+$G19-1),2,IF(AND($C19="Milestone",N$7&gt;=$F19,N$7&lt;=$F19+$G19-1),1,""))</f>
        <v/>
      </c>
      <c r="O19" s="18">
        <f>IF(AND($C19="Goal",O$7&gt;=$F19,O$7&lt;=$F19+$G19-1),2,IF(AND($C19="Milestone",O$7&gt;=$F19,O$7&lt;=$F19+$G19-1),1,""))</f>
        <v/>
      </c>
      <c r="P19" s="18">
        <f>IF(AND($C19="Goal",P$7&gt;=$F19,P$7&lt;=$F19+$G19-1),2,IF(AND($C19="Milestone",P$7&gt;=$F19,P$7&lt;=$F19+$G19-1),1,""))</f>
        <v/>
      </c>
      <c r="Q19" s="18">
        <f>IF(AND($C19="Goal",Q$7&gt;=$F19,Q$7&lt;=$F19+$G19-1),2,IF(AND($C19="Milestone",Q$7&gt;=$F19,Q$7&lt;=$F19+$G19-1),1,""))</f>
        <v/>
      </c>
      <c r="R19" s="18">
        <f>IF(AND($C19="Goal",R$7&gt;=$F19,R$7&lt;=$F19+$G19-1),2,IF(AND($C19="Milestone",R$7&gt;=$F19,R$7&lt;=$F19+$G19-1),1,""))</f>
        <v/>
      </c>
      <c r="S19" s="18">
        <f>IF(AND($C19="Goal",S$7&gt;=$F19,S$7&lt;=$F19+$G19-1),2,IF(AND($C19="Milestone",S$7&gt;=$F19,S$7&lt;=$F19+$G19-1),1,""))</f>
        <v/>
      </c>
      <c r="T19" s="18">
        <f>IF(AND($C19="Goal",T$7&gt;=$F19,T$7&lt;=$F19+$G19-1),2,IF(AND($C19="Milestone",T$7&gt;=$F19,T$7&lt;=$F19+$G19-1),1,""))</f>
        <v/>
      </c>
      <c r="U19" s="18">
        <f>IF(AND($C19="Goal",U$7&gt;=$F19,U$7&lt;=$F19+$G19-1),2,IF(AND($C19="Milestone",U$7&gt;=$F19,U$7&lt;=$F19+$G19-1),1,""))</f>
        <v/>
      </c>
      <c r="V19" s="18">
        <f>IF(AND($C19="Goal",V$7&gt;=$F19,V$7&lt;=$F19+$G19-1),2,IF(AND($C19="Milestone",V$7&gt;=$F19,V$7&lt;=$F19+$G19-1),1,""))</f>
        <v/>
      </c>
      <c r="W19" s="18">
        <f>IF(AND($C19="Goal",W$7&gt;=$F19,W$7&lt;=$F19+$G19-1),2,IF(AND($C19="Milestone",W$7&gt;=$F19,W$7&lt;=$F19+$G19-1),1,""))</f>
        <v/>
      </c>
      <c r="X19" s="18">
        <f>IF(AND($C19="Goal",X$7&gt;=$F19,X$7&lt;=$F19+$G19-1),2,IF(AND($C19="Milestone",X$7&gt;=$F19,X$7&lt;=$F19+$G19-1),1,""))</f>
        <v/>
      </c>
      <c r="Y19" s="18">
        <f>IF(AND($C19="Goal",Y$7&gt;=$F19,Y$7&lt;=$F19+$G19-1),2,IF(AND($C19="Milestone",Y$7&gt;=$F19,Y$7&lt;=$F19+$G19-1),1,""))</f>
        <v/>
      </c>
      <c r="Z19" s="18">
        <f>IF(AND($C19="Goal",Z$7&gt;=$F19,Z$7&lt;=$F19+$G19-1),2,IF(AND($C19="Milestone",Z$7&gt;=$F19,Z$7&lt;=$F19+$G19-1),1,""))</f>
        <v/>
      </c>
      <c r="AA19" s="18">
        <f>IF(AND($C19="Goal",AA$7&gt;=$F19,AA$7&lt;=$F19+$G19-1),2,IF(AND($C19="Milestone",AA$7&gt;=$F19,AA$7&lt;=$F19+$G19-1),1,""))</f>
        <v/>
      </c>
      <c r="AB19" s="18">
        <f>IF(AND($C19="Goal",AB$7&gt;=$F19,AB$7&lt;=$F19+$G19-1),2,IF(AND($C19="Milestone",AB$7&gt;=$F19,AB$7&lt;=$F19+$G19-1),1,""))</f>
        <v/>
      </c>
      <c r="AC19" s="18">
        <f>IF(AND($C19="Goal",AC$7&gt;=$F19,AC$7&lt;=$F19+$G19-1),2,IF(AND($C19="Milestone",AC$7&gt;=$F19,AC$7&lt;=$F19+$G19-1),1,""))</f>
        <v/>
      </c>
      <c r="AD19" s="18">
        <f>IF(AND($C19="Goal",AD$7&gt;=$F19,AD$7&lt;=$F19+$G19-1),2,IF(AND($C19="Milestone",AD$7&gt;=$F19,AD$7&lt;=$F19+$G19-1),1,""))</f>
        <v/>
      </c>
      <c r="AE19" s="18">
        <f>IF(AND($C19="Goal",AE$7&gt;=$F19,AE$7&lt;=$F19+$G19-1),2,IF(AND($C19="Milestone",AE$7&gt;=$F19,AE$7&lt;=$F19+$G19-1),1,""))</f>
        <v/>
      </c>
      <c r="AF19" s="18">
        <f>IF(AND($C19="Goal",AF$7&gt;=$F19,AF$7&lt;=$F19+$G19-1),2,IF(AND($C19="Milestone",AF$7&gt;=$F19,AF$7&lt;=$F19+$G19-1),1,""))</f>
        <v/>
      </c>
      <c r="AG19" s="18">
        <f>IF(AND($C19="Goal",AG$7&gt;=$F19,AG$7&lt;=$F19+$G19-1),2,IF(AND($C19="Milestone",AG$7&gt;=$F19,AG$7&lt;=$F19+$G19-1),1,""))</f>
        <v/>
      </c>
      <c r="AH19" s="18">
        <f>IF(AND($C19="Goal",AH$7&gt;=$F19,AH$7&lt;=$F19+$G19-1),2,IF(AND($C19="Milestone",AH$7&gt;=$F19,AH$7&lt;=$F19+$G19-1),1,""))</f>
        <v/>
      </c>
      <c r="AI19" s="18">
        <f>IF(AND($C19="Goal",AI$7&gt;=$F19,AI$7&lt;=$F19+$G19-1),2,IF(AND($C19="Milestone",AI$7&gt;=$F19,AI$7&lt;=$F19+$G19-1),1,""))</f>
        <v/>
      </c>
      <c r="AJ19" s="18">
        <f>IF(AND($C19="Goal",AJ$7&gt;=$F19,AJ$7&lt;=$F19+$G19-1),2,IF(AND($C19="Milestone",AJ$7&gt;=$F19,AJ$7&lt;=$F19+$G19-1),1,""))</f>
        <v/>
      </c>
      <c r="AK19" s="18">
        <f>IF(AND($C19="Goal",AK$7&gt;=$F19,AK$7&lt;=$F19+$G19-1),2,IF(AND($C19="Milestone",AK$7&gt;=$F19,AK$7&lt;=$F19+$G19-1),1,""))</f>
        <v/>
      </c>
      <c r="AL19" s="18">
        <f>IF(AND($C19="Goal",AL$7&gt;=$F19,AL$7&lt;=$F19+$G19-1),2,IF(AND($C19="Milestone",AL$7&gt;=$F19,AL$7&lt;=$F19+$G19-1),1,""))</f>
        <v/>
      </c>
      <c r="AM19" s="18">
        <f>IF(AND($C19="Goal",AM$7&gt;=$F19,AM$7&lt;=$F19+$G19-1),2,IF(AND($C19="Milestone",AM$7&gt;=$F19,AM$7&lt;=$F19+$G19-1),1,""))</f>
        <v/>
      </c>
      <c r="AN19" s="18">
        <f>IF(AND($C19="Goal",AN$7&gt;=$F19,AN$7&lt;=$F19+$G19-1),2,IF(AND($C19="Milestone",AN$7&gt;=$F19,AN$7&lt;=$F19+$G19-1),1,""))</f>
        <v/>
      </c>
      <c r="AO19" s="18">
        <f>IF(AND($C19="Goal",AO$7&gt;=$F19,AO$7&lt;=$F19+$G19-1),2,IF(AND($C19="Milestone",AO$7&gt;=$F19,AO$7&lt;=$F19+$G19-1),1,""))</f>
        <v/>
      </c>
      <c r="AP19" s="18">
        <f>IF(AND($C19="Goal",AP$7&gt;=$F19,AP$7&lt;=$F19+$G19-1),2,IF(AND($C19="Milestone",AP$7&gt;=$F19,AP$7&lt;=$F19+$G19-1),1,""))</f>
        <v/>
      </c>
      <c r="AQ19" s="18">
        <f>IF(AND($C19="Goal",AQ$7&gt;=$F19,AQ$7&lt;=$F19+$G19-1),2,IF(AND($C19="Milestone",AQ$7&gt;=$F19,AQ$7&lt;=$F19+$G19-1),1,""))</f>
        <v/>
      </c>
      <c r="AR19" s="18">
        <f>IF(AND($C19="Goal",AR$7&gt;=$F19,AR$7&lt;=$F19+$G19-1),2,IF(AND($C19="Milestone",AR$7&gt;=$F19,AR$7&lt;=$F19+$G19-1),1,""))</f>
        <v/>
      </c>
      <c r="AS19" s="18">
        <f>IF(AND($C19="Goal",AS$7&gt;=$F19,AS$7&lt;=$F19+$G19-1),2,IF(AND($C19="Milestone",AS$7&gt;=$F19,AS$7&lt;=$F19+$G19-1),1,""))</f>
        <v/>
      </c>
      <c r="AT19" s="18">
        <f>IF(AND($C19="Goal",AT$7&gt;=$F19,AT$7&lt;=$F19+$G19-1),2,IF(AND($C19="Milestone",AT$7&gt;=$F19,AT$7&lt;=$F19+$G19-1),1,""))</f>
        <v/>
      </c>
      <c r="AU19" s="18">
        <f>IF(AND($C19="Goal",AU$7&gt;=$F19,AU$7&lt;=$F19+$G19-1),2,IF(AND($C19="Milestone",AU$7&gt;=$F19,AU$7&lt;=$F19+$G19-1),1,""))</f>
        <v/>
      </c>
      <c r="AV19" s="18">
        <f>IF(AND($C19="Goal",AV$7&gt;=$F19,AV$7&lt;=$F19+$G19-1),2,IF(AND($C19="Milestone",AV$7&gt;=$F19,AV$7&lt;=$F19+$G19-1),1,""))</f>
        <v/>
      </c>
      <c r="AW19" s="18">
        <f>IF(AND($C19="Goal",AW$7&gt;=$F19,AW$7&lt;=$F19+$G19-1),2,IF(AND($C19="Milestone",AW$7&gt;=$F19,AW$7&lt;=$F19+$G19-1),1,""))</f>
        <v/>
      </c>
      <c r="AX19" s="18">
        <f>IF(AND($C19="Goal",AX$7&gt;=$F19,AX$7&lt;=$F19+$G19-1),2,IF(AND($C19="Milestone",AX$7&gt;=$F19,AX$7&lt;=$F19+$G19-1),1,""))</f>
        <v/>
      </c>
      <c r="AY19" s="18">
        <f>IF(AND($C19="Goal",AY$7&gt;=$F19,AY$7&lt;=$F19+$G19-1),2,IF(AND($C19="Milestone",AY$7&gt;=$F19,AY$7&lt;=$F19+$G19-1),1,""))</f>
        <v/>
      </c>
      <c r="AZ19" s="18">
        <f>IF(AND($C19="Goal",AZ$7&gt;=$F19,AZ$7&lt;=$F19+$G19-1),2,IF(AND($C19="Milestone",AZ$7&gt;=$F19,AZ$7&lt;=$F19+$G19-1),1,""))</f>
        <v/>
      </c>
      <c r="BA19" s="18">
        <f>IF(AND($C19="Goal",BA$7&gt;=$F19,BA$7&lt;=$F19+$G19-1),2,IF(AND($C19="Milestone",BA$7&gt;=$F19,BA$7&lt;=$F19+$G19-1),1,""))</f>
        <v/>
      </c>
      <c r="BB19" s="18">
        <f>IF(AND($C19="Goal",BB$7&gt;=$F19,BB$7&lt;=$F19+$G19-1),2,IF(AND($C19="Milestone",BB$7&gt;=$F19,BB$7&lt;=$F19+$G19-1),1,""))</f>
        <v/>
      </c>
      <c r="BC19" s="18">
        <f>IF(AND($C19="Goal",BC$7&gt;=$F19,BC$7&lt;=$F19+$G19-1),2,IF(AND($C19="Milestone",BC$7&gt;=$F19,BC$7&lt;=$F19+$G19-1),1,""))</f>
        <v/>
      </c>
      <c r="BD19" s="18">
        <f>IF(AND($C19="Goal",BD$7&gt;=$F19,BD$7&lt;=$F19+$G19-1),2,IF(AND($C19="Milestone",BD$7&gt;=$F19,BD$7&lt;=$F19+$G19-1),1,""))</f>
        <v/>
      </c>
      <c r="BE19" s="18">
        <f>IF(AND($C19="Goal",BE$7&gt;=$F19,BE$7&lt;=$F19+$G19-1),2,IF(AND($C19="Milestone",BE$7&gt;=$F19,BE$7&lt;=$F19+$G19-1),1,""))</f>
        <v/>
      </c>
      <c r="BF19" s="18">
        <f>IF(AND($C19="Goal",BF$7&gt;=$F19,BF$7&lt;=$F19+$G19-1),2,IF(AND($C19="Milestone",BF$7&gt;=$F19,BF$7&lt;=$F19+$G19-1),1,""))</f>
        <v/>
      </c>
      <c r="BG19" s="18">
        <f>IF(AND($C19="Goal",BG$7&gt;=$F19,BG$7&lt;=$F19+$G19-1),2,IF(AND($C19="Milestone",BG$7&gt;=$F19,BG$7&lt;=$F19+$G19-1),1,""))</f>
        <v/>
      </c>
      <c r="BH19" s="18">
        <f>IF(AND($C19="Goal",BH$7&gt;=$F19,BH$7&lt;=$F19+$G19-1),2,IF(AND($C19="Milestone",BH$7&gt;=$F19,BH$7&lt;=$F19+$G19-1),1,""))</f>
        <v/>
      </c>
      <c r="BI19" s="18">
        <f>IF(AND($C19="Goal",BI$7&gt;=$F19,BI$7&lt;=$F19+$G19-1),2,IF(AND($C19="Milestone",BI$7&gt;=$F19,BI$7&lt;=$F19+$G19-1),1,""))</f>
        <v/>
      </c>
      <c r="BJ19" s="18">
        <f>IF(AND($C19="Goal",BJ$7&gt;=$F19,BJ$7&lt;=$F19+$G19-1),2,IF(AND($C19="Milestone",BJ$7&gt;=$F19,BJ$7&lt;=$F19+$G19-1),1,""))</f>
        <v/>
      </c>
      <c r="BK19" s="18">
        <f>IF(AND($C19="Goal",BK$7&gt;=$F19,BK$7&lt;=$F19+$G19-1),2,IF(AND($C19="Milestone",BK$7&gt;=$F19,BK$7&lt;=$F19+$G19-1),1,""))</f>
        <v/>
      </c>
      <c r="BL19" s="18">
        <f>IF(AND($C19="Goal",BL$7&gt;=$F19,BL$7&lt;=$F19+$G19-1),2,IF(AND($C19="Milestone",BL$7&gt;=$F19,BL$7&lt;=$F19+$G19-1),1,""))</f>
        <v/>
      </c>
      <c r="BM19" s="19" t="n"/>
    </row>
    <row r="20" ht="40" customFormat="1" customHeight="1" s="1">
      <c r="A20" s="6" t="n"/>
      <c r="B20" s="17" t="inlineStr">
        <is>
          <t>Task 3</t>
        </is>
      </c>
      <c r="C20" s="13" t="inlineStr">
        <is>
          <t>Low Risk</t>
        </is>
      </c>
      <c r="D20" s="13" t="n"/>
      <c r="E20" s="14" t="n">
        <v>0.33</v>
      </c>
      <c r="F20" s="15">
        <f>F19+5</f>
        <v/>
      </c>
      <c r="G20" s="16" t="n">
        <v>11</v>
      </c>
      <c r="H20" s="11" t="n"/>
      <c r="I20" s="37">
        <f>IF(AND($C20="Goal",I$7&gt;=$F20,I$7&lt;=$F20+$G20-1),2,IF(AND($C20="Milestone",I$7&gt;=$F20,I$7&lt;=$F20+$G20-1),1,""))</f>
        <v/>
      </c>
      <c r="J20" s="18">
        <f>IF(AND($C20="Goal",J$7&gt;=$F20,J$7&lt;=$F20+$G20-1),2,IF(AND($C20="Milestone",J$7&gt;=$F20,J$7&lt;=$F20+$G20-1),1,""))</f>
        <v/>
      </c>
      <c r="K20" s="18">
        <f>IF(AND($C20="Goal",K$7&gt;=$F20,K$7&lt;=$F20+$G20-1),2,IF(AND($C20="Milestone",K$7&gt;=$F20,K$7&lt;=$F20+$G20-1),1,""))</f>
        <v/>
      </c>
      <c r="L20" s="18">
        <f>IF(AND($C20="Goal",L$7&gt;=$F20,L$7&lt;=$F20+$G20-1),2,IF(AND($C20="Milestone",L$7&gt;=$F20,L$7&lt;=$F20+$G20-1),1,""))</f>
        <v/>
      </c>
      <c r="M20" s="18">
        <f>IF(AND($C20="Goal",M$7&gt;=$F20,M$7&lt;=$F20+$G20-1),2,IF(AND($C20="Milestone",M$7&gt;=$F20,M$7&lt;=$F20+$G20-1),1,""))</f>
        <v/>
      </c>
      <c r="N20" s="18">
        <f>IF(AND($C20="Goal",N$7&gt;=$F20,N$7&lt;=$F20+$G20-1),2,IF(AND($C20="Milestone",N$7&gt;=$F20,N$7&lt;=$F20+$G20-1),1,""))</f>
        <v/>
      </c>
      <c r="O20" s="18">
        <f>IF(AND($C20="Goal",O$7&gt;=$F20,O$7&lt;=$F20+$G20-1),2,IF(AND($C20="Milestone",O$7&gt;=$F20,O$7&lt;=$F20+$G20-1),1,""))</f>
        <v/>
      </c>
      <c r="P20" s="18">
        <f>IF(AND($C20="Goal",P$7&gt;=$F20,P$7&lt;=$F20+$G20-1),2,IF(AND($C20="Milestone",P$7&gt;=$F20,P$7&lt;=$F20+$G20-1),1,""))</f>
        <v/>
      </c>
      <c r="Q20" s="18">
        <f>IF(AND($C20="Goal",Q$7&gt;=$F20,Q$7&lt;=$F20+$G20-1),2,IF(AND($C20="Milestone",Q$7&gt;=$F20,Q$7&lt;=$F20+$G20-1),1,""))</f>
        <v/>
      </c>
      <c r="R20" s="18">
        <f>IF(AND($C20="Goal",R$7&gt;=$F20,R$7&lt;=$F20+$G20-1),2,IF(AND($C20="Milestone",R$7&gt;=$F20,R$7&lt;=$F20+$G20-1),1,""))</f>
        <v/>
      </c>
      <c r="S20" s="18">
        <f>IF(AND($C20="Goal",S$7&gt;=$F20,S$7&lt;=$F20+$G20-1),2,IF(AND($C20="Milestone",S$7&gt;=$F20,S$7&lt;=$F20+$G20-1),1,""))</f>
        <v/>
      </c>
      <c r="T20" s="18">
        <f>IF(AND($C20="Goal",T$7&gt;=$F20,T$7&lt;=$F20+$G20-1),2,IF(AND($C20="Milestone",T$7&gt;=$F20,T$7&lt;=$F20+$G20-1),1,""))</f>
        <v/>
      </c>
      <c r="U20" s="18">
        <f>IF(AND($C20="Goal",U$7&gt;=$F20,U$7&lt;=$F20+$G20-1),2,IF(AND($C20="Milestone",U$7&gt;=$F20,U$7&lt;=$F20+$G20-1),1,""))</f>
        <v/>
      </c>
      <c r="V20" s="18">
        <f>IF(AND($C20="Goal",V$7&gt;=$F20,V$7&lt;=$F20+$G20-1),2,IF(AND($C20="Milestone",V$7&gt;=$F20,V$7&lt;=$F20+$G20-1),1,""))</f>
        <v/>
      </c>
      <c r="W20" s="18">
        <f>IF(AND($C20="Goal",W$7&gt;=$F20,W$7&lt;=$F20+$G20-1),2,IF(AND($C20="Milestone",W$7&gt;=$F20,W$7&lt;=$F20+$G20-1),1,""))</f>
        <v/>
      </c>
      <c r="X20" s="18">
        <f>IF(AND($C20="Goal",X$7&gt;=$F20,X$7&lt;=$F20+$G20-1),2,IF(AND($C20="Milestone",X$7&gt;=$F20,X$7&lt;=$F20+$G20-1),1,""))</f>
        <v/>
      </c>
      <c r="Y20" s="18">
        <f>IF(AND($C20="Goal",Y$7&gt;=$F20,Y$7&lt;=$F20+$G20-1),2,IF(AND($C20="Milestone",Y$7&gt;=$F20,Y$7&lt;=$F20+$G20-1),1,""))</f>
        <v/>
      </c>
      <c r="Z20" s="18">
        <f>IF(AND($C20="Goal",Z$7&gt;=$F20,Z$7&lt;=$F20+$G20-1),2,IF(AND($C20="Milestone",Z$7&gt;=$F20,Z$7&lt;=$F20+$G20-1),1,""))</f>
        <v/>
      </c>
      <c r="AA20" s="18">
        <f>IF(AND($C20="Goal",AA$7&gt;=$F20,AA$7&lt;=$F20+$G20-1),2,IF(AND($C20="Milestone",AA$7&gt;=$F20,AA$7&lt;=$F20+$G20-1),1,""))</f>
        <v/>
      </c>
      <c r="AB20" s="18">
        <f>IF(AND($C20="Goal",AB$7&gt;=$F20,AB$7&lt;=$F20+$G20-1),2,IF(AND($C20="Milestone",AB$7&gt;=$F20,AB$7&lt;=$F20+$G20-1),1,""))</f>
        <v/>
      </c>
      <c r="AC20" s="18">
        <f>IF(AND($C20="Goal",AC$7&gt;=$F20,AC$7&lt;=$F20+$G20-1),2,IF(AND($C20="Milestone",AC$7&gt;=$F20,AC$7&lt;=$F20+$G20-1),1,""))</f>
        <v/>
      </c>
      <c r="AD20" s="18">
        <f>IF(AND($C20="Goal",AD$7&gt;=$F20,AD$7&lt;=$F20+$G20-1),2,IF(AND($C20="Milestone",AD$7&gt;=$F20,AD$7&lt;=$F20+$G20-1),1,""))</f>
        <v/>
      </c>
      <c r="AE20" s="18">
        <f>IF(AND($C20="Goal",AE$7&gt;=$F20,AE$7&lt;=$F20+$G20-1),2,IF(AND($C20="Milestone",AE$7&gt;=$F20,AE$7&lt;=$F20+$G20-1),1,""))</f>
        <v/>
      </c>
      <c r="AF20" s="18">
        <f>IF(AND($C20="Goal",AF$7&gt;=$F20,AF$7&lt;=$F20+$G20-1),2,IF(AND($C20="Milestone",AF$7&gt;=$F20,AF$7&lt;=$F20+$G20-1),1,""))</f>
        <v/>
      </c>
      <c r="AG20" s="18">
        <f>IF(AND($C20="Goal",AG$7&gt;=$F20,AG$7&lt;=$F20+$G20-1),2,IF(AND($C20="Milestone",AG$7&gt;=$F20,AG$7&lt;=$F20+$G20-1),1,""))</f>
        <v/>
      </c>
      <c r="AH20" s="18">
        <f>IF(AND($C20="Goal",AH$7&gt;=$F20,AH$7&lt;=$F20+$G20-1),2,IF(AND($C20="Milestone",AH$7&gt;=$F20,AH$7&lt;=$F20+$G20-1),1,""))</f>
        <v/>
      </c>
      <c r="AI20" s="18">
        <f>IF(AND($C20="Goal",AI$7&gt;=$F20,AI$7&lt;=$F20+$G20-1),2,IF(AND($C20="Milestone",AI$7&gt;=$F20,AI$7&lt;=$F20+$G20-1),1,""))</f>
        <v/>
      </c>
      <c r="AJ20" s="18">
        <f>IF(AND($C20="Goal",AJ$7&gt;=$F20,AJ$7&lt;=$F20+$G20-1),2,IF(AND($C20="Milestone",AJ$7&gt;=$F20,AJ$7&lt;=$F20+$G20-1),1,""))</f>
        <v/>
      </c>
      <c r="AK20" s="18">
        <f>IF(AND($C20="Goal",AK$7&gt;=$F20,AK$7&lt;=$F20+$G20-1),2,IF(AND($C20="Milestone",AK$7&gt;=$F20,AK$7&lt;=$F20+$G20-1),1,""))</f>
        <v/>
      </c>
      <c r="AL20" s="18">
        <f>IF(AND($C20="Goal",AL$7&gt;=$F20,AL$7&lt;=$F20+$G20-1),2,IF(AND($C20="Milestone",AL$7&gt;=$F20,AL$7&lt;=$F20+$G20-1),1,""))</f>
        <v/>
      </c>
      <c r="AM20" s="18">
        <f>IF(AND($C20="Goal",AM$7&gt;=$F20,AM$7&lt;=$F20+$G20-1),2,IF(AND($C20="Milestone",AM$7&gt;=$F20,AM$7&lt;=$F20+$G20-1),1,""))</f>
        <v/>
      </c>
      <c r="AN20" s="18">
        <f>IF(AND($C20="Goal",AN$7&gt;=$F20,AN$7&lt;=$F20+$G20-1),2,IF(AND($C20="Milestone",AN$7&gt;=$F20,AN$7&lt;=$F20+$G20-1),1,""))</f>
        <v/>
      </c>
      <c r="AO20" s="18">
        <f>IF(AND($C20="Goal",AO$7&gt;=$F20,AO$7&lt;=$F20+$G20-1),2,IF(AND($C20="Milestone",AO$7&gt;=$F20,AO$7&lt;=$F20+$G20-1),1,""))</f>
        <v/>
      </c>
      <c r="AP20" s="18">
        <f>IF(AND($C20="Goal",AP$7&gt;=$F20,AP$7&lt;=$F20+$G20-1),2,IF(AND($C20="Milestone",AP$7&gt;=$F20,AP$7&lt;=$F20+$G20-1),1,""))</f>
        <v/>
      </c>
      <c r="AQ20" s="18">
        <f>IF(AND($C20="Goal",AQ$7&gt;=$F20,AQ$7&lt;=$F20+$G20-1),2,IF(AND($C20="Milestone",AQ$7&gt;=$F20,AQ$7&lt;=$F20+$G20-1),1,""))</f>
        <v/>
      </c>
      <c r="AR20" s="18">
        <f>IF(AND($C20="Goal",AR$7&gt;=$F20,AR$7&lt;=$F20+$G20-1),2,IF(AND($C20="Milestone",AR$7&gt;=$F20,AR$7&lt;=$F20+$G20-1),1,""))</f>
        <v/>
      </c>
      <c r="AS20" s="18">
        <f>IF(AND($C20="Goal",AS$7&gt;=$F20,AS$7&lt;=$F20+$G20-1),2,IF(AND($C20="Milestone",AS$7&gt;=$F20,AS$7&lt;=$F20+$G20-1),1,""))</f>
        <v/>
      </c>
      <c r="AT20" s="18">
        <f>IF(AND($C20="Goal",AT$7&gt;=$F20,AT$7&lt;=$F20+$G20-1),2,IF(AND($C20="Milestone",AT$7&gt;=$F20,AT$7&lt;=$F20+$G20-1),1,""))</f>
        <v/>
      </c>
      <c r="AU20" s="18">
        <f>IF(AND($C20="Goal",AU$7&gt;=$F20,AU$7&lt;=$F20+$G20-1),2,IF(AND($C20="Milestone",AU$7&gt;=$F20,AU$7&lt;=$F20+$G20-1),1,""))</f>
        <v/>
      </c>
      <c r="AV20" s="18">
        <f>IF(AND($C20="Goal",AV$7&gt;=$F20,AV$7&lt;=$F20+$G20-1),2,IF(AND($C20="Milestone",AV$7&gt;=$F20,AV$7&lt;=$F20+$G20-1),1,""))</f>
        <v/>
      </c>
      <c r="AW20" s="18">
        <f>IF(AND($C20="Goal",AW$7&gt;=$F20,AW$7&lt;=$F20+$G20-1),2,IF(AND($C20="Milestone",AW$7&gt;=$F20,AW$7&lt;=$F20+$G20-1),1,""))</f>
        <v/>
      </c>
      <c r="AX20" s="18">
        <f>IF(AND($C20="Goal",AX$7&gt;=$F20,AX$7&lt;=$F20+$G20-1),2,IF(AND($C20="Milestone",AX$7&gt;=$F20,AX$7&lt;=$F20+$G20-1),1,""))</f>
        <v/>
      </c>
      <c r="AY20" s="18">
        <f>IF(AND($C20="Goal",AY$7&gt;=$F20,AY$7&lt;=$F20+$G20-1),2,IF(AND($C20="Milestone",AY$7&gt;=$F20,AY$7&lt;=$F20+$G20-1),1,""))</f>
        <v/>
      </c>
      <c r="AZ20" s="18">
        <f>IF(AND($C20="Goal",AZ$7&gt;=$F20,AZ$7&lt;=$F20+$G20-1),2,IF(AND($C20="Milestone",AZ$7&gt;=$F20,AZ$7&lt;=$F20+$G20-1),1,""))</f>
        <v/>
      </c>
      <c r="BA20" s="18">
        <f>IF(AND($C20="Goal",BA$7&gt;=$F20,BA$7&lt;=$F20+$G20-1),2,IF(AND($C20="Milestone",BA$7&gt;=$F20,BA$7&lt;=$F20+$G20-1),1,""))</f>
        <v/>
      </c>
      <c r="BB20" s="18">
        <f>IF(AND($C20="Goal",BB$7&gt;=$F20,BB$7&lt;=$F20+$G20-1),2,IF(AND($C20="Milestone",BB$7&gt;=$F20,BB$7&lt;=$F20+$G20-1),1,""))</f>
        <v/>
      </c>
      <c r="BC20" s="18">
        <f>IF(AND($C20="Goal",BC$7&gt;=$F20,BC$7&lt;=$F20+$G20-1),2,IF(AND($C20="Milestone",BC$7&gt;=$F20,BC$7&lt;=$F20+$G20-1),1,""))</f>
        <v/>
      </c>
      <c r="BD20" s="18">
        <f>IF(AND($C20="Goal",BD$7&gt;=$F20,BD$7&lt;=$F20+$G20-1),2,IF(AND($C20="Milestone",BD$7&gt;=$F20,BD$7&lt;=$F20+$G20-1),1,""))</f>
        <v/>
      </c>
      <c r="BE20" s="18">
        <f>IF(AND($C20="Goal",BE$7&gt;=$F20,BE$7&lt;=$F20+$G20-1),2,IF(AND($C20="Milestone",BE$7&gt;=$F20,BE$7&lt;=$F20+$G20-1),1,""))</f>
        <v/>
      </c>
      <c r="BF20" s="18">
        <f>IF(AND($C20="Goal",BF$7&gt;=$F20,BF$7&lt;=$F20+$G20-1),2,IF(AND($C20="Milestone",BF$7&gt;=$F20,BF$7&lt;=$F20+$G20-1),1,""))</f>
        <v/>
      </c>
      <c r="BG20" s="18">
        <f>IF(AND($C20="Goal",BG$7&gt;=$F20,BG$7&lt;=$F20+$G20-1),2,IF(AND($C20="Milestone",BG$7&gt;=$F20,BG$7&lt;=$F20+$G20-1),1,""))</f>
        <v/>
      </c>
      <c r="BH20" s="18">
        <f>IF(AND($C20="Goal",BH$7&gt;=$F20,BH$7&lt;=$F20+$G20-1),2,IF(AND($C20="Milestone",BH$7&gt;=$F20,BH$7&lt;=$F20+$G20-1),1,""))</f>
        <v/>
      </c>
      <c r="BI20" s="18">
        <f>IF(AND($C20="Goal",BI$7&gt;=$F20,BI$7&lt;=$F20+$G20-1),2,IF(AND($C20="Milestone",BI$7&gt;=$F20,BI$7&lt;=$F20+$G20-1),1,""))</f>
        <v/>
      </c>
      <c r="BJ20" s="18">
        <f>IF(AND($C20="Goal",BJ$7&gt;=$F20,BJ$7&lt;=$F20+$G20-1),2,IF(AND($C20="Milestone",BJ$7&gt;=$F20,BJ$7&lt;=$F20+$G20-1),1,""))</f>
        <v/>
      </c>
      <c r="BK20" s="18">
        <f>IF(AND($C20="Goal",BK$7&gt;=$F20,BK$7&lt;=$F20+$G20-1),2,IF(AND($C20="Milestone",BK$7&gt;=$F20,BK$7&lt;=$F20+$G20-1),1,""))</f>
        <v/>
      </c>
      <c r="BL20" s="18">
        <f>IF(AND($C20="Goal",BL$7&gt;=$F20,BL$7&lt;=$F20+$G20-1),2,IF(AND($C20="Milestone",BL$7&gt;=$F20,BL$7&lt;=$F20+$G20-1),1,""))</f>
        <v/>
      </c>
      <c r="BM20" s="19" t="n"/>
    </row>
    <row r="21" ht="40" customFormat="1" customHeight="1" s="1">
      <c r="A21" s="6" t="n"/>
      <c r="B21" s="17" t="inlineStr">
        <is>
          <t>Task 4</t>
        </is>
      </c>
      <c r="C21" s="13" t="inlineStr">
        <is>
          <t>Milestone</t>
        </is>
      </c>
      <c r="D21" s="13" t="n"/>
      <c r="E21" s="14" t="n"/>
      <c r="F21" s="15">
        <f>F20+2</f>
        <v/>
      </c>
      <c r="G21" s="16" t="n">
        <v>1</v>
      </c>
      <c r="H21" s="11" t="n"/>
      <c r="I21" s="37">
        <f>IF(AND($C21="Goal",I$7&gt;=$F21,I$7&lt;=$F21+$G21-1),2,IF(AND($C21="Milestone",I$7&gt;=$F21,I$7&lt;=$F21+$G21-1),1,""))</f>
        <v/>
      </c>
      <c r="J21" s="18">
        <f>IF(AND($C21="Goal",J$7&gt;=$F21,J$7&lt;=$F21+$G21-1),2,IF(AND($C21="Milestone",J$7&gt;=$F21,J$7&lt;=$F21+$G21-1),1,""))</f>
        <v/>
      </c>
      <c r="K21" s="18">
        <f>IF(AND($C21="Goal",K$7&gt;=$F21,K$7&lt;=$F21+$G21-1),2,IF(AND($C21="Milestone",K$7&gt;=$F21,K$7&lt;=$F21+$G21-1),1,""))</f>
        <v/>
      </c>
      <c r="L21" s="18">
        <f>IF(AND($C21="Goal",L$7&gt;=$F21,L$7&lt;=$F21+$G21-1),2,IF(AND($C21="Milestone",L$7&gt;=$F21,L$7&lt;=$F21+$G21-1),1,""))</f>
        <v/>
      </c>
      <c r="M21" s="18">
        <f>IF(AND($C21="Goal",M$7&gt;=$F21,M$7&lt;=$F21+$G21-1),2,IF(AND($C21="Milestone",M$7&gt;=$F21,M$7&lt;=$F21+$G21-1),1,""))</f>
        <v/>
      </c>
      <c r="N21" s="18">
        <f>IF(AND($C21="Goal",N$7&gt;=$F21,N$7&lt;=$F21+$G21-1),2,IF(AND($C21="Milestone",N$7&gt;=$F21,N$7&lt;=$F21+$G21-1),1,""))</f>
        <v/>
      </c>
      <c r="O21" s="18">
        <f>IF(AND($C21="Goal",O$7&gt;=$F21,O$7&lt;=$F21+$G21-1),2,IF(AND($C21="Milestone",O$7&gt;=$F21,O$7&lt;=$F21+$G21-1),1,""))</f>
        <v/>
      </c>
      <c r="P21" s="18">
        <f>IF(AND($C21="Goal",P$7&gt;=$F21,P$7&lt;=$F21+$G21-1),2,IF(AND($C21="Milestone",P$7&gt;=$F21,P$7&lt;=$F21+$G21-1),1,""))</f>
        <v/>
      </c>
      <c r="Q21" s="18">
        <f>IF(AND($C21="Goal",Q$7&gt;=$F21,Q$7&lt;=$F21+$G21-1),2,IF(AND($C21="Milestone",Q$7&gt;=$F21,Q$7&lt;=$F21+$G21-1),1,""))</f>
        <v/>
      </c>
      <c r="R21" s="18">
        <f>IF(AND($C21="Goal",R$7&gt;=$F21,R$7&lt;=$F21+$G21-1),2,IF(AND($C21="Milestone",R$7&gt;=$F21,R$7&lt;=$F21+$G21-1),1,""))</f>
        <v/>
      </c>
      <c r="S21" s="18">
        <f>IF(AND($C21="Goal",S$7&gt;=$F21,S$7&lt;=$F21+$G21-1),2,IF(AND($C21="Milestone",S$7&gt;=$F21,S$7&lt;=$F21+$G21-1),1,""))</f>
        <v/>
      </c>
      <c r="T21" s="18">
        <f>IF(AND($C21="Goal",T$7&gt;=$F21,T$7&lt;=$F21+$G21-1),2,IF(AND($C21="Milestone",T$7&gt;=$F21,T$7&lt;=$F21+$G21-1),1,""))</f>
        <v/>
      </c>
      <c r="U21" s="18">
        <f>IF(AND($C21="Goal",U$7&gt;=$F21,U$7&lt;=$F21+$G21-1),2,IF(AND($C21="Milestone",U$7&gt;=$F21,U$7&lt;=$F21+$G21-1),1,""))</f>
        <v/>
      </c>
      <c r="V21" s="18">
        <f>IF(AND($C21="Goal",V$7&gt;=$F21,V$7&lt;=$F21+$G21-1),2,IF(AND($C21="Milestone",V$7&gt;=$F21,V$7&lt;=$F21+$G21-1),1,""))</f>
        <v/>
      </c>
      <c r="W21" s="18">
        <f>IF(AND($C21="Goal",W$7&gt;=$F21,W$7&lt;=$F21+$G21-1),2,IF(AND($C21="Milestone",W$7&gt;=$F21,W$7&lt;=$F21+$G21-1),1,""))</f>
        <v/>
      </c>
      <c r="X21" s="18">
        <f>IF(AND($C21="Goal",X$7&gt;=$F21,X$7&lt;=$F21+$G21-1),2,IF(AND($C21="Milestone",X$7&gt;=$F21,X$7&lt;=$F21+$G21-1),1,""))</f>
        <v/>
      </c>
      <c r="Y21" s="18">
        <f>IF(AND($C21="Goal",Y$7&gt;=$F21,Y$7&lt;=$F21+$G21-1),2,IF(AND($C21="Milestone",Y$7&gt;=$F21,Y$7&lt;=$F21+$G21-1),1,""))</f>
        <v/>
      </c>
      <c r="Z21" s="18">
        <f>IF(AND($C21="Goal",Z$7&gt;=$F21,Z$7&lt;=$F21+$G21-1),2,IF(AND($C21="Milestone",Z$7&gt;=$F21,Z$7&lt;=$F21+$G21-1),1,""))</f>
        <v/>
      </c>
      <c r="AA21" s="18">
        <f>IF(AND($C21="Goal",AA$7&gt;=$F21,AA$7&lt;=$F21+$G21-1),2,IF(AND($C21="Milestone",AA$7&gt;=$F21,AA$7&lt;=$F21+$G21-1),1,""))</f>
        <v/>
      </c>
      <c r="AB21" s="18">
        <f>IF(AND($C21="Goal",AB$7&gt;=$F21,AB$7&lt;=$F21+$G21-1),2,IF(AND($C21="Milestone",AB$7&gt;=$F21,AB$7&lt;=$F21+$G21-1),1,""))</f>
        <v/>
      </c>
      <c r="AC21" s="18">
        <f>IF(AND($C21="Goal",AC$7&gt;=$F21,AC$7&lt;=$F21+$G21-1),2,IF(AND($C21="Milestone",AC$7&gt;=$F21,AC$7&lt;=$F21+$G21-1),1,""))</f>
        <v/>
      </c>
      <c r="AD21" s="18">
        <f>IF(AND($C21="Goal",AD$7&gt;=$F21,AD$7&lt;=$F21+$G21-1),2,IF(AND($C21="Milestone",AD$7&gt;=$F21,AD$7&lt;=$F21+$G21-1),1,""))</f>
        <v/>
      </c>
      <c r="AE21" s="18">
        <f>IF(AND($C21="Goal",AE$7&gt;=$F21,AE$7&lt;=$F21+$G21-1),2,IF(AND($C21="Milestone",AE$7&gt;=$F21,AE$7&lt;=$F21+$G21-1),1,""))</f>
        <v/>
      </c>
      <c r="AF21" s="18">
        <f>IF(AND($C21="Goal",AF$7&gt;=$F21,AF$7&lt;=$F21+$G21-1),2,IF(AND($C21="Milestone",AF$7&gt;=$F21,AF$7&lt;=$F21+$G21-1),1,""))</f>
        <v/>
      </c>
      <c r="AG21" s="18">
        <f>IF(AND($C21="Goal",AG$7&gt;=$F21,AG$7&lt;=$F21+$G21-1),2,IF(AND($C21="Milestone",AG$7&gt;=$F21,AG$7&lt;=$F21+$G21-1),1,""))</f>
        <v/>
      </c>
      <c r="AH21" s="18">
        <f>IF(AND($C21="Goal",AH$7&gt;=$F21,AH$7&lt;=$F21+$G21-1),2,IF(AND($C21="Milestone",AH$7&gt;=$F21,AH$7&lt;=$F21+$G21-1),1,""))</f>
        <v/>
      </c>
      <c r="AI21" s="18">
        <f>IF(AND($C21="Goal",AI$7&gt;=$F21,AI$7&lt;=$F21+$G21-1),2,IF(AND($C21="Milestone",AI$7&gt;=$F21,AI$7&lt;=$F21+$G21-1),1,""))</f>
        <v/>
      </c>
      <c r="AJ21" s="18">
        <f>IF(AND($C21="Goal",AJ$7&gt;=$F21,AJ$7&lt;=$F21+$G21-1),2,IF(AND($C21="Milestone",AJ$7&gt;=$F21,AJ$7&lt;=$F21+$G21-1),1,""))</f>
        <v/>
      </c>
      <c r="AK21" s="18">
        <f>IF(AND($C21="Goal",AK$7&gt;=$F21,AK$7&lt;=$F21+$G21-1),2,IF(AND($C21="Milestone",AK$7&gt;=$F21,AK$7&lt;=$F21+$G21-1),1,""))</f>
        <v/>
      </c>
      <c r="AL21" s="18">
        <f>IF(AND($C21="Goal",AL$7&gt;=$F21,AL$7&lt;=$F21+$G21-1),2,IF(AND($C21="Milestone",AL$7&gt;=$F21,AL$7&lt;=$F21+$G21-1),1,""))</f>
        <v/>
      </c>
      <c r="AM21" s="18">
        <f>IF(AND($C21="Goal",AM$7&gt;=$F21,AM$7&lt;=$F21+$G21-1),2,IF(AND($C21="Milestone",AM$7&gt;=$F21,AM$7&lt;=$F21+$G21-1),1,""))</f>
        <v/>
      </c>
      <c r="AN21" s="18">
        <f>IF(AND($C21="Goal",AN$7&gt;=$F21,AN$7&lt;=$F21+$G21-1),2,IF(AND($C21="Milestone",AN$7&gt;=$F21,AN$7&lt;=$F21+$G21-1),1,""))</f>
        <v/>
      </c>
      <c r="AO21" s="18">
        <f>IF(AND($C21="Goal",AO$7&gt;=$F21,AO$7&lt;=$F21+$G21-1),2,IF(AND($C21="Milestone",AO$7&gt;=$F21,AO$7&lt;=$F21+$G21-1),1,""))</f>
        <v/>
      </c>
      <c r="AP21" s="18">
        <f>IF(AND($C21="Goal",AP$7&gt;=$F21,AP$7&lt;=$F21+$G21-1),2,IF(AND($C21="Milestone",AP$7&gt;=$F21,AP$7&lt;=$F21+$G21-1),1,""))</f>
        <v/>
      </c>
      <c r="AQ21" s="18">
        <f>IF(AND($C21="Goal",AQ$7&gt;=$F21,AQ$7&lt;=$F21+$G21-1),2,IF(AND($C21="Milestone",AQ$7&gt;=$F21,AQ$7&lt;=$F21+$G21-1),1,""))</f>
        <v/>
      </c>
      <c r="AR21" s="18">
        <f>IF(AND($C21="Goal",AR$7&gt;=$F21,AR$7&lt;=$F21+$G21-1),2,IF(AND($C21="Milestone",AR$7&gt;=$F21,AR$7&lt;=$F21+$G21-1),1,""))</f>
        <v/>
      </c>
      <c r="AS21" s="18">
        <f>IF(AND($C21="Goal",AS$7&gt;=$F21,AS$7&lt;=$F21+$G21-1),2,IF(AND($C21="Milestone",AS$7&gt;=$F21,AS$7&lt;=$F21+$G21-1),1,""))</f>
        <v/>
      </c>
      <c r="AT21" s="18">
        <f>IF(AND($C21="Goal",AT$7&gt;=$F21,AT$7&lt;=$F21+$G21-1),2,IF(AND($C21="Milestone",AT$7&gt;=$F21,AT$7&lt;=$F21+$G21-1),1,""))</f>
        <v/>
      </c>
      <c r="AU21" s="18">
        <f>IF(AND($C21="Goal",AU$7&gt;=$F21,AU$7&lt;=$F21+$G21-1),2,IF(AND($C21="Milestone",AU$7&gt;=$F21,AU$7&lt;=$F21+$G21-1),1,""))</f>
        <v/>
      </c>
      <c r="AV21" s="18">
        <f>IF(AND($C21="Goal",AV$7&gt;=$F21,AV$7&lt;=$F21+$G21-1),2,IF(AND($C21="Milestone",AV$7&gt;=$F21,AV$7&lt;=$F21+$G21-1),1,""))</f>
        <v/>
      </c>
      <c r="AW21" s="18">
        <f>IF(AND($C21="Goal",AW$7&gt;=$F21,AW$7&lt;=$F21+$G21-1),2,IF(AND($C21="Milestone",AW$7&gt;=$F21,AW$7&lt;=$F21+$G21-1),1,""))</f>
        <v/>
      </c>
      <c r="AX21" s="18">
        <f>IF(AND($C21="Goal",AX$7&gt;=$F21,AX$7&lt;=$F21+$G21-1),2,IF(AND($C21="Milestone",AX$7&gt;=$F21,AX$7&lt;=$F21+$G21-1),1,""))</f>
        <v/>
      </c>
      <c r="AY21" s="18">
        <f>IF(AND($C21="Goal",AY$7&gt;=$F21,AY$7&lt;=$F21+$G21-1),2,IF(AND($C21="Milestone",AY$7&gt;=$F21,AY$7&lt;=$F21+$G21-1),1,""))</f>
        <v/>
      </c>
      <c r="AZ21" s="18">
        <f>IF(AND($C21="Goal",AZ$7&gt;=$F21,AZ$7&lt;=$F21+$G21-1),2,IF(AND($C21="Milestone",AZ$7&gt;=$F21,AZ$7&lt;=$F21+$G21-1),1,""))</f>
        <v/>
      </c>
      <c r="BA21" s="18">
        <f>IF(AND($C21="Goal",BA$7&gt;=$F21,BA$7&lt;=$F21+$G21-1),2,IF(AND($C21="Milestone",BA$7&gt;=$F21,BA$7&lt;=$F21+$G21-1),1,""))</f>
        <v/>
      </c>
      <c r="BB21" s="18">
        <f>IF(AND($C21="Goal",BB$7&gt;=$F21,BB$7&lt;=$F21+$G21-1),2,IF(AND($C21="Milestone",BB$7&gt;=$F21,BB$7&lt;=$F21+$G21-1),1,""))</f>
        <v/>
      </c>
      <c r="BC21" s="18">
        <f>IF(AND($C21="Goal",BC$7&gt;=$F21,BC$7&lt;=$F21+$G21-1),2,IF(AND($C21="Milestone",BC$7&gt;=$F21,BC$7&lt;=$F21+$G21-1),1,""))</f>
        <v/>
      </c>
      <c r="BD21" s="18">
        <f>IF(AND($C21="Goal",BD$7&gt;=$F21,BD$7&lt;=$F21+$G21-1),2,IF(AND($C21="Milestone",BD$7&gt;=$F21,BD$7&lt;=$F21+$G21-1),1,""))</f>
        <v/>
      </c>
      <c r="BE21" s="18">
        <f>IF(AND($C21="Goal",BE$7&gt;=$F21,BE$7&lt;=$F21+$G21-1),2,IF(AND($C21="Milestone",BE$7&gt;=$F21,BE$7&lt;=$F21+$G21-1),1,""))</f>
        <v/>
      </c>
      <c r="BF21" s="18">
        <f>IF(AND($C21="Goal",BF$7&gt;=$F21,BF$7&lt;=$F21+$G21-1),2,IF(AND($C21="Milestone",BF$7&gt;=$F21,BF$7&lt;=$F21+$G21-1),1,""))</f>
        <v/>
      </c>
      <c r="BG21" s="18">
        <f>IF(AND($C21="Goal",BG$7&gt;=$F21,BG$7&lt;=$F21+$G21-1),2,IF(AND($C21="Milestone",BG$7&gt;=$F21,BG$7&lt;=$F21+$G21-1),1,""))</f>
        <v/>
      </c>
      <c r="BH21" s="18">
        <f>IF(AND($C21="Goal",BH$7&gt;=$F21,BH$7&lt;=$F21+$G21-1),2,IF(AND($C21="Milestone",BH$7&gt;=$F21,BH$7&lt;=$F21+$G21-1),1,""))</f>
        <v/>
      </c>
      <c r="BI21" s="18">
        <f>IF(AND($C21="Goal",BI$7&gt;=$F21,BI$7&lt;=$F21+$G21-1),2,IF(AND($C21="Milestone",BI$7&gt;=$F21,BI$7&lt;=$F21+$G21-1),1,""))</f>
        <v/>
      </c>
      <c r="BJ21" s="18">
        <f>IF(AND($C21="Goal",BJ$7&gt;=$F21,BJ$7&lt;=$F21+$G21-1),2,IF(AND($C21="Milestone",BJ$7&gt;=$F21,BJ$7&lt;=$F21+$G21-1),1,""))</f>
        <v/>
      </c>
      <c r="BK21" s="18">
        <f>IF(AND($C21="Goal",BK$7&gt;=$F21,BK$7&lt;=$F21+$G21-1),2,IF(AND($C21="Milestone",BK$7&gt;=$F21,BK$7&lt;=$F21+$G21-1),1,""))</f>
        <v/>
      </c>
      <c r="BL21" s="18">
        <f>IF(AND($C21="Goal",BL$7&gt;=$F21,BL$7&lt;=$F21+$G21-1),2,IF(AND($C21="Milestone",BL$7&gt;=$F21,BL$7&lt;=$F21+$G21-1),1,""))</f>
        <v/>
      </c>
      <c r="BM21" s="19" t="n"/>
    </row>
    <row r="22" ht="40" customFormat="1" customHeight="1" s="1">
      <c r="A22" s="6" t="n"/>
      <c r="B22" s="17" t="inlineStr">
        <is>
          <t>Task 5</t>
        </is>
      </c>
      <c r="C22" s="13" t="n"/>
      <c r="D22" s="13" t="n"/>
      <c r="E22" s="14" t="n"/>
      <c r="F22" s="15">
        <f>F21+1</f>
        <v/>
      </c>
      <c r="G22" s="16" t="n">
        <v>24</v>
      </c>
      <c r="H22" s="11" t="n"/>
      <c r="I22" s="37">
        <f>IF(AND($C22="Goal",I$7&gt;=$F22,I$7&lt;=$F22+$G22-1),2,IF(AND($C22="Milestone",I$7&gt;=$F22,I$7&lt;=$F22+$G22-1),1,""))</f>
        <v/>
      </c>
      <c r="J22" s="18">
        <f>IF(AND($C22="Goal",J$7&gt;=$F22,J$7&lt;=$F22+$G22-1),2,IF(AND($C22="Milestone",J$7&gt;=$F22,J$7&lt;=$F22+$G22-1),1,""))</f>
        <v/>
      </c>
      <c r="K22" s="18">
        <f>IF(AND($C22="Goal",K$7&gt;=$F22,K$7&lt;=$F22+$G22-1),2,IF(AND($C22="Milestone",K$7&gt;=$F22,K$7&lt;=$F22+$G22-1),1,""))</f>
        <v/>
      </c>
      <c r="L22" s="18">
        <f>IF(AND($C22="Goal",L$7&gt;=$F22,L$7&lt;=$F22+$G22-1),2,IF(AND($C22="Milestone",L$7&gt;=$F22,L$7&lt;=$F22+$G22-1),1,""))</f>
        <v/>
      </c>
      <c r="M22" s="18">
        <f>IF(AND($C22="Goal",M$7&gt;=$F22,M$7&lt;=$F22+$G22-1),2,IF(AND($C22="Milestone",M$7&gt;=$F22,M$7&lt;=$F22+$G22-1),1,""))</f>
        <v/>
      </c>
      <c r="N22" s="18">
        <f>IF(AND($C22="Goal",N$7&gt;=$F22,N$7&lt;=$F22+$G22-1),2,IF(AND($C22="Milestone",N$7&gt;=$F22,N$7&lt;=$F22+$G22-1),1,""))</f>
        <v/>
      </c>
      <c r="O22" s="18">
        <f>IF(AND($C22="Goal",O$7&gt;=$F22,O$7&lt;=$F22+$G22-1),2,IF(AND($C22="Milestone",O$7&gt;=$F22,O$7&lt;=$F22+$G22-1),1,""))</f>
        <v/>
      </c>
      <c r="P22" s="18">
        <f>IF(AND($C22="Goal",P$7&gt;=$F22,P$7&lt;=$F22+$G22-1),2,IF(AND($C22="Milestone",P$7&gt;=$F22,P$7&lt;=$F22+$G22-1),1,""))</f>
        <v/>
      </c>
      <c r="Q22" s="18">
        <f>IF(AND($C22="Goal",Q$7&gt;=$F22,Q$7&lt;=$F22+$G22-1),2,IF(AND($C22="Milestone",Q$7&gt;=$F22,Q$7&lt;=$F22+$G22-1),1,""))</f>
        <v/>
      </c>
      <c r="R22" s="18">
        <f>IF(AND($C22="Goal",R$7&gt;=$F22,R$7&lt;=$F22+$G22-1),2,IF(AND($C22="Milestone",R$7&gt;=$F22,R$7&lt;=$F22+$G22-1),1,""))</f>
        <v/>
      </c>
      <c r="S22" s="18">
        <f>IF(AND($C22="Goal",S$7&gt;=$F22,S$7&lt;=$F22+$G22-1),2,IF(AND($C22="Milestone",S$7&gt;=$F22,S$7&lt;=$F22+$G22-1),1,""))</f>
        <v/>
      </c>
      <c r="T22" s="18">
        <f>IF(AND($C22="Goal",T$7&gt;=$F22,T$7&lt;=$F22+$G22-1),2,IF(AND($C22="Milestone",T$7&gt;=$F22,T$7&lt;=$F22+$G22-1),1,""))</f>
        <v/>
      </c>
      <c r="U22" s="18">
        <f>IF(AND($C22="Goal",U$7&gt;=$F22,U$7&lt;=$F22+$G22-1),2,IF(AND($C22="Milestone",U$7&gt;=$F22,U$7&lt;=$F22+$G22-1),1,""))</f>
        <v/>
      </c>
      <c r="V22" s="18">
        <f>IF(AND($C22="Goal",V$7&gt;=$F22,V$7&lt;=$F22+$G22-1),2,IF(AND($C22="Milestone",V$7&gt;=$F22,V$7&lt;=$F22+$G22-1),1,""))</f>
        <v/>
      </c>
      <c r="W22" s="18">
        <f>IF(AND($C22="Goal",W$7&gt;=$F22,W$7&lt;=$F22+$G22-1),2,IF(AND($C22="Milestone",W$7&gt;=$F22,W$7&lt;=$F22+$G22-1),1,""))</f>
        <v/>
      </c>
      <c r="X22" s="18">
        <f>IF(AND($C22="Goal",X$7&gt;=$F22,X$7&lt;=$F22+$G22-1),2,IF(AND($C22="Milestone",X$7&gt;=$F22,X$7&lt;=$F22+$G22-1),1,""))</f>
        <v/>
      </c>
      <c r="Y22" s="18">
        <f>IF(AND($C22="Goal",Y$7&gt;=$F22,Y$7&lt;=$F22+$G22-1),2,IF(AND($C22="Milestone",Y$7&gt;=$F22,Y$7&lt;=$F22+$G22-1),1,""))</f>
        <v/>
      </c>
      <c r="Z22" s="18">
        <f>IF(AND($C22="Goal",Z$7&gt;=$F22,Z$7&lt;=$F22+$G22-1),2,IF(AND($C22="Milestone",Z$7&gt;=$F22,Z$7&lt;=$F22+$G22-1),1,""))</f>
        <v/>
      </c>
      <c r="AA22" s="18">
        <f>IF(AND($C22="Goal",AA$7&gt;=$F22,AA$7&lt;=$F22+$G22-1),2,IF(AND($C22="Milestone",AA$7&gt;=$F22,AA$7&lt;=$F22+$G22-1),1,""))</f>
        <v/>
      </c>
      <c r="AB22" s="18">
        <f>IF(AND($C22="Goal",AB$7&gt;=$F22,AB$7&lt;=$F22+$G22-1),2,IF(AND($C22="Milestone",AB$7&gt;=$F22,AB$7&lt;=$F22+$G22-1),1,""))</f>
        <v/>
      </c>
      <c r="AC22" s="18">
        <f>IF(AND($C22="Goal",AC$7&gt;=$F22,AC$7&lt;=$F22+$G22-1),2,IF(AND($C22="Milestone",AC$7&gt;=$F22,AC$7&lt;=$F22+$G22-1),1,""))</f>
        <v/>
      </c>
      <c r="AD22" s="18">
        <f>IF(AND($C22="Goal",AD$7&gt;=$F22,AD$7&lt;=$F22+$G22-1),2,IF(AND($C22="Milestone",AD$7&gt;=$F22,AD$7&lt;=$F22+$G22-1),1,""))</f>
        <v/>
      </c>
      <c r="AE22" s="18">
        <f>IF(AND($C22="Goal",AE$7&gt;=$F22,AE$7&lt;=$F22+$G22-1),2,IF(AND($C22="Milestone",AE$7&gt;=$F22,AE$7&lt;=$F22+$G22-1),1,""))</f>
        <v/>
      </c>
      <c r="AF22" s="18">
        <f>IF(AND($C22="Goal",AF$7&gt;=$F22,AF$7&lt;=$F22+$G22-1),2,IF(AND($C22="Milestone",AF$7&gt;=$F22,AF$7&lt;=$F22+$G22-1),1,""))</f>
        <v/>
      </c>
      <c r="AG22" s="18">
        <f>IF(AND($C22="Goal",AG$7&gt;=$F22,AG$7&lt;=$F22+$G22-1),2,IF(AND($C22="Milestone",AG$7&gt;=$F22,AG$7&lt;=$F22+$G22-1),1,""))</f>
        <v/>
      </c>
      <c r="AH22" s="18">
        <f>IF(AND($C22="Goal",AH$7&gt;=$F22,AH$7&lt;=$F22+$G22-1),2,IF(AND($C22="Milestone",AH$7&gt;=$F22,AH$7&lt;=$F22+$G22-1),1,""))</f>
        <v/>
      </c>
      <c r="AI22" s="18">
        <f>IF(AND($C22="Goal",AI$7&gt;=$F22,AI$7&lt;=$F22+$G22-1),2,IF(AND($C22="Milestone",AI$7&gt;=$F22,AI$7&lt;=$F22+$G22-1),1,""))</f>
        <v/>
      </c>
      <c r="AJ22" s="18">
        <f>IF(AND($C22="Goal",AJ$7&gt;=$F22,AJ$7&lt;=$F22+$G22-1),2,IF(AND($C22="Milestone",AJ$7&gt;=$F22,AJ$7&lt;=$F22+$G22-1),1,""))</f>
        <v/>
      </c>
      <c r="AK22" s="18">
        <f>IF(AND($C22="Goal",AK$7&gt;=$F22,AK$7&lt;=$F22+$G22-1),2,IF(AND($C22="Milestone",AK$7&gt;=$F22,AK$7&lt;=$F22+$G22-1),1,""))</f>
        <v/>
      </c>
      <c r="AL22" s="18">
        <f>IF(AND($C22="Goal",AL$7&gt;=$F22,AL$7&lt;=$F22+$G22-1),2,IF(AND($C22="Milestone",AL$7&gt;=$F22,AL$7&lt;=$F22+$G22-1),1,""))</f>
        <v/>
      </c>
      <c r="AM22" s="18">
        <f>IF(AND($C22="Goal",AM$7&gt;=$F22,AM$7&lt;=$F22+$G22-1),2,IF(AND($C22="Milestone",AM$7&gt;=$F22,AM$7&lt;=$F22+$G22-1),1,""))</f>
        <v/>
      </c>
      <c r="AN22" s="18">
        <f>IF(AND($C22="Goal",AN$7&gt;=$F22,AN$7&lt;=$F22+$G22-1),2,IF(AND($C22="Milestone",AN$7&gt;=$F22,AN$7&lt;=$F22+$G22-1),1,""))</f>
        <v/>
      </c>
      <c r="AO22" s="18">
        <f>IF(AND($C22="Goal",AO$7&gt;=$F22,AO$7&lt;=$F22+$G22-1),2,IF(AND($C22="Milestone",AO$7&gt;=$F22,AO$7&lt;=$F22+$G22-1),1,""))</f>
        <v/>
      </c>
      <c r="AP22" s="18">
        <f>IF(AND($C22="Goal",AP$7&gt;=$F22,AP$7&lt;=$F22+$G22-1),2,IF(AND($C22="Milestone",AP$7&gt;=$F22,AP$7&lt;=$F22+$G22-1),1,""))</f>
        <v/>
      </c>
      <c r="AQ22" s="18">
        <f>IF(AND($C22="Goal",AQ$7&gt;=$F22,AQ$7&lt;=$F22+$G22-1),2,IF(AND($C22="Milestone",AQ$7&gt;=$F22,AQ$7&lt;=$F22+$G22-1),1,""))</f>
        <v/>
      </c>
      <c r="AR22" s="18">
        <f>IF(AND($C22="Goal",AR$7&gt;=$F22,AR$7&lt;=$F22+$G22-1),2,IF(AND($C22="Milestone",AR$7&gt;=$F22,AR$7&lt;=$F22+$G22-1),1,""))</f>
        <v/>
      </c>
      <c r="AS22" s="18">
        <f>IF(AND($C22="Goal",AS$7&gt;=$F22,AS$7&lt;=$F22+$G22-1),2,IF(AND($C22="Milestone",AS$7&gt;=$F22,AS$7&lt;=$F22+$G22-1),1,""))</f>
        <v/>
      </c>
      <c r="AT22" s="18">
        <f>IF(AND($C22="Goal",AT$7&gt;=$F22,AT$7&lt;=$F22+$G22-1),2,IF(AND($C22="Milestone",AT$7&gt;=$F22,AT$7&lt;=$F22+$G22-1),1,""))</f>
        <v/>
      </c>
      <c r="AU22" s="18">
        <f>IF(AND($C22="Goal",AU$7&gt;=$F22,AU$7&lt;=$F22+$G22-1),2,IF(AND($C22="Milestone",AU$7&gt;=$F22,AU$7&lt;=$F22+$G22-1),1,""))</f>
        <v/>
      </c>
      <c r="AV22" s="18">
        <f>IF(AND($C22="Goal",AV$7&gt;=$F22,AV$7&lt;=$F22+$G22-1),2,IF(AND($C22="Milestone",AV$7&gt;=$F22,AV$7&lt;=$F22+$G22-1),1,""))</f>
        <v/>
      </c>
      <c r="AW22" s="18">
        <f>IF(AND($C22="Goal",AW$7&gt;=$F22,AW$7&lt;=$F22+$G22-1),2,IF(AND($C22="Milestone",AW$7&gt;=$F22,AW$7&lt;=$F22+$G22-1),1,""))</f>
        <v/>
      </c>
      <c r="AX22" s="18">
        <f>IF(AND($C22="Goal",AX$7&gt;=$F22,AX$7&lt;=$F22+$G22-1),2,IF(AND($C22="Milestone",AX$7&gt;=$F22,AX$7&lt;=$F22+$G22-1),1,""))</f>
        <v/>
      </c>
      <c r="AY22" s="18">
        <f>IF(AND($C22="Goal",AY$7&gt;=$F22,AY$7&lt;=$F22+$G22-1),2,IF(AND($C22="Milestone",AY$7&gt;=$F22,AY$7&lt;=$F22+$G22-1),1,""))</f>
        <v/>
      </c>
      <c r="AZ22" s="18">
        <f>IF(AND($C22="Goal",AZ$7&gt;=$F22,AZ$7&lt;=$F22+$G22-1),2,IF(AND($C22="Milestone",AZ$7&gt;=$F22,AZ$7&lt;=$F22+$G22-1),1,""))</f>
        <v/>
      </c>
      <c r="BA22" s="18">
        <f>IF(AND($C22="Goal",BA$7&gt;=$F22,BA$7&lt;=$F22+$G22-1),2,IF(AND($C22="Milestone",BA$7&gt;=$F22,BA$7&lt;=$F22+$G22-1),1,""))</f>
        <v/>
      </c>
      <c r="BB22" s="18">
        <f>IF(AND($C22="Goal",BB$7&gt;=$F22,BB$7&lt;=$F22+$G22-1),2,IF(AND($C22="Milestone",BB$7&gt;=$F22,BB$7&lt;=$F22+$G22-1),1,""))</f>
        <v/>
      </c>
      <c r="BC22" s="18">
        <f>IF(AND($C22="Goal",BC$7&gt;=$F22,BC$7&lt;=$F22+$G22-1),2,IF(AND($C22="Milestone",BC$7&gt;=$F22,BC$7&lt;=$F22+$G22-1),1,""))</f>
        <v/>
      </c>
      <c r="BD22" s="18">
        <f>IF(AND($C22="Goal",BD$7&gt;=$F22,BD$7&lt;=$F22+$G22-1),2,IF(AND($C22="Milestone",BD$7&gt;=$F22,BD$7&lt;=$F22+$G22-1),1,""))</f>
        <v/>
      </c>
      <c r="BE22" s="18">
        <f>IF(AND($C22="Goal",BE$7&gt;=$F22,BE$7&lt;=$F22+$G22-1),2,IF(AND($C22="Milestone",BE$7&gt;=$F22,BE$7&lt;=$F22+$G22-1),1,""))</f>
        <v/>
      </c>
      <c r="BF22" s="18">
        <f>IF(AND($C22="Goal",BF$7&gt;=$F22,BF$7&lt;=$F22+$G22-1),2,IF(AND($C22="Milestone",BF$7&gt;=$F22,BF$7&lt;=$F22+$G22-1),1,""))</f>
        <v/>
      </c>
      <c r="BG22" s="18">
        <f>IF(AND($C22="Goal",BG$7&gt;=$F22,BG$7&lt;=$F22+$G22-1),2,IF(AND($C22="Milestone",BG$7&gt;=$F22,BG$7&lt;=$F22+$G22-1),1,""))</f>
        <v/>
      </c>
      <c r="BH22" s="18">
        <f>IF(AND($C22="Goal",BH$7&gt;=$F22,BH$7&lt;=$F22+$G22-1),2,IF(AND($C22="Milestone",BH$7&gt;=$F22,BH$7&lt;=$F22+$G22-1),1,""))</f>
        <v/>
      </c>
      <c r="BI22" s="18">
        <f>IF(AND($C22="Goal",BI$7&gt;=$F22,BI$7&lt;=$F22+$G22-1),2,IF(AND($C22="Milestone",BI$7&gt;=$F22,BI$7&lt;=$F22+$G22-1),1,""))</f>
        <v/>
      </c>
      <c r="BJ22" s="18">
        <f>IF(AND($C22="Goal",BJ$7&gt;=$F22,BJ$7&lt;=$F22+$G22-1),2,IF(AND($C22="Milestone",BJ$7&gt;=$F22,BJ$7&lt;=$F22+$G22-1),1,""))</f>
        <v/>
      </c>
      <c r="BK22" s="18">
        <f>IF(AND($C22="Goal",BK$7&gt;=$F22,BK$7&lt;=$F22+$G22-1),2,IF(AND($C22="Milestone",BK$7&gt;=$F22,BK$7&lt;=$F22+$G22-1),1,""))</f>
        <v/>
      </c>
      <c r="BL22" s="18">
        <f>IF(AND($C22="Goal",BL$7&gt;=$F22,BL$7&lt;=$F22+$G22-1),2,IF(AND($C22="Milestone",BL$7&gt;=$F22,BL$7&lt;=$F22+$G22-1),1,""))</f>
        <v/>
      </c>
      <c r="BM22" s="19" t="n"/>
    </row>
    <row r="23" ht="40" customFormat="1" customHeight="1" s="1">
      <c r="A23" s="6" t="n"/>
      <c r="B23" s="103" t="inlineStr">
        <is>
          <t>TITLE 3</t>
        </is>
      </c>
      <c r="C23" s="13" t="n"/>
      <c r="D23" s="13" t="n"/>
      <c r="E23" s="14" t="n"/>
      <c r="F23" s="15" t="n"/>
      <c r="G23" s="16" t="n"/>
      <c r="H23" s="11" t="n"/>
      <c r="I23" s="37">
        <f>IF(AND($C23="Goal",I$7&gt;=$F23,I$7&lt;=$F23+$G23-1),2,IF(AND($C23="Milestone",I$7&gt;=$F23,I$7&lt;=$F23+$G23-1),1,""))</f>
        <v/>
      </c>
      <c r="J23" s="18">
        <f>IF(AND($C23="Goal",J$7&gt;=$F23,J$7&lt;=$F23+$G23-1),2,IF(AND($C23="Milestone",J$7&gt;=$F23,J$7&lt;=$F23+$G23-1),1,""))</f>
        <v/>
      </c>
      <c r="K23" s="18">
        <f>IF(AND($C23="Goal",K$7&gt;=$F23,K$7&lt;=$F23+$G23-1),2,IF(AND($C23="Milestone",K$7&gt;=$F23,K$7&lt;=$F23+$G23-1),1,""))</f>
        <v/>
      </c>
      <c r="L23" s="18">
        <f>IF(AND($C23="Goal",L$7&gt;=$F23,L$7&lt;=$F23+$G23-1),2,IF(AND($C23="Milestone",L$7&gt;=$F23,L$7&lt;=$F23+$G23-1),1,""))</f>
        <v/>
      </c>
      <c r="M23" s="18">
        <f>IF(AND($C23="Goal",M$7&gt;=$F23,M$7&lt;=$F23+$G23-1),2,IF(AND($C23="Milestone",M$7&gt;=$F23,M$7&lt;=$F23+$G23-1),1,""))</f>
        <v/>
      </c>
      <c r="N23" s="18">
        <f>IF(AND($C23="Goal",N$7&gt;=$F23,N$7&lt;=$F23+$G23-1),2,IF(AND($C23="Milestone",N$7&gt;=$F23,N$7&lt;=$F23+$G23-1),1,""))</f>
        <v/>
      </c>
      <c r="O23" s="18">
        <f>IF(AND($C23="Goal",O$7&gt;=$F23,O$7&lt;=$F23+$G23-1),2,IF(AND($C23="Milestone",O$7&gt;=$F23,O$7&lt;=$F23+$G23-1),1,""))</f>
        <v/>
      </c>
      <c r="P23" s="18">
        <f>IF(AND($C23="Goal",P$7&gt;=$F23,P$7&lt;=$F23+$G23-1),2,IF(AND($C23="Milestone",P$7&gt;=$F23,P$7&lt;=$F23+$G23-1),1,""))</f>
        <v/>
      </c>
      <c r="Q23" s="18">
        <f>IF(AND($C23="Goal",Q$7&gt;=$F23,Q$7&lt;=$F23+$G23-1),2,IF(AND($C23="Milestone",Q$7&gt;=$F23,Q$7&lt;=$F23+$G23-1),1,""))</f>
        <v/>
      </c>
      <c r="R23" s="18">
        <f>IF(AND($C23="Goal",R$7&gt;=$F23,R$7&lt;=$F23+$G23-1),2,IF(AND($C23="Milestone",R$7&gt;=$F23,R$7&lt;=$F23+$G23-1),1,""))</f>
        <v/>
      </c>
      <c r="S23" s="18">
        <f>IF(AND($C23="Goal",S$7&gt;=$F23,S$7&lt;=$F23+$G23-1),2,IF(AND($C23="Milestone",S$7&gt;=$F23,S$7&lt;=$F23+$G23-1),1,""))</f>
        <v/>
      </c>
      <c r="T23" s="18">
        <f>IF(AND($C23="Goal",T$7&gt;=$F23,T$7&lt;=$F23+$G23-1),2,IF(AND($C23="Milestone",T$7&gt;=$F23,T$7&lt;=$F23+$G23-1),1,""))</f>
        <v/>
      </c>
      <c r="U23" s="18">
        <f>IF(AND($C23="Goal",U$7&gt;=$F23,U$7&lt;=$F23+$G23-1),2,IF(AND($C23="Milestone",U$7&gt;=$F23,U$7&lt;=$F23+$G23-1),1,""))</f>
        <v/>
      </c>
      <c r="V23" s="18">
        <f>IF(AND($C23="Goal",V$7&gt;=$F23,V$7&lt;=$F23+$G23-1),2,IF(AND($C23="Milestone",V$7&gt;=$F23,V$7&lt;=$F23+$G23-1),1,""))</f>
        <v/>
      </c>
      <c r="W23" s="18">
        <f>IF(AND($C23="Goal",W$7&gt;=$F23,W$7&lt;=$F23+$G23-1),2,IF(AND($C23="Milestone",W$7&gt;=$F23,W$7&lt;=$F23+$G23-1),1,""))</f>
        <v/>
      </c>
      <c r="X23" s="18">
        <f>IF(AND($C23="Goal",X$7&gt;=$F23,X$7&lt;=$F23+$G23-1),2,IF(AND($C23="Milestone",X$7&gt;=$F23,X$7&lt;=$F23+$G23-1),1,""))</f>
        <v/>
      </c>
      <c r="Y23" s="18">
        <f>IF(AND($C23="Goal",Y$7&gt;=$F23,Y$7&lt;=$F23+$G23-1),2,IF(AND($C23="Milestone",Y$7&gt;=$F23,Y$7&lt;=$F23+$G23-1),1,""))</f>
        <v/>
      </c>
      <c r="Z23" s="18">
        <f>IF(AND($C23="Goal",Z$7&gt;=$F23,Z$7&lt;=$F23+$G23-1),2,IF(AND($C23="Milestone",Z$7&gt;=$F23,Z$7&lt;=$F23+$G23-1),1,""))</f>
        <v/>
      </c>
      <c r="AA23" s="18">
        <f>IF(AND($C23="Goal",AA$7&gt;=$F23,AA$7&lt;=$F23+$G23-1),2,IF(AND($C23="Milestone",AA$7&gt;=$F23,AA$7&lt;=$F23+$G23-1),1,""))</f>
        <v/>
      </c>
      <c r="AB23" s="18">
        <f>IF(AND($C23="Goal",AB$7&gt;=$F23,AB$7&lt;=$F23+$G23-1),2,IF(AND($C23="Milestone",AB$7&gt;=$F23,AB$7&lt;=$F23+$G23-1),1,""))</f>
        <v/>
      </c>
      <c r="AC23" s="18">
        <f>IF(AND($C23="Goal",AC$7&gt;=$F23,AC$7&lt;=$F23+$G23-1),2,IF(AND($C23="Milestone",AC$7&gt;=$F23,AC$7&lt;=$F23+$G23-1),1,""))</f>
        <v/>
      </c>
      <c r="AD23" s="18">
        <f>IF(AND($C23="Goal",AD$7&gt;=$F23,AD$7&lt;=$F23+$G23-1),2,IF(AND($C23="Milestone",AD$7&gt;=$F23,AD$7&lt;=$F23+$G23-1),1,""))</f>
        <v/>
      </c>
      <c r="AE23" s="18">
        <f>IF(AND($C23="Goal",AE$7&gt;=$F23,AE$7&lt;=$F23+$G23-1),2,IF(AND($C23="Milestone",AE$7&gt;=$F23,AE$7&lt;=$F23+$G23-1),1,""))</f>
        <v/>
      </c>
      <c r="AF23" s="18">
        <f>IF(AND($C23="Goal",AF$7&gt;=$F23,AF$7&lt;=$F23+$G23-1),2,IF(AND($C23="Milestone",AF$7&gt;=$F23,AF$7&lt;=$F23+$G23-1),1,""))</f>
        <v/>
      </c>
      <c r="AG23" s="18">
        <f>IF(AND($C23="Goal",AG$7&gt;=$F23,AG$7&lt;=$F23+$G23-1),2,IF(AND($C23="Milestone",AG$7&gt;=$F23,AG$7&lt;=$F23+$G23-1),1,""))</f>
        <v/>
      </c>
      <c r="AH23" s="18">
        <f>IF(AND($C23="Goal",AH$7&gt;=$F23,AH$7&lt;=$F23+$G23-1),2,IF(AND($C23="Milestone",AH$7&gt;=$F23,AH$7&lt;=$F23+$G23-1),1,""))</f>
        <v/>
      </c>
      <c r="AI23" s="18">
        <f>IF(AND($C23="Goal",AI$7&gt;=$F23,AI$7&lt;=$F23+$G23-1),2,IF(AND($C23="Milestone",AI$7&gt;=$F23,AI$7&lt;=$F23+$G23-1),1,""))</f>
        <v/>
      </c>
      <c r="AJ23" s="18">
        <f>IF(AND($C23="Goal",AJ$7&gt;=$F23,AJ$7&lt;=$F23+$G23-1),2,IF(AND($C23="Milestone",AJ$7&gt;=$F23,AJ$7&lt;=$F23+$G23-1),1,""))</f>
        <v/>
      </c>
      <c r="AK23" s="18">
        <f>IF(AND($C23="Goal",AK$7&gt;=$F23,AK$7&lt;=$F23+$G23-1),2,IF(AND($C23="Milestone",AK$7&gt;=$F23,AK$7&lt;=$F23+$G23-1),1,""))</f>
        <v/>
      </c>
      <c r="AL23" s="18">
        <f>IF(AND($C23="Goal",AL$7&gt;=$F23,AL$7&lt;=$F23+$G23-1),2,IF(AND($C23="Milestone",AL$7&gt;=$F23,AL$7&lt;=$F23+$G23-1),1,""))</f>
        <v/>
      </c>
      <c r="AM23" s="18">
        <f>IF(AND($C23="Goal",AM$7&gt;=$F23,AM$7&lt;=$F23+$G23-1),2,IF(AND($C23="Milestone",AM$7&gt;=$F23,AM$7&lt;=$F23+$G23-1),1,""))</f>
        <v/>
      </c>
      <c r="AN23" s="18">
        <f>IF(AND($C23="Goal",AN$7&gt;=$F23,AN$7&lt;=$F23+$G23-1),2,IF(AND($C23="Milestone",AN$7&gt;=$F23,AN$7&lt;=$F23+$G23-1),1,""))</f>
        <v/>
      </c>
      <c r="AO23" s="18">
        <f>IF(AND($C23="Goal",AO$7&gt;=$F23,AO$7&lt;=$F23+$G23-1),2,IF(AND($C23="Milestone",AO$7&gt;=$F23,AO$7&lt;=$F23+$G23-1),1,""))</f>
        <v/>
      </c>
      <c r="AP23" s="18">
        <f>IF(AND($C23="Goal",AP$7&gt;=$F23,AP$7&lt;=$F23+$G23-1),2,IF(AND($C23="Milestone",AP$7&gt;=$F23,AP$7&lt;=$F23+$G23-1),1,""))</f>
        <v/>
      </c>
      <c r="AQ23" s="18">
        <f>IF(AND($C23="Goal",AQ$7&gt;=$F23,AQ$7&lt;=$F23+$G23-1),2,IF(AND($C23="Milestone",AQ$7&gt;=$F23,AQ$7&lt;=$F23+$G23-1),1,""))</f>
        <v/>
      </c>
      <c r="AR23" s="18">
        <f>IF(AND($C23="Goal",AR$7&gt;=$F23,AR$7&lt;=$F23+$G23-1),2,IF(AND($C23="Milestone",AR$7&gt;=$F23,AR$7&lt;=$F23+$G23-1),1,""))</f>
        <v/>
      </c>
      <c r="AS23" s="18">
        <f>IF(AND($C23="Goal",AS$7&gt;=$F23,AS$7&lt;=$F23+$G23-1),2,IF(AND($C23="Milestone",AS$7&gt;=$F23,AS$7&lt;=$F23+$G23-1),1,""))</f>
        <v/>
      </c>
      <c r="AT23" s="18">
        <f>IF(AND($C23="Goal",AT$7&gt;=$F23,AT$7&lt;=$F23+$G23-1),2,IF(AND($C23="Milestone",AT$7&gt;=$F23,AT$7&lt;=$F23+$G23-1),1,""))</f>
        <v/>
      </c>
      <c r="AU23" s="18">
        <f>IF(AND($C23="Goal",AU$7&gt;=$F23,AU$7&lt;=$F23+$G23-1),2,IF(AND($C23="Milestone",AU$7&gt;=$F23,AU$7&lt;=$F23+$G23-1),1,""))</f>
        <v/>
      </c>
      <c r="AV23" s="18">
        <f>IF(AND($C23="Goal",AV$7&gt;=$F23,AV$7&lt;=$F23+$G23-1),2,IF(AND($C23="Milestone",AV$7&gt;=$F23,AV$7&lt;=$F23+$G23-1),1,""))</f>
        <v/>
      </c>
      <c r="AW23" s="18">
        <f>IF(AND($C23="Goal",AW$7&gt;=$F23,AW$7&lt;=$F23+$G23-1),2,IF(AND($C23="Milestone",AW$7&gt;=$F23,AW$7&lt;=$F23+$G23-1),1,""))</f>
        <v/>
      </c>
      <c r="AX23" s="18">
        <f>IF(AND($C23="Goal",AX$7&gt;=$F23,AX$7&lt;=$F23+$G23-1),2,IF(AND($C23="Milestone",AX$7&gt;=$F23,AX$7&lt;=$F23+$G23-1),1,""))</f>
        <v/>
      </c>
      <c r="AY23" s="18">
        <f>IF(AND($C23="Goal",AY$7&gt;=$F23,AY$7&lt;=$F23+$G23-1),2,IF(AND($C23="Milestone",AY$7&gt;=$F23,AY$7&lt;=$F23+$G23-1),1,""))</f>
        <v/>
      </c>
      <c r="AZ23" s="18">
        <f>IF(AND($C23="Goal",AZ$7&gt;=$F23,AZ$7&lt;=$F23+$G23-1),2,IF(AND($C23="Milestone",AZ$7&gt;=$F23,AZ$7&lt;=$F23+$G23-1),1,""))</f>
        <v/>
      </c>
      <c r="BA23" s="18">
        <f>IF(AND($C23="Goal",BA$7&gt;=$F23,BA$7&lt;=$F23+$G23-1),2,IF(AND($C23="Milestone",BA$7&gt;=$F23,BA$7&lt;=$F23+$G23-1),1,""))</f>
        <v/>
      </c>
      <c r="BB23" s="18">
        <f>IF(AND($C23="Goal",BB$7&gt;=$F23,BB$7&lt;=$F23+$G23-1),2,IF(AND($C23="Milestone",BB$7&gt;=$F23,BB$7&lt;=$F23+$G23-1),1,""))</f>
        <v/>
      </c>
      <c r="BC23" s="18">
        <f>IF(AND($C23="Goal",BC$7&gt;=$F23,BC$7&lt;=$F23+$G23-1),2,IF(AND($C23="Milestone",BC$7&gt;=$F23,BC$7&lt;=$F23+$G23-1),1,""))</f>
        <v/>
      </c>
      <c r="BD23" s="18">
        <f>IF(AND($C23="Goal",BD$7&gt;=$F23,BD$7&lt;=$F23+$G23-1),2,IF(AND($C23="Milestone",BD$7&gt;=$F23,BD$7&lt;=$F23+$G23-1),1,""))</f>
        <v/>
      </c>
      <c r="BE23" s="18">
        <f>IF(AND($C23="Goal",BE$7&gt;=$F23,BE$7&lt;=$F23+$G23-1),2,IF(AND($C23="Milestone",BE$7&gt;=$F23,BE$7&lt;=$F23+$G23-1),1,""))</f>
        <v/>
      </c>
      <c r="BF23" s="18">
        <f>IF(AND($C23="Goal",BF$7&gt;=$F23,BF$7&lt;=$F23+$G23-1),2,IF(AND($C23="Milestone",BF$7&gt;=$F23,BF$7&lt;=$F23+$G23-1),1,""))</f>
        <v/>
      </c>
      <c r="BG23" s="18">
        <f>IF(AND($C23="Goal",BG$7&gt;=$F23,BG$7&lt;=$F23+$G23-1),2,IF(AND($C23="Milestone",BG$7&gt;=$F23,BG$7&lt;=$F23+$G23-1),1,""))</f>
        <v/>
      </c>
      <c r="BH23" s="18">
        <f>IF(AND($C23="Goal",BH$7&gt;=$F23,BH$7&lt;=$F23+$G23-1),2,IF(AND($C23="Milestone",BH$7&gt;=$F23,BH$7&lt;=$F23+$G23-1),1,""))</f>
        <v/>
      </c>
      <c r="BI23" s="18">
        <f>IF(AND($C23="Goal",BI$7&gt;=$F23,BI$7&lt;=$F23+$G23-1),2,IF(AND($C23="Milestone",BI$7&gt;=$F23,BI$7&lt;=$F23+$G23-1),1,""))</f>
        <v/>
      </c>
      <c r="BJ23" s="18">
        <f>IF(AND($C23="Goal",BJ$7&gt;=$F23,BJ$7&lt;=$F23+$G23-1),2,IF(AND($C23="Milestone",BJ$7&gt;=$F23,BJ$7&lt;=$F23+$G23-1),1,""))</f>
        <v/>
      </c>
      <c r="BK23" s="18">
        <f>IF(AND($C23="Goal",BK$7&gt;=$F23,BK$7&lt;=$F23+$G23-1),2,IF(AND($C23="Milestone",BK$7&gt;=$F23,BK$7&lt;=$F23+$G23-1),1,""))</f>
        <v/>
      </c>
      <c r="BL23" s="18">
        <f>IF(AND($C23="Goal",BL$7&gt;=$F23,BL$7&lt;=$F23+$G23-1),2,IF(AND($C23="Milestone",BL$7&gt;=$F23,BL$7&lt;=$F23+$G23-1),1,""))</f>
        <v/>
      </c>
      <c r="BM23" s="19" t="n"/>
    </row>
    <row r="24" ht="40" customFormat="1" customHeight="1" s="1">
      <c r="A24" s="6" t="n"/>
      <c r="B24" s="17" t="inlineStr">
        <is>
          <t>Task 1</t>
        </is>
      </c>
      <c r="C24" s="13" t="inlineStr">
        <is>
          <t>On Track</t>
        </is>
      </c>
      <c r="D24" s="13" t="n"/>
      <c r="E24" s="14" t="n"/>
      <c r="F24" s="15">
        <f>F12+15</f>
        <v/>
      </c>
      <c r="G24" s="16" t="n">
        <v>4</v>
      </c>
      <c r="H24" s="11" t="n"/>
      <c r="I24" s="37">
        <f>IF(AND($C24="Goal",I$7&gt;=$F24,I$7&lt;=$F24+$G24-1),2,IF(AND($C24="Milestone",I$7&gt;=$F24,I$7&lt;=$F24+$G24-1),1,""))</f>
        <v/>
      </c>
      <c r="J24" s="18">
        <f>IF(AND($C24="Goal",J$7&gt;=$F24,J$7&lt;=$F24+$G24-1),2,IF(AND($C24="Milestone",J$7&gt;=$F24,J$7&lt;=$F24+$G24-1),1,""))</f>
        <v/>
      </c>
      <c r="K24" s="18">
        <f>IF(AND($C24="Goal",K$7&gt;=$F24,K$7&lt;=$F24+$G24-1),2,IF(AND($C24="Milestone",K$7&gt;=$F24,K$7&lt;=$F24+$G24-1),1,""))</f>
        <v/>
      </c>
      <c r="L24" s="18">
        <f>IF(AND($C24="Goal",L$7&gt;=$F24,L$7&lt;=$F24+$G24-1),2,IF(AND($C24="Milestone",L$7&gt;=$F24,L$7&lt;=$F24+$G24-1),1,""))</f>
        <v/>
      </c>
      <c r="M24" s="18">
        <f>IF(AND($C24="Goal",M$7&gt;=$F24,M$7&lt;=$F24+$G24-1),2,IF(AND($C24="Milestone",M$7&gt;=$F24,M$7&lt;=$F24+$G24-1),1,""))</f>
        <v/>
      </c>
      <c r="N24" s="18">
        <f>IF(AND($C24="Goal",N$7&gt;=$F24,N$7&lt;=$F24+$G24-1),2,IF(AND($C24="Milestone",N$7&gt;=$F24,N$7&lt;=$F24+$G24-1),1,""))</f>
        <v/>
      </c>
      <c r="O24" s="18">
        <f>IF(AND($C24="Goal",O$7&gt;=$F24,O$7&lt;=$F24+$G24-1),2,IF(AND($C24="Milestone",O$7&gt;=$F24,O$7&lt;=$F24+$G24-1),1,""))</f>
        <v/>
      </c>
      <c r="P24" s="18">
        <f>IF(AND($C24="Goal",P$7&gt;=$F24,P$7&lt;=$F24+$G24-1),2,IF(AND($C24="Milestone",P$7&gt;=$F24,P$7&lt;=$F24+$G24-1),1,""))</f>
        <v/>
      </c>
      <c r="Q24" s="18">
        <f>IF(AND($C24="Goal",Q$7&gt;=$F24,Q$7&lt;=$F24+$G24-1),2,IF(AND($C24="Milestone",Q$7&gt;=$F24,Q$7&lt;=$F24+$G24-1),1,""))</f>
        <v/>
      </c>
      <c r="R24" s="18">
        <f>IF(AND($C24="Goal",R$7&gt;=$F24,R$7&lt;=$F24+$G24-1),2,IF(AND($C24="Milestone",R$7&gt;=$F24,R$7&lt;=$F24+$G24-1),1,""))</f>
        <v/>
      </c>
      <c r="S24" s="18">
        <f>IF(AND($C24="Goal",S$7&gt;=$F24,S$7&lt;=$F24+$G24-1),2,IF(AND($C24="Milestone",S$7&gt;=$F24,S$7&lt;=$F24+$G24-1),1,""))</f>
        <v/>
      </c>
      <c r="T24" s="18">
        <f>IF(AND($C24="Goal",T$7&gt;=$F24,T$7&lt;=$F24+$G24-1),2,IF(AND($C24="Milestone",T$7&gt;=$F24,T$7&lt;=$F24+$G24-1),1,""))</f>
        <v/>
      </c>
      <c r="U24" s="18">
        <f>IF(AND($C24="Goal",U$7&gt;=$F24,U$7&lt;=$F24+$G24-1),2,IF(AND($C24="Milestone",U$7&gt;=$F24,U$7&lt;=$F24+$G24-1),1,""))</f>
        <v/>
      </c>
      <c r="V24" s="18">
        <f>IF(AND($C24="Goal",V$7&gt;=$F24,V$7&lt;=$F24+$G24-1),2,IF(AND($C24="Milestone",V$7&gt;=$F24,V$7&lt;=$F24+$G24-1),1,""))</f>
        <v/>
      </c>
      <c r="W24" s="18">
        <f>IF(AND($C24="Goal",W$7&gt;=$F24,W$7&lt;=$F24+$G24-1),2,IF(AND($C24="Milestone",W$7&gt;=$F24,W$7&lt;=$F24+$G24-1),1,""))</f>
        <v/>
      </c>
      <c r="X24" s="18">
        <f>IF(AND($C24="Goal",X$7&gt;=$F24,X$7&lt;=$F24+$G24-1),2,IF(AND($C24="Milestone",X$7&gt;=$F24,X$7&lt;=$F24+$G24-1),1,""))</f>
        <v/>
      </c>
      <c r="Y24" s="18">
        <f>IF(AND($C24="Goal",Y$7&gt;=$F24,Y$7&lt;=$F24+$G24-1),2,IF(AND($C24="Milestone",Y$7&gt;=$F24,Y$7&lt;=$F24+$G24-1),1,""))</f>
        <v/>
      </c>
      <c r="Z24" s="18">
        <f>IF(AND($C24="Goal",Z$7&gt;=$F24,Z$7&lt;=$F24+$G24-1),2,IF(AND($C24="Milestone",Z$7&gt;=$F24,Z$7&lt;=$F24+$G24-1),1,""))</f>
        <v/>
      </c>
      <c r="AA24" s="18">
        <f>IF(AND($C24="Goal",AA$7&gt;=$F24,AA$7&lt;=$F24+$G24-1),2,IF(AND($C24="Milestone",AA$7&gt;=$F24,AA$7&lt;=$F24+$G24-1),1,""))</f>
        <v/>
      </c>
      <c r="AB24" s="18">
        <f>IF(AND($C24="Goal",AB$7&gt;=$F24,AB$7&lt;=$F24+$G24-1),2,IF(AND($C24="Milestone",AB$7&gt;=$F24,AB$7&lt;=$F24+$G24-1),1,""))</f>
        <v/>
      </c>
      <c r="AC24" s="18">
        <f>IF(AND($C24="Goal",AC$7&gt;=$F24,AC$7&lt;=$F24+$G24-1),2,IF(AND($C24="Milestone",AC$7&gt;=$F24,AC$7&lt;=$F24+$G24-1),1,""))</f>
        <v/>
      </c>
      <c r="AD24" s="18">
        <f>IF(AND($C24="Goal",AD$7&gt;=$F24,AD$7&lt;=$F24+$G24-1),2,IF(AND($C24="Milestone",AD$7&gt;=$F24,AD$7&lt;=$F24+$G24-1),1,""))</f>
        <v/>
      </c>
      <c r="AE24" s="18">
        <f>IF(AND($C24="Goal",AE$7&gt;=$F24,AE$7&lt;=$F24+$G24-1),2,IF(AND($C24="Milestone",AE$7&gt;=$F24,AE$7&lt;=$F24+$G24-1),1,""))</f>
        <v/>
      </c>
      <c r="AF24" s="18">
        <f>IF(AND($C24="Goal",AF$7&gt;=$F24,AF$7&lt;=$F24+$G24-1),2,IF(AND($C24="Milestone",AF$7&gt;=$F24,AF$7&lt;=$F24+$G24-1),1,""))</f>
        <v/>
      </c>
      <c r="AG24" s="18">
        <f>IF(AND($C24="Goal",AG$7&gt;=$F24,AG$7&lt;=$F24+$G24-1),2,IF(AND($C24="Milestone",AG$7&gt;=$F24,AG$7&lt;=$F24+$G24-1),1,""))</f>
        <v/>
      </c>
      <c r="AH24" s="18">
        <f>IF(AND($C24="Goal",AH$7&gt;=$F24,AH$7&lt;=$F24+$G24-1),2,IF(AND($C24="Milestone",AH$7&gt;=$F24,AH$7&lt;=$F24+$G24-1),1,""))</f>
        <v/>
      </c>
      <c r="AI24" s="18">
        <f>IF(AND($C24="Goal",AI$7&gt;=$F24,AI$7&lt;=$F24+$G24-1),2,IF(AND($C24="Milestone",AI$7&gt;=$F24,AI$7&lt;=$F24+$G24-1),1,""))</f>
        <v/>
      </c>
      <c r="AJ24" s="18">
        <f>IF(AND($C24="Goal",AJ$7&gt;=$F24,AJ$7&lt;=$F24+$G24-1),2,IF(AND($C24="Milestone",AJ$7&gt;=$F24,AJ$7&lt;=$F24+$G24-1),1,""))</f>
        <v/>
      </c>
      <c r="AK24" s="18">
        <f>IF(AND($C24="Goal",AK$7&gt;=$F24,AK$7&lt;=$F24+$G24-1),2,IF(AND($C24="Milestone",AK$7&gt;=$F24,AK$7&lt;=$F24+$G24-1),1,""))</f>
        <v/>
      </c>
      <c r="AL24" s="18">
        <f>IF(AND($C24="Goal",AL$7&gt;=$F24,AL$7&lt;=$F24+$G24-1),2,IF(AND($C24="Milestone",AL$7&gt;=$F24,AL$7&lt;=$F24+$G24-1),1,""))</f>
        <v/>
      </c>
      <c r="AM24" s="18">
        <f>IF(AND($C24="Goal",AM$7&gt;=$F24,AM$7&lt;=$F24+$G24-1),2,IF(AND($C24="Milestone",AM$7&gt;=$F24,AM$7&lt;=$F24+$G24-1),1,""))</f>
        <v/>
      </c>
      <c r="AN24" s="18">
        <f>IF(AND($C24="Goal",AN$7&gt;=$F24,AN$7&lt;=$F24+$G24-1),2,IF(AND($C24="Milestone",AN$7&gt;=$F24,AN$7&lt;=$F24+$G24-1),1,""))</f>
        <v/>
      </c>
      <c r="AO24" s="18">
        <f>IF(AND($C24="Goal",AO$7&gt;=$F24,AO$7&lt;=$F24+$G24-1),2,IF(AND($C24="Milestone",AO$7&gt;=$F24,AO$7&lt;=$F24+$G24-1),1,""))</f>
        <v/>
      </c>
      <c r="AP24" s="18">
        <f>IF(AND($C24="Goal",AP$7&gt;=$F24,AP$7&lt;=$F24+$G24-1),2,IF(AND($C24="Milestone",AP$7&gt;=$F24,AP$7&lt;=$F24+$G24-1),1,""))</f>
        <v/>
      </c>
      <c r="AQ24" s="18">
        <f>IF(AND($C24="Goal",AQ$7&gt;=$F24,AQ$7&lt;=$F24+$G24-1),2,IF(AND($C24="Milestone",AQ$7&gt;=$F24,AQ$7&lt;=$F24+$G24-1),1,""))</f>
        <v/>
      </c>
      <c r="AR24" s="18">
        <f>IF(AND($C24="Goal",AR$7&gt;=$F24,AR$7&lt;=$F24+$G24-1),2,IF(AND($C24="Milestone",AR$7&gt;=$F24,AR$7&lt;=$F24+$G24-1),1,""))</f>
        <v/>
      </c>
      <c r="AS24" s="18">
        <f>IF(AND($C24="Goal",AS$7&gt;=$F24,AS$7&lt;=$F24+$G24-1),2,IF(AND($C24="Milestone",AS$7&gt;=$F24,AS$7&lt;=$F24+$G24-1),1,""))</f>
        <v/>
      </c>
      <c r="AT24" s="18">
        <f>IF(AND($C24="Goal",AT$7&gt;=$F24,AT$7&lt;=$F24+$G24-1),2,IF(AND($C24="Milestone",AT$7&gt;=$F24,AT$7&lt;=$F24+$G24-1),1,""))</f>
        <v/>
      </c>
      <c r="AU24" s="18">
        <f>IF(AND($C24="Goal",AU$7&gt;=$F24,AU$7&lt;=$F24+$G24-1),2,IF(AND($C24="Milestone",AU$7&gt;=$F24,AU$7&lt;=$F24+$G24-1),1,""))</f>
        <v/>
      </c>
      <c r="AV24" s="18">
        <f>IF(AND($C24="Goal",AV$7&gt;=$F24,AV$7&lt;=$F24+$G24-1),2,IF(AND($C24="Milestone",AV$7&gt;=$F24,AV$7&lt;=$F24+$G24-1),1,""))</f>
        <v/>
      </c>
      <c r="AW24" s="18">
        <f>IF(AND($C24="Goal",AW$7&gt;=$F24,AW$7&lt;=$F24+$G24-1),2,IF(AND($C24="Milestone",AW$7&gt;=$F24,AW$7&lt;=$F24+$G24-1),1,""))</f>
        <v/>
      </c>
      <c r="AX24" s="18">
        <f>IF(AND($C24="Goal",AX$7&gt;=$F24,AX$7&lt;=$F24+$G24-1),2,IF(AND($C24="Milestone",AX$7&gt;=$F24,AX$7&lt;=$F24+$G24-1),1,""))</f>
        <v/>
      </c>
      <c r="AY24" s="18">
        <f>IF(AND($C24="Goal",AY$7&gt;=$F24,AY$7&lt;=$F24+$G24-1),2,IF(AND($C24="Milestone",AY$7&gt;=$F24,AY$7&lt;=$F24+$G24-1),1,""))</f>
        <v/>
      </c>
      <c r="AZ24" s="18">
        <f>IF(AND($C24="Goal",AZ$7&gt;=$F24,AZ$7&lt;=$F24+$G24-1),2,IF(AND($C24="Milestone",AZ$7&gt;=$F24,AZ$7&lt;=$F24+$G24-1),1,""))</f>
        <v/>
      </c>
      <c r="BA24" s="18">
        <f>IF(AND($C24="Goal",BA$7&gt;=$F24,BA$7&lt;=$F24+$G24-1),2,IF(AND($C24="Milestone",BA$7&gt;=$F24,BA$7&lt;=$F24+$G24-1),1,""))</f>
        <v/>
      </c>
      <c r="BB24" s="18">
        <f>IF(AND($C24="Goal",BB$7&gt;=$F24,BB$7&lt;=$F24+$G24-1),2,IF(AND($C24="Milestone",BB$7&gt;=$F24,BB$7&lt;=$F24+$G24-1),1,""))</f>
        <v/>
      </c>
      <c r="BC24" s="18">
        <f>IF(AND($C24="Goal",BC$7&gt;=$F24,BC$7&lt;=$F24+$G24-1),2,IF(AND($C24="Milestone",BC$7&gt;=$F24,BC$7&lt;=$F24+$G24-1),1,""))</f>
        <v/>
      </c>
      <c r="BD24" s="18">
        <f>IF(AND($C24="Goal",BD$7&gt;=$F24,BD$7&lt;=$F24+$G24-1),2,IF(AND($C24="Milestone",BD$7&gt;=$F24,BD$7&lt;=$F24+$G24-1),1,""))</f>
        <v/>
      </c>
      <c r="BE24" s="18">
        <f>IF(AND($C24="Goal",BE$7&gt;=$F24,BE$7&lt;=$F24+$G24-1),2,IF(AND($C24="Milestone",BE$7&gt;=$F24,BE$7&lt;=$F24+$G24-1),1,""))</f>
        <v/>
      </c>
      <c r="BF24" s="18">
        <f>IF(AND($C24="Goal",BF$7&gt;=$F24,BF$7&lt;=$F24+$G24-1),2,IF(AND($C24="Milestone",BF$7&gt;=$F24,BF$7&lt;=$F24+$G24-1),1,""))</f>
        <v/>
      </c>
      <c r="BG24" s="18">
        <f>IF(AND($C24="Goal",BG$7&gt;=$F24,BG$7&lt;=$F24+$G24-1),2,IF(AND($C24="Milestone",BG$7&gt;=$F24,BG$7&lt;=$F24+$G24-1),1,""))</f>
        <v/>
      </c>
      <c r="BH24" s="18">
        <f>IF(AND($C24="Goal",BH$7&gt;=$F24,BH$7&lt;=$F24+$G24-1),2,IF(AND($C24="Milestone",BH$7&gt;=$F24,BH$7&lt;=$F24+$G24-1),1,""))</f>
        <v/>
      </c>
      <c r="BI24" s="18">
        <f>IF(AND($C24="Goal",BI$7&gt;=$F24,BI$7&lt;=$F24+$G24-1),2,IF(AND($C24="Milestone",BI$7&gt;=$F24,BI$7&lt;=$F24+$G24-1),1,""))</f>
        <v/>
      </c>
      <c r="BJ24" s="18">
        <f>IF(AND($C24="Goal",BJ$7&gt;=$F24,BJ$7&lt;=$F24+$G24-1),2,IF(AND($C24="Milestone",BJ$7&gt;=$F24,BJ$7&lt;=$F24+$G24-1),1,""))</f>
        <v/>
      </c>
      <c r="BK24" s="18">
        <f>IF(AND($C24="Goal",BK$7&gt;=$F24,BK$7&lt;=$F24+$G24-1),2,IF(AND($C24="Milestone",BK$7&gt;=$F24,BK$7&lt;=$F24+$G24-1),1,""))</f>
        <v/>
      </c>
      <c r="BL24" s="18">
        <f>IF(AND($C24="Goal",BL$7&gt;=$F24,BL$7&lt;=$F24+$G24-1),2,IF(AND($C24="Milestone",BL$7&gt;=$F24,BL$7&lt;=$F24+$G24-1),1,""))</f>
        <v/>
      </c>
      <c r="BM24" s="19" t="n"/>
    </row>
    <row r="25" ht="40" customFormat="1" customHeight="1" s="1">
      <c r="A25" s="6" t="n"/>
      <c r="B25" s="17" t="inlineStr">
        <is>
          <t>Task 2</t>
        </is>
      </c>
      <c r="C25" s="13" t="inlineStr">
        <is>
          <t>Med Risk</t>
        </is>
      </c>
      <c r="D25" s="13" t="n"/>
      <c r="E25" s="14" t="n"/>
      <c r="F25" s="15">
        <f>F24+3</f>
        <v/>
      </c>
      <c r="G25" s="16" t="n">
        <v>14</v>
      </c>
      <c r="H25" s="11" t="n"/>
      <c r="I25" s="37">
        <f>IF(AND($C25="Goal",I$7&gt;=$F25,I$7&lt;=$F25+$G25-1),2,IF(AND($C25="Milestone",I$7&gt;=$F25,I$7&lt;=$F25+$G25-1),1,""))</f>
        <v/>
      </c>
      <c r="J25" s="18">
        <f>IF(AND($C25="Goal",J$7&gt;=$F25,J$7&lt;=$F25+$G25-1),2,IF(AND($C25="Milestone",J$7&gt;=$F25,J$7&lt;=$F25+$G25-1),1,""))</f>
        <v/>
      </c>
      <c r="K25" s="18">
        <f>IF(AND($C25="Goal",K$7&gt;=$F25,K$7&lt;=$F25+$G25-1),2,IF(AND($C25="Milestone",K$7&gt;=$F25,K$7&lt;=$F25+$G25-1),1,""))</f>
        <v/>
      </c>
      <c r="L25" s="18">
        <f>IF(AND($C25="Goal",L$7&gt;=$F25,L$7&lt;=$F25+$G25-1),2,IF(AND($C25="Milestone",L$7&gt;=$F25,L$7&lt;=$F25+$G25-1),1,""))</f>
        <v/>
      </c>
      <c r="M25" s="18">
        <f>IF(AND($C25="Goal",M$7&gt;=$F25,M$7&lt;=$F25+$G25-1),2,IF(AND($C25="Milestone",M$7&gt;=$F25,M$7&lt;=$F25+$G25-1),1,""))</f>
        <v/>
      </c>
      <c r="N25" s="18">
        <f>IF(AND($C25="Goal",N$7&gt;=$F25,N$7&lt;=$F25+$G25-1),2,IF(AND($C25="Milestone",N$7&gt;=$F25,N$7&lt;=$F25+$G25-1),1,""))</f>
        <v/>
      </c>
      <c r="O25" s="18">
        <f>IF(AND($C25="Goal",O$7&gt;=$F25,O$7&lt;=$F25+$G25-1),2,IF(AND($C25="Milestone",O$7&gt;=$F25,O$7&lt;=$F25+$G25-1),1,""))</f>
        <v/>
      </c>
      <c r="P25" s="18">
        <f>IF(AND($C25="Goal",P$7&gt;=$F25,P$7&lt;=$F25+$G25-1),2,IF(AND($C25="Milestone",P$7&gt;=$F25,P$7&lt;=$F25+$G25-1),1,""))</f>
        <v/>
      </c>
      <c r="Q25" s="18">
        <f>IF(AND($C25="Goal",Q$7&gt;=$F25,Q$7&lt;=$F25+$G25-1),2,IF(AND($C25="Milestone",Q$7&gt;=$F25,Q$7&lt;=$F25+$G25-1),1,""))</f>
        <v/>
      </c>
      <c r="R25" s="18">
        <f>IF(AND($C25="Goal",R$7&gt;=$F25,R$7&lt;=$F25+$G25-1),2,IF(AND($C25="Milestone",R$7&gt;=$F25,R$7&lt;=$F25+$G25-1),1,""))</f>
        <v/>
      </c>
      <c r="S25" s="18">
        <f>IF(AND($C25="Goal",S$7&gt;=$F25,S$7&lt;=$F25+$G25-1),2,IF(AND($C25="Milestone",S$7&gt;=$F25,S$7&lt;=$F25+$G25-1),1,""))</f>
        <v/>
      </c>
      <c r="T25" s="18">
        <f>IF(AND($C25="Goal",T$7&gt;=$F25,T$7&lt;=$F25+$G25-1),2,IF(AND($C25="Milestone",T$7&gt;=$F25,T$7&lt;=$F25+$G25-1),1,""))</f>
        <v/>
      </c>
      <c r="U25" s="18">
        <f>IF(AND($C25="Goal",U$7&gt;=$F25,U$7&lt;=$F25+$G25-1),2,IF(AND($C25="Milestone",U$7&gt;=$F25,U$7&lt;=$F25+$G25-1),1,""))</f>
        <v/>
      </c>
      <c r="V25" s="18">
        <f>IF(AND($C25="Goal",V$7&gt;=$F25,V$7&lt;=$F25+$G25-1),2,IF(AND($C25="Milestone",V$7&gt;=$F25,V$7&lt;=$F25+$G25-1),1,""))</f>
        <v/>
      </c>
      <c r="W25" s="18">
        <f>IF(AND($C25="Goal",W$7&gt;=$F25,W$7&lt;=$F25+$G25-1),2,IF(AND($C25="Milestone",W$7&gt;=$F25,W$7&lt;=$F25+$G25-1),1,""))</f>
        <v/>
      </c>
      <c r="X25" s="18">
        <f>IF(AND($C25="Goal",X$7&gt;=$F25,X$7&lt;=$F25+$G25-1),2,IF(AND($C25="Milestone",X$7&gt;=$F25,X$7&lt;=$F25+$G25-1),1,""))</f>
        <v/>
      </c>
      <c r="Y25" s="18">
        <f>IF(AND($C25="Goal",Y$7&gt;=$F25,Y$7&lt;=$F25+$G25-1),2,IF(AND($C25="Milestone",Y$7&gt;=$F25,Y$7&lt;=$F25+$G25-1),1,""))</f>
        <v/>
      </c>
      <c r="Z25" s="18">
        <f>IF(AND($C25="Goal",Z$7&gt;=$F25,Z$7&lt;=$F25+$G25-1),2,IF(AND($C25="Milestone",Z$7&gt;=$F25,Z$7&lt;=$F25+$G25-1),1,""))</f>
        <v/>
      </c>
      <c r="AA25" s="18">
        <f>IF(AND($C25="Goal",AA$7&gt;=$F25,AA$7&lt;=$F25+$G25-1),2,IF(AND($C25="Milestone",AA$7&gt;=$F25,AA$7&lt;=$F25+$G25-1),1,""))</f>
        <v/>
      </c>
      <c r="AB25" s="18">
        <f>IF(AND($C25="Goal",AB$7&gt;=$F25,AB$7&lt;=$F25+$G25-1),2,IF(AND($C25="Milestone",AB$7&gt;=$F25,AB$7&lt;=$F25+$G25-1),1,""))</f>
        <v/>
      </c>
      <c r="AC25" s="18">
        <f>IF(AND($C25="Goal",AC$7&gt;=$F25,AC$7&lt;=$F25+$G25-1),2,IF(AND($C25="Milestone",AC$7&gt;=$F25,AC$7&lt;=$F25+$G25-1),1,""))</f>
        <v/>
      </c>
      <c r="AD25" s="18">
        <f>IF(AND($C25="Goal",AD$7&gt;=$F25,AD$7&lt;=$F25+$G25-1),2,IF(AND($C25="Milestone",AD$7&gt;=$F25,AD$7&lt;=$F25+$G25-1),1,""))</f>
        <v/>
      </c>
      <c r="AE25" s="18">
        <f>IF(AND($C25="Goal",AE$7&gt;=$F25,AE$7&lt;=$F25+$G25-1),2,IF(AND($C25="Milestone",AE$7&gt;=$F25,AE$7&lt;=$F25+$G25-1),1,""))</f>
        <v/>
      </c>
      <c r="AF25" s="18">
        <f>IF(AND($C25="Goal",AF$7&gt;=$F25,AF$7&lt;=$F25+$G25-1),2,IF(AND($C25="Milestone",AF$7&gt;=$F25,AF$7&lt;=$F25+$G25-1),1,""))</f>
        <v/>
      </c>
      <c r="AG25" s="18">
        <f>IF(AND($C25="Goal",AG$7&gt;=$F25,AG$7&lt;=$F25+$G25-1),2,IF(AND($C25="Milestone",AG$7&gt;=$F25,AG$7&lt;=$F25+$G25-1),1,""))</f>
        <v/>
      </c>
      <c r="AH25" s="18">
        <f>IF(AND($C25="Goal",AH$7&gt;=$F25,AH$7&lt;=$F25+$G25-1),2,IF(AND($C25="Milestone",AH$7&gt;=$F25,AH$7&lt;=$F25+$G25-1),1,""))</f>
        <v/>
      </c>
      <c r="AI25" s="18">
        <f>IF(AND($C25="Goal",AI$7&gt;=$F25,AI$7&lt;=$F25+$G25-1),2,IF(AND($C25="Milestone",AI$7&gt;=$F25,AI$7&lt;=$F25+$G25-1),1,""))</f>
        <v/>
      </c>
      <c r="AJ25" s="18">
        <f>IF(AND($C25="Goal",AJ$7&gt;=$F25,AJ$7&lt;=$F25+$G25-1),2,IF(AND($C25="Milestone",AJ$7&gt;=$F25,AJ$7&lt;=$F25+$G25-1),1,""))</f>
        <v/>
      </c>
      <c r="AK25" s="18">
        <f>IF(AND($C25="Goal",AK$7&gt;=$F25,AK$7&lt;=$F25+$G25-1),2,IF(AND($C25="Milestone",AK$7&gt;=$F25,AK$7&lt;=$F25+$G25-1),1,""))</f>
        <v/>
      </c>
      <c r="AL25" s="18">
        <f>IF(AND($C25="Goal",AL$7&gt;=$F25,AL$7&lt;=$F25+$G25-1),2,IF(AND($C25="Milestone",AL$7&gt;=$F25,AL$7&lt;=$F25+$G25-1),1,""))</f>
        <v/>
      </c>
      <c r="AM25" s="18">
        <f>IF(AND($C25="Goal",AM$7&gt;=$F25,AM$7&lt;=$F25+$G25-1),2,IF(AND($C25="Milestone",AM$7&gt;=$F25,AM$7&lt;=$F25+$G25-1),1,""))</f>
        <v/>
      </c>
      <c r="AN25" s="18">
        <f>IF(AND($C25="Goal",AN$7&gt;=$F25,AN$7&lt;=$F25+$G25-1),2,IF(AND($C25="Milestone",AN$7&gt;=$F25,AN$7&lt;=$F25+$G25-1),1,""))</f>
        <v/>
      </c>
      <c r="AO25" s="18">
        <f>IF(AND($C25="Goal",AO$7&gt;=$F25,AO$7&lt;=$F25+$G25-1),2,IF(AND($C25="Milestone",AO$7&gt;=$F25,AO$7&lt;=$F25+$G25-1),1,""))</f>
        <v/>
      </c>
      <c r="AP25" s="18">
        <f>IF(AND($C25="Goal",AP$7&gt;=$F25,AP$7&lt;=$F25+$G25-1),2,IF(AND($C25="Milestone",AP$7&gt;=$F25,AP$7&lt;=$F25+$G25-1),1,""))</f>
        <v/>
      </c>
      <c r="AQ25" s="18">
        <f>IF(AND($C25="Goal",AQ$7&gt;=$F25,AQ$7&lt;=$F25+$G25-1),2,IF(AND($C25="Milestone",AQ$7&gt;=$F25,AQ$7&lt;=$F25+$G25-1),1,""))</f>
        <v/>
      </c>
      <c r="AR25" s="18">
        <f>IF(AND($C25="Goal",AR$7&gt;=$F25,AR$7&lt;=$F25+$G25-1),2,IF(AND($C25="Milestone",AR$7&gt;=$F25,AR$7&lt;=$F25+$G25-1),1,""))</f>
        <v/>
      </c>
      <c r="AS25" s="18">
        <f>IF(AND($C25="Goal",AS$7&gt;=$F25,AS$7&lt;=$F25+$G25-1),2,IF(AND($C25="Milestone",AS$7&gt;=$F25,AS$7&lt;=$F25+$G25-1),1,""))</f>
        <v/>
      </c>
      <c r="AT25" s="18">
        <f>IF(AND($C25="Goal",AT$7&gt;=$F25,AT$7&lt;=$F25+$G25-1),2,IF(AND($C25="Milestone",AT$7&gt;=$F25,AT$7&lt;=$F25+$G25-1),1,""))</f>
        <v/>
      </c>
      <c r="AU25" s="18">
        <f>IF(AND($C25="Goal",AU$7&gt;=$F25,AU$7&lt;=$F25+$G25-1),2,IF(AND($C25="Milestone",AU$7&gt;=$F25,AU$7&lt;=$F25+$G25-1),1,""))</f>
        <v/>
      </c>
      <c r="AV25" s="18">
        <f>IF(AND($C25="Goal",AV$7&gt;=$F25,AV$7&lt;=$F25+$G25-1),2,IF(AND($C25="Milestone",AV$7&gt;=$F25,AV$7&lt;=$F25+$G25-1),1,""))</f>
        <v/>
      </c>
      <c r="AW25" s="18">
        <f>IF(AND($C25="Goal",AW$7&gt;=$F25,AW$7&lt;=$F25+$G25-1),2,IF(AND($C25="Milestone",AW$7&gt;=$F25,AW$7&lt;=$F25+$G25-1),1,""))</f>
        <v/>
      </c>
      <c r="AX25" s="18">
        <f>IF(AND($C25="Goal",AX$7&gt;=$F25,AX$7&lt;=$F25+$G25-1),2,IF(AND($C25="Milestone",AX$7&gt;=$F25,AX$7&lt;=$F25+$G25-1),1,""))</f>
        <v/>
      </c>
      <c r="AY25" s="18">
        <f>IF(AND($C25="Goal",AY$7&gt;=$F25,AY$7&lt;=$F25+$G25-1),2,IF(AND($C25="Milestone",AY$7&gt;=$F25,AY$7&lt;=$F25+$G25-1),1,""))</f>
        <v/>
      </c>
      <c r="AZ25" s="18">
        <f>IF(AND($C25="Goal",AZ$7&gt;=$F25,AZ$7&lt;=$F25+$G25-1),2,IF(AND($C25="Milestone",AZ$7&gt;=$F25,AZ$7&lt;=$F25+$G25-1),1,""))</f>
        <v/>
      </c>
      <c r="BA25" s="18">
        <f>IF(AND($C25="Goal",BA$7&gt;=$F25,BA$7&lt;=$F25+$G25-1),2,IF(AND($C25="Milestone",BA$7&gt;=$F25,BA$7&lt;=$F25+$G25-1),1,""))</f>
        <v/>
      </c>
      <c r="BB25" s="18">
        <f>IF(AND($C25="Goal",BB$7&gt;=$F25,BB$7&lt;=$F25+$G25-1),2,IF(AND($C25="Milestone",BB$7&gt;=$F25,BB$7&lt;=$F25+$G25-1),1,""))</f>
        <v/>
      </c>
      <c r="BC25" s="18">
        <f>IF(AND($C25="Goal",BC$7&gt;=$F25,BC$7&lt;=$F25+$G25-1),2,IF(AND($C25="Milestone",BC$7&gt;=$F25,BC$7&lt;=$F25+$G25-1),1,""))</f>
        <v/>
      </c>
      <c r="BD25" s="18">
        <f>IF(AND($C25="Goal",BD$7&gt;=$F25,BD$7&lt;=$F25+$G25-1),2,IF(AND($C25="Milestone",BD$7&gt;=$F25,BD$7&lt;=$F25+$G25-1),1,""))</f>
        <v/>
      </c>
      <c r="BE25" s="18">
        <f>IF(AND($C25="Goal",BE$7&gt;=$F25,BE$7&lt;=$F25+$G25-1),2,IF(AND($C25="Milestone",BE$7&gt;=$F25,BE$7&lt;=$F25+$G25-1),1,""))</f>
        <v/>
      </c>
      <c r="BF25" s="18">
        <f>IF(AND($C25="Goal",BF$7&gt;=$F25,BF$7&lt;=$F25+$G25-1),2,IF(AND($C25="Milestone",BF$7&gt;=$F25,BF$7&lt;=$F25+$G25-1),1,""))</f>
        <v/>
      </c>
      <c r="BG25" s="18">
        <f>IF(AND($C25="Goal",BG$7&gt;=$F25,BG$7&lt;=$F25+$G25-1),2,IF(AND($C25="Milestone",BG$7&gt;=$F25,BG$7&lt;=$F25+$G25-1),1,""))</f>
        <v/>
      </c>
      <c r="BH25" s="18">
        <f>IF(AND($C25="Goal",BH$7&gt;=$F25,BH$7&lt;=$F25+$G25-1),2,IF(AND($C25="Milestone",BH$7&gt;=$F25,BH$7&lt;=$F25+$G25-1),1,""))</f>
        <v/>
      </c>
      <c r="BI25" s="18">
        <f>IF(AND($C25="Goal",BI$7&gt;=$F25,BI$7&lt;=$F25+$G25-1),2,IF(AND($C25="Milestone",BI$7&gt;=$F25,BI$7&lt;=$F25+$G25-1),1,""))</f>
        <v/>
      </c>
      <c r="BJ25" s="18">
        <f>IF(AND($C25="Goal",BJ$7&gt;=$F25,BJ$7&lt;=$F25+$G25-1),2,IF(AND($C25="Milestone",BJ$7&gt;=$F25,BJ$7&lt;=$F25+$G25-1),1,""))</f>
        <v/>
      </c>
      <c r="BK25" s="18">
        <f>IF(AND($C25="Goal",BK$7&gt;=$F25,BK$7&lt;=$F25+$G25-1),2,IF(AND($C25="Milestone",BK$7&gt;=$F25,BK$7&lt;=$F25+$G25-1),1,""))</f>
        <v/>
      </c>
      <c r="BL25" s="18">
        <f>IF(AND($C25="Goal",BL$7&gt;=$F25,BL$7&lt;=$F25+$G25-1),2,IF(AND($C25="Milestone",BL$7&gt;=$F25,BL$7&lt;=$F25+$G25-1),1,""))</f>
        <v/>
      </c>
      <c r="BM25" s="19" t="n"/>
    </row>
    <row r="26" ht="40" customFormat="1" customHeight="1" s="1">
      <c r="A26" s="6" t="n"/>
      <c r="B26" s="17" t="inlineStr">
        <is>
          <t>Task 3</t>
        </is>
      </c>
      <c r="C26" s="13" t="inlineStr">
        <is>
          <t>On Track</t>
        </is>
      </c>
      <c r="D26" s="13" t="n"/>
      <c r="E26" s="14" t="n"/>
      <c r="F26" s="15">
        <f>F25+15</f>
        <v/>
      </c>
      <c r="G26" s="16" t="n">
        <v>6</v>
      </c>
      <c r="H26" s="11" t="n"/>
      <c r="I26" s="37">
        <f>IF(AND($C26="Goal",I$7&gt;=$F26,I$7&lt;=$F26+$G26-1),2,IF(AND($C26="Milestone",I$7&gt;=$F26,I$7&lt;=$F26+$G26-1),1,""))</f>
        <v/>
      </c>
      <c r="J26" s="18">
        <f>IF(AND($C26="Goal",J$7&gt;=$F26,J$7&lt;=$F26+$G26-1),2,IF(AND($C26="Milestone",J$7&gt;=$F26,J$7&lt;=$F26+$G26-1),1,""))</f>
        <v/>
      </c>
      <c r="K26" s="18">
        <f>IF(AND($C26="Goal",K$7&gt;=$F26,K$7&lt;=$F26+$G26-1),2,IF(AND($C26="Milestone",K$7&gt;=$F26,K$7&lt;=$F26+$G26-1),1,""))</f>
        <v/>
      </c>
      <c r="L26" s="18">
        <f>IF(AND($C26="Goal",L$7&gt;=$F26,L$7&lt;=$F26+$G26-1),2,IF(AND($C26="Milestone",L$7&gt;=$F26,L$7&lt;=$F26+$G26-1),1,""))</f>
        <v/>
      </c>
      <c r="M26" s="18">
        <f>IF(AND($C26="Goal",M$7&gt;=$F26,M$7&lt;=$F26+$G26-1),2,IF(AND($C26="Milestone",M$7&gt;=$F26,M$7&lt;=$F26+$G26-1),1,""))</f>
        <v/>
      </c>
      <c r="N26" s="18">
        <f>IF(AND($C26="Goal",N$7&gt;=$F26,N$7&lt;=$F26+$G26-1),2,IF(AND($C26="Milestone",N$7&gt;=$F26,N$7&lt;=$F26+$G26-1),1,""))</f>
        <v/>
      </c>
      <c r="O26" s="18">
        <f>IF(AND($C26="Goal",O$7&gt;=$F26,O$7&lt;=$F26+$G26-1),2,IF(AND($C26="Milestone",O$7&gt;=$F26,O$7&lt;=$F26+$G26-1),1,""))</f>
        <v/>
      </c>
      <c r="P26" s="18">
        <f>IF(AND($C26="Goal",P$7&gt;=$F26,P$7&lt;=$F26+$G26-1),2,IF(AND($C26="Milestone",P$7&gt;=$F26,P$7&lt;=$F26+$G26-1),1,""))</f>
        <v/>
      </c>
      <c r="Q26" s="18">
        <f>IF(AND($C26="Goal",Q$7&gt;=$F26,Q$7&lt;=$F26+$G26-1),2,IF(AND($C26="Milestone",Q$7&gt;=$F26,Q$7&lt;=$F26+$G26-1),1,""))</f>
        <v/>
      </c>
      <c r="R26" s="18">
        <f>IF(AND($C26="Goal",R$7&gt;=$F26,R$7&lt;=$F26+$G26-1),2,IF(AND($C26="Milestone",R$7&gt;=$F26,R$7&lt;=$F26+$G26-1),1,""))</f>
        <v/>
      </c>
      <c r="S26" s="18">
        <f>IF(AND($C26="Goal",S$7&gt;=$F26,S$7&lt;=$F26+$G26-1),2,IF(AND($C26="Milestone",S$7&gt;=$F26,S$7&lt;=$F26+$G26-1),1,""))</f>
        <v/>
      </c>
      <c r="T26" s="18">
        <f>IF(AND($C26="Goal",T$7&gt;=$F26,T$7&lt;=$F26+$G26-1),2,IF(AND($C26="Milestone",T$7&gt;=$F26,T$7&lt;=$F26+$G26-1),1,""))</f>
        <v/>
      </c>
      <c r="U26" s="18">
        <f>IF(AND($C26="Goal",U$7&gt;=$F26,U$7&lt;=$F26+$G26-1),2,IF(AND($C26="Milestone",U$7&gt;=$F26,U$7&lt;=$F26+$G26-1),1,""))</f>
        <v/>
      </c>
      <c r="V26" s="18">
        <f>IF(AND($C26="Goal",V$7&gt;=$F26,V$7&lt;=$F26+$G26-1),2,IF(AND($C26="Milestone",V$7&gt;=$F26,V$7&lt;=$F26+$G26-1),1,""))</f>
        <v/>
      </c>
      <c r="W26" s="18">
        <f>IF(AND($C26="Goal",W$7&gt;=$F26,W$7&lt;=$F26+$G26-1),2,IF(AND($C26="Milestone",W$7&gt;=$F26,W$7&lt;=$F26+$G26-1),1,""))</f>
        <v/>
      </c>
      <c r="X26" s="18">
        <f>IF(AND($C26="Goal",X$7&gt;=$F26,X$7&lt;=$F26+$G26-1),2,IF(AND($C26="Milestone",X$7&gt;=$F26,X$7&lt;=$F26+$G26-1),1,""))</f>
        <v/>
      </c>
      <c r="Y26" s="18">
        <f>IF(AND($C26="Goal",Y$7&gt;=$F26,Y$7&lt;=$F26+$G26-1),2,IF(AND($C26="Milestone",Y$7&gt;=$F26,Y$7&lt;=$F26+$G26-1),1,""))</f>
        <v/>
      </c>
      <c r="Z26" s="18">
        <f>IF(AND($C26="Goal",Z$7&gt;=$F26,Z$7&lt;=$F26+$G26-1),2,IF(AND($C26="Milestone",Z$7&gt;=$F26,Z$7&lt;=$F26+$G26-1),1,""))</f>
        <v/>
      </c>
      <c r="AA26" s="18">
        <f>IF(AND($C26="Goal",AA$7&gt;=$F26,AA$7&lt;=$F26+$G26-1),2,IF(AND($C26="Milestone",AA$7&gt;=$F26,AA$7&lt;=$F26+$G26-1),1,""))</f>
        <v/>
      </c>
      <c r="AB26" s="18">
        <f>IF(AND($C26="Goal",AB$7&gt;=$F26,AB$7&lt;=$F26+$G26-1),2,IF(AND($C26="Milestone",AB$7&gt;=$F26,AB$7&lt;=$F26+$G26-1),1,""))</f>
        <v/>
      </c>
      <c r="AC26" s="18">
        <f>IF(AND($C26="Goal",AC$7&gt;=$F26,AC$7&lt;=$F26+$G26-1),2,IF(AND($C26="Milestone",AC$7&gt;=$F26,AC$7&lt;=$F26+$G26-1),1,""))</f>
        <v/>
      </c>
      <c r="AD26" s="18">
        <f>IF(AND($C26="Goal",AD$7&gt;=$F26,AD$7&lt;=$F26+$G26-1),2,IF(AND($C26="Milestone",AD$7&gt;=$F26,AD$7&lt;=$F26+$G26-1),1,""))</f>
        <v/>
      </c>
      <c r="AE26" s="18">
        <f>IF(AND($C26="Goal",AE$7&gt;=$F26,AE$7&lt;=$F26+$G26-1),2,IF(AND($C26="Milestone",AE$7&gt;=$F26,AE$7&lt;=$F26+$G26-1),1,""))</f>
        <v/>
      </c>
      <c r="AF26" s="18">
        <f>IF(AND($C26="Goal",AF$7&gt;=$F26,AF$7&lt;=$F26+$G26-1),2,IF(AND($C26="Milestone",AF$7&gt;=$F26,AF$7&lt;=$F26+$G26-1),1,""))</f>
        <v/>
      </c>
      <c r="AG26" s="18">
        <f>IF(AND($C26="Goal",AG$7&gt;=$F26,AG$7&lt;=$F26+$G26-1),2,IF(AND($C26="Milestone",AG$7&gt;=$F26,AG$7&lt;=$F26+$G26-1),1,""))</f>
        <v/>
      </c>
      <c r="AH26" s="18">
        <f>IF(AND($C26="Goal",AH$7&gt;=$F26,AH$7&lt;=$F26+$G26-1),2,IF(AND($C26="Milestone",AH$7&gt;=$F26,AH$7&lt;=$F26+$G26-1),1,""))</f>
        <v/>
      </c>
      <c r="AI26" s="18">
        <f>IF(AND($C26="Goal",AI$7&gt;=$F26,AI$7&lt;=$F26+$G26-1),2,IF(AND($C26="Milestone",AI$7&gt;=$F26,AI$7&lt;=$F26+$G26-1),1,""))</f>
        <v/>
      </c>
      <c r="AJ26" s="18">
        <f>IF(AND($C26="Goal",AJ$7&gt;=$F26,AJ$7&lt;=$F26+$G26-1),2,IF(AND($C26="Milestone",AJ$7&gt;=$F26,AJ$7&lt;=$F26+$G26-1),1,""))</f>
        <v/>
      </c>
      <c r="AK26" s="18">
        <f>IF(AND($C26="Goal",AK$7&gt;=$F26,AK$7&lt;=$F26+$G26-1),2,IF(AND($C26="Milestone",AK$7&gt;=$F26,AK$7&lt;=$F26+$G26-1),1,""))</f>
        <v/>
      </c>
      <c r="AL26" s="18">
        <f>IF(AND($C26="Goal",AL$7&gt;=$F26,AL$7&lt;=$F26+$G26-1),2,IF(AND($C26="Milestone",AL$7&gt;=$F26,AL$7&lt;=$F26+$G26-1),1,""))</f>
        <v/>
      </c>
      <c r="AM26" s="18">
        <f>IF(AND($C26="Goal",AM$7&gt;=$F26,AM$7&lt;=$F26+$G26-1),2,IF(AND($C26="Milestone",AM$7&gt;=$F26,AM$7&lt;=$F26+$G26-1),1,""))</f>
        <v/>
      </c>
      <c r="AN26" s="18">
        <f>IF(AND($C26="Goal",AN$7&gt;=$F26,AN$7&lt;=$F26+$G26-1),2,IF(AND($C26="Milestone",AN$7&gt;=$F26,AN$7&lt;=$F26+$G26-1),1,""))</f>
        <v/>
      </c>
      <c r="AO26" s="18">
        <f>IF(AND($C26="Goal",AO$7&gt;=$F26,AO$7&lt;=$F26+$G26-1),2,IF(AND($C26="Milestone",AO$7&gt;=$F26,AO$7&lt;=$F26+$G26-1),1,""))</f>
        <v/>
      </c>
      <c r="AP26" s="18">
        <f>IF(AND($C26="Goal",AP$7&gt;=$F26,AP$7&lt;=$F26+$G26-1),2,IF(AND($C26="Milestone",AP$7&gt;=$F26,AP$7&lt;=$F26+$G26-1),1,""))</f>
        <v/>
      </c>
      <c r="AQ26" s="18">
        <f>IF(AND($C26="Goal",AQ$7&gt;=$F26,AQ$7&lt;=$F26+$G26-1),2,IF(AND($C26="Milestone",AQ$7&gt;=$F26,AQ$7&lt;=$F26+$G26-1),1,""))</f>
        <v/>
      </c>
      <c r="AR26" s="18">
        <f>IF(AND($C26="Goal",AR$7&gt;=$F26,AR$7&lt;=$F26+$G26-1),2,IF(AND($C26="Milestone",AR$7&gt;=$F26,AR$7&lt;=$F26+$G26-1),1,""))</f>
        <v/>
      </c>
      <c r="AS26" s="18">
        <f>IF(AND($C26="Goal",AS$7&gt;=$F26,AS$7&lt;=$F26+$G26-1),2,IF(AND($C26="Milestone",AS$7&gt;=$F26,AS$7&lt;=$F26+$G26-1),1,""))</f>
        <v/>
      </c>
      <c r="AT26" s="18">
        <f>IF(AND($C26="Goal",AT$7&gt;=$F26,AT$7&lt;=$F26+$G26-1),2,IF(AND($C26="Milestone",AT$7&gt;=$F26,AT$7&lt;=$F26+$G26-1),1,""))</f>
        <v/>
      </c>
      <c r="AU26" s="18">
        <f>IF(AND($C26="Goal",AU$7&gt;=$F26,AU$7&lt;=$F26+$G26-1),2,IF(AND($C26="Milestone",AU$7&gt;=$F26,AU$7&lt;=$F26+$G26-1),1,""))</f>
        <v/>
      </c>
      <c r="AV26" s="18">
        <f>IF(AND($C26="Goal",AV$7&gt;=$F26,AV$7&lt;=$F26+$G26-1),2,IF(AND($C26="Milestone",AV$7&gt;=$F26,AV$7&lt;=$F26+$G26-1),1,""))</f>
        <v/>
      </c>
      <c r="AW26" s="18">
        <f>IF(AND($C26="Goal",AW$7&gt;=$F26,AW$7&lt;=$F26+$G26-1),2,IF(AND($C26="Milestone",AW$7&gt;=$F26,AW$7&lt;=$F26+$G26-1),1,""))</f>
        <v/>
      </c>
      <c r="AX26" s="18">
        <f>IF(AND($C26="Goal",AX$7&gt;=$F26,AX$7&lt;=$F26+$G26-1),2,IF(AND($C26="Milestone",AX$7&gt;=$F26,AX$7&lt;=$F26+$G26-1),1,""))</f>
        <v/>
      </c>
      <c r="AY26" s="18">
        <f>IF(AND($C26="Goal",AY$7&gt;=$F26,AY$7&lt;=$F26+$G26-1),2,IF(AND($C26="Milestone",AY$7&gt;=$F26,AY$7&lt;=$F26+$G26-1),1,""))</f>
        <v/>
      </c>
      <c r="AZ26" s="18">
        <f>IF(AND($C26="Goal",AZ$7&gt;=$F26,AZ$7&lt;=$F26+$G26-1),2,IF(AND($C26="Milestone",AZ$7&gt;=$F26,AZ$7&lt;=$F26+$G26-1),1,""))</f>
        <v/>
      </c>
      <c r="BA26" s="18">
        <f>IF(AND($C26="Goal",BA$7&gt;=$F26,BA$7&lt;=$F26+$G26-1),2,IF(AND($C26="Milestone",BA$7&gt;=$F26,BA$7&lt;=$F26+$G26-1),1,""))</f>
        <v/>
      </c>
      <c r="BB26" s="18">
        <f>IF(AND($C26="Goal",BB$7&gt;=$F26,BB$7&lt;=$F26+$G26-1),2,IF(AND($C26="Milestone",BB$7&gt;=$F26,BB$7&lt;=$F26+$G26-1),1,""))</f>
        <v/>
      </c>
      <c r="BC26" s="18">
        <f>IF(AND($C26="Goal",BC$7&gt;=$F26,BC$7&lt;=$F26+$G26-1),2,IF(AND($C26="Milestone",BC$7&gt;=$F26,BC$7&lt;=$F26+$G26-1),1,""))</f>
        <v/>
      </c>
      <c r="BD26" s="18">
        <f>IF(AND($C26="Goal",BD$7&gt;=$F26,BD$7&lt;=$F26+$G26-1),2,IF(AND($C26="Milestone",BD$7&gt;=$F26,BD$7&lt;=$F26+$G26-1),1,""))</f>
        <v/>
      </c>
      <c r="BE26" s="18">
        <f>IF(AND($C26="Goal",BE$7&gt;=$F26,BE$7&lt;=$F26+$G26-1),2,IF(AND($C26="Milestone",BE$7&gt;=$F26,BE$7&lt;=$F26+$G26-1),1,""))</f>
        <v/>
      </c>
      <c r="BF26" s="18">
        <f>IF(AND($C26="Goal",BF$7&gt;=$F26,BF$7&lt;=$F26+$G26-1),2,IF(AND($C26="Milestone",BF$7&gt;=$F26,BF$7&lt;=$F26+$G26-1),1,""))</f>
        <v/>
      </c>
      <c r="BG26" s="18">
        <f>IF(AND($C26="Goal",BG$7&gt;=$F26,BG$7&lt;=$F26+$G26-1),2,IF(AND($C26="Milestone",BG$7&gt;=$F26,BG$7&lt;=$F26+$G26-1),1,""))</f>
        <v/>
      </c>
      <c r="BH26" s="18">
        <f>IF(AND($C26="Goal",BH$7&gt;=$F26,BH$7&lt;=$F26+$G26-1),2,IF(AND($C26="Milestone",BH$7&gt;=$F26,BH$7&lt;=$F26+$G26-1),1,""))</f>
        <v/>
      </c>
      <c r="BI26" s="18">
        <f>IF(AND($C26="Goal",BI$7&gt;=$F26,BI$7&lt;=$F26+$G26-1),2,IF(AND($C26="Milestone",BI$7&gt;=$F26,BI$7&lt;=$F26+$G26-1),1,""))</f>
        <v/>
      </c>
      <c r="BJ26" s="18">
        <f>IF(AND($C26="Goal",BJ$7&gt;=$F26,BJ$7&lt;=$F26+$G26-1),2,IF(AND($C26="Milestone",BJ$7&gt;=$F26,BJ$7&lt;=$F26+$G26-1),1,""))</f>
        <v/>
      </c>
      <c r="BK26" s="18">
        <f>IF(AND($C26="Goal",BK$7&gt;=$F26,BK$7&lt;=$F26+$G26-1),2,IF(AND($C26="Milestone",BK$7&gt;=$F26,BK$7&lt;=$F26+$G26-1),1,""))</f>
        <v/>
      </c>
      <c r="BL26" s="18">
        <f>IF(AND($C26="Goal",BL$7&gt;=$F26,BL$7&lt;=$F26+$G26-1),2,IF(AND($C26="Milestone",BL$7&gt;=$F26,BL$7&lt;=$F26+$G26-1),1,""))</f>
        <v/>
      </c>
      <c r="BM26" s="19" t="n"/>
    </row>
    <row r="27" ht="40" customFormat="1" customHeight="1" s="1">
      <c r="A27" s="6" t="n"/>
      <c r="B27" s="17" t="inlineStr">
        <is>
          <t>Task 4</t>
        </is>
      </c>
      <c r="C27" s="13" t="inlineStr">
        <is>
          <t>Goal</t>
        </is>
      </c>
      <c r="D27" s="13" t="n"/>
      <c r="E27" s="14" t="n"/>
      <c r="F27" s="15">
        <f>F21+22</f>
        <v/>
      </c>
      <c r="G27" s="16" t="n">
        <v>3</v>
      </c>
      <c r="H27" s="11" t="n"/>
      <c r="I27" s="37">
        <f>IF(AND($C27="Goal",I$7&gt;=$F27,I$7&lt;=$F27+$G27-1),2,IF(AND($C27="Milestone",I$7&gt;=$F27,I$7&lt;=$F27+$G27-1),1,""))</f>
        <v/>
      </c>
      <c r="J27" s="18">
        <f>IF(AND($C27="Goal",J$7&gt;=$F27,J$7&lt;=$F27+$G27-1),2,IF(AND($C27="Milestone",J$7&gt;=$F27,J$7&lt;=$F27+$G27-1),1,""))</f>
        <v/>
      </c>
      <c r="K27" s="18">
        <f>IF(AND($C27="Goal",K$7&gt;=$F27,K$7&lt;=$F27+$G27-1),2,IF(AND($C27="Milestone",K$7&gt;=$F27,K$7&lt;=$F27+$G27-1),1,""))</f>
        <v/>
      </c>
      <c r="L27" s="18">
        <f>IF(AND($C27="Goal",L$7&gt;=$F27,L$7&lt;=$F27+$G27-1),2,IF(AND($C27="Milestone",L$7&gt;=$F27,L$7&lt;=$F27+$G27-1),1,""))</f>
        <v/>
      </c>
      <c r="M27" s="18">
        <f>IF(AND($C27="Goal",M$7&gt;=$F27,M$7&lt;=$F27+$G27-1),2,IF(AND($C27="Milestone",M$7&gt;=$F27,M$7&lt;=$F27+$G27-1),1,""))</f>
        <v/>
      </c>
      <c r="N27" s="18">
        <f>IF(AND($C27="Goal",N$7&gt;=$F27,N$7&lt;=$F27+$G27-1),2,IF(AND($C27="Milestone",N$7&gt;=$F27,N$7&lt;=$F27+$G27-1),1,""))</f>
        <v/>
      </c>
      <c r="O27" s="18">
        <f>IF(AND($C27="Goal",O$7&gt;=$F27,O$7&lt;=$F27+$G27-1),2,IF(AND($C27="Milestone",O$7&gt;=$F27,O$7&lt;=$F27+$G27-1),1,""))</f>
        <v/>
      </c>
      <c r="P27" s="18">
        <f>IF(AND($C27="Goal",P$7&gt;=$F27,P$7&lt;=$F27+$G27-1),2,IF(AND($C27="Milestone",P$7&gt;=$F27,P$7&lt;=$F27+$G27-1),1,""))</f>
        <v/>
      </c>
      <c r="Q27" s="18">
        <f>IF(AND($C27="Goal",Q$7&gt;=$F27,Q$7&lt;=$F27+$G27-1),2,IF(AND($C27="Milestone",Q$7&gt;=$F27,Q$7&lt;=$F27+$G27-1),1,""))</f>
        <v/>
      </c>
      <c r="R27" s="18">
        <f>IF(AND($C27="Goal",R$7&gt;=$F27,R$7&lt;=$F27+$G27-1),2,IF(AND($C27="Milestone",R$7&gt;=$F27,R$7&lt;=$F27+$G27-1),1,""))</f>
        <v/>
      </c>
      <c r="S27" s="18">
        <f>IF(AND($C27="Goal",S$7&gt;=$F27,S$7&lt;=$F27+$G27-1),2,IF(AND($C27="Milestone",S$7&gt;=$F27,S$7&lt;=$F27+$G27-1),1,""))</f>
        <v/>
      </c>
      <c r="T27" s="18">
        <f>IF(AND($C27="Goal",T$7&gt;=$F27,T$7&lt;=$F27+$G27-1),2,IF(AND($C27="Milestone",T$7&gt;=$F27,T$7&lt;=$F27+$G27-1),1,""))</f>
        <v/>
      </c>
      <c r="U27" s="18">
        <f>IF(AND($C27="Goal",U$7&gt;=$F27,U$7&lt;=$F27+$G27-1),2,IF(AND($C27="Milestone",U$7&gt;=$F27,U$7&lt;=$F27+$G27-1),1,""))</f>
        <v/>
      </c>
      <c r="V27" s="18">
        <f>IF(AND($C27="Goal",V$7&gt;=$F27,V$7&lt;=$F27+$G27-1),2,IF(AND($C27="Milestone",V$7&gt;=$F27,V$7&lt;=$F27+$G27-1),1,""))</f>
        <v/>
      </c>
      <c r="W27" s="18">
        <f>IF(AND($C27="Goal",W$7&gt;=$F27,W$7&lt;=$F27+$G27-1),2,IF(AND($C27="Milestone",W$7&gt;=$F27,W$7&lt;=$F27+$G27-1),1,""))</f>
        <v/>
      </c>
      <c r="X27" s="18">
        <f>IF(AND($C27="Goal",X$7&gt;=$F27,X$7&lt;=$F27+$G27-1),2,IF(AND($C27="Milestone",X$7&gt;=$F27,X$7&lt;=$F27+$G27-1),1,""))</f>
        <v/>
      </c>
      <c r="Y27" s="18">
        <f>IF(AND($C27="Goal",Y$7&gt;=$F27,Y$7&lt;=$F27+$G27-1),2,IF(AND($C27="Milestone",Y$7&gt;=$F27,Y$7&lt;=$F27+$G27-1),1,""))</f>
        <v/>
      </c>
      <c r="Z27" s="18">
        <f>IF(AND($C27="Goal",Z$7&gt;=$F27,Z$7&lt;=$F27+$G27-1),2,IF(AND($C27="Milestone",Z$7&gt;=$F27,Z$7&lt;=$F27+$G27-1),1,""))</f>
        <v/>
      </c>
      <c r="AA27" s="18">
        <f>IF(AND($C27="Goal",AA$7&gt;=$F27,AA$7&lt;=$F27+$G27-1),2,IF(AND($C27="Milestone",AA$7&gt;=$F27,AA$7&lt;=$F27+$G27-1),1,""))</f>
        <v/>
      </c>
      <c r="AB27" s="18">
        <f>IF(AND($C27="Goal",AB$7&gt;=$F27,AB$7&lt;=$F27+$G27-1),2,IF(AND($C27="Milestone",AB$7&gt;=$F27,AB$7&lt;=$F27+$G27-1),1,""))</f>
        <v/>
      </c>
      <c r="AC27" s="18">
        <f>IF(AND($C27="Goal",AC$7&gt;=$F27,AC$7&lt;=$F27+$G27-1),2,IF(AND($C27="Milestone",AC$7&gt;=$F27,AC$7&lt;=$F27+$G27-1),1,""))</f>
        <v/>
      </c>
      <c r="AD27" s="18">
        <f>IF(AND($C27="Goal",AD$7&gt;=$F27,AD$7&lt;=$F27+$G27-1),2,IF(AND($C27="Milestone",AD$7&gt;=$F27,AD$7&lt;=$F27+$G27-1),1,""))</f>
        <v/>
      </c>
      <c r="AE27" s="18">
        <f>IF(AND($C27="Goal",AE$7&gt;=$F27,AE$7&lt;=$F27+$G27-1),2,IF(AND($C27="Milestone",AE$7&gt;=$F27,AE$7&lt;=$F27+$G27-1),1,""))</f>
        <v/>
      </c>
      <c r="AF27" s="18">
        <f>IF(AND($C27="Goal",AF$7&gt;=$F27,AF$7&lt;=$F27+$G27-1),2,IF(AND($C27="Milestone",AF$7&gt;=$F27,AF$7&lt;=$F27+$G27-1),1,""))</f>
        <v/>
      </c>
      <c r="AG27" s="18">
        <f>IF(AND($C27="Goal",AG$7&gt;=$F27,AG$7&lt;=$F27+$G27-1),2,IF(AND($C27="Milestone",AG$7&gt;=$F27,AG$7&lt;=$F27+$G27-1),1,""))</f>
        <v/>
      </c>
      <c r="AH27" s="18">
        <f>IF(AND($C27="Goal",AH$7&gt;=$F27,AH$7&lt;=$F27+$G27-1),2,IF(AND($C27="Milestone",AH$7&gt;=$F27,AH$7&lt;=$F27+$G27-1),1,""))</f>
        <v/>
      </c>
      <c r="AI27" s="18">
        <f>IF(AND($C27="Goal",AI$7&gt;=$F27,AI$7&lt;=$F27+$G27-1),2,IF(AND($C27="Milestone",AI$7&gt;=$F27,AI$7&lt;=$F27+$G27-1),1,""))</f>
        <v/>
      </c>
      <c r="AJ27" s="18">
        <f>IF(AND($C27="Goal",AJ$7&gt;=$F27,AJ$7&lt;=$F27+$G27-1),2,IF(AND($C27="Milestone",AJ$7&gt;=$F27,AJ$7&lt;=$F27+$G27-1),1,""))</f>
        <v/>
      </c>
      <c r="AK27" s="18">
        <f>IF(AND($C27="Goal",AK$7&gt;=$F27,AK$7&lt;=$F27+$G27-1),2,IF(AND($C27="Milestone",AK$7&gt;=$F27,AK$7&lt;=$F27+$G27-1),1,""))</f>
        <v/>
      </c>
      <c r="AL27" s="18">
        <f>IF(AND($C27="Goal",AL$7&gt;=$F27,AL$7&lt;=$F27+$G27-1),2,IF(AND($C27="Milestone",AL$7&gt;=$F27,AL$7&lt;=$F27+$G27-1),1,""))</f>
        <v/>
      </c>
      <c r="AM27" s="18">
        <f>IF(AND($C27="Goal",AM$7&gt;=$F27,AM$7&lt;=$F27+$G27-1),2,IF(AND($C27="Milestone",AM$7&gt;=$F27,AM$7&lt;=$F27+$G27-1),1,""))</f>
        <v/>
      </c>
      <c r="AN27" s="18">
        <f>IF(AND($C27="Goal",AN$7&gt;=$F27,AN$7&lt;=$F27+$G27-1),2,IF(AND($C27="Milestone",AN$7&gt;=$F27,AN$7&lt;=$F27+$G27-1),1,""))</f>
        <v/>
      </c>
      <c r="AO27" s="18">
        <f>IF(AND($C27="Goal",AO$7&gt;=$F27,AO$7&lt;=$F27+$G27-1),2,IF(AND($C27="Milestone",AO$7&gt;=$F27,AO$7&lt;=$F27+$G27-1),1,""))</f>
        <v/>
      </c>
      <c r="AP27" s="18">
        <f>IF(AND($C27="Goal",AP$7&gt;=$F27,AP$7&lt;=$F27+$G27-1),2,IF(AND($C27="Milestone",AP$7&gt;=$F27,AP$7&lt;=$F27+$G27-1),1,""))</f>
        <v/>
      </c>
      <c r="AQ27" s="18">
        <f>IF(AND($C27="Goal",AQ$7&gt;=$F27,AQ$7&lt;=$F27+$G27-1),2,IF(AND($C27="Milestone",AQ$7&gt;=$F27,AQ$7&lt;=$F27+$G27-1),1,""))</f>
        <v/>
      </c>
      <c r="AR27" s="18">
        <f>IF(AND($C27="Goal",AR$7&gt;=$F27,AR$7&lt;=$F27+$G27-1),2,IF(AND($C27="Milestone",AR$7&gt;=$F27,AR$7&lt;=$F27+$G27-1),1,""))</f>
        <v/>
      </c>
      <c r="AS27" s="18">
        <f>IF(AND($C27="Goal",AS$7&gt;=$F27,AS$7&lt;=$F27+$G27-1),2,IF(AND($C27="Milestone",AS$7&gt;=$F27,AS$7&lt;=$F27+$G27-1),1,""))</f>
        <v/>
      </c>
      <c r="AT27" s="18">
        <f>IF(AND($C27="Goal",AT$7&gt;=$F27,AT$7&lt;=$F27+$G27-1),2,IF(AND($C27="Milestone",AT$7&gt;=$F27,AT$7&lt;=$F27+$G27-1),1,""))</f>
        <v/>
      </c>
      <c r="AU27" s="18">
        <f>IF(AND($C27="Goal",AU$7&gt;=$F27,AU$7&lt;=$F27+$G27-1),2,IF(AND($C27="Milestone",AU$7&gt;=$F27,AU$7&lt;=$F27+$G27-1),1,""))</f>
        <v/>
      </c>
      <c r="AV27" s="18">
        <f>IF(AND($C27="Goal",AV$7&gt;=$F27,AV$7&lt;=$F27+$G27-1),2,IF(AND($C27="Milestone",AV$7&gt;=$F27,AV$7&lt;=$F27+$G27-1),1,""))</f>
        <v/>
      </c>
      <c r="AW27" s="18">
        <f>IF(AND($C27="Goal",AW$7&gt;=$F27,AW$7&lt;=$F27+$G27-1),2,IF(AND($C27="Milestone",AW$7&gt;=$F27,AW$7&lt;=$F27+$G27-1),1,""))</f>
        <v/>
      </c>
      <c r="AX27" s="18">
        <f>IF(AND($C27="Goal",AX$7&gt;=$F27,AX$7&lt;=$F27+$G27-1),2,IF(AND($C27="Milestone",AX$7&gt;=$F27,AX$7&lt;=$F27+$G27-1),1,""))</f>
        <v/>
      </c>
      <c r="AY27" s="18">
        <f>IF(AND($C27="Goal",AY$7&gt;=$F27,AY$7&lt;=$F27+$G27-1),2,IF(AND($C27="Milestone",AY$7&gt;=$F27,AY$7&lt;=$F27+$G27-1),1,""))</f>
        <v/>
      </c>
      <c r="AZ27" s="18">
        <f>IF(AND($C27="Goal",AZ$7&gt;=$F27,AZ$7&lt;=$F27+$G27-1),2,IF(AND($C27="Milestone",AZ$7&gt;=$F27,AZ$7&lt;=$F27+$G27-1),1,""))</f>
        <v/>
      </c>
      <c r="BA27" s="18">
        <f>IF(AND($C27="Goal",BA$7&gt;=$F27,BA$7&lt;=$F27+$G27-1),2,IF(AND($C27="Milestone",BA$7&gt;=$F27,BA$7&lt;=$F27+$G27-1),1,""))</f>
        <v/>
      </c>
      <c r="BB27" s="18">
        <f>IF(AND($C27="Goal",BB$7&gt;=$F27,BB$7&lt;=$F27+$G27-1),2,IF(AND($C27="Milestone",BB$7&gt;=$F27,BB$7&lt;=$F27+$G27-1),1,""))</f>
        <v/>
      </c>
      <c r="BC27" s="18">
        <f>IF(AND($C27="Goal",BC$7&gt;=$F27,BC$7&lt;=$F27+$G27-1),2,IF(AND($C27="Milestone",BC$7&gt;=$F27,BC$7&lt;=$F27+$G27-1),1,""))</f>
        <v/>
      </c>
      <c r="BD27" s="18">
        <f>IF(AND($C27="Goal",BD$7&gt;=$F27,BD$7&lt;=$F27+$G27-1),2,IF(AND($C27="Milestone",BD$7&gt;=$F27,BD$7&lt;=$F27+$G27-1),1,""))</f>
        <v/>
      </c>
      <c r="BE27" s="18">
        <f>IF(AND($C27="Goal",BE$7&gt;=$F27,BE$7&lt;=$F27+$G27-1),2,IF(AND($C27="Milestone",BE$7&gt;=$F27,BE$7&lt;=$F27+$G27-1),1,""))</f>
        <v/>
      </c>
      <c r="BF27" s="18">
        <f>IF(AND($C27="Goal",BF$7&gt;=$F27,BF$7&lt;=$F27+$G27-1),2,IF(AND($C27="Milestone",BF$7&gt;=$F27,BF$7&lt;=$F27+$G27-1),1,""))</f>
        <v/>
      </c>
      <c r="BG27" s="18">
        <f>IF(AND($C27="Goal",BG$7&gt;=$F27,BG$7&lt;=$F27+$G27-1),2,IF(AND($C27="Milestone",BG$7&gt;=$F27,BG$7&lt;=$F27+$G27-1),1,""))</f>
        <v/>
      </c>
      <c r="BH27" s="18">
        <f>IF(AND($C27="Goal",BH$7&gt;=$F27,BH$7&lt;=$F27+$G27-1),2,IF(AND($C27="Milestone",BH$7&gt;=$F27,BH$7&lt;=$F27+$G27-1),1,""))</f>
        <v/>
      </c>
      <c r="BI27" s="18">
        <f>IF(AND($C27="Goal",BI$7&gt;=$F27,BI$7&lt;=$F27+$G27-1),2,IF(AND($C27="Milestone",BI$7&gt;=$F27,BI$7&lt;=$F27+$G27-1),1,""))</f>
        <v/>
      </c>
      <c r="BJ27" s="18">
        <f>IF(AND($C27="Goal",BJ$7&gt;=$F27,BJ$7&lt;=$F27+$G27-1),2,IF(AND($C27="Milestone",BJ$7&gt;=$F27,BJ$7&lt;=$F27+$G27-1),1,""))</f>
        <v/>
      </c>
      <c r="BK27" s="18">
        <f>IF(AND($C27="Goal",BK$7&gt;=$F27,BK$7&lt;=$F27+$G27-1),2,IF(AND($C27="Milestone",BK$7&gt;=$F27,BK$7&lt;=$F27+$G27-1),1,""))</f>
        <v/>
      </c>
      <c r="BL27" s="18">
        <f>IF(AND($C27="Goal",BL$7&gt;=$F27,BL$7&lt;=$F27+$G27-1),2,IF(AND($C27="Milestone",BL$7&gt;=$F27,BL$7&lt;=$F27+$G27-1),1,""))</f>
        <v/>
      </c>
      <c r="BM27" s="19" t="n"/>
    </row>
    <row r="28" ht="40" customFormat="1" customHeight="1" s="1">
      <c r="A28" s="6" t="n"/>
      <c r="B28" s="17" t="inlineStr">
        <is>
          <t>Task 5</t>
        </is>
      </c>
      <c r="C28" s="13" t="inlineStr">
        <is>
          <t>Low Risk</t>
        </is>
      </c>
      <c r="D28" s="13" t="n"/>
      <c r="E28" s="14" t="n"/>
      <c r="F28" s="15">
        <f>F16</f>
        <v/>
      </c>
      <c r="G28" s="16" t="n">
        <v>19</v>
      </c>
      <c r="H28" s="11" t="n"/>
      <c r="I28" s="37">
        <f>IF(AND($C28="Goal",I$7&gt;=$F28,I$7&lt;=$F28+$G28-1),2,IF(AND($C28="Milestone",I$7&gt;=$F28,I$7&lt;=$F28+$G28-1),1,""))</f>
        <v/>
      </c>
      <c r="J28" s="18">
        <f>IF(AND($C28="Goal",J$7&gt;=$F28,J$7&lt;=$F28+$G28-1),2,IF(AND($C28="Milestone",J$7&gt;=$F28,J$7&lt;=$F28+$G28-1),1,""))</f>
        <v/>
      </c>
      <c r="K28" s="18">
        <f>IF(AND($C28="Goal",K$7&gt;=$F28,K$7&lt;=$F28+$G28-1),2,IF(AND($C28="Milestone",K$7&gt;=$F28,K$7&lt;=$F28+$G28-1),1,""))</f>
        <v/>
      </c>
      <c r="L28" s="18">
        <f>IF(AND($C28="Goal",L$7&gt;=$F28,L$7&lt;=$F28+$G28-1),2,IF(AND($C28="Milestone",L$7&gt;=$F28,L$7&lt;=$F28+$G28-1),1,""))</f>
        <v/>
      </c>
      <c r="M28" s="18">
        <f>IF(AND($C28="Goal",M$7&gt;=$F28,M$7&lt;=$F28+$G28-1),2,IF(AND($C28="Milestone",M$7&gt;=$F28,M$7&lt;=$F28+$G28-1),1,""))</f>
        <v/>
      </c>
      <c r="N28" s="18">
        <f>IF(AND($C28="Goal",N$7&gt;=$F28,N$7&lt;=$F28+$G28-1),2,IF(AND($C28="Milestone",N$7&gt;=$F28,N$7&lt;=$F28+$G28-1),1,""))</f>
        <v/>
      </c>
      <c r="O28" s="18">
        <f>IF(AND($C28="Goal",O$7&gt;=$F28,O$7&lt;=$F28+$G28-1),2,IF(AND($C28="Milestone",O$7&gt;=$F28,O$7&lt;=$F28+$G28-1),1,""))</f>
        <v/>
      </c>
      <c r="P28" s="18">
        <f>IF(AND($C28="Goal",P$7&gt;=$F28,P$7&lt;=$F28+$G28-1),2,IF(AND($C28="Milestone",P$7&gt;=$F28,P$7&lt;=$F28+$G28-1),1,""))</f>
        <v/>
      </c>
      <c r="Q28" s="18">
        <f>IF(AND($C28="Goal",Q$7&gt;=$F28,Q$7&lt;=$F28+$G28-1),2,IF(AND($C28="Milestone",Q$7&gt;=$F28,Q$7&lt;=$F28+$G28-1),1,""))</f>
        <v/>
      </c>
      <c r="R28" s="18">
        <f>IF(AND($C28="Goal",R$7&gt;=$F28,R$7&lt;=$F28+$G28-1),2,IF(AND($C28="Milestone",R$7&gt;=$F28,R$7&lt;=$F28+$G28-1),1,""))</f>
        <v/>
      </c>
      <c r="S28" s="18">
        <f>IF(AND($C28="Goal",S$7&gt;=$F28,S$7&lt;=$F28+$G28-1),2,IF(AND($C28="Milestone",S$7&gt;=$F28,S$7&lt;=$F28+$G28-1),1,""))</f>
        <v/>
      </c>
      <c r="T28" s="18">
        <f>IF(AND($C28="Goal",T$7&gt;=$F28,T$7&lt;=$F28+$G28-1),2,IF(AND($C28="Milestone",T$7&gt;=$F28,T$7&lt;=$F28+$G28-1),1,""))</f>
        <v/>
      </c>
      <c r="U28" s="18">
        <f>IF(AND($C28="Goal",U$7&gt;=$F28,U$7&lt;=$F28+$G28-1),2,IF(AND($C28="Milestone",U$7&gt;=$F28,U$7&lt;=$F28+$G28-1),1,""))</f>
        <v/>
      </c>
      <c r="V28" s="18">
        <f>IF(AND($C28="Goal",V$7&gt;=$F28,V$7&lt;=$F28+$G28-1),2,IF(AND($C28="Milestone",V$7&gt;=$F28,V$7&lt;=$F28+$G28-1),1,""))</f>
        <v/>
      </c>
      <c r="W28" s="18">
        <f>IF(AND($C28="Goal",W$7&gt;=$F28,W$7&lt;=$F28+$G28-1),2,IF(AND($C28="Milestone",W$7&gt;=$F28,W$7&lt;=$F28+$G28-1),1,""))</f>
        <v/>
      </c>
      <c r="X28" s="18">
        <f>IF(AND($C28="Goal",X$7&gt;=$F28,X$7&lt;=$F28+$G28-1),2,IF(AND($C28="Milestone",X$7&gt;=$F28,X$7&lt;=$F28+$G28-1),1,""))</f>
        <v/>
      </c>
      <c r="Y28" s="18">
        <f>IF(AND($C28="Goal",Y$7&gt;=$F28,Y$7&lt;=$F28+$G28-1),2,IF(AND($C28="Milestone",Y$7&gt;=$F28,Y$7&lt;=$F28+$G28-1),1,""))</f>
        <v/>
      </c>
      <c r="Z28" s="18">
        <f>IF(AND($C28="Goal",Z$7&gt;=$F28,Z$7&lt;=$F28+$G28-1),2,IF(AND($C28="Milestone",Z$7&gt;=$F28,Z$7&lt;=$F28+$G28-1),1,""))</f>
        <v/>
      </c>
      <c r="AA28" s="18">
        <f>IF(AND($C28="Goal",AA$7&gt;=$F28,AA$7&lt;=$F28+$G28-1),2,IF(AND($C28="Milestone",AA$7&gt;=$F28,AA$7&lt;=$F28+$G28-1),1,""))</f>
        <v/>
      </c>
      <c r="AB28" s="18">
        <f>IF(AND($C28="Goal",AB$7&gt;=$F28,AB$7&lt;=$F28+$G28-1),2,IF(AND($C28="Milestone",AB$7&gt;=$F28,AB$7&lt;=$F28+$G28-1),1,""))</f>
        <v/>
      </c>
      <c r="AC28" s="18">
        <f>IF(AND($C28="Goal",AC$7&gt;=$F28,AC$7&lt;=$F28+$G28-1),2,IF(AND($C28="Milestone",AC$7&gt;=$F28,AC$7&lt;=$F28+$G28-1),1,""))</f>
        <v/>
      </c>
      <c r="AD28" s="18">
        <f>IF(AND($C28="Goal",AD$7&gt;=$F28,AD$7&lt;=$F28+$G28-1),2,IF(AND($C28="Milestone",AD$7&gt;=$F28,AD$7&lt;=$F28+$G28-1),1,""))</f>
        <v/>
      </c>
      <c r="AE28" s="18">
        <f>IF(AND($C28="Goal",AE$7&gt;=$F28,AE$7&lt;=$F28+$G28-1),2,IF(AND($C28="Milestone",AE$7&gt;=$F28,AE$7&lt;=$F28+$G28-1),1,""))</f>
        <v/>
      </c>
      <c r="AF28" s="18">
        <f>IF(AND($C28="Goal",AF$7&gt;=$F28,AF$7&lt;=$F28+$G28-1),2,IF(AND($C28="Milestone",AF$7&gt;=$F28,AF$7&lt;=$F28+$G28-1),1,""))</f>
        <v/>
      </c>
      <c r="AG28" s="18">
        <f>IF(AND($C28="Goal",AG$7&gt;=$F28,AG$7&lt;=$F28+$G28-1),2,IF(AND($C28="Milestone",AG$7&gt;=$F28,AG$7&lt;=$F28+$G28-1),1,""))</f>
        <v/>
      </c>
      <c r="AH28" s="18">
        <f>IF(AND($C28="Goal",AH$7&gt;=$F28,AH$7&lt;=$F28+$G28-1),2,IF(AND($C28="Milestone",AH$7&gt;=$F28,AH$7&lt;=$F28+$G28-1),1,""))</f>
        <v/>
      </c>
      <c r="AI28" s="18">
        <f>IF(AND($C28="Goal",AI$7&gt;=$F28,AI$7&lt;=$F28+$G28-1),2,IF(AND($C28="Milestone",AI$7&gt;=$F28,AI$7&lt;=$F28+$G28-1),1,""))</f>
        <v/>
      </c>
      <c r="AJ28" s="18">
        <f>IF(AND($C28="Goal",AJ$7&gt;=$F28,AJ$7&lt;=$F28+$G28-1),2,IF(AND($C28="Milestone",AJ$7&gt;=$F28,AJ$7&lt;=$F28+$G28-1),1,""))</f>
        <v/>
      </c>
      <c r="AK28" s="18">
        <f>IF(AND($C28="Goal",AK$7&gt;=$F28,AK$7&lt;=$F28+$G28-1),2,IF(AND($C28="Milestone",AK$7&gt;=$F28,AK$7&lt;=$F28+$G28-1),1,""))</f>
        <v/>
      </c>
      <c r="AL28" s="18">
        <f>IF(AND($C28="Goal",AL$7&gt;=$F28,AL$7&lt;=$F28+$G28-1),2,IF(AND($C28="Milestone",AL$7&gt;=$F28,AL$7&lt;=$F28+$G28-1),1,""))</f>
        <v/>
      </c>
      <c r="AM28" s="18">
        <f>IF(AND($C28="Goal",AM$7&gt;=$F28,AM$7&lt;=$F28+$G28-1),2,IF(AND($C28="Milestone",AM$7&gt;=$F28,AM$7&lt;=$F28+$G28-1),1,""))</f>
        <v/>
      </c>
      <c r="AN28" s="18">
        <f>IF(AND($C28="Goal",AN$7&gt;=$F28,AN$7&lt;=$F28+$G28-1),2,IF(AND($C28="Milestone",AN$7&gt;=$F28,AN$7&lt;=$F28+$G28-1),1,""))</f>
        <v/>
      </c>
      <c r="AO28" s="18">
        <f>IF(AND($C28="Goal",AO$7&gt;=$F28,AO$7&lt;=$F28+$G28-1),2,IF(AND($C28="Milestone",AO$7&gt;=$F28,AO$7&lt;=$F28+$G28-1),1,""))</f>
        <v/>
      </c>
      <c r="AP28" s="18">
        <f>IF(AND($C28="Goal",AP$7&gt;=$F28,AP$7&lt;=$F28+$G28-1),2,IF(AND($C28="Milestone",AP$7&gt;=$F28,AP$7&lt;=$F28+$G28-1),1,""))</f>
        <v/>
      </c>
      <c r="AQ28" s="18">
        <f>IF(AND($C28="Goal",AQ$7&gt;=$F28,AQ$7&lt;=$F28+$G28-1),2,IF(AND($C28="Milestone",AQ$7&gt;=$F28,AQ$7&lt;=$F28+$G28-1),1,""))</f>
        <v/>
      </c>
      <c r="AR28" s="18">
        <f>IF(AND($C28="Goal",AR$7&gt;=$F28,AR$7&lt;=$F28+$G28-1),2,IF(AND($C28="Milestone",AR$7&gt;=$F28,AR$7&lt;=$F28+$G28-1),1,""))</f>
        <v/>
      </c>
      <c r="AS28" s="18">
        <f>IF(AND($C28="Goal",AS$7&gt;=$F28,AS$7&lt;=$F28+$G28-1),2,IF(AND($C28="Milestone",AS$7&gt;=$F28,AS$7&lt;=$F28+$G28-1),1,""))</f>
        <v/>
      </c>
      <c r="AT28" s="18">
        <f>IF(AND($C28="Goal",AT$7&gt;=$F28,AT$7&lt;=$F28+$G28-1),2,IF(AND($C28="Milestone",AT$7&gt;=$F28,AT$7&lt;=$F28+$G28-1),1,""))</f>
        <v/>
      </c>
      <c r="AU28" s="18">
        <f>IF(AND($C28="Goal",AU$7&gt;=$F28,AU$7&lt;=$F28+$G28-1),2,IF(AND($C28="Milestone",AU$7&gt;=$F28,AU$7&lt;=$F28+$G28-1),1,""))</f>
        <v/>
      </c>
      <c r="AV28" s="18">
        <f>IF(AND($C28="Goal",AV$7&gt;=$F28,AV$7&lt;=$F28+$G28-1),2,IF(AND($C28="Milestone",AV$7&gt;=$F28,AV$7&lt;=$F28+$G28-1),1,""))</f>
        <v/>
      </c>
      <c r="AW28" s="18">
        <f>IF(AND($C28="Goal",AW$7&gt;=$F28,AW$7&lt;=$F28+$G28-1),2,IF(AND($C28="Milestone",AW$7&gt;=$F28,AW$7&lt;=$F28+$G28-1),1,""))</f>
        <v/>
      </c>
      <c r="AX28" s="18">
        <f>IF(AND($C28="Goal",AX$7&gt;=$F28,AX$7&lt;=$F28+$G28-1),2,IF(AND($C28="Milestone",AX$7&gt;=$F28,AX$7&lt;=$F28+$G28-1),1,""))</f>
        <v/>
      </c>
      <c r="AY28" s="18">
        <f>IF(AND($C28="Goal",AY$7&gt;=$F28,AY$7&lt;=$F28+$G28-1),2,IF(AND($C28="Milestone",AY$7&gt;=$F28,AY$7&lt;=$F28+$G28-1),1,""))</f>
        <v/>
      </c>
      <c r="AZ28" s="18">
        <f>IF(AND($C28="Goal",AZ$7&gt;=$F28,AZ$7&lt;=$F28+$G28-1),2,IF(AND($C28="Milestone",AZ$7&gt;=$F28,AZ$7&lt;=$F28+$G28-1),1,""))</f>
        <v/>
      </c>
      <c r="BA28" s="18">
        <f>IF(AND($C28="Goal",BA$7&gt;=$F28,BA$7&lt;=$F28+$G28-1),2,IF(AND($C28="Milestone",BA$7&gt;=$F28,BA$7&lt;=$F28+$G28-1),1,""))</f>
        <v/>
      </c>
      <c r="BB28" s="18">
        <f>IF(AND($C28="Goal",BB$7&gt;=$F28,BB$7&lt;=$F28+$G28-1),2,IF(AND($C28="Milestone",BB$7&gt;=$F28,BB$7&lt;=$F28+$G28-1),1,""))</f>
        <v/>
      </c>
      <c r="BC28" s="18">
        <f>IF(AND($C28="Goal",BC$7&gt;=$F28,BC$7&lt;=$F28+$G28-1),2,IF(AND($C28="Milestone",BC$7&gt;=$F28,BC$7&lt;=$F28+$G28-1),1,""))</f>
        <v/>
      </c>
      <c r="BD28" s="18">
        <f>IF(AND($C28="Goal",BD$7&gt;=$F28,BD$7&lt;=$F28+$G28-1),2,IF(AND($C28="Milestone",BD$7&gt;=$F28,BD$7&lt;=$F28+$G28-1),1,""))</f>
        <v/>
      </c>
      <c r="BE28" s="18">
        <f>IF(AND($C28="Goal",BE$7&gt;=$F28,BE$7&lt;=$F28+$G28-1),2,IF(AND($C28="Milestone",BE$7&gt;=$F28,BE$7&lt;=$F28+$G28-1),1,""))</f>
        <v/>
      </c>
      <c r="BF28" s="18">
        <f>IF(AND($C28="Goal",BF$7&gt;=$F28,BF$7&lt;=$F28+$G28-1),2,IF(AND($C28="Milestone",BF$7&gt;=$F28,BF$7&lt;=$F28+$G28-1),1,""))</f>
        <v/>
      </c>
      <c r="BG28" s="18">
        <f>IF(AND($C28="Goal",BG$7&gt;=$F28,BG$7&lt;=$F28+$G28-1),2,IF(AND($C28="Milestone",BG$7&gt;=$F28,BG$7&lt;=$F28+$G28-1),1,""))</f>
        <v/>
      </c>
      <c r="BH28" s="18">
        <f>IF(AND($C28="Goal",BH$7&gt;=$F28,BH$7&lt;=$F28+$G28-1),2,IF(AND($C28="Milestone",BH$7&gt;=$F28,BH$7&lt;=$F28+$G28-1),1,""))</f>
        <v/>
      </c>
      <c r="BI28" s="18">
        <f>IF(AND($C28="Goal",BI$7&gt;=$F28,BI$7&lt;=$F28+$G28-1),2,IF(AND($C28="Milestone",BI$7&gt;=$F28,BI$7&lt;=$F28+$G28-1),1,""))</f>
        <v/>
      </c>
      <c r="BJ28" s="18">
        <f>IF(AND($C28="Goal",BJ$7&gt;=$F28,BJ$7&lt;=$F28+$G28-1),2,IF(AND($C28="Milestone",BJ$7&gt;=$F28,BJ$7&lt;=$F28+$G28-1),1,""))</f>
        <v/>
      </c>
      <c r="BK28" s="18">
        <f>IF(AND($C28="Goal",BK$7&gt;=$F28,BK$7&lt;=$F28+$G28-1),2,IF(AND($C28="Milestone",BK$7&gt;=$F28,BK$7&lt;=$F28+$G28-1),1,""))</f>
        <v/>
      </c>
      <c r="BL28" s="18">
        <f>IF(AND($C28="Goal",BL$7&gt;=$F28,BL$7&lt;=$F28+$G28-1),2,IF(AND($C28="Milestone",BL$7&gt;=$F28,BL$7&lt;=$F28+$G28-1),1,""))</f>
        <v/>
      </c>
      <c r="BM28" s="19" t="n"/>
    </row>
    <row r="29" ht="40" customFormat="1" customHeight="1" s="1">
      <c r="A29" s="6" t="n"/>
      <c r="B29" s="103" t="inlineStr">
        <is>
          <t>TITLE 4</t>
        </is>
      </c>
      <c r="C29" s="13" t="n"/>
      <c r="D29" s="13" t="n"/>
      <c r="E29" s="14" t="n"/>
      <c r="F29" s="15" t="n"/>
      <c r="G29" s="16" t="n"/>
      <c r="H29" s="11" t="n"/>
      <c r="I29" s="37">
        <f>IF(AND($C29="Goal",I$7&gt;=$F29,I$7&lt;=$F29+$G29-1),2,IF(AND($C29="Milestone",I$7&gt;=$F29,I$7&lt;=$F29+$G29-1),1,""))</f>
        <v/>
      </c>
      <c r="J29" s="18">
        <f>IF(AND($C29="Goal",J$7&gt;=$F29,J$7&lt;=$F29+$G29-1),2,IF(AND($C29="Milestone",J$7&gt;=$F29,J$7&lt;=$F29+$G29-1),1,""))</f>
        <v/>
      </c>
      <c r="K29" s="18">
        <f>IF(AND($C29="Goal",K$7&gt;=$F29,K$7&lt;=$F29+$G29-1),2,IF(AND($C29="Milestone",K$7&gt;=$F29,K$7&lt;=$F29+$G29-1),1,""))</f>
        <v/>
      </c>
      <c r="L29" s="18">
        <f>IF(AND($C29="Goal",L$7&gt;=$F29,L$7&lt;=$F29+$G29-1),2,IF(AND($C29="Milestone",L$7&gt;=$F29,L$7&lt;=$F29+$G29-1),1,""))</f>
        <v/>
      </c>
      <c r="M29" s="18">
        <f>IF(AND($C29="Goal",M$7&gt;=$F29,M$7&lt;=$F29+$G29-1),2,IF(AND($C29="Milestone",M$7&gt;=$F29,M$7&lt;=$F29+$G29-1),1,""))</f>
        <v/>
      </c>
      <c r="N29" s="18">
        <f>IF(AND($C29="Goal",N$7&gt;=$F29,N$7&lt;=$F29+$G29-1),2,IF(AND($C29="Milestone",N$7&gt;=$F29,N$7&lt;=$F29+$G29-1),1,""))</f>
        <v/>
      </c>
      <c r="O29" s="18">
        <f>IF(AND($C29="Goal",O$7&gt;=$F29,O$7&lt;=$F29+$G29-1),2,IF(AND($C29="Milestone",O$7&gt;=$F29,O$7&lt;=$F29+$G29-1),1,""))</f>
        <v/>
      </c>
      <c r="P29" s="18">
        <f>IF(AND($C29="Goal",P$7&gt;=$F29,P$7&lt;=$F29+$G29-1),2,IF(AND($C29="Milestone",P$7&gt;=$F29,P$7&lt;=$F29+$G29-1),1,""))</f>
        <v/>
      </c>
      <c r="Q29" s="18">
        <f>IF(AND($C29="Goal",Q$7&gt;=$F29,Q$7&lt;=$F29+$G29-1),2,IF(AND($C29="Milestone",Q$7&gt;=$F29,Q$7&lt;=$F29+$G29-1),1,""))</f>
        <v/>
      </c>
      <c r="R29" s="18">
        <f>IF(AND($C29="Goal",R$7&gt;=$F29,R$7&lt;=$F29+$G29-1),2,IF(AND($C29="Milestone",R$7&gt;=$F29,R$7&lt;=$F29+$G29-1),1,""))</f>
        <v/>
      </c>
      <c r="S29" s="18">
        <f>IF(AND($C29="Goal",S$7&gt;=$F29,S$7&lt;=$F29+$G29-1),2,IF(AND($C29="Milestone",S$7&gt;=$F29,S$7&lt;=$F29+$G29-1),1,""))</f>
        <v/>
      </c>
      <c r="T29" s="18">
        <f>IF(AND($C29="Goal",T$7&gt;=$F29,T$7&lt;=$F29+$G29-1),2,IF(AND($C29="Milestone",T$7&gt;=$F29,T$7&lt;=$F29+$G29-1),1,""))</f>
        <v/>
      </c>
      <c r="U29" s="18">
        <f>IF(AND($C29="Goal",U$7&gt;=$F29,U$7&lt;=$F29+$G29-1),2,IF(AND($C29="Milestone",U$7&gt;=$F29,U$7&lt;=$F29+$G29-1),1,""))</f>
        <v/>
      </c>
      <c r="V29" s="18">
        <f>IF(AND($C29="Goal",V$7&gt;=$F29,V$7&lt;=$F29+$G29-1),2,IF(AND($C29="Milestone",V$7&gt;=$F29,V$7&lt;=$F29+$G29-1),1,""))</f>
        <v/>
      </c>
      <c r="W29" s="18">
        <f>IF(AND($C29="Goal",W$7&gt;=$F29,W$7&lt;=$F29+$G29-1),2,IF(AND($C29="Milestone",W$7&gt;=$F29,W$7&lt;=$F29+$G29-1),1,""))</f>
        <v/>
      </c>
      <c r="X29" s="18">
        <f>IF(AND($C29="Goal",X$7&gt;=$F29,X$7&lt;=$F29+$G29-1),2,IF(AND($C29="Milestone",X$7&gt;=$F29,X$7&lt;=$F29+$G29-1),1,""))</f>
        <v/>
      </c>
      <c r="Y29" s="18">
        <f>IF(AND($C29="Goal",Y$7&gt;=$F29,Y$7&lt;=$F29+$G29-1),2,IF(AND($C29="Milestone",Y$7&gt;=$F29,Y$7&lt;=$F29+$G29-1),1,""))</f>
        <v/>
      </c>
      <c r="Z29" s="18">
        <f>IF(AND($C29="Goal",Z$7&gt;=$F29,Z$7&lt;=$F29+$G29-1),2,IF(AND($C29="Milestone",Z$7&gt;=$F29,Z$7&lt;=$F29+$G29-1),1,""))</f>
        <v/>
      </c>
      <c r="AA29" s="18">
        <f>IF(AND($C29="Goal",AA$7&gt;=$F29,AA$7&lt;=$F29+$G29-1),2,IF(AND($C29="Milestone",AA$7&gt;=$F29,AA$7&lt;=$F29+$G29-1),1,""))</f>
        <v/>
      </c>
      <c r="AB29" s="18">
        <f>IF(AND($C29="Goal",AB$7&gt;=$F29,AB$7&lt;=$F29+$G29-1),2,IF(AND($C29="Milestone",AB$7&gt;=$F29,AB$7&lt;=$F29+$G29-1),1,""))</f>
        <v/>
      </c>
      <c r="AC29" s="18">
        <f>IF(AND($C29="Goal",AC$7&gt;=$F29,AC$7&lt;=$F29+$G29-1),2,IF(AND($C29="Milestone",AC$7&gt;=$F29,AC$7&lt;=$F29+$G29-1),1,""))</f>
        <v/>
      </c>
      <c r="AD29" s="18">
        <f>IF(AND($C29="Goal",AD$7&gt;=$F29,AD$7&lt;=$F29+$G29-1),2,IF(AND($C29="Milestone",AD$7&gt;=$F29,AD$7&lt;=$F29+$G29-1),1,""))</f>
        <v/>
      </c>
      <c r="AE29" s="18">
        <f>IF(AND($C29="Goal",AE$7&gt;=$F29,AE$7&lt;=$F29+$G29-1),2,IF(AND($C29="Milestone",AE$7&gt;=$F29,AE$7&lt;=$F29+$G29-1),1,""))</f>
        <v/>
      </c>
      <c r="AF29" s="18">
        <f>IF(AND($C29="Goal",AF$7&gt;=$F29,AF$7&lt;=$F29+$G29-1),2,IF(AND($C29="Milestone",AF$7&gt;=$F29,AF$7&lt;=$F29+$G29-1),1,""))</f>
        <v/>
      </c>
      <c r="AG29" s="18">
        <f>IF(AND($C29="Goal",AG$7&gt;=$F29,AG$7&lt;=$F29+$G29-1),2,IF(AND($C29="Milestone",AG$7&gt;=$F29,AG$7&lt;=$F29+$G29-1),1,""))</f>
        <v/>
      </c>
      <c r="AH29" s="18">
        <f>IF(AND($C29="Goal",AH$7&gt;=$F29,AH$7&lt;=$F29+$G29-1),2,IF(AND($C29="Milestone",AH$7&gt;=$F29,AH$7&lt;=$F29+$G29-1),1,""))</f>
        <v/>
      </c>
      <c r="AI29" s="18">
        <f>IF(AND($C29="Goal",AI$7&gt;=$F29,AI$7&lt;=$F29+$G29-1),2,IF(AND($C29="Milestone",AI$7&gt;=$F29,AI$7&lt;=$F29+$G29-1),1,""))</f>
        <v/>
      </c>
      <c r="AJ29" s="18">
        <f>IF(AND($C29="Goal",AJ$7&gt;=$F29,AJ$7&lt;=$F29+$G29-1),2,IF(AND($C29="Milestone",AJ$7&gt;=$F29,AJ$7&lt;=$F29+$G29-1),1,""))</f>
        <v/>
      </c>
      <c r="AK29" s="18">
        <f>IF(AND($C29="Goal",AK$7&gt;=$F29,AK$7&lt;=$F29+$G29-1),2,IF(AND($C29="Milestone",AK$7&gt;=$F29,AK$7&lt;=$F29+$G29-1),1,""))</f>
        <v/>
      </c>
      <c r="AL29" s="18">
        <f>IF(AND($C29="Goal",AL$7&gt;=$F29,AL$7&lt;=$F29+$G29-1),2,IF(AND($C29="Milestone",AL$7&gt;=$F29,AL$7&lt;=$F29+$G29-1),1,""))</f>
        <v/>
      </c>
      <c r="AM29" s="18">
        <f>IF(AND($C29="Goal",AM$7&gt;=$F29,AM$7&lt;=$F29+$G29-1),2,IF(AND($C29="Milestone",AM$7&gt;=$F29,AM$7&lt;=$F29+$G29-1),1,""))</f>
        <v/>
      </c>
      <c r="AN29" s="18">
        <f>IF(AND($C29="Goal",AN$7&gt;=$F29,AN$7&lt;=$F29+$G29-1),2,IF(AND($C29="Milestone",AN$7&gt;=$F29,AN$7&lt;=$F29+$G29-1),1,""))</f>
        <v/>
      </c>
      <c r="AO29" s="18">
        <f>IF(AND($C29="Goal",AO$7&gt;=$F29,AO$7&lt;=$F29+$G29-1),2,IF(AND($C29="Milestone",AO$7&gt;=$F29,AO$7&lt;=$F29+$G29-1),1,""))</f>
        <v/>
      </c>
      <c r="AP29" s="18">
        <f>IF(AND($C29="Goal",AP$7&gt;=$F29,AP$7&lt;=$F29+$G29-1),2,IF(AND($C29="Milestone",AP$7&gt;=$F29,AP$7&lt;=$F29+$G29-1),1,""))</f>
        <v/>
      </c>
      <c r="AQ29" s="18">
        <f>IF(AND($C29="Goal",AQ$7&gt;=$F29,AQ$7&lt;=$F29+$G29-1),2,IF(AND($C29="Milestone",AQ$7&gt;=$F29,AQ$7&lt;=$F29+$G29-1),1,""))</f>
        <v/>
      </c>
      <c r="AR29" s="18">
        <f>IF(AND($C29="Goal",AR$7&gt;=$F29,AR$7&lt;=$F29+$G29-1),2,IF(AND($C29="Milestone",AR$7&gt;=$F29,AR$7&lt;=$F29+$G29-1),1,""))</f>
        <v/>
      </c>
      <c r="AS29" s="18">
        <f>IF(AND($C29="Goal",AS$7&gt;=$F29,AS$7&lt;=$F29+$G29-1),2,IF(AND($C29="Milestone",AS$7&gt;=$F29,AS$7&lt;=$F29+$G29-1),1,""))</f>
        <v/>
      </c>
      <c r="AT29" s="18">
        <f>IF(AND($C29="Goal",AT$7&gt;=$F29,AT$7&lt;=$F29+$G29-1),2,IF(AND($C29="Milestone",AT$7&gt;=$F29,AT$7&lt;=$F29+$G29-1),1,""))</f>
        <v/>
      </c>
      <c r="AU29" s="18">
        <f>IF(AND($C29="Goal",AU$7&gt;=$F29,AU$7&lt;=$F29+$G29-1),2,IF(AND($C29="Milestone",AU$7&gt;=$F29,AU$7&lt;=$F29+$G29-1),1,""))</f>
        <v/>
      </c>
      <c r="AV29" s="18">
        <f>IF(AND($C29="Goal",AV$7&gt;=$F29,AV$7&lt;=$F29+$G29-1),2,IF(AND($C29="Milestone",AV$7&gt;=$F29,AV$7&lt;=$F29+$G29-1),1,""))</f>
        <v/>
      </c>
      <c r="AW29" s="18">
        <f>IF(AND($C29="Goal",AW$7&gt;=$F29,AW$7&lt;=$F29+$G29-1),2,IF(AND($C29="Milestone",AW$7&gt;=$F29,AW$7&lt;=$F29+$G29-1),1,""))</f>
        <v/>
      </c>
      <c r="AX29" s="18">
        <f>IF(AND($C29="Goal",AX$7&gt;=$F29,AX$7&lt;=$F29+$G29-1),2,IF(AND($C29="Milestone",AX$7&gt;=$F29,AX$7&lt;=$F29+$G29-1),1,""))</f>
        <v/>
      </c>
      <c r="AY29" s="18">
        <f>IF(AND($C29="Goal",AY$7&gt;=$F29,AY$7&lt;=$F29+$G29-1),2,IF(AND($C29="Milestone",AY$7&gt;=$F29,AY$7&lt;=$F29+$G29-1),1,""))</f>
        <v/>
      </c>
      <c r="AZ29" s="18">
        <f>IF(AND($C29="Goal",AZ$7&gt;=$F29,AZ$7&lt;=$F29+$G29-1),2,IF(AND($C29="Milestone",AZ$7&gt;=$F29,AZ$7&lt;=$F29+$G29-1),1,""))</f>
        <v/>
      </c>
      <c r="BA29" s="18">
        <f>IF(AND($C29="Goal",BA$7&gt;=$F29,BA$7&lt;=$F29+$G29-1),2,IF(AND($C29="Milestone",BA$7&gt;=$F29,BA$7&lt;=$F29+$G29-1),1,""))</f>
        <v/>
      </c>
      <c r="BB29" s="18">
        <f>IF(AND($C29="Goal",BB$7&gt;=$F29,BB$7&lt;=$F29+$G29-1),2,IF(AND($C29="Milestone",BB$7&gt;=$F29,BB$7&lt;=$F29+$G29-1),1,""))</f>
        <v/>
      </c>
      <c r="BC29" s="18">
        <f>IF(AND($C29="Goal",BC$7&gt;=$F29,BC$7&lt;=$F29+$G29-1),2,IF(AND($C29="Milestone",BC$7&gt;=$F29,BC$7&lt;=$F29+$G29-1),1,""))</f>
        <v/>
      </c>
      <c r="BD29" s="18">
        <f>IF(AND($C29="Goal",BD$7&gt;=$F29,BD$7&lt;=$F29+$G29-1),2,IF(AND($C29="Milestone",BD$7&gt;=$F29,BD$7&lt;=$F29+$G29-1),1,""))</f>
        <v/>
      </c>
      <c r="BE29" s="18">
        <f>IF(AND($C29="Goal",BE$7&gt;=$F29,BE$7&lt;=$F29+$G29-1),2,IF(AND($C29="Milestone",BE$7&gt;=$F29,BE$7&lt;=$F29+$G29-1),1,""))</f>
        <v/>
      </c>
      <c r="BF29" s="18">
        <f>IF(AND($C29="Goal",BF$7&gt;=$F29,BF$7&lt;=$F29+$G29-1),2,IF(AND($C29="Milestone",BF$7&gt;=$F29,BF$7&lt;=$F29+$G29-1),1,""))</f>
        <v/>
      </c>
      <c r="BG29" s="18">
        <f>IF(AND($C29="Goal",BG$7&gt;=$F29,BG$7&lt;=$F29+$G29-1),2,IF(AND($C29="Milestone",BG$7&gt;=$F29,BG$7&lt;=$F29+$G29-1),1,""))</f>
        <v/>
      </c>
      <c r="BH29" s="18">
        <f>IF(AND($C29="Goal",BH$7&gt;=$F29,BH$7&lt;=$F29+$G29-1),2,IF(AND($C29="Milestone",BH$7&gt;=$F29,BH$7&lt;=$F29+$G29-1),1,""))</f>
        <v/>
      </c>
      <c r="BI29" s="18">
        <f>IF(AND($C29="Goal",BI$7&gt;=$F29,BI$7&lt;=$F29+$G29-1),2,IF(AND($C29="Milestone",BI$7&gt;=$F29,BI$7&lt;=$F29+$G29-1),1,""))</f>
        <v/>
      </c>
      <c r="BJ29" s="18">
        <f>IF(AND($C29="Goal",BJ$7&gt;=$F29,BJ$7&lt;=$F29+$G29-1),2,IF(AND($C29="Milestone",BJ$7&gt;=$F29,BJ$7&lt;=$F29+$G29-1),1,""))</f>
        <v/>
      </c>
      <c r="BK29" s="18">
        <f>IF(AND($C29="Goal",BK$7&gt;=$F29,BK$7&lt;=$F29+$G29-1),2,IF(AND($C29="Milestone",BK$7&gt;=$F29,BK$7&lt;=$F29+$G29-1),1,""))</f>
        <v/>
      </c>
      <c r="BL29" s="18">
        <f>IF(AND($C29="Goal",BL$7&gt;=$F29,BL$7&lt;=$F29+$G29-1),2,IF(AND($C29="Milestone",BL$7&gt;=$F29,BL$7&lt;=$F29+$G29-1),1,""))</f>
        <v/>
      </c>
      <c r="BM29" s="19" t="n"/>
    </row>
    <row r="30" ht="40" customFormat="1" customHeight="1" s="1">
      <c r="A30" s="6" t="n"/>
      <c r="B30" s="17" t="inlineStr">
        <is>
          <t>Task 1</t>
        </is>
      </c>
      <c r="C30" s="13" t="n"/>
      <c r="D30" s="13" t="n"/>
      <c r="E30" s="14" t="n"/>
      <c r="F30" s="15">
        <f>F27+3</f>
        <v/>
      </c>
      <c r="G30" s="16" t="n">
        <v>15</v>
      </c>
      <c r="H30" s="11" t="n"/>
      <c r="I30" s="37">
        <f>IF(AND($C30="Goal",I$7&gt;=$F30,I$7&lt;=$F30+$G30-1),2,IF(AND($C30="Milestone",I$7&gt;=$F30,I$7&lt;=$F30+$G30-1),1,""))</f>
        <v/>
      </c>
      <c r="J30" s="18">
        <f>IF(AND($C30="Goal",J$7&gt;=$F30,J$7&lt;=$F30+$G30-1),2,IF(AND($C30="Milestone",J$7&gt;=$F30,J$7&lt;=$F30+$G30-1),1,""))</f>
        <v/>
      </c>
      <c r="K30" s="18">
        <f>IF(AND($C30="Goal",K$7&gt;=$F30,K$7&lt;=$F30+$G30-1),2,IF(AND($C30="Milestone",K$7&gt;=$F30,K$7&lt;=$F30+$G30-1),1,""))</f>
        <v/>
      </c>
      <c r="L30" s="18">
        <f>IF(AND($C30="Goal",L$7&gt;=$F30,L$7&lt;=$F30+$G30-1),2,IF(AND($C30="Milestone",L$7&gt;=$F30,L$7&lt;=$F30+$G30-1),1,""))</f>
        <v/>
      </c>
      <c r="M30" s="18">
        <f>IF(AND($C30="Goal",M$7&gt;=$F30,M$7&lt;=$F30+$G30-1),2,IF(AND($C30="Milestone",M$7&gt;=$F30,M$7&lt;=$F30+$G30-1),1,""))</f>
        <v/>
      </c>
      <c r="N30" s="18">
        <f>IF(AND($C30="Goal",N$7&gt;=$F30,N$7&lt;=$F30+$G30-1),2,IF(AND($C30="Milestone",N$7&gt;=$F30,N$7&lt;=$F30+$G30-1),1,""))</f>
        <v/>
      </c>
      <c r="O30" s="18">
        <f>IF(AND($C30="Goal",O$7&gt;=$F30,O$7&lt;=$F30+$G30-1),2,IF(AND($C30="Milestone",O$7&gt;=$F30,O$7&lt;=$F30+$G30-1),1,""))</f>
        <v/>
      </c>
      <c r="P30" s="18">
        <f>IF(AND($C30="Goal",P$7&gt;=$F30,P$7&lt;=$F30+$G30-1),2,IF(AND($C30="Milestone",P$7&gt;=$F30,P$7&lt;=$F30+$G30-1),1,""))</f>
        <v/>
      </c>
      <c r="Q30" s="18">
        <f>IF(AND($C30="Goal",Q$7&gt;=$F30,Q$7&lt;=$F30+$G30-1),2,IF(AND($C30="Milestone",Q$7&gt;=$F30,Q$7&lt;=$F30+$G30-1),1,""))</f>
        <v/>
      </c>
      <c r="R30" s="18">
        <f>IF(AND($C30="Goal",R$7&gt;=$F30,R$7&lt;=$F30+$G30-1),2,IF(AND($C30="Milestone",R$7&gt;=$F30,R$7&lt;=$F30+$G30-1),1,""))</f>
        <v/>
      </c>
      <c r="S30" s="18">
        <f>IF(AND($C30="Goal",S$7&gt;=$F30,S$7&lt;=$F30+$G30-1),2,IF(AND($C30="Milestone",S$7&gt;=$F30,S$7&lt;=$F30+$G30-1),1,""))</f>
        <v/>
      </c>
      <c r="T30" s="18">
        <f>IF(AND($C30="Goal",T$7&gt;=$F30,T$7&lt;=$F30+$G30-1),2,IF(AND($C30="Milestone",T$7&gt;=$F30,T$7&lt;=$F30+$G30-1),1,""))</f>
        <v/>
      </c>
      <c r="U30" s="18">
        <f>IF(AND($C30="Goal",U$7&gt;=$F30,U$7&lt;=$F30+$G30-1),2,IF(AND($C30="Milestone",U$7&gt;=$F30,U$7&lt;=$F30+$G30-1),1,""))</f>
        <v/>
      </c>
      <c r="V30" s="18">
        <f>IF(AND($C30="Goal",V$7&gt;=$F30,V$7&lt;=$F30+$G30-1),2,IF(AND($C30="Milestone",V$7&gt;=$F30,V$7&lt;=$F30+$G30-1),1,""))</f>
        <v/>
      </c>
      <c r="W30" s="18">
        <f>IF(AND($C30="Goal",W$7&gt;=$F30,W$7&lt;=$F30+$G30-1),2,IF(AND($C30="Milestone",W$7&gt;=$F30,W$7&lt;=$F30+$G30-1),1,""))</f>
        <v/>
      </c>
      <c r="X30" s="18">
        <f>IF(AND($C30="Goal",X$7&gt;=$F30,X$7&lt;=$F30+$G30-1),2,IF(AND($C30="Milestone",X$7&gt;=$F30,X$7&lt;=$F30+$G30-1),1,""))</f>
        <v/>
      </c>
      <c r="Y30" s="18">
        <f>IF(AND($C30="Goal",Y$7&gt;=$F30,Y$7&lt;=$F30+$G30-1),2,IF(AND($C30="Milestone",Y$7&gt;=$F30,Y$7&lt;=$F30+$G30-1),1,""))</f>
        <v/>
      </c>
      <c r="Z30" s="18">
        <f>IF(AND($C30="Goal",Z$7&gt;=$F30,Z$7&lt;=$F30+$G30-1),2,IF(AND($C30="Milestone",Z$7&gt;=$F30,Z$7&lt;=$F30+$G30-1),1,""))</f>
        <v/>
      </c>
      <c r="AA30" s="18">
        <f>IF(AND($C30="Goal",AA$7&gt;=$F30,AA$7&lt;=$F30+$G30-1),2,IF(AND($C30="Milestone",AA$7&gt;=$F30,AA$7&lt;=$F30+$G30-1),1,""))</f>
        <v/>
      </c>
      <c r="AB30" s="18">
        <f>IF(AND($C30="Goal",AB$7&gt;=$F30,AB$7&lt;=$F30+$G30-1),2,IF(AND($C30="Milestone",AB$7&gt;=$F30,AB$7&lt;=$F30+$G30-1),1,""))</f>
        <v/>
      </c>
      <c r="AC30" s="18">
        <f>IF(AND($C30="Goal",AC$7&gt;=$F30,AC$7&lt;=$F30+$G30-1),2,IF(AND($C30="Milestone",AC$7&gt;=$F30,AC$7&lt;=$F30+$G30-1),1,""))</f>
        <v/>
      </c>
      <c r="AD30" s="18">
        <f>IF(AND($C30="Goal",AD$7&gt;=$F30,AD$7&lt;=$F30+$G30-1),2,IF(AND($C30="Milestone",AD$7&gt;=$F30,AD$7&lt;=$F30+$G30-1),1,""))</f>
        <v/>
      </c>
      <c r="AE30" s="18">
        <f>IF(AND($C30="Goal",AE$7&gt;=$F30,AE$7&lt;=$F30+$G30-1),2,IF(AND($C30="Milestone",AE$7&gt;=$F30,AE$7&lt;=$F30+$G30-1),1,""))</f>
        <v/>
      </c>
      <c r="AF30" s="18">
        <f>IF(AND($C30="Goal",AF$7&gt;=$F30,AF$7&lt;=$F30+$G30-1),2,IF(AND($C30="Milestone",AF$7&gt;=$F30,AF$7&lt;=$F30+$G30-1),1,""))</f>
        <v/>
      </c>
      <c r="AG30" s="18">
        <f>IF(AND($C30="Goal",AG$7&gt;=$F30,AG$7&lt;=$F30+$G30-1),2,IF(AND($C30="Milestone",AG$7&gt;=$F30,AG$7&lt;=$F30+$G30-1),1,""))</f>
        <v/>
      </c>
      <c r="AH30" s="18">
        <f>IF(AND($C30="Goal",AH$7&gt;=$F30,AH$7&lt;=$F30+$G30-1),2,IF(AND($C30="Milestone",AH$7&gt;=$F30,AH$7&lt;=$F30+$G30-1),1,""))</f>
        <v/>
      </c>
      <c r="AI30" s="18">
        <f>IF(AND($C30="Goal",AI$7&gt;=$F30,AI$7&lt;=$F30+$G30-1),2,IF(AND($C30="Milestone",AI$7&gt;=$F30,AI$7&lt;=$F30+$G30-1),1,""))</f>
        <v/>
      </c>
      <c r="AJ30" s="18">
        <f>IF(AND($C30="Goal",AJ$7&gt;=$F30,AJ$7&lt;=$F30+$G30-1),2,IF(AND($C30="Milestone",AJ$7&gt;=$F30,AJ$7&lt;=$F30+$G30-1),1,""))</f>
        <v/>
      </c>
      <c r="AK30" s="18">
        <f>IF(AND($C30="Goal",AK$7&gt;=$F30,AK$7&lt;=$F30+$G30-1),2,IF(AND($C30="Milestone",AK$7&gt;=$F30,AK$7&lt;=$F30+$G30-1),1,""))</f>
        <v/>
      </c>
      <c r="AL30" s="18">
        <f>IF(AND($C30="Goal",AL$7&gt;=$F30,AL$7&lt;=$F30+$G30-1),2,IF(AND($C30="Milestone",AL$7&gt;=$F30,AL$7&lt;=$F30+$G30-1),1,""))</f>
        <v/>
      </c>
      <c r="AM30" s="18">
        <f>IF(AND($C30="Goal",AM$7&gt;=$F30,AM$7&lt;=$F30+$G30-1),2,IF(AND($C30="Milestone",AM$7&gt;=$F30,AM$7&lt;=$F30+$G30-1),1,""))</f>
        <v/>
      </c>
      <c r="AN30" s="18">
        <f>IF(AND($C30="Goal",AN$7&gt;=$F30,AN$7&lt;=$F30+$G30-1),2,IF(AND($C30="Milestone",AN$7&gt;=$F30,AN$7&lt;=$F30+$G30-1),1,""))</f>
        <v/>
      </c>
      <c r="AO30" s="18">
        <f>IF(AND($C30="Goal",AO$7&gt;=$F30,AO$7&lt;=$F30+$G30-1),2,IF(AND($C30="Milestone",AO$7&gt;=$F30,AO$7&lt;=$F30+$G30-1),1,""))</f>
        <v/>
      </c>
      <c r="AP30" s="18">
        <f>IF(AND($C30="Goal",AP$7&gt;=$F30,AP$7&lt;=$F30+$G30-1),2,IF(AND($C30="Milestone",AP$7&gt;=$F30,AP$7&lt;=$F30+$G30-1),1,""))</f>
        <v/>
      </c>
      <c r="AQ30" s="18">
        <f>IF(AND($C30="Goal",AQ$7&gt;=$F30,AQ$7&lt;=$F30+$G30-1),2,IF(AND($C30="Milestone",AQ$7&gt;=$F30,AQ$7&lt;=$F30+$G30-1),1,""))</f>
        <v/>
      </c>
      <c r="AR30" s="18">
        <f>IF(AND($C30="Goal",AR$7&gt;=$F30,AR$7&lt;=$F30+$G30-1),2,IF(AND($C30="Milestone",AR$7&gt;=$F30,AR$7&lt;=$F30+$G30-1),1,""))</f>
        <v/>
      </c>
      <c r="AS30" s="18">
        <f>IF(AND($C30="Goal",AS$7&gt;=$F30,AS$7&lt;=$F30+$G30-1),2,IF(AND($C30="Milestone",AS$7&gt;=$F30,AS$7&lt;=$F30+$G30-1),1,""))</f>
        <v/>
      </c>
      <c r="AT30" s="18">
        <f>IF(AND($C30="Goal",AT$7&gt;=$F30,AT$7&lt;=$F30+$G30-1),2,IF(AND($C30="Milestone",AT$7&gt;=$F30,AT$7&lt;=$F30+$G30-1),1,""))</f>
        <v/>
      </c>
      <c r="AU30" s="18">
        <f>IF(AND($C30="Goal",AU$7&gt;=$F30,AU$7&lt;=$F30+$G30-1),2,IF(AND($C30="Milestone",AU$7&gt;=$F30,AU$7&lt;=$F30+$G30-1),1,""))</f>
        <v/>
      </c>
      <c r="AV30" s="18">
        <f>IF(AND($C30="Goal",AV$7&gt;=$F30,AV$7&lt;=$F30+$G30-1),2,IF(AND($C30="Milestone",AV$7&gt;=$F30,AV$7&lt;=$F30+$G30-1),1,""))</f>
        <v/>
      </c>
      <c r="AW30" s="18">
        <f>IF(AND($C30="Goal",AW$7&gt;=$F30,AW$7&lt;=$F30+$G30-1),2,IF(AND($C30="Milestone",AW$7&gt;=$F30,AW$7&lt;=$F30+$G30-1),1,""))</f>
        <v/>
      </c>
      <c r="AX30" s="18">
        <f>IF(AND($C30="Goal",AX$7&gt;=$F30,AX$7&lt;=$F30+$G30-1),2,IF(AND($C30="Milestone",AX$7&gt;=$F30,AX$7&lt;=$F30+$G30-1),1,""))</f>
        <v/>
      </c>
      <c r="AY30" s="18">
        <f>IF(AND($C30="Goal",AY$7&gt;=$F30,AY$7&lt;=$F30+$G30-1),2,IF(AND($C30="Milestone",AY$7&gt;=$F30,AY$7&lt;=$F30+$G30-1),1,""))</f>
        <v/>
      </c>
      <c r="AZ30" s="18">
        <f>IF(AND($C30="Goal",AZ$7&gt;=$F30,AZ$7&lt;=$F30+$G30-1),2,IF(AND($C30="Milestone",AZ$7&gt;=$F30,AZ$7&lt;=$F30+$G30-1),1,""))</f>
        <v/>
      </c>
      <c r="BA30" s="18">
        <f>IF(AND($C30="Goal",BA$7&gt;=$F30,BA$7&lt;=$F30+$G30-1),2,IF(AND($C30="Milestone",BA$7&gt;=$F30,BA$7&lt;=$F30+$G30-1),1,""))</f>
        <v/>
      </c>
      <c r="BB30" s="18">
        <f>IF(AND($C30="Goal",BB$7&gt;=$F30,BB$7&lt;=$F30+$G30-1),2,IF(AND($C30="Milestone",BB$7&gt;=$F30,BB$7&lt;=$F30+$G30-1),1,""))</f>
        <v/>
      </c>
      <c r="BC30" s="18">
        <f>IF(AND($C30="Goal",BC$7&gt;=$F30,BC$7&lt;=$F30+$G30-1),2,IF(AND($C30="Milestone",BC$7&gt;=$F30,BC$7&lt;=$F30+$G30-1),1,""))</f>
        <v/>
      </c>
      <c r="BD30" s="18">
        <f>IF(AND($C30="Goal",BD$7&gt;=$F30,BD$7&lt;=$F30+$G30-1),2,IF(AND($C30="Milestone",BD$7&gt;=$F30,BD$7&lt;=$F30+$G30-1),1,""))</f>
        <v/>
      </c>
      <c r="BE30" s="18">
        <f>IF(AND($C30="Goal",BE$7&gt;=$F30,BE$7&lt;=$F30+$G30-1),2,IF(AND($C30="Milestone",BE$7&gt;=$F30,BE$7&lt;=$F30+$G30-1),1,""))</f>
        <v/>
      </c>
      <c r="BF30" s="18">
        <f>IF(AND($C30="Goal",BF$7&gt;=$F30,BF$7&lt;=$F30+$G30-1),2,IF(AND($C30="Milestone",BF$7&gt;=$F30,BF$7&lt;=$F30+$G30-1),1,""))</f>
        <v/>
      </c>
      <c r="BG30" s="18">
        <f>IF(AND($C30="Goal",BG$7&gt;=$F30,BG$7&lt;=$F30+$G30-1),2,IF(AND($C30="Milestone",BG$7&gt;=$F30,BG$7&lt;=$F30+$G30-1),1,""))</f>
        <v/>
      </c>
      <c r="BH30" s="18">
        <f>IF(AND($C30="Goal",BH$7&gt;=$F30,BH$7&lt;=$F30+$G30-1),2,IF(AND($C30="Milestone",BH$7&gt;=$F30,BH$7&lt;=$F30+$G30-1),1,""))</f>
        <v/>
      </c>
      <c r="BI30" s="18">
        <f>IF(AND($C30="Goal",BI$7&gt;=$F30,BI$7&lt;=$F30+$G30-1),2,IF(AND($C30="Milestone",BI$7&gt;=$F30,BI$7&lt;=$F30+$G30-1),1,""))</f>
        <v/>
      </c>
      <c r="BJ30" s="18">
        <f>IF(AND($C30="Goal",BJ$7&gt;=$F30,BJ$7&lt;=$F30+$G30-1),2,IF(AND($C30="Milestone",BJ$7&gt;=$F30,BJ$7&lt;=$F30+$G30-1),1,""))</f>
        <v/>
      </c>
      <c r="BK30" s="18">
        <f>IF(AND($C30="Goal",BK$7&gt;=$F30,BK$7&lt;=$F30+$G30-1),2,IF(AND($C30="Milestone",BK$7&gt;=$F30,BK$7&lt;=$F30+$G30-1),1,""))</f>
        <v/>
      </c>
      <c r="BL30" s="18">
        <f>IF(AND($C30="Goal",BL$7&gt;=$F30,BL$7&lt;=$F30+$G30-1),2,IF(AND($C30="Milestone",BL$7&gt;=$F30,BL$7&lt;=$F30+$G30-1),1,""))</f>
        <v/>
      </c>
      <c r="BM30" s="19" t="n"/>
    </row>
    <row r="31" ht="40" customFormat="1" customHeight="1" s="1">
      <c r="A31" s="6" t="n"/>
      <c r="B31" s="17" t="inlineStr">
        <is>
          <t>Task 2</t>
        </is>
      </c>
      <c r="C31" s="13" t="n"/>
      <c r="D31" s="13" t="n"/>
      <c r="E31" s="14" t="n"/>
      <c r="F31" s="15">
        <f>F30+14</f>
        <v/>
      </c>
      <c r="G31" s="16" t="n">
        <v>5</v>
      </c>
      <c r="H31" s="11" t="n"/>
      <c r="I31" s="37">
        <f>IF(AND($C31="Goal",I$7&gt;=$F31,I$7&lt;=$F31+$G31-1),2,IF(AND($C31="Milestone",I$7&gt;=$F31,I$7&lt;=$F31+$G31-1),1,""))</f>
        <v/>
      </c>
      <c r="J31" s="18">
        <f>IF(AND($C31="Goal",J$7&gt;=$F31,J$7&lt;=$F31+$G31-1),2,IF(AND($C31="Milestone",J$7&gt;=$F31,J$7&lt;=$F31+$G31-1),1,""))</f>
        <v/>
      </c>
      <c r="K31" s="18">
        <f>IF(AND($C31="Goal",K$7&gt;=$F31,K$7&lt;=$F31+$G31-1),2,IF(AND($C31="Milestone",K$7&gt;=$F31,K$7&lt;=$F31+$G31-1),1,""))</f>
        <v/>
      </c>
      <c r="L31" s="18">
        <f>IF(AND($C31="Goal",L$7&gt;=$F31,L$7&lt;=$F31+$G31-1),2,IF(AND($C31="Milestone",L$7&gt;=$F31,L$7&lt;=$F31+$G31-1),1,""))</f>
        <v/>
      </c>
      <c r="M31" s="18">
        <f>IF(AND($C31="Goal",M$7&gt;=$F31,M$7&lt;=$F31+$G31-1),2,IF(AND($C31="Milestone",M$7&gt;=$F31,M$7&lt;=$F31+$G31-1),1,""))</f>
        <v/>
      </c>
      <c r="N31" s="18">
        <f>IF(AND($C31="Goal",N$7&gt;=$F31,N$7&lt;=$F31+$G31-1),2,IF(AND($C31="Milestone",N$7&gt;=$F31,N$7&lt;=$F31+$G31-1),1,""))</f>
        <v/>
      </c>
      <c r="O31" s="18">
        <f>IF(AND($C31="Goal",O$7&gt;=$F31,O$7&lt;=$F31+$G31-1),2,IF(AND($C31="Milestone",O$7&gt;=$F31,O$7&lt;=$F31+$G31-1),1,""))</f>
        <v/>
      </c>
      <c r="P31" s="18">
        <f>IF(AND($C31="Goal",P$7&gt;=$F31,P$7&lt;=$F31+$G31-1),2,IF(AND($C31="Milestone",P$7&gt;=$F31,P$7&lt;=$F31+$G31-1),1,""))</f>
        <v/>
      </c>
      <c r="Q31" s="18">
        <f>IF(AND($C31="Goal",Q$7&gt;=$F31,Q$7&lt;=$F31+$G31-1),2,IF(AND($C31="Milestone",Q$7&gt;=$F31,Q$7&lt;=$F31+$G31-1),1,""))</f>
        <v/>
      </c>
      <c r="R31" s="18">
        <f>IF(AND($C31="Goal",R$7&gt;=$F31,R$7&lt;=$F31+$G31-1),2,IF(AND($C31="Milestone",R$7&gt;=$F31,R$7&lt;=$F31+$G31-1),1,""))</f>
        <v/>
      </c>
      <c r="S31" s="18">
        <f>IF(AND($C31="Goal",S$7&gt;=$F31,S$7&lt;=$F31+$G31-1),2,IF(AND($C31="Milestone",S$7&gt;=$F31,S$7&lt;=$F31+$G31-1),1,""))</f>
        <v/>
      </c>
      <c r="T31" s="18">
        <f>IF(AND($C31="Goal",T$7&gt;=$F31,T$7&lt;=$F31+$G31-1),2,IF(AND($C31="Milestone",T$7&gt;=$F31,T$7&lt;=$F31+$G31-1),1,""))</f>
        <v/>
      </c>
      <c r="U31" s="18">
        <f>IF(AND($C31="Goal",U$7&gt;=$F31,U$7&lt;=$F31+$G31-1),2,IF(AND($C31="Milestone",U$7&gt;=$F31,U$7&lt;=$F31+$G31-1),1,""))</f>
        <v/>
      </c>
      <c r="V31" s="18">
        <f>IF(AND($C31="Goal",V$7&gt;=$F31,V$7&lt;=$F31+$G31-1),2,IF(AND($C31="Milestone",V$7&gt;=$F31,V$7&lt;=$F31+$G31-1),1,""))</f>
        <v/>
      </c>
      <c r="W31" s="18">
        <f>IF(AND($C31="Goal",W$7&gt;=$F31,W$7&lt;=$F31+$G31-1),2,IF(AND($C31="Milestone",W$7&gt;=$F31,W$7&lt;=$F31+$G31-1),1,""))</f>
        <v/>
      </c>
      <c r="X31" s="18">
        <f>IF(AND($C31="Goal",X$7&gt;=$F31,X$7&lt;=$F31+$G31-1),2,IF(AND($C31="Milestone",X$7&gt;=$F31,X$7&lt;=$F31+$G31-1),1,""))</f>
        <v/>
      </c>
      <c r="Y31" s="18">
        <f>IF(AND($C31="Goal",Y$7&gt;=$F31,Y$7&lt;=$F31+$G31-1),2,IF(AND($C31="Milestone",Y$7&gt;=$F31,Y$7&lt;=$F31+$G31-1),1,""))</f>
        <v/>
      </c>
      <c r="Z31" s="18">
        <f>IF(AND($C31="Goal",Z$7&gt;=$F31,Z$7&lt;=$F31+$G31-1),2,IF(AND($C31="Milestone",Z$7&gt;=$F31,Z$7&lt;=$F31+$G31-1),1,""))</f>
        <v/>
      </c>
      <c r="AA31" s="18">
        <f>IF(AND($C31="Goal",AA$7&gt;=$F31,AA$7&lt;=$F31+$G31-1),2,IF(AND($C31="Milestone",AA$7&gt;=$F31,AA$7&lt;=$F31+$G31-1),1,""))</f>
        <v/>
      </c>
      <c r="AB31" s="18">
        <f>IF(AND($C31="Goal",AB$7&gt;=$F31,AB$7&lt;=$F31+$G31-1),2,IF(AND($C31="Milestone",AB$7&gt;=$F31,AB$7&lt;=$F31+$G31-1),1,""))</f>
        <v/>
      </c>
      <c r="AC31" s="18">
        <f>IF(AND($C31="Goal",AC$7&gt;=$F31,AC$7&lt;=$F31+$G31-1),2,IF(AND($C31="Milestone",AC$7&gt;=$F31,AC$7&lt;=$F31+$G31-1),1,""))</f>
        <v/>
      </c>
      <c r="AD31" s="18">
        <f>IF(AND($C31="Goal",AD$7&gt;=$F31,AD$7&lt;=$F31+$G31-1),2,IF(AND($C31="Milestone",AD$7&gt;=$F31,AD$7&lt;=$F31+$G31-1),1,""))</f>
        <v/>
      </c>
      <c r="AE31" s="18">
        <f>IF(AND($C31="Goal",AE$7&gt;=$F31,AE$7&lt;=$F31+$G31-1),2,IF(AND($C31="Milestone",AE$7&gt;=$F31,AE$7&lt;=$F31+$G31-1),1,""))</f>
        <v/>
      </c>
      <c r="AF31" s="18">
        <f>IF(AND($C31="Goal",AF$7&gt;=$F31,AF$7&lt;=$F31+$G31-1),2,IF(AND($C31="Milestone",AF$7&gt;=$F31,AF$7&lt;=$F31+$G31-1),1,""))</f>
        <v/>
      </c>
      <c r="AG31" s="18">
        <f>IF(AND($C31="Goal",AG$7&gt;=$F31,AG$7&lt;=$F31+$G31-1),2,IF(AND($C31="Milestone",AG$7&gt;=$F31,AG$7&lt;=$F31+$G31-1),1,""))</f>
        <v/>
      </c>
      <c r="AH31" s="18">
        <f>IF(AND($C31="Goal",AH$7&gt;=$F31,AH$7&lt;=$F31+$G31-1),2,IF(AND($C31="Milestone",AH$7&gt;=$F31,AH$7&lt;=$F31+$G31-1),1,""))</f>
        <v/>
      </c>
      <c r="AI31" s="18">
        <f>IF(AND($C31="Goal",AI$7&gt;=$F31,AI$7&lt;=$F31+$G31-1),2,IF(AND($C31="Milestone",AI$7&gt;=$F31,AI$7&lt;=$F31+$G31-1),1,""))</f>
        <v/>
      </c>
      <c r="AJ31" s="18">
        <f>IF(AND($C31="Goal",AJ$7&gt;=$F31,AJ$7&lt;=$F31+$G31-1),2,IF(AND($C31="Milestone",AJ$7&gt;=$F31,AJ$7&lt;=$F31+$G31-1),1,""))</f>
        <v/>
      </c>
      <c r="AK31" s="18">
        <f>IF(AND($C31="Goal",AK$7&gt;=$F31,AK$7&lt;=$F31+$G31-1),2,IF(AND($C31="Milestone",AK$7&gt;=$F31,AK$7&lt;=$F31+$G31-1),1,""))</f>
        <v/>
      </c>
      <c r="AL31" s="18">
        <f>IF(AND($C31="Goal",AL$7&gt;=$F31,AL$7&lt;=$F31+$G31-1),2,IF(AND($C31="Milestone",AL$7&gt;=$F31,AL$7&lt;=$F31+$G31-1),1,""))</f>
        <v/>
      </c>
      <c r="AM31" s="18">
        <f>IF(AND($C31="Goal",AM$7&gt;=$F31,AM$7&lt;=$F31+$G31-1),2,IF(AND($C31="Milestone",AM$7&gt;=$F31,AM$7&lt;=$F31+$G31-1),1,""))</f>
        <v/>
      </c>
      <c r="AN31" s="18">
        <f>IF(AND($C31="Goal",AN$7&gt;=$F31,AN$7&lt;=$F31+$G31-1),2,IF(AND($C31="Milestone",AN$7&gt;=$F31,AN$7&lt;=$F31+$G31-1),1,""))</f>
        <v/>
      </c>
      <c r="AO31" s="18">
        <f>IF(AND($C31="Goal",AO$7&gt;=$F31,AO$7&lt;=$F31+$G31-1),2,IF(AND($C31="Milestone",AO$7&gt;=$F31,AO$7&lt;=$F31+$G31-1),1,""))</f>
        <v/>
      </c>
      <c r="AP31" s="18">
        <f>IF(AND($C31="Goal",AP$7&gt;=$F31,AP$7&lt;=$F31+$G31-1),2,IF(AND($C31="Milestone",AP$7&gt;=$F31,AP$7&lt;=$F31+$G31-1),1,""))</f>
        <v/>
      </c>
      <c r="AQ31" s="18">
        <f>IF(AND($C31="Goal",AQ$7&gt;=$F31,AQ$7&lt;=$F31+$G31-1),2,IF(AND($C31="Milestone",AQ$7&gt;=$F31,AQ$7&lt;=$F31+$G31-1),1,""))</f>
        <v/>
      </c>
      <c r="AR31" s="18">
        <f>IF(AND($C31="Goal",AR$7&gt;=$F31,AR$7&lt;=$F31+$G31-1),2,IF(AND($C31="Milestone",AR$7&gt;=$F31,AR$7&lt;=$F31+$G31-1),1,""))</f>
        <v/>
      </c>
      <c r="AS31" s="18">
        <f>IF(AND($C31="Goal",AS$7&gt;=$F31,AS$7&lt;=$F31+$G31-1),2,IF(AND($C31="Milestone",AS$7&gt;=$F31,AS$7&lt;=$F31+$G31-1),1,""))</f>
        <v/>
      </c>
      <c r="AT31" s="18">
        <f>IF(AND($C31="Goal",AT$7&gt;=$F31,AT$7&lt;=$F31+$G31-1),2,IF(AND($C31="Milestone",AT$7&gt;=$F31,AT$7&lt;=$F31+$G31-1),1,""))</f>
        <v/>
      </c>
      <c r="AU31" s="18">
        <f>IF(AND($C31="Goal",AU$7&gt;=$F31,AU$7&lt;=$F31+$G31-1),2,IF(AND($C31="Milestone",AU$7&gt;=$F31,AU$7&lt;=$F31+$G31-1),1,""))</f>
        <v/>
      </c>
      <c r="AV31" s="18">
        <f>IF(AND($C31="Goal",AV$7&gt;=$F31,AV$7&lt;=$F31+$G31-1),2,IF(AND($C31="Milestone",AV$7&gt;=$F31,AV$7&lt;=$F31+$G31-1),1,""))</f>
        <v/>
      </c>
      <c r="AW31" s="18">
        <f>IF(AND($C31="Goal",AW$7&gt;=$F31,AW$7&lt;=$F31+$G31-1),2,IF(AND($C31="Milestone",AW$7&gt;=$F31,AW$7&lt;=$F31+$G31-1),1,""))</f>
        <v/>
      </c>
      <c r="AX31" s="18">
        <f>IF(AND($C31="Goal",AX$7&gt;=$F31,AX$7&lt;=$F31+$G31-1),2,IF(AND($C31="Milestone",AX$7&gt;=$F31,AX$7&lt;=$F31+$G31-1),1,""))</f>
        <v/>
      </c>
      <c r="AY31" s="18">
        <f>IF(AND($C31="Goal",AY$7&gt;=$F31,AY$7&lt;=$F31+$G31-1),2,IF(AND($C31="Milestone",AY$7&gt;=$F31,AY$7&lt;=$F31+$G31-1),1,""))</f>
        <v/>
      </c>
      <c r="AZ31" s="18">
        <f>IF(AND($C31="Goal",AZ$7&gt;=$F31,AZ$7&lt;=$F31+$G31-1),2,IF(AND($C31="Milestone",AZ$7&gt;=$F31,AZ$7&lt;=$F31+$G31-1),1,""))</f>
        <v/>
      </c>
      <c r="BA31" s="18">
        <f>IF(AND($C31="Goal",BA$7&gt;=$F31,BA$7&lt;=$F31+$G31-1),2,IF(AND($C31="Milestone",BA$7&gt;=$F31,BA$7&lt;=$F31+$G31-1),1,""))</f>
        <v/>
      </c>
      <c r="BB31" s="18">
        <f>IF(AND($C31="Goal",BB$7&gt;=$F31,BB$7&lt;=$F31+$G31-1),2,IF(AND($C31="Milestone",BB$7&gt;=$F31,BB$7&lt;=$F31+$G31-1),1,""))</f>
        <v/>
      </c>
      <c r="BC31" s="18">
        <f>IF(AND($C31="Goal",BC$7&gt;=$F31,BC$7&lt;=$F31+$G31-1),2,IF(AND($C31="Milestone",BC$7&gt;=$F31,BC$7&lt;=$F31+$G31-1),1,""))</f>
        <v/>
      </c>
      <c r="BD31" s="18">
        <f>IF(AND($C31="Goal",BD$7&gt;=$F31,BD$7&lt;=$F31+$G31-1),2,IF(AND($C31="Milestone",BD$7&gt;=$F31,BD$7&lt;=$F31+$G31-1),1,""))</f>
        <v/>
      </c>
      <c r="BE31" s="18">
        <f>IF(AND($C31="Goal",BE$7&gt;=$F31,BE$7&lt;=$F31+$G31-1),2,IF(AND($C31="Milestone",BE$7&gt;=$F31,BE$7&lt;=$F31+$G31-1),1,""))</f>
        <v/>
      </c>
      <c r="BF31" s="18">
        <f>IF(AND($C31="Goal",BF$7&gt;=$F31,BF$7&lt;=$F31+$G31-1),2,IF(AND($C31="Milestone",BF$7&gt;=$F31,BF$7&lt;=$F31+$G31-1),1,""))</f>
        <v/>
      </c>
      <c r="BG31" s="18">
        <f>IF(AND($C31="Goal",BG$7&gt;=$F31,BG$7&lt;=$F31+$G31-1),2,IF(AND($C31="Milestone",BG$7&gt;=$F31,BG$7&lt;=$F31+$G31-1),1,""))</f>
        <v/>
      </c>
      <c r="BH31" s="18">
        <f>IF(AND($C31="Goal",BH$7&gt;=$F31,BH$7&lt;=$F31+$G31-1),2,IF(AND($C31="Milestone",BH$7&gt;=$F31,BH$7&lt;=$F31+$G31-1),1,""))</f>
        <v/>
      </c>
      <c r="BI31" s="18">
        <f>IF(AND($C31="Goal",BI$7&gt;=$F31,BI$7&lt;=$F31+$G31-1),2,IF(AND($C31="Milestone",BI$7&gt;=$F31,BI$7&lt;=$F31+$G31-1),1,""))</f>
        <v/>
      </c>
      <c r="BJ31" s="18">
        <f>IF(AND($C31="Goal",BJ$7&gt;=$F31,BJ$7&lt;=$F31+$G31-1),2,IF(AND($C31="Milestone",BJ$7&gt;=$F31,BJ$7&lt;=$F31+$G31-1),1,""))</f>
        <v/>
      </c>
      <c r="BK31" s="18">
        <f>IF(AND($C31="Goal",BK$7&gt;=$F31,BK$7&lt;=$F31+$G31-1),2,IF(AND($C31="Milestone",BK$7&gt;=$F31,BK$7&lt;=$F31+$G31-1),1,""))</f>
        <v/>
      </c>
      <c r="BL31" s="18">
        <f>IF(AND($C31="Goal",BL$7&gt;=$F31,BL$7&lt;=$F31+$G31-1),2,IF(AND($C31="Milestone",BL$7&gt;=$F31,BL$7&lt;=$F31+$G31-1),1,""))</f>
        <v/>
      </c>
      <c r="BM31" s="19" t="n"/>
    </row>
    <row r="32" ht="40" customFormat="1" customHeight="1" s="1">
      <c r="A32" s="6" t="n"/>
      <c r="B32" s="17" t="inlineStr">
        <is>
          <t>Task 3</t>
        </is>
      </c>
      <c r="C32" s="13" t="inlineStr">
        <is>
          <t>Milestone</t>
        </is>
      </c>
      <c r="D32" s="13" t="n"/>
      <c r="E32" s="14" t="n"/>
      <c r="F32" s="15">
        <f>F31+42</f>
        <v/>
      </c>
      <c r="G32" s="16" t="n">
        <v>1</v>
      </c>
      <c r="H32" s="11" t="n"/>
      <c r="I32" s="37">
        <f>IF(AND($C32="Goal",I$7&gt;=$F32,I$7&lt;=$F32+$G32-1),2,IF(AND($C32="Milestone",I$7&gt;=$F32,I$7&lt;=$F32+$G32-1),1,""))</f>
        <v/>
      </c>
      <c r="J32" s="18">
        <f>IF(AND($C32="Goal",J$7&gt;=$F32,J$7&lt;=$F32+$G32-1),2,IF(AND($C32="Milestone",J$7&gt;=$F32,J$7&lt;=$F32+$G32-1),1,""))</f>
        <v/>
      </c>
      <c r="K32" s="18">
        <f>IF(AND($C32="Goal",K$7&gt;=$F32,K$7&lt;=$F32+$G32-1),2,IF(AND($C32="Milestone",K$7&gt;=$F32,K$7&lt;=$F32+$G32-1),1,""))</f>
        <v/>
      </c>
      <c r="L32" s="18">
        <f>IF(AND($C32="Goal",L$7&gt;=$F32,L$7&lt;=$F32+$G32-1),2,IF(AND($C32="Milestone",L$7&gt;=$F32,L$7&lt;=$F32+$G32-1),1,""))</f>
        <v/>
      </c>
      <c r="M32" s="18">
        <f>IF(AND($C32="Goal",M$7&gt;=$F32,M$7&lt;=$F32+$G32-1),2,IF(AND($C32="Milestone",M$7&gt;=$F32,M$7&lt;=$F32+$G32-1),1,""))</f>
        <v/>
      </c>
      <c r="N32" s="18">
        <f>IF(AND($C32="Goal",N$7&gt;=$F32,N$7&lt;=$F32+$G32-1),2,IF(AND($C32="Milestone",N$7&gt;=$F32,N$7&lt;=$F32+$G32-1),1,""))</f>
        <v/>
      </c>
      <c r="O32" s="18">
        <f>IF(AND($C32="Goal",O$7&gt;=$F32,O$7&lt;=$F32+$G32-1),2,IF(AND($C32="Milestone",O$7&gt;=$F32,O$7&lt;=$F32+$G32-1),1,""))</f>
        <v/>
      </c>
      <c r="P32" s="18">
        <f>IF(AND($C32="Goal",P$7&gt;=$F32,P$7&lt;=$F32+$G32-1),2,IF(AND($C32="Milestone",P$7&gt;=$F32,P$7&lt;=$F32+$G32-1),1,""))</f>
        <v/>
      </c>
      <c r="Q32" s="18">
        <f>IF(AND($C32="Goal",Q$7&gt;=$F32,Q$7&lt;=$F32+$G32-1),2,IF(AND($C32="Milestone",Q$7&gt;=$F32,Q$7&lt;=$F32+$G32-1),1,""))</f>
        <v/>
      </c>
      <c r="R32" s="18">
        <f>IF(AND($C32="Goal",R$7&gt;=$F32,R$7&lt;=$F32+$G32-1),2,IF(AND($C32="Milestone",R$7&gt;=$F32,R$7&lt;=$F32+$G32-1),1,""))</f>
        <v/>
      </c>
      <c r="S32" s="18">
        <f>IF(AND($C32="Goal",S$7&gt;=$F32,S$7&lt;=$F32+$G32-1),2,IF(AND($C32="Milestone",S$7&gt;=$F32,S$7&lt;=$F32+$G32-1),1,""))</f>
        <v/>
      </c>
      <c r="T32" s="18">
        <f>IF(AND($C32="Goal",T$7&gt;=$F32,T$7&lt;=$F32+$G32-1),2,IF(AND($C32="Milestone",T$7&gt;=$F32,T$7&lt;=$F32+$G32-1),1,""))</f>
        <v/>
      </c>
      <c r="U32" s="18">
        <f>IF(AND($C32="Goal",U$7&gt;=$F32,U$7&lt;=$F32+$G32-1),2,IF(AND($C32="Milestone",U$7&gt;=$F32,U$7&lt;=$F32+$G32-1),1,""))</f>
        <v/>
      </c>
      <c r="V32" s="18">
        <f>IF(AND($C32="Goal",V$7&gt;=$F32,V$7&lt;=$F32+$G32-1),2,IF(AND($C32="Milestone",V$7&gt;=$F32,V$7&lt;=$F32+$G32-1),1,""))</f>
        <v/>
      </c>
      <c r="W32" s="18">
        <f>IF(AND($C32="Goal",W$7&gt;=$F32,W$7&lt;=$F32+$G32-1),2,IF(AND($C32="Milestone",W$7&gt;=$F32,W$7&lt;=$F32+$G32-1),1,""))</f>
        <v/>
      </c>
      <c r="X32" s="18">
        <f>IF(AND($C32="Goal",X$7&gt;=$F32,X$7&lt;=$F32+$G32-1),2,IF(AND($C32="Milestone",X$7&gt;=$F32,X$7&lt;=$F32+$G32-1),1,""))</f>
        <v/>
      </c>
      <c r="Y32" s="18">
        <f>IF(AND($C32="Goal",Y$7&gt;=$F32,Y$7&lt;=$F32+$G32-1),2,IF(AND($C32="Milestone",Y$7&gt;=$F32,Y$7&lt;=$F32+$G32-1),1,""))</f>
        <v/>
      </c>
      <c r="Z32" s="18">
        <f>IF(AND($C32="Goal",Z$7&gt;=$F32,Z$7&lt;=$F32+$G32-1),2,IF(AND($C32="Milestone",Z$7&gt;=$F32,Z$7&lt;=$F32+$G32-1),1,""))</f>
        <v/>
      </c>
      <c r="AA32" s="18">
        <f>IF(AND($C32="Goal",AA$7&gt;=$F32,AA$7&lt;=$F32+$G32-1),2,IF(AND($C32="Milestone",AA$7&gt;=$F32,AA$7&lt;=$F32+$G32-1),1,""))</f>
        <v/>
      </c>
      <c r="AB32" s="18">
        <f>IF(AND($C32="Goal",AB$7&gt;=$F32,AB$7&lt;=$F32+$G32-1),2,IF(AND($C32="Milestone",AB$7&gt;=$F32,AB$7&lt;=$F32+$G32-1),1,""))</f>
        <v/>
      </c>
      <c r="AC32" s="18">
        <f>IF(AND($C32="Goal",AC$7&gt;=$F32,AC$7&lt;=$F32+$G32-1),2,IF(AND($C32="Milestone",AC$7&gt;=$F32,AC$7&lt;=$F32+$G32-1),1,""))</f>
        <v/>
      </c>
      <c r="AD32" s="18">
        <f>IF(AND($C32="Goal",AD$7&gt;=$F32,AD$7&lt;=$F32+$G32-1),2,IF(AND($C32="Milestone",AD$7&gt;=$F32,AD$7&lt;=$F32+$G32-1),1,""))</f>
        <v/>
      </c>
      <c r="AE32" s="18">
        <f>IF(AND($C32="Goal",AE$7&gt;=$F32,AE$7&lt;=$F32+$G32-1),2,IF(AND($C32="Milestone",AE$7&gt;=$F32,AE$7&lt;=$F32+$G32-1),1,""))</f>
        <v/>
      </c>
      <c r="AF32" s="18">
        <f>IF(AND($C32="Goal",AF$7&gt;=$F32,AF$7&lt;=$F32+$G32-1),2,IF(AND($C32="Milestone",AF$7&gt;=$F32,AF$7&lt;=$F32+$G32-1),1,""))</f>
        <v/>
      </c>
      <c r="AG32" s="18">
        <f>IF(AND($C32="Goal",AG$7&gt;=$F32,AG$7&lt;=$F32+$G32-1),2,IF(AND($C32="Milestone",AG$7&gt;=$F32,AG$7&lt;=$F32+$G32-1),1,""))</f>
        <v/>
      </c>
      <c r="AH32" s="18">
        <f>IF(AND($C32="Goal",AH$7&gt;=$F32,AH$7&lt;=$F32+$G32-1),2,IF(AND($C32="Milestone",AH$7&gt;=$F32,AH$7&lt;=$F32+$G32-1),1,""))</f>
        <v/>
      </c>
      <c r="AI32" s="18">
        <f>IF(AND($C32="Goal",AI$7&gt;=$F32,AI$7&lt;=$F32+$G32-1),2,IF(AND($C32="Milestone",AI$7&gt;=$F32,AI$7&lt;=$F32+$G32-1),1,""))</f>
        <v/>
      </c>
      <c r="AJ32" s="18">
        <f>IF(AND($C32="Goal",AJ$7&gt;=$F32,AJ$7&lt;=$F32+$G32-1),2,IF(AND($C32="Milestone",AJ$7&gt;=$F32,AJ$7&lt;=$F32+$G32-1),1,""))</f>
        <v/>
      </c>
      <c r="AK32" s="18">
        <f>IF(AND($C32="Goal",AK$7&gt;=$F32,AK$7&lt;=$F32+$G32-1),2,IF(AND($C32="Milestone",AK$7&gt;=$F32,AK$7&lt;=$F32+$G32-1),1,""))</f>
        <v/>
      </c>
      <c r="AL32" s="18">
        <f>IF(AND($C32="Goal",AL$7&gt;=$F32,AL$7&lt;=$F32+$G32-1),2,IF(AND($C32="Milestone",AL$7&gt;=$F32,AL$7&lt;=$F32+$G32-1),1,""))</f>
        <v/>
      </c>
      <c r="AM32" s="18">
        <f>IF(AND($C32="Goal",AM$7&gt;=$F32,AM$7&lt;=$F32+$G32-1),2,IF(AND($C32="Milestone",AM$7&gt;=$F32,AM$7&lt;=$F32+$G32-1),1,""))</f>
        <v/>
      </c>
      <c r="AN32" s="18">
        <f>IF(AND($C32="Goal",AN$7&gt;=$F32,AN$7&lt;=$F32+$G32-1),2,IF(AND($C32="Milestone",AN$7&gt;=$F32,AN$7&lt;=$F32+$G32-1),1,""))</f>
        <v/>
      </c>
      <c r="AO32" s="18">
        <f>IF(AND($C32="Goal",AO$7&gt;=$F32,AO$7&lt;=$F32+$G32-1),2,IF(AND($C32="Milestone",AO$7&gt;=$F32,AO$7&lt;=$F32+$G32-1),1,""))</f>
        <v/>
      </c>
      <c r="AP32" s="18">
        <f>IF(AND($C32="Goal",AP$7&gt;=$F32,AP$7&lt;=$F32+$G32-1),2,IF(AND($C32="Milestone",AP$7&gt;=$F32,AP$7&lt;=$F32+$G32-1),1,""))</f>
        <v/>
      </c>
      <c r="AQ32" s="18">
        <f>IF(AND($C32="Goal",AQ$7&gt;=$F32,AQ$7&lt;=$F32+$G32-1),2,IF(AND($C32="Milestone",AQ$7&gt;=$F32,AQ$7&lt;=$F32+$G32-1),1,""))</f>
        <v/>
      </c>
      <c r="AR32" s="18">
        <f>IF(AND($C32="Goal",AR$7&gt;=$F32,AR$7&lt;=$F32+$G32-1),2,IF(AND($C32="Milestone",AR$7&gt;=$F32,AR$7&lt;=$F32+$G32-1),1,""))</f>
        <v/>
      </c>
      <c r="AS32" s="18">
        <f>IF(AND($C32="Goal",AS$7&gt;=$F32,AS$7&lt;=$F32+$G32-1),2,IF(AND($C32="Milestone",AS$7&gt;=$F32,AS$7&lt;=$F32+$G32-1),1,""))</f>
        <v/>
      </c>
      <c r="AT32" s="18">
        <f>IF(AND($C32="Goal",AT$7&gt;=$F32,AT$7&lt;=$F32+$G32-1),2,IF(AND($C32="Milestone",AT$7&gt;=$F32,AT$7&lt;=$F32+$G32-1),1,""))</f>
        <v/>
      </c>
      <c r="AU32" s="18">
        <f>IF(AND($C32="Goal",AU$7&gt;=$F32,AU$7&lt;=$F32+$G32-1),2,IF(AND($C32="Milestone",AU$7&gt;=$F32,AU$7&lt;=$F32+$G32-1),1,""))</f>
        <v/>
      </c>
      <c r="AV32" s="18">
        <f>IF(AND($C32="Goal",AV$7&gt;=$F32,AV$7&lt;=$F32+$G32-1),2,IF(AND($C32="Milestone",AV$7&gt;=$F32,AV$7&lt;=$F32+$G32-1),1,""))</f>
        <v/>
      </c>
      <c r="AW32" s="18">
        <f>IF(AND($C32="Goal",AW$7&gt;=$F32,AW$7&lt;=$F32+$G32-1),2,IF(AND($C32="Milestone",AW$7&gt;=$F32,AW$7&lt;=$F32+$G32-1),1,""))</f>
        <v/>
      </c>
      <c r="AX32" s="18">
        <f>IF(AND($C32="Goal",AX$7&gt;=$F32,AX$7&lt;=$F32+$G32-1),2,IF(AND($C32="Milestone",AX$7&gt;=$F32,AX$7&lt;=$F32+$G32-1),1,""))</f>
        <v/>
      </c>
      <c r="AY32" s="18">
        <f>IF(AND($C32="Goal",AY$7&gt;=$F32,AY$7&lt;=$F32+$G32-1),2,IF(AND($C32="Milestone",AY$7&gt;=$F32,AY$7&lt;=$F32+$G32-1),1,""))</f>
        <v/>
      </c>
      <c r="AZ32" s="18">
        <f>IF(AND($C32="Goal",AZ$7&gt;=$F32,AZ$7&lt;=$F32+$G32-1),2,IF(AND($C32="Milestone",AZ$7&gt;=$F32,AZ$7&lt;=$F32+$G32-1),1,""))</f>
        <v/>
      </c>
      <c r="BA32" s="18">
        <f>IF(AND($C32="Goal",BA$7&gt;=$F32,BA$7&lt;=$F32+$G32-1),2,IF(AND($C32="Milestone",BA$7&gt;=$F32,BA$7&lt;=$F32+$G32-1),1,""))</f>
        <v/>
      </c>
      <c r="BB32" s="18">
        <f>IF(AND($C32="Goal",BB$7&gt;=$F32,BB$7&lt;=$F32+$G32-1),2,IF(AND($C32="Milestone",BB$7&gt;=$F32,BB$7&lt;=$F32+$G32-1),1,""))</f>
        <v/>
      </c>
      <c r="BC32" s="18">
        <f>IF(AND($C32="Goal",BC$7&gt;=$F32,BC$7&lt;=$F32+$G32-1),2,IF(AND($C32="Milestone",BC$7&gt;=$F32,BC$7&lt;=$F32+$G32-1),1,""))</f>
        <v/>
      </c>
      <c r="BD32" s="18">
        <f>IF(AND($C32="Goal",BD$7&gt;=$F32,BD$7&lt;=$F32+$G32-1),2,IF(AND($C32="Milestone",BD$7&gt;=$F32,BD$7&lt;=$F32+$G32-1),1,""))</f>
        <v/>
      </c>
      <c r="BE32" s="18">
        <f>IF(AND($C32="Goal",BE$7&gt;=$F32,BE$7&lt;=$F32+$G32-1),2,IF(AND($C32="Milestone",BE$7&gt;=$F32,BE$7&lt;=$F32+$G32-1),1,""))</f>
        <v/>
      </c>
      <c r="BF32" s="18">
        <f>IF(AND($C32="Goal",BF$7&gt;=$F32,BF$7&lt;=$F32+$G32-1),2,IF(AND($C32="Milestone",BF$7&gt;=$F32,BF$7&lt;=$F32+$G32-1),1,""))</f>
        <v/>
      </c>
      <c r="BG32" s="18">
        <f>IF(AND($C32="Goal",BG$7&gt;=$F32,BG$7&lt;=$F32+$G32-1),2,IF(AND($C32="Milestone",BG$7&gt;=$F32,BG$7&lt;=$F32+$G32-1),1,""))</f>
        <v/>
      </c>
      <c r="BH32" s="18">
        <f>IF(AND($C32="Goal",BH$7&gt;=$F32,BH$7&lt;=$F32+$G32-1),2,IF(AND($C32="Milestone",BH$7&gt;=$F32,BH$7&lt;=$F32+$G32-1),1,""))</f>
        <v/>
      </c>
      <c r="BI32" s="18">
        <f>IF(AND($C32="Goal",BI$7&gt;=$F32,BI$7&lt;=$F32+$G32-1),2,IF(AND($C32="Milestone",BI$7&gt;=$F32,BI$7&lt;=$F32+$G32-1),1,""))</f>
        <v/>
      </c>
      <c r="BJ32" s="18">
        <f>IF(AND($C32="Goal",BJ$7&gt;=$F32,BJ$7&lt;=$F32+$G32-1),2,IF(AND($C32="Milestone",BJ$7&gt;=$F32,BJ$7&lt;=$F32+$G32-1),1,""))</f>
        <v/>
      </c>
      <c r="BK32" s="18">
        <f>IF(AND($C32="Goal",BK$7&gt;=$F32,BK$7&lt;=$F32+$G32-1),2,IF(AND($C32="Milestone",BK$7&gt;=$F32,BK$7&lt;=$F32+$G32-1),1,""))</f>
        <v/>
      </c>
      <c r="BL32" s="18">
        <f>IF(AND($C32="Goal",BL$7&gt;=$F32,BL$7&lt;=$F32+$G32-1),2,IF(AND($C32="Milestone",BL$7&gt;=$F32,BL$7&lt;=$F32+$G32-1),1,""))</f>
        <v/>
      </c>
      <c r="BM32" s="19" t="n"/>
    </row>
    <row r="33" ht="40" customFormat="1" customHeight="1" s="1">
      <c r="A33" s="6" t="n"/>
      <c r="B33" s="17" t="inlineStr">
        <is>
          <t>Task 4</t>
        </is>
      </c>
      <c r="C33" s="13" t="n"/>
      <c r="D33" s="13" t="n"/>
      <c r="E33" s="14" t="n"/>
      <c r="F33" s="15" t="n"/>
      <c r="G33" s="16" t="n"/>
      <c r="H33" s="11" t="n"/>
      <c r="I33" s="37">
        <f>IF(AND($C33="Goal",I$7&gt;=$F33,I$7&lt;=$F33+$G33-1),2,IF(AND($C33="Milestone",I$7&gt;=$F33,I$7&lt;=$F33+$G33-1),1,""))</f>
        <v/>
      </c>
      <c r="J33" s="18">
        <f>IF(AND($C33="Goal",J$7&gt;=$F33,J$7&lt;=$F33+$G33-1),2,IF(AND($C33="Milestone",J$7&gt;=$F33,J$7&lt;=$F33+$G33-1),1,""))</f>
        <v/>
      </c>
      <c r="K33" s="18">
        <f>IF(AND($C33="Goal",K$7&gt;=$F33,K$7&lt;=$F33+$G33-1),2,IF(AND($C33="Milestone",K$7&gt;=$F33,K$7&lt;=$F33+$G33-1),1,""))</f>
        <v/>
      </c>
      <c r="L33" s="18">
        <f>IF(AND($C33="Goal",L$7&gt;=$F33,L$7&lt;=$F33+$G33-1),2,IF(AND($C33="Milestone",L$7&gt;=$F33,L$7&lt;=$F33+$G33-1),1,""))</f>
        <v/>
      </c>
      <c r="M33" s="18">
        <f>IF(AND($C33="Goal",M$7&gt;=$F33,M$7&lt;=$F33+$G33-1),2,IF(AND($C33="Milestone",M$7&gt;=$F33,M$7&lt;=$F33+$G33-1),1,""))</f>
        <v/>
      </c>
      <c r="N33" s="18">
        <f>IF(AND($C33="Goal",N$7&gt;=$F33,N$7&lt;=$F33+$G33-1),2,IF(AND($C33="Milestone",N$7&gt;=$F33,N$7&lt;=$F33+$G33-1),1,""))</f>
        <v/>
      </c>
      <c r="O33" s="18">
        <f>IF(AND($C33="Goal",O$7&gt;=$F33,O$7&lt;=$F33+$G33-1),2,IF(AND($C33="Milestone",O$7&gt;=$F33,O$7&lt;=$F33+$G33-1),1,""))</f>
        <v/>
      </c>
      <c r="P33" s="18">
        <f>IF(AND($C33="Goal",P$7&gt;=$F33,P$7&lt;=$F33+$G33-1),2,IF(AND($C33="Milestone",P$7&gt;=$F33,P$7&lt;=$F33+$G33-1),1,""))</f>
        <v/>
      </c>
      <c r="Q33" s="18">
        <f>IF(AND($C33="Goal",Q$7&gt;=$F33,Q$7&lt;=$F33+$G33-1),2,IF(AND($C33="Milestone",Q$7&gt;=$F33,Q$7&lt;=$F33+$G33-1),1,""))</f>
        <v/>
      </c>
      <c r="R33" s="18">
        <f>IF(AND($C33="Goal",R$7&gt;=$F33,R$7&lt;=$F33+$G33-1),2,IF(AND($C33="Milestone",R$7&gt;=$F33,R$7&lt;=$F33+$G33-1),1,""))</f>
        <v/>
      </c>
      <c r="S33" s="18">
        <f>IF(AND($C33="Goal",S$7&gt;=$F33,S$7&lt;=$F33+$G33-1),2,IF(AND($C33="Milestone",S$7&gt;=$F33,S$7&lt;=$F33+$G33-1),1,""))</f>
        <v/>
      </c>
      <c r="T33" s="18">
        <f>IF(AND($C33="Goal",T$7&gt;=$F33,T$7&lt;=$F33+$G33-1),2,IF(AND($C33="Milestone",T$7&gt;=$F33,T$7&lt;=$F33+$G33-1),1,""))</f>
        <v/>
      </c>
      <c r="U33" s="18">
        <f>IF(AND($C33="Goal",U$7&gt;=$F33,U$7&lt;=$F33+$G33-1),2,IF(AND($C33="Milestone",U$7&gt;=$F33,U$7&lt;=$F33+$G33-1),1,""))</f>
        <v/>
      </c>
      <c r="V33" s="18">
        <f>IF(AND($C33="Goal",V$7&gt;=$F33,V$7&lt;=$F33+$G33-1),2,IF(AND($C33="Milestone",V$7&gt;=$F33,V$7&lt;=$F33+$G33-1),1,""))</f>
        <v/>
      </c>
      <c r="W33" s="18">
        <f>IF(AND($C33="Goal",W$7&gt;=$F33,W$7&lt;=$F33+$G33-1),2,IF(AND($C33="Milestone",W$7&gt;=$F33,W$7&lt;=$F33+$G33-1),1,""))</f>
        <v/>
      </c>
      <c r="X33" s="18">
        <f>IF(AND($C33="Goal",X$7&gt;=$F33,X$7&lt;=$F33+$G33-1),2,IF(AND($C33="Milestone",X$7&gt;=$F33,X$7&lt;=$F33+$G33-1),1,""))</f>
        <v/>
      </c>
      <c r="Y33" s="18">
        <f>IF(AND($C33="Goal",Y$7&gt;=$F33,Y$7&lt;=$F33+$G33-1),2,IF(AND($C33="Milestone",Y$7&gt;=$F33,Y$7&lt;=$F33+$G33-1),1,""))</f>
        <v/>
      </c>
      <c r="Z33" s="18">
        <f>IF(AND($C33="Goal",Z$7&gt;=$F33,Z$7&lt;=$F33+$G33-1),2,IF(AND($C33="Milestone",Z$7&gt;=$F33,Z$7&lt;=$F33+$G33-1),1,""))</f>
        <v/>
      </c>
      <c r="AA33" s="18">
        <f>IF(AND($C33="Goal",AA$7&gt;=$F33,AA$7&lt;=$F33+$G33-1),2,IF(AND($C33="Milestone",AA$7&gt;=$F33,AA$7&lt;=$F33+$G33-1),1,""))</f>
        <v/>
      </c>
      <c r="AB33" s="18">
        <f>IF(AND($C33="Goal",AB$7&gt;=$F33,AB$7&lt;=$F33+$G33-1),2,IF(AND($C33="Milestone",AB$7&gt;=$F33,AB$7&lt;=$F33+$G33-1),1,""))</f>
        <v/>
      </c>
      <c r="AC33" s="18">
        <f>IF(AND($C33="Goal",AC$7&gt;=$F33,AC$7&lt;=$F33+$G33-1),2,IF(AND($C33="Milestone",AC$7&gt;=$F33,AC$7&lt;=$F33+$G33-1),1,""))</f>
        <v/>
      </c>
      <c r="AD33" s="18">
        <f>IF(AND($C33="Goal",AD$7&gt;=$F33,AD$7&lt;=$F33+$G33-1),2,IF(AND($C33="Milestone",AD$7&gt;=$F33,AD$7&lt;=$F33+$G33-1),1,""))</f>
        <v/>
      </c>
      <c r="AE33" s="18">
        <f>IF(AND($C33="Goal",AE$7&gt;=$F33,AE$7&lt;=$F33+$G33-1),2,IF(AND($C33="Milestone",AE$7&gt;=$F33,AE$7&lt;=$F33+$G33-1),1,""))</f>
        <v/>
      </c>
      <c r="AF33" s="18">
        <f>IF(AND($C33="Goal",AF$7&gt;=$F33,AF$7&lt;=$F33+$G33-1),2,IF(AND($C33="Milestone",AF$7&gt;=$F33,AF$7&lt;=$F33+$G33-1),1,""))</f>
        <v/>
      </c>
      <c r="AG33" s="18">
        <f>IF(AND($C33="Goal",AG$7&gt;=$F33,AG$7&lt;=$F33+$G33-1),2,IF(AND($C33="Milestone",AG$7&gt;=$F33,AG$7&lt;=$F33+$G33-1),1,""))</f>
        <v/>
      </c>
      <c r="AH33" s="18">
        <f>IF(AND($C33="Goal",AH$7&gt;=$F33,AH$7&lt;=$F33+$G33-1),2,IF(AND($C33="Milestone",AH$7&gt;=$F33,AH$7&lt;=$F33+$G33-1),1,""))</f>
        <v/>
      </c>
      <c r="AI33" s="18">
        <f>IF(AND($C33="Goal",AI$7&gt;=$F33,AI$7&lt;=$F33+$G33-1),2,IF(AND($C33="Milestone",AI$7&gt;=$F33,AI$7&lt;=$F33+$G33-1),1,""))</f>
        <v/>
      </c>
      <c r="AJ33" s="18">
        <f>IF(AND($C33="Goal",AJ$7&gt;=$F33,AJ$7&lt;=$F33+$G33-1),2,IF(AND($C33="Milestone",AJ$7&gt;=$F33,AJ$7&lt;=$F33+$G33-1),1,""))</f>
        <v/>
      </c>
      <c r="AK33" s="18">
        <f>IF(AND($C33="Goal",AK$7&gt;=$F33,AK$7&lt;=$F33+$G33-1),2,IF(AND($C33="Milestone",AK$7&gt;=$F33,AK$7&lt;=$F33+$G33-1),1,""))</f>
        <v/>
      </c>
      <c r="AL33" s="18">
        <f>IF(AND($C33="Goal",AL$7&gt;=$F33,AL$7&lt;=$F33+$G33-1),2,IF(AND($C33="Milestone",AL$7&gt;=$F33,AL$7&lt;=$F33+$G33-1),1,""))</f>
        <v/>
      </c>
      <c r="AM33" s="18">
        <f>IF(AND($C33="Goal",AM$7&gt;=$F33,AM$7&lt;=$F33+$G33-1),2,IF(AND($C33="Milestone",AM$7&gt;=$F33,AM$7&lt;=$F33+$G33-1),1,""))</f>
        <v/>
      </c>
      <c r="AN33" s="18">
        <f>IF(AND($C33="Goal",AN$7&gt;=$F33,AN$7&lt;=$F33+$G33-1),2,IF(AND($C33="Milestone",AN$7&gt;=$F33,AN$7&lt;=$F33+$G33-1),1,""))</f>
        <v/>
      </c>
      <c r="AO33" s="18">
        <f>IF(AND($C33="Goal",AO$7&gt;=$F33,AO$7&lt;=$F33+$G33-1),2,IF(AND($C33="Milestone",AO$7&gt;=$F33,AO$7&lt;=$F33+$G33-1),1,""))</f>
        <v/>
      </c>
      <c r="AP33" s="18">
        <f>IF(AND($C33="Goal",AP$7&gt;=$F33,AP$7&lt;=$F33+$G33-1),2,IF(AND($C33="Milestone",AP$7&gt;=$F33,AP$7&lt;=$F33+$G33-1),1,""))</f>
        <v/>
      </c>
      <c r="AQ33" s="18">
        <f>IF(AND($C33="Goal",AQ$7&gt;=$F33,AQ$7&lt;=$F33+$G33-1),2,IF(AND($C33="Milestone",AQ$7&gt;=$F33,AQ$7&lt;=$F33+$G33-1),1,""))</f>
        <v/>
      </c>
      <c r="AR33" s="18">
        <f>IF(AND($C33="Goal",AR$7&gt;=$F33,AR$7&lt;=$F33+$G33-1),2,IF(AND($C33="Milestone",AR$7&gt;=$F33,AR$7&lt;=$F33+$G33-1),1,""))</f>
        <v/>
      </c>
      <c r="AS33" s="18">
        <f>IF(AND($C33="Goal",AS$7&gt;=$F33,AS$7&lt;=$F33+$G33-1),2,IF(AND($C33="Milestone",AS$7&gt;=$F33,AS$7&lt;=$F33+$G33-1),1,""))</f>
        <v/>
      </c>
      <c r="AT33" s="18">
        <f>IF(AND($C33="Goal",AT$7&gt;=$F33,AT$7&lt;=$F33+$G33-1),2,IF(AND($C33="Milestone",AT$7&gt;=$F33,AT$7&lt;=$F33+$G33-1),1,""))</f>
        <v/>
      </c>
      <c r="AU33" s="18">
        <f>IF(AND($C33="Goal",AU$7&gt;=$F33,AU$7&lt;=$F33+$G33-1),2,IF(AND($C33="Milestone",AU$7&gt;=$F33,AU$7&lt;=$F33+$G33-1),1,""))</f>
        <v/>
      </c>
      <c r="AV33" s="18">
        <f>IF(AND($C33="Goal",AV$7&gt;=$F33,AV$7&lt;=$F33+$G33-1),2,IF(AND($C33="Milestone",AV$7&gt;=$F33,AV$7&lt;=$F33+$G33-1),1,""))</f>
        <v/>
      </c>
      <c r="AW33" s="18">
        <f>IF(AND($C33="Goal",AW$7&gt;=$F33,AW$7&lt;=$F33+$G33-1),2,IF(AND($C33="Milestone",AW$7&gt;=$F33,AW$7&lt;=$F33+$G33-1),1,""))</f>
        <v/>
      </c>
      <c r="AX33" s="18">
        <f>IF(AND($C33="Goal",AX$7&gt;=$F33,AX$7&lt;=$F33+$G33-1),2,IF(AND($C33="Milestone",AX$7&gt;=$F33,AX$7&lt;=$F33+$G33-1),1,""))</f>
        <v/>
      </c>
      <c r="AY33" s="18">
        <f>IF(AND($C33="Goal",AY$7&gt;=$F33,AY$7&lt;=$F33+$G33-1),2,IF(AND($C33="Milestone",AY$7&gt;=$F33,AY$7&lt;=$F33+$G33-1),1,""))</f>
        <v/>
      </c>
      <c r="AZ33" s="18">
        <f>IF(AND($C33="Goal",AZ$7&gt;=$F33,AZ$7&lt;=$F33+$G33-1),2,IF(AND($C33="Milestone",AZ$7&gt;=$F33,AZ$7&lt;=$F33+$G33-1),1,""))</f>
        <v/>
      </c>
      <c r="BA33" s="18">
        <f>IF(AND($C33="Goal",BA$7&gt;=$F33,BA$7&lt;=$F33+$G33-1),2,IF(AND($C33="Milestone",BA$7&gt;=$F33,BA$7&lt;=$F33+$G33-1),1,""))</f>
        <v/>
      </c>
      <c r="BB33" s="18">
        <f>IF(AND($C33="Goal",BB$7&gt;=$F33,BB$7&lt;=$F33+$G33-1),2,IF(AND($C33="Milestone",BB$7&gt;=$F33,BB$7&lt;=$F33+$G33-1),1,""))</f>
        <v/>
      </c>
      <c r="BC33" s="18">
        <f>IF(AND($C33="Goal",BC$7&gt;=$F33,BC$7&lt;=$F33+$G33-1),2,IF(AND($C33="Milestone",BC$7&gt;=$F33,BC$7&lt;=$F33+$G33-1),1,""))</f>
        <v/>
      </c>
      <c r="BD33" s="18">
        <f>IF(AND($C33="Goal",BD$7&gt;=$F33,BD$7&lt;=$F33+$G33-1),2,IF(AND($C33="Milestone",BD$7&gt;=$F33,BD$7&lt;=$F33+$G33-1),1,""))</f>
        <v/>
      </c>
      <c r="BE33" s="18">
        <f>IF(AND($C33="Goal",BE$7&gt;=$F33,BE$7&lt;=$F33+$G33-1),2,IF(AND($C33="Milestone",BE$7&gt;=$F33,BE$7&lt;=$F33+$G33-1),1,""))</f>
        <v/>
      </c>
      <c r="BF33" s="18">
        <f>IF(AND($C33="Goal",BF$7&gt;=$F33,BF$7&lt;=$F33+$G33-1),2,IF(AND($C33="Milestone",BF$7&gt;=$F33,BF$7&lt;=$F33+$G33-1),1,""))</f>
        <v/>
      </c>
      <c r="BG33" s="18">
        <f>IF(AND($C33="Goal",BG$7&gt;=$F33,BG$7&lt;=$F33+$G33-1),2,IF(AND($C33="Milestone",BG$7&gt;=$F33,BG$7&lt;=$F33+$G33-1),1,""))</f>
        <v/>
      </c>
      <c r="BH33" s="18">
        <f>IF(AND($C33="Goal",BH$7&gt;=$F33,BH$7&lt;=$F33+$G33-1),2,IF(AND($C33="Milestone",BH$7&gt;=$F33,BH$7&lt;=$F33+$G33-1),1,""))</f>
        <v/>
      </c>
      <c r="BI33" s="18">
        <f>IF(AND($C33="Goal",BI$7&gt;=$F33,BI$7&lt;=$F33+$G33-1),2,IF(AND($C33="Milestone",BI$7&gt;=$F33,BI$7&lt;=$F33+$G33-1),1,""))</f>
        <v/>
      </c>
      <c r="BJ33" s="18">
        <f>IF(AND($C33="Goal",BJ$7&gt;=$F33,BJ$7&lt;=$F33+$G33-1),2,IF(AND($C33="Milestone",BJ$7&gt;=$F33,BJ$7&lt;=$F33+$G33-1),1,""))</f>
        <v/>
      </c>
      <c r="BK33" s="18">
        <f>IF(AND($C33="Goal",BK$7&gt;=$F33,BK$7&lt;=$F33+$G33-1),2,IF(AND($C33="Milestone",BK$7&gt;=$F33,BK$7&lt;=$F33+$G33-1),1,""))</f>
        <v/>
      </c>
      <c r="BL33" s="18">
        <f>IF(AND($C33="Goal",BL$7&gt;=$F33,BL$7&lt;=$F33+$G33-1),2,IF(AND($C33="Milestone",BL$7&gt;=$F33,BL$7&lt;=$F33+$G33-1),1,""))</f>
        <v/>
      </c>
      <c r="BM33" s="19" t="n"/>
    </row>
    <row r="34" ht="40" customFormat="1" customHeight="1" s="1">
      <c r="A34" s="6" t="n"/>
      <c r="B34" s="17" t="inlineStr">
        <is>
          <t>Task 5</t>
        </is>
      </c>
      <c r="C34" s="13" t="n"/>
      <c r="D34" s="13" t="n"/>
      <c r="E34" s="14" t="n"/>
      <c r="F34" s="15" t="n"/>
      <c r="G34" s="16" t="n"/>
      <c r="H34" s="11" t="n"/>
      <c r="I34" s="37">
        <f>IF(AND($C34="Goal",I$7&gt;=$F34,I$7&lt;=$F34+$G34-1),2,IF(AND($C34="Milestone",I$7&gt;=$F34,I$7&lt;=$F34+$G34-1),1,""))</f>
        <v/>
      </c>
      <c r="J34" s="18">
        <f>IF(AND($C34="Goal",J$7&gt;=$F34,J$7&lt;=$F34+$G34-1),2,IF(AND($C34="Milestone",J$7&gt;=$F34,J$7&lt;=$F34+$G34-1),1,""))</f>
        <v/>
      </c>
      <c r="K34" s="18">
        <f>IF(AND($C34="Goal",K$7&gt;=$F34,K$7&lt;=$F34+$G34-1),2,IF(AND($C34="Milestone",K$7&gt;=$F34,K$7&lt;=$F34+$G34-1),1,""))</f>
        <v/>
      </c>
      <c r="L34" s="18">
        <f>IF(AND($C34="Goal",L$7&gt;=$F34,L$7&lt;=$F34+$G34-1),2,IF(AND($C34="Milestone",L$7&gt;=$F34,L$7&lt;=$F34+$G34-1),1,""))</f>
        <v/>
      </c>
      <c r="M34" s="18">
        <f>IF(AND($C34="Goal",M$7&gt;=$F34,M$7&lt;=$F34+$G34-1),2,IF(AND($C34="Milestone",M$7&gt;=$F34,M$7&lt;=$F34+$G34-1),1,""))</f>
        <v/>
      </c>
      <c r="N34" s="18">
        <f>IF(AND($C34="Goal",N$7&gt;=$F34,N$7&lt;=$F34+$G34-1),2,IF(AND($C34="Milestone",N$7&gt;=$F34,N$7&lt;=$F34+$G34-1),1,""))</f>
        <v/>
      </c>
      <c r="O34" s="18">
        <f>IF(AND($C34="Goal",O$7&gt;=$F34,O$7&lt;=$F34+$G34-1),2,IF(AND($C34="Milestone",O$7&gt;=$F34,O$7&lt;=$F34+$G34-1),1,""))</f>
        <v/>
      </c>
      <c r="P34" s="18">
        <f>IF(AND($C34="Goal",P$7&gt;=$F34,P$7&lt;=$F34+$G34-1),2,IF(AND($C34="Milestone",P$7&gt;=$F34,P$7&lt;=$F34+$G34-1),1,""))</f>
        <v/>
      </c>
      <c r="Q34" s="18">
        <f>IF(AND($C34="Goal",Q$7&gt;=$F34,Q$7&lt;=$F34+$G34-1),2,IF(AND($C34="Milestone",Q$7&gt;=$F34,Q$7&lt;=$F34+$G34-1),1,""))</f>
        <v/>
      </c>
      <c r="R34" s="18">
        <f>IF(AND($C34="Goal",R$7&gt;=$F34,R$7&lt;=$F34+$G34-1),2,IF(AND($C34="Milestone",R$7&gt;=$F34,R$7&lt;=$F34+$G34-1),1,""))</f>
        <v/>
      </c>
      <c r="S34" s="18">
        <f>IF(AND($C34="Goal",S$7&gt;=$F34,S$7&lt;=$F34+$G34-1),2,IF(AND($C34="Milestone",S$7&gt;=$F34,S$7&lt;=$F34+$G34-1),1,""))</f>
        <v/>
      </c>
      <c r="T34" s="18">
        <f>IF(AND($C34="Goal",T$7&gt;=$F34,T$7&lt;=$F34+$G34-1),2,IF(AND($C34="Milestone",T$7&gt;=$F34,T$7&lt;=$F34+$G34-1),1,""))</f>
        <v/>
      </c>
      <c r="U34" s="18">
        <f>IF(AND($C34="Goal",U$7&gt;=$F34,U$7&lt;=$F34+$G34-1),2,IF(AND($C34="Milestone",U$7&gt;=$F34,U$7&lt;=$F34+$G34-1),1,""))</f>
        <v/>
      </c>
      <c r="V34" s="18">
        <f>IF(AND($C34="Goal",V$7&gt;=$F34,V$7&lt;=$F34+$G34-1),2,IF(AND($C34="Milestone",V$7&gt;=$F34,V$7&lt;=$F34+$G34-1),1,""))</f>
        <v/>
      </c>
      <c r="W34" s="18">
        <f>IF(AND($C34="Goal",W$7&gt;=$F34,W$7&lt;=$F34+$G34-1),2,IF(AND($C34="Milestone",W$7&gt;=$F34,W$7&lt;=$F34+$G34-1),1,""))</f>
        <v/>
      </c>
      <c r="X34" s="18">
        <f>IF(AND($C34="Goal",X$7&gt;=$F34,X$7&lt;=$F34+$G34-1),2,IF(AND($C34="Milestone",X$7&gt;=$F34,X$7&lt;=$F34+$G34-1),1,""))</f>
        <v/>
      </c>
      <c r="Y34" s="18">
        <f>IF(AND($C34="Goal",Y$7&gt;=$F34,Y$7&lt;=$F34+$G34-1),2,IF(AND($C34="Milestone",Y$7&gt;=$F34,Y$7&lt;=$F34+$G34-1),1,""))</f>
        <v/>
      </c>
      <c r="Z34" s="18">
        <f>IF(AND($C34="Goal",Z$7&gt;=$F34,Z$7&lt;=$F34+$G34-1),2,IF(AND($C34="Milestone",Z$7&gt;=$F34,Z$7&lt;=$F34+$G34-1),1,""))</f>
        <v/>
      </c>
      <c r="AA34" s="18">
        <f>IF(AND($C34="Goal",AA$7&gt;=$F34,AA$7&lt;=$F34+$G34-1),2,IF(AND($C34="Milestone",AA$7&gt;=$F34,AA$7&lt;=$F34+$G34-1),1,""))</f>
        <v/>
      </c>
      <c r="AB34" s="18">
        <f>IF(AND($C34="Goal",AB$7&gt;=$F34,AB$7&lt;=$F34+$G34-1),2,IF(AND($C34="Milestone",AB$7&gt;=$F34,AB$7&lt;=$F34+$G34-1),1,""))</f>
        <v/>
      </c>
      <c r="AC34" s="18">
        <f>IF(AND($C34="Goal",AC$7&gt;=$F34,AC$7&lt;=$F34+$G34-1),2,IF(AND($C34="Milestone",AC$7&gt;=$F34,AC$7&lt;=$F34+$G34-1),1,""))</f>
        <v/>
      </c>
      <c r="AD34" s="18">
        <f>IF(AND($C34="Goal",AD$7&gt;=$F34,AD$7&lt;=$F34+$G34-1),2,IF(AND($C34="Milestone",AD$7&gt;=$F34,AD$7&lt;=$F34+$G34-1),1,""))</f>
        <v/>
      </c>
      <c r="AE34" s="18">
        <f>IF(AND($C34="Goal",AE$7&gt;=$F34,AE$7&lt;=$F34+$G34-1),2,IF(AND($C34="Milestone",AE$7&gt;=$F34,AE$7&lt;=$F34+$G34-1),1,""))</f>
        <v/>
      </c>
      <c r="AF34" s="18">
        <f>IF(AND($C34="Goal",AF$7&gt;=$F34,AF$7&lt;=$F34+$G34-1),2,IF(AND($C34="Milestone",AF$7&gt;=$F34,AF$7&lt;=$F34+$G34-1),1,""))</f>
        <v/>
      </c>
      <c r="AG34" s="18">
        <f>IF(AND($C34="Goal",AG$7&gt;=$F34,AG$7&lt;=$F34+$G34-1),2,IF(AND($C34="Milestone",AG$7&gt;=$F34,AG$7&lt;=$F34+$G34-1),1,""))</f>
        <v/>
      </c>
      <c r="AH34" s="18">
        <f>IF(AND($C34="Goal",AH$7&gt;=$F34,AH$7&lt;=$F34+$G34-1),2,IF(AND($C34="Milestone",AH$7&gt;=$F34,AH$7&lt;=$F34+$G34-1),1,""))</f>
        <v/>
      </c>
      <c r="AI34" s="18">
        <f>IF(AND($C34="Goal",AI$7&gt;=$F34,AI$7&lt;=$F34+$G34-1),2,IF(AND($C34="Milestone",AI$7&gt;=$F34,AI$7&lt;=$F34+$G34-1),1,""))</f>
        <v/>
      </c>
      <c r="AJ34" s="18">
        <f>IF(AND($C34="Goal",AJ$7&gt;=$F34,AJ$7&lt;=$F34+$G34-1),2,IF(AND($C34="Milestone",AJ$7&gt;=$F34,AJ$7&lt;=$F34+$G34-1),1,""))</f>
        <v/>
      </c>
      <c r="AK34" s="18">
        <f>IF(AND($C34="Goal",AK$7&gt;=$F34,AK$7&lt;=$F34+$G34-1),2,IF(AND($C34="Milestone",AK$7&gt;=$F34,AK$7&lt;=$F34+$G34-1),1,""))</f>
        <v/>
      </c>
      <c r="AL34" s="18">
        <f>IF(AND($C34="Goal",AL$7&gt;=$F34,AL$7&lt;=$F34+$G34-1),2,IF(AND($C34="Milestone",AL$7&gt;=$F34,AL$7&lt;=$F34+$G34-1),1,""))</f>
        <v/>
      </c>
      <c r="AM34" s="18">
        <f>IF(AND($C34="Goal",AM$7&gt;=$F34,AM$7&lt;=$F34+$G34-1),2,IF(AND($C34="Milestone",AM$7&gt;=$F34,AM$7&lt;=$F34+$G34-1),1,""))</f>
        <v/>
      </c>
      <c r="AN34" s="18">
        <f>IF(AND($C34="Goal",AN$7&gt;=$F34,AN$7&lt;=$F34+$G34-1),2,IF(AND($C34="Milestone",AN$7&gt;=$F34,AN$7&lt;=$F34+$G34-1),1,""))</f>
        <v/>
      </c>
      <c r="AO34" s="18">
        <f>IF(AND($C34="Goal",AO$7&gt;=$F34,AO$7&lt;=$F34+$G34-1),2,IF(AND($C34="Milestone",AO$7&gt;=$F34,AO$7&lt;=$F34+$G34-1),1,""))</f>
        <v/>
      </c>
      <c r="AP34" s="18">
        <f>IF(AND($C34="Goal",AP$7&gt;=$F34,AP$7&lt;=$F34+$G34-1),2,IF(AND($C34="Milestone",AP$7&gt;=$F34,AP$7&lt;=$F34+$G34-1),1,""))</f>
        <v/>
      </c>
      <c r="AQ34" s="18">
        <f>IF(AND($C34="Goal",AQ$7&gt;=$F34,AQ$7&lt;=$F34+$G34-1),2,IF(AND($C34="Milestone",AQ$7&gt;=$F34,AQ$7&lt;=$F34+$G34-1),1,""))</f>
        <v/>
      </c>
      <c r="AR34" s="18">
        <f>IF(AND($C34="Goal",AR$7&gt;=$F34,AR$7&lt;=$F34+$G34-1),2,IF(AND($C34="Milestone",AR$7&gt;=$F34,AR$7&lt;=$F34+$G34-1),1,""))</f>
        <v/>
      </c>
      <c r="AS34" s="18">
        <f>IF(AND($C34="Goal",AS$7&gt;=$F34,AS$7&lt;=$F34+$G34-1),2,IF(AND($C34="Milestone",AS$7&gt;=$F34,AS$7&lt;=$F34+$G34-1),1,""))</f>
        <v/>
      </c>
      <c r="AT34" s="18">
        <f>IF(AND($C34="Goal",AT$7&gt;=$F34,AT$7&lt;=$F34+$G34-1),2,IF(AND($C34="Milestone",AT$7&gt;=$F34,AT$7&lt;=$F34+$G34-1),1,""))</f>
        <v/>
      </c>
      <c r="AU34" s="18">
        <f>IF(AND($C34="Goal",AU$7&gt;=$F34,AU$7&lt;=$F34+$G34-1),2,IF(AND($C34="Milestone",AU$7&gt;=$F34,AU$7&lt;=$F34+$G34-1),1,""))</f>
        <v/>
      </c>
      <c r="AV34" s="18">
        <f>IF(AND($C34="Goal",AV$7&gt;=$F34,AV$7&lt;=$F34+$G34-1),2,IF(AND($C34="Milestone",AV$7&gt;=$F34,AV$7&lt;=$F34+$G34-1),1,""))</f>
        <v/>
      </c>
      <c r="AW34" s="18">
        <f>IF(AND($C34="Goal",AW$7&gt;=$F34,AW$7&lt;=$F34+$G34-1),2,IF(AND($C34="Milestone",AW$7&gt;=$F34,AW$7&lt;=$F34+$G34-1),1,""))</f>
        <v/>
      </c>
      <c r="AX34" s="18">
        <f>IF(AND($C34="Goal",AX$7&gt;=$F34,AX$7&lt;=$F34+$G34-1),2,IF(AND($C34="Milestone",AX$7&gt;=$F34,AX$7&lt;=$F34+$G34-1),1,""))</f>
        <v/>
      </c>
      <c r="AY34" s="18">
        <f>IF(AND($C34="Goal",AY$7&gt;=$F34,AY$7&lt;=$F34+$G34-1),2,IF(AND($C34="Milestone",AY$7&gt;=$F34,AY$7&lt;=$F34+$G34-1),1,""))</f>
        <v/>
      </c>
      <c r="AZ34" s="18">
        <f>IF(AND($C34="Goal",AZ$7&gt;=$F34,AZ$7&lt;=$F34+$G34-1),2,IF(AND($C34="Milestone",AZ$7&gt;=$F34,AZ$7&lt;=$F34+$G34-1),1,""))</f>
        <v/>
      </c>
      <c r="BA34" s="18">
        <f>IF(AND($C34="Goal",BA$7&gt;=$F34,BA$7&lt;=$F34+$G34-1),2,IF(AND($C34="Milestone",BA$7&gt;=$F34,BA$7&lt;=$F34+$G34-1),1,""))</f>
        <v/>
      </c>
      <c r="BB34" s="18">
        <f>IF(AND($C34="Goal",BB$7&gt;=$F34,BB$7&lt;=$F34+$G34-1),2,IF(AND($C34="Milestone",BB$7&gt;=$F34,BB$7&lt;=$F34+$G34-1),1,""))</f>
        <v/>
      </c>
      <c r="BC34" s="18">
        <f>IF(AND($C34="Goal",BC$7&gt;=$F34,BC$7&lt;=$F34+$G34-1),2,IF(AND($C34="Milestone",BC$7&gt;=$F34,BC$7&lt;=$F34+$G34-1),1,""))</f>
        <v/>
      </c>
      <c r="BD34" s="18">
        <f>IF(AND($C34="Goal",BD$7&gt;=$F34,BD$7&lt;=$F34+$G34-1),2,IF(AND($C34="Milestone",BD$7&gt;=$F34,BD$7&lt;=$F34+$G34-1),1,""))</f>
        <v/>
      </c>
      <c r="BE34" s="18">
        <f>IF(AND($C34="Goal",BE$7&gt;=$F34,BE$7&lt;=$F34+$G34-1),2,IF(AND($C34="Milestone",BE$7&gt;=$F34,BE$7&lt;=$F34+$G34-1),1,""))</f>
        <v/>
      </c>
      <c r="BF34" s="18">
        <f>IF(AND($C34="Goal",BF$7&gt;=$F34,BF$7&lt;=$F34+$G34-1),2,IF(AND($C34="Milestone",BF$7&gt;=$F34,BF$7&lt;=$F34+$G34-1),1,""))</f>
        <v/>
      </c>
      <c r="BG34" s="18">
        <f>IF(AND($C34="Goal",BG$7&gt;=$F34,BG$7&lt;=$F34+$G34-1),2,IF(AND($C34="Milestone",BG$7&gt;=$F34,BG$7&lt;=$F34+$G34-1),1,""))</f>
        <v/>
      </c>
      <c r="BH34" s="18">
        <f>IF(AND($C34="Goal",BH$7&gt;=$F34,BH$7&lt;=$F34+$G34-1),2,IF(AND($C34="Milestone",BH$7&gt;=$F34,BH$7&lt;=$F34+$G34-1),1,""))</f>
        <v/>
      </c>
      <c r="BI34" s="18">
        <f>IF(AND($C34="Goal",BI$7&gt;=$F34,BI$7&lt;=$F34+$G34-1),2,IF(AND($C34="Milestone",BI$7&gt;=$F34,BI$7&lt;=$F34+$G34-1),1,""))</f>
        <v/>
      </c>
      <c r="BJ34" s="18">
        <f>IF(AND($C34="Goal",BJ$7&gt;=$F34,BJ$7&lt;=$F34+$G34-1),2,IF(AND($C34="Milestone",BJ$7&gt;=$F34,BJ$7&lt;=$F34+$G34-1),1,""))</f>
        <v/>
      </c>
      <c r="BK34" s="18">
        <f>IF(AND($C34="Goal",BK$7&gt;=$F34,BK$7&lt;=$F34+$G34-1),2,IF(AND($C34="Milestone",BK$7&gt;=$F34,BK$7&lt;=$F34+$G34-1),1,""))</f>
        <v/>
      </c>
      <c r="BL34" s="18">
        <f>IF(AND($C34="Goal",BL$7&gt;=$F34,BL$7&lt;=$F34+$G34-1),2,IF(AND($C34="Milestone",BL$7&gt;=$F34,BL$7&lt;=$F34+$G34-1),1,""))</f>
        <v/>
      </c>
      <c r="BM34" s="19" t="n"/>
    </row>
    <row r="35" ht="40" customFormat="1" customHeight="1" s="1">
      <c r="A35" s="6" t="n"/>
      <c r="B35" s="17" t="n"/>
      <c r="C35" s="13" t="n"/>
      <c r="D35" s="13" t="n"/>
      <c r="E35" s="14" t="n"/>
      <c r="F35" s="15" t="n"/>
      <c r="G35" s="16" t="n"/>
      <c r="H35" s="11" t="n"/>
      <c r="I35" s="37">
        <f>IF(AND($C35="Goal",I$7&gt;=$F35,I$7&lt;=$F35+$G35-1),2,IF(AND($C35="Milestone",I$7&gt;=$F35,I$7&lt;=$F35+$G35-1),1,""))</f>
        <v/>
      </c>
      <c r="J35" s="18">
        <f>IF(AND($C35="Goal",J$7&gt;=$F35,J$7&lt;=$F35+$G35-1),2,IF(AND($C35="Milestone",J$7&gt;=$F35,J$7&lt;=$F35+$G35-1),1,""))</f>
        <v/>
      </c>
      <c r="K35" s="18">
        <f>IF(AND($C35="Goal",K$7&gt;=$F35,K$7&lt;=$F35+$G35-1),2,IF(AND($C35="Milestone",K$7&gt;=$F35,K$7&lt;=$F35+$G35-1),1,""))</f>
        <v/>
      </c>
      <c r="L35" s="18">
        <f>IF(AND($C35="Goal",L$7&gt;=$F35,L$7&lt;=$F35+$G35-1),2,IF(AND($C35="Milestone",L$7&gt;=$F35,L$7&lt;=$F35+$G35-1),1,""))</f>
        <v/>
      </c>
      <c r="M35" s="18">
        <f>IF(AND($C35="Goal",M$7&gt;=$F35,M$7&lt;=$F35+$G35-1),2,IF(AND($C35="Milestone",M$7&gt;=$F35,M$7&lt;=$F35+$G35-1),1,""))</f>
        <v/>
      </c>
      <c r="N35" s="18">
        <f>IF(AND($C35="Goal",N$7&gt;=$F35,N$7&lt;=$F35+$G35-1),2,IF(AND($C35="Milestone",N$7&gt;=$F35,N$7&lt;=$F35+$G35-1),1,""))</f>
        <v/>
      </c>
      <c r="O35" s="18">
        <f>IF(AND($C35="Goal",O$7&gt;=$F35,O$7&lt;=$F35+$G35-1),2,IF(AND($C35="Milestone",O$7&gt;=$F35,O$7&lt;=$F35+$G35-1),1,""))</f>
        <v/>
      </c>
      <c r="P35" s="18">
        <f>IF(AND($C35="Goal",P$7&gt;=$F35,P$7&lt;=$F35+$G35-1),2,IF(AND($C35="Milestone",P$7&gt;=$F35,P$7&lt;=$F35+$G35-1),1,""))</f>
        <v/>
      </c>
      <c r="Q35" s="18">
        <f>IF(AND($C35="Goal",Q$7&gt;=$F35,Q$7&lt;=$F35+$G35-1),2,IF(AND($C35="Milestone",Q$7&gt;=$F35,Q$7&lt;=$F35+$G35-1),1,""))</f>
        <v/>
      </c>
      <c r="R35" s="18">
        <f>IF(AND($C35="Goal",R$7&gt;=$F35,R$7&lt;=$F35+$G35-1),2,IF(AND($C35="Milestone",R$7&gt;=$F35,R$7&lt;=$F35+$G35-1),1,""))</f>
        <v/>
      </c>
      <c r="S35" s="18">
        <f>IF(AND($C35="Goal",S$7&gt;=$F35,S$7&lt;=$F35+$G35-1),2,IF(AND($C35="Milestone",S$7&gt;=$F35,S$7&lt;=$F35+$G35-1),1,""))</f>
        <v/>
      </c>
      <c r="T35" s="18">
        <f>IF(AND($C35="Goal",T$7&gt;=$F35,T$7&lt;=$F35+$G35-1),2,IF(AND($C35="Milestone",T$7&gt;=$F35,T$7&lt;=$F35+$G35-1),1,""))</f>
        <v/>
      </c>
      <c r="U35" s="18">
        <f>IF(AND($C35="Goal",U$7&gt;=$F35,U$7&lt;=$F35+$G35-1),2,IF(AND($C35="Milestone",U$7&gt;=$F35,U$7&lt;=$F35+$G35-1),1,""))</f>
        <v/>
      </c>
      <c r="V35" s="18">
        <f>IF(AND($C35="Goal",V$7&gt;=$F35,V$7&lt;=$F35+$G35-1),2,IF(AND($C35="Milestone",V$7&gt;=$F35,V$7&lt;=$F35+$G35-1),1,""))</f>
        <v/>
      </c>
      <c r="W35" s="18">
        <f>IF(AND($C35="Goal",W$7&gt;=$F35,W$7&lt;=$F35+$G35-1),2,IF(AND($C35="Milestone",W$7&gt;=$F35,W$7&lt;=$F35+$G35-1),1,""))</f>
        <v/>
      </c>
      <c r="X35" s="18">
        <f>IF(AND($C35="Goal",X$7&gt;=$F35,X$7&lt;=$F35+$G35-1),2,IF(AND($C35="Milestone",X$7&gt;=$F35,X$7&lt;=$F35+$G35-1),1,""))</f>
        <v/>
      </c>
      <c r="Y35" s="18">
        <f>IF(AND($C35="Goal",Y$7&gt;=$F35,Y$7&lt;=$F35+$G35-1),2,IF(AND($C35="Milestone",Y$7&gt;=$F35,Y$7&lt;=$F35+$G35-1),1,""))</f>
        <v/>
      </c>
      <c r="Z35" s="18">
        <f>IF(AND($C35="Goal",Z$7&gt;=$F35,Z$7&lt;=$F35+$G35-1),2,IF(AND($C35="Milestone",Z$7&gt;=$F35,Z$7&lt;=$F35+$G35-1),1,""))</f>
        <v/>
      </c>
      <c r="AA35" s="18">
        <f>IF(AND($C35="Goal",AA$7&gt;=$F35,AA$7&lt;=$F35+$G35-1),2,IF(AND($C35="Milestone",AA$7&gt;=$F35,AA$7&lt;=$F35+$G35-1),1,""))</f>
        <v/>
      </c>
      <c r="AB35" s="18">
        <f>IF(AND($C35="Goal",AB$7&gt;=$F35,AB$7&lt;=$F35+$G35-1),2,IF(AND($C35="Milestone",AB$7&gt;=$F35,AB$7&lt;=$F35+$G35-1),1,""))</f>
        <v/>
      </c>
      <c r="AC35" s="18">
        <f>IF(AND($C35="Goal",AC$7&gt;=$F35,AC$7&lt;=$F35+$G35-1),2,IF(AND($C35="Milestone",AC$7&gt;=$F35,AC$7&lt;=$F35+$G35-1),1,""))</f>
        <v/>
      </c>
      <c r="AD35" s="18">
        <f>IF(AND($C35="Goal",AD$7&gt;=$F35,AD$7&lt;=$F35+$G35-1),2,IF(AND($C35="Milestone",AD$7&gt;=$F35,AD$7&lt;=$F35+$G35-1),1,""))</f>
        <v/>
      </c>
      <c r="AE35" s="18">
        <f>IF(AND($C35="Goal",AE$7&gt;=$F35,AE$7&lt;=$F35+$G35-1),2,IF(AND($C35="Milestone",AE$7&gt;=$F35,AE$7&lt;=$F35+$G35-1),1,""))</f>
        <v/>
      </c>
      <c r="AF35" s="18">
        <f>IF(AND($C35="Goal",AF$7&gt;=$F35,AF$7&lt;=$F35+$G35-1),2,IF(AND($C35="Milestone",AF$7&gt;=$F35,AF$7&lt;=$F35+$G35-1),1,""))</f>
        <v/>
      </c>
      <c r="AG35" s="18">
        <f>IF(AND($C35="Goal",AG$7&gt;=$F35,AG$7&lt;=$F35+$G35-1),2,IF(AND($C35="Milestone",AG$7&gt;=$F35,AG$7&lt;=$F35+$G35-1),1,""))</f>
        <v/>
      </c>
      <c r="AH35" s="18">
        <f>IF(AND($C35="Goal",AH$7&gt;=$F35,AH$7&lt;=$F35+$G35-1),2,IF(AND($C35="Milestone",AH$7&gt;=$F35,AH$7&lt;=$F35+$G35-1),1,""))</f>
        <v/>
      </c>
      <c r="AI35" s="18">
        <f>IF(AND($C35="Goal",AI$7&gt;=$F35,AI$7&lt;=$F35+$G35-1),2,IF(AND($C35="Milestone",AI$7&gt;=$F35,AI$7&lt;=$F35+$G35-1),1,""))</f>
        <v/>
      </c>
      <c r="AJ35" s="18">
        <f>IF(AND($C35="Goal",AJ$7&gt;=$F35,AJ$7&lt;=$F35+$G35-1),2,IF(AND($C35="Milestone",AJ$7&gt;=$F35,AJ$7&lt;=$F35+$G35-1),1,""))</f>
        <v/>
      </c>
      <c r="AK35" s="18">
        <f>IF(AND($C35="Goal",AK$7&gt;=$F35,AK$7&lt;=$F35+$G35-1),2,IF(AND($C35="Milestone",AK$7&gt;=$F35,AK$7&lt;=$F35+$G35-1),1,""))</f>
        <v/>
      </c>
      <c r="AL35" s="18">
        <f>IF(AND($C35="Goal",AL$7&gt;=$F35,AL$7&lt;=$F35+$G35-1),2,IF(AND($C35="Milestone",AL$7&gt;=$F35,AL$7&lt;=$F35+$G35-1),1,""))</f>
        <v/>
      </c>
      <c r="AM35" s="18">
        <f>IF(AND($C35="Goal",AM$7&gt;=$F35,AM$7&lt;=$F35+$G35-1),2,IF(AND($C35="Milestone",AM$7&gt;=$F35,AM$7&lt;=$F35+$G35-1),1,""))</f>
        <v/>
      </c>
      <c r="AN35" s="18">
        <f>IF(AND($C35="Goal",AN$7&gt;=$F35,AN$7&lt;=$F35+$G35-1),2,IF(AND($C35="Milestone",AN$7&gt;=$F35,AN$7&lt;=$F35+$G35-1),1,""))</f>
        <v/>
      </c>
      <c r="AO35" s="18">
        <f>IF(AND($C35="Goal",AO$7&gt;=$F35,AO$7&lt;=$F35+$G35-1),2,IF(AND($C35="Milestone",AO$7&gt;=$F35,AO$7&lt;=$F35+$G35-1),1,""))</f>
        <v/>
      </c>
      <c r="AP35" s="18">
        <f>IF(AND($C35="Goal",AP$7&gt;=$F35,AP$7&lt;=$F35+$G35-1),2,IF(AND($C35="Milestone",AP$7&gt;=$F35,AP$7&lt;=$F35+$G35-1),1,""))</f>
        <v/>
      </c>
      <c r="AQ35" s="18">
        <f>IF(AND($C35="Goal",AQ$7&gt;=$F35,AQ$7&lt;=$F35+$G35-1),2,IF(AND($C35="Milestone",AQ$7&gt;=$F35,AQ$7&lt;=$F35+$G35-1),1,""))</f>
        <v/>
      </c>
      <c r="AR35" s="18">
        <f>IF(AND($C35="Goal",AR$7&gt;=$F35,AR$7&lt;=$F35+$G35-1),2,IF(AND($C35="Milestone",AR$7&gt;=$F35,AR$7&lt;=$F35+$G35-1),1,""))</f>
        <v/>
      </c>
      <c r="AS35" s="18">
        <f>IF(AND($C35="Goal",AS$7&gt;=$F35,AS$7&lt;=$F35+$G35-1),2,IF(AND($C35="Milestone",AS$7&gt;=$F35,AS$7&lt;=$F35+$G35-1),1,""))</f>
        <v/>
      </c>
      <c r="AT35" s="18">
        <f>IF(AND($C35="Goal",AT$7&gt;=$F35,AT$7&lt;=$F35+$G35-1),2,IF(AND($C35="Milestone",AT$7&gt;=$F35,AT$7&lt;=$F35+$G35-1),1,""))</f>
        <v/>
      </c>
      <c r="AU35" s="18">
        <f>IF(AND($C35="Goal",AU$7&gt;=$F35,AU$7&lt;=$F35+$G35-1),2,IF(AND($C35="Milestone",AU$7&gt;=$F35,AU$7&lt;=$F35+$G35-1),1,""))</f>
        <v/>
      </c>
      <c r="AV35" s="18">
        <f>IF(AND($C35="Goal",AV$7&gt;=$F35,AV$7&lt;=$F35+$G35-1),2,IF(AND($C35="Milestone",AV$7&gt;=$F35,AV$7&lt;=$F35+$G35-1),1,""))</f>
        <v/>
      </c>
      <c r="AW35" s="18">
        <f>IF(AND($C35="Goal",AW$7&gt;=$F35,AW$7&lt;=$F35+$G35-1),2,IF(AND($C35="Milestone",AW$7&gt;=$F35,AW$7&lt;=$F35+$G35-1),1,""))</f>
        <v/>
      </c>
      <c r="AX35" s="18">
        <f>IF(AND($C35="Goal",AX$7&gt;=$F35,AX$7&lt;=$F35+$G35-1),2,IF(AND($C35="Milestone",AX$7&gt;=$F35,AX$7&lt;=$F35+$G35-1),1,""))</f>
        <v/>
      </c>
      <c r="AY35" s="18">
        <f>IF(AND($C35="Goal",AY$7&gt;=$F35,AY$7&lt;=$F35+$G35-1),2,IF(AND($C35="Milestone",AY$7&gt;=$F35,AY$7&lt;=$F35+$G35-1),1,""))</f>
        <v/>
      </c>
      <c r="AZ35" s="18">
        <f>IF(AND($C35="Goal",AZ$7&gt;=$F35,AZ$7&lt;=$F35+$G35-1),2,IF(AND($C35="Milestone",AZ$7&gt;=$F35,AZ$7&lt;=$F35+$G35-1),1,""))</f>
        <v/>
      </c>
      <c r="BA35" s="18">
        <f>IF(AND($C35="Goal",BA$7&gt;=$F35,BA$7&lt;=$F35+$G35-1),2,IF(AND($C35="Milestone",BA$7&gt;=$F35,BA$7&lt;=$F35+$G35-1),1,""))</f>
        <v/>
      </c>
      <c r="BB35" s="18">
        <f>IF(AND($C35="Goal",BB$7&gt;=$F35,BB$7&lt;=$F35+$G35-1),2,IF(AND($C35="Milestone",BB$7&gt;=$F35,BB$7&lt;=$F35+$G35-1),1,""))</f>
        <v/>
      </c>
      <c r="BC35" s="18">
        <f>IF(AND($C35="Goal",BC$7&gt;=$F35,BC$7&lt;=$F35+$G35-1),2,IF(AND($C35="Milestone",BC$7&gt;=$F35,BC$7&lt;=$F35+$G35-1),1,""))</f>
        <v/>
      </c>
      <c r="BD35" s="18">
        <f>IF(AND($C35="Goal",BD$7&gt;=$F35,BD$7&lt;=$F35+$G35-1),2,IF(AND($C35="Milestone",BD$7&gt;=$F35,BD$7&lt;=$F35+$G35-1),1,""))</f>
        <v/>
      </c>
      <c r="BE35" s="18">
        <f>IF(AND($C35="Goal",BE$7&gt;=$F35,BE$7&lt;=$F35+$G35-1),2,IF(AND($C35="Milestone",BE$7&gt;=$F35,BE$7&lt;=$F35+$G35-1),1,""))</f>
        <v/>
      </c>
      <c r="BF35" s="18">
        <f>IF(AND($C35="Goal",BF$7&gt;=$F35,BF$7&lt;=$F35+$G35-1),2,IF(AND($C35="Milestone",BF$7&gt;=$F35,BF$7&lt;=$F35+$G35-1),1,""))</f>
        <v/>
      </c>
      <c r="BG35" s="18">
        <f>IF(AND($C35="Goal",BG$7&gt;=$F35,BG$7&lt;=$F35+$G35-1),2,IF(AND($C35="Milestone",BG$7&gt;=$F35,BG$7&lt;=$F35+$G35-1),1,""))</f>
        <v/>
      </c>
      <c r="BH35" s="18">
        <f>IF(AND($C35="Goal",BH$7&gt;=$F35,BH$7&lt;=$F35+$G35-1),2,IF(AND($C35="Milestone",BH$7&gt;=$F35,BH$7&lt;=$F35+$G35-1),1,""))</f>
        <v/>
      </c>
      <c r="BI35" s="18">
        <f>IF(AND($C35="Goal",BI$7&gt;=$F35,BI$7&lt;=$F35+$G35-1),2,IF(AND($C35="Milestone",BI$7&gt;=$F35,BI$7&lt;=$F35+$G35-1),1,""))</f>
        <v/>
      </c>
      <c r="BJ35" s="18">
        <f>IF(AND($C35="Goal",BJ$7&gt;=$F35,BJ$7&lt;=$F35+$G35-1),2,IF(AND($C35="Milestone",BJ$7&gt;=$F35,BJ$7&lt;=$F35+$G35-1),1,""))</f>
        <v/>
      </c>
      <c r="BK35" s="18">
        <f>IF(AND($C35="Goal",BK$7&gt;=$F35,BK$7&lt;=$F35+$G35-1),2,IF(AND($C35="Milestone",BK$7&gt;=$F35,BK$7&lt;=$F35+$G35-1),1,""))</f>
        <v/>
      </c>
      <c r="BL35" s="18">
        <f>IF(AND($C35="Goal",BL$7&gt;=$F35,BL$7&lt;=$F35+$G35-1),2,IF(AND($C35="Milestone",BL$7&gt;=$F35,BL$7&lt;=$F35+$G35-1),1,""))</f>
        <v/>
      </c>
      <c r="BM35" s="52" t="n"/>
    </row>
    <row r="36" ht="40" customFormat="1" customHeight="1" s="1">
      <c r="A36" s="7" t="n"/>
      <c r="B36" s="100" t="inlineStr">
        <is>
          <t>To add more data, Insert new rows ABOVE this one</t>
        </is>
      </c>
      <c r="C36" s="46" t="n"/>
      <c r="D36" s="46" t="n"/>
      <c r="E36" s="23" t="n"/>
      <c r="F36" s="47" t="n"/>
      <c r="G36" s="48" t="n"/>
      <c r="H36" s="11" t="n"/>
      <c r="I36" s="46" t="n"/>
      <c r="J36" s="46" t="n"/>
      <c r="K36" s="46" t="n"/>
      <c r="L36" s="46" t="n"/>
      <c r="M36" s="46" t="n"/>
      <c r="N36" s="46" t="n"/>
      <c r="O36" s="46" t="n"/>
      <c r="P36" s="46" t="n"/>
      <c r="Q36" s="46" t="n"/>
      <c r="R36" s="46" t="n"/>
      <c r="S36" s="46" t="n"/>
      <c r="T36" s="46" t="n"/>
      <c r="U36" s="46" t="n"/>
      <c r="V36" s="46" t="n"/>
      <c r="W36" s="46" t="n"/>
      <c r="X36" s="46" t="n"/>
      <c r="Y36" s="46" t="n"/>
      <c r="Z36" s="46" t="n"/>
      <c r="AA36" s="46" t="n"/>
      <c r="AB36" s="46" t="n"/>
      <c r="AC36" s="46" t="n"/>
      <c r="AD36" s="46" t="n"/>
      <c r="AE36" s="46" t="n"/>
      <c r="AF36" s="46" t="n"/>
      <c r="AG36" s="46" t="n"/>
      <c r="AH36" s="46" t="n"/>
      <c r="AI36" s="46" t="n"/>
      <c r="AJ36" s="46" t="n"/>
      <c r="AK36" s="46" t="n"/>
      <c r="AL36" s="46" t="n"/>
      <c r="AM36" s="46" t="n"/>
      <c r="AN36" s="46" t="n"/>
      <c r="AO36" s="46" t="n"/>
      <c r="AP36" s="46" t="n"/>
      <c r="AQ36" s="46" t="n"/>
      <c r="AR36" s="46" t="n"/>
      <c r="AS36" s="46" t="n"/>
      <c r="AT36" s="46" t="n"/>
      <c r="AU36" s="46" t="n"/>
      <c r="AV36" s="46" t="n"/>
      <c r="AW36" s="46" t="n"/>
      <c r="AX36" s="46" t="n"/>
      <c r="AY36" s="46" t="n"/>
      <c r="AZ36" s="46" t="n"/>
      <c r="BA36" s="46" t="n"/>
      <c r="BB36" s="46" t="n"/>
      <c r="BC36" s="46" t="n"/>
      <c r="BD36" s="46" t="n"/>
      <c r="BE36" s="46" t="n"/>
      <c r="BF36" s="46" t="n"/>
      <c r="BG36" s="46" t="n"/>
      <c r="BH36" s="46" t="n"/>
      <c r="BI36" s="46" t="n"/>
      <c r="BJ36" s="46" t="n"/>
      <c r="BK36" s="46" t="n"/>
      <c r="BL36" s="46" t="n"/>
      <c r="BM36" s="19" t="n"/>
    </row>
    <row r="37" ht="30" customHeight="1" s="214">
      <c r="D37" s="3" t="n"/>
      <c r="G37" s="8" t="n"/>
      <c r="H37" s="2" t="n"/>
    </row>
    <row r="38" ht="30" customHeight="1" s="214">
      <c r="D38" s="4" t="n"/>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cfRule>
  </conditionalFormatting>
  <conditionalFormatting sqref="I7:BL36">
    <cfRule type="expression" priority="1" dxfId="42">
      <formula>AND(TODAY()&gt;=I$7,TODAY()&lt;J$7)</formula>
    </cfRule>
  </conditionalFormatting>
  <conditionalFormatting sqref="I6:AM6">
    <cfRule type="expression" priority="4" dxfId="280">
      <formula>I$7&lt;=EOMONTH($I$7,0)</formula>
    </cfRule>
  </conditionalFormatting>
  <conditionalFormatting sqref="J6:BL6">
    <cfRule type="expression" priority="3" dxfId="280">
      <formula>AND(J$7&lt;=EOMONTH($I$7,2),J$7&gt;EOMONTH($I$7,0),J$7&gt;EOMONTH($I$7,1))</formula>
    </cfRule>
  </conditionalFormatting>
  <conditionalFormatting sqref="I6:BL6">
    <cfRule type="expression" priority="2" dxfId="279">
      <formula>AND(I$7&lt;=EOMONTH($I$7,1),I$7&gt;EOMONTH($I$7,0))</formula>
    </cfRule>
  </conditionalFormatting>
  <conditionalFormatting sqref="I10:BL35">
    <cfRule type="expression" priority="7" dxfId="28" stopIfTrue="1">
      <formula>AND($C10="Low Risk",I$7&gt;=$F10,I$7&lt;=$F10+$G10-1)</formula>
    </cfRule>
    <cfRule type="expression" priority="8" dxfId="27" stopIfTrue="1">
      <formula>AND($C10="High Risk",I$7&gt;=$F10,I$7&lt;=$F10+$G10-1)</formula>
    </cfRule>
    <cfRule type="expression" priority="9" dxfId="26" stopIfTrue="1">
      <formula>AND($C10="On Track",I$7&gt;=$F10,I$7&lt;=$F10+$G10-1)</formula>
    </cfRule>
    <cfRule type="expression" priority="10" dxfId="25" stopIfTrue="1">
      <formula>AND($C10="Med Risk",I$7&gt;=$F10,I$7&lt;=$F10+$G10-1)</formula>
    </cfRule>
    <cfRule type="expression" priority="11" dxfId="24" stopIfTrue="1">
      <formula>AND(LEN($C10)=0,I$7&gt;=$F10,I$7&lt;=$F10+$G10-1)</formula>
    </cfRule>
  </conditionalFormatting>
  <conditionalFormatting sqref="I36:BL36">
    <cfRule type="expression" priority="13" dxfId="259" stopIfTrue="1">
      <formula>AND(#REF!="Low Risk",I$7&gt;=#REF!,I$7&lt;=#REF!+#REF!-1)</formula>
    </cfRule>
    <cfRule type="expression" priority="14" dxfId="258" stopIfTrue="1">
      <formula>AND(#REF!="High Risk",I$7&gt;=#REF!,I$7&lt;=#REF!+#REF!-1)</formula>
    </cfRule>
    <cfRule type="expression" priority="15" dxfId="257" stopIfTrue="1">
      <formula>AND(#REF!="On Track",I$7&gt;=#REF!,I$7&lt;=#REF!+#REF!-1)</formula>
    </cfRule>
    <cfRule type="expression" priority="16" dxfId="256" stopIfTrue="1">
      <formula>AND(#REF!="Med Risk",I$7&gt;=#REF!,I$7&lt;=#REF!+#REF!-1)</formula>
    </cfRule>
    <cfRule type="expression" priority="17" dxfId="255" stopIfTrue="1">
      <formula>AND(LEN(#REF!)=0,I$7&gt;=#REF!,I$7&lt;=#REF!+#REF!-1)</formula>
    </cfRule>
  </conditionalFormatting>
  <dataValidations count="12">
    <dataValidation sqref="C10:C35" showErrorMessage="1" showInputMessage="1" allowBlank="1" type="list">
      <formula1>"Goal,Milestone,On Track, Low Risk, Med Risk, High Risk"</formula1>
    </dataValidation>
    <dataValidation sqref="C7" showErrorMessage="1" showInputMessage="1" allowBlank="1" promptTitle="Scrolling Increment" prompt="Changing this number will scroll the Gantt Chart view." type="whole" operator="greaterThanOrEqual">
      <formula1>0</formula1>
    </dataValidation>
    <dataValidation sqref="A35" showErrorMessage="1" showInputMessage="1" allowBlank="1" prompt="This is an empty row"/>
    <dataValidation sqref="A36" showErrorMessage="1" showInputMessage="1" allowBlank="1" prompt="This row marks the end of the Gantt milestone data. DO NOT enter anything in this row. _x000a_To add more items, insert new rows above this one._x000a_"/>
    <dataValidation sqref="A11" showErrorMessage="1" showInputMessage="1" allowBlank="1" prompt="Enter Project information starting in cell B11 through cell G11. _x000a_Enter Milestone Description, select a Category, assign someone to the task, and enter the progress, start date, and number of days for the task to start charting._x000a_"/>
    <dataValidation sqref="A9" showErrorMessage="1" showInputMessage="1" allowBlank="1" prompt="This row contains headers for the project schedule.  B9 through G9 contains schedule information.  Cells I9 through BL9 contain the first letter of each day of the week for the date above that heading._x000a_All project timeline charting is auto generated."/>
    <dataValidation sqref="A8" showErrorMessage="1" showInputMessage="1" allowBlank="1" prompt="A scrollbar is in cells I8 through BL8. _x000a_To jump forward or backward in the timeline, enter a value of 0 or higher in cell C7._x000a_A value of 0 takes you to the beginning of the chart."/>
    <dataValidation sqref="A7" showErrorMessage="1" showInputMessage="1" allowBlank="1" prompt="Cells I9 through BL9 contain the day number of the month for the Month represented in the cell block above each date cell and are auto calculated._x000a_Do not modify these cells._x000a_"/>
    <dataValidation sqref="A6" showErrorMessage="1" showInputMessage="1" allowBlank="1" prompt="A Scrolling Increment is in cell C7. _x000a_Months for the dates in row 7 are displayed starting in cells I6 through cell BL6._x000a_Do not modify these cells. They are auto updated based on the project start date in cell F6."/>
    <dataValidation sqref="A5" showErrorMessage="1" showInputMessage="1" allowBlank="1" prompt="Enter the name of the Project Lead in cell B5. Enter the Project Start date in cell C6 or allow the sample formula to find the smallest date value from the Gantt Data table.  _x000a_Project Start Date: label is in cell B6."/>
    <dataValidation sqref="A4" showErrorMessage="1" showInputMessage="1" allowBlank="1" prompt="Enter Company Name in cell B4._x000a_A legend is in cells I4 through AC4.  The Legend label is in cell G4."/>
    <dataValidation sqref="A2" showErrorMessage="1" showInputMessage="1" allowBlank="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dataValidations>
  <printOptions horizontalCentered="1"/>
  <pageMargins left="0.25" right="0.25" top="0.5" bottom="0.5" header="0.3" footer="0.3"/>
  <pageSetup orientation="landscape" scale="45" fitToHeight="0"/>
  <headerFooter differentFirst="1" scaleWithDoc="0">
    <oddHeader/>
    <oddFooter>&amp;L&amp;C&amp;R</oddFooter>
    <evenHeader/>
    <evenFooter/>
    <firstHeader/>
    <firstFooter/>
  </headerFooter>
  <tableParts count="1">
    <tablePart r:id="rId1"/>
  </tableParts>
</worksheet>
</file>

<file path=xl/worksheets/sheet4.xml><?xml version="1.0" encoding="utf-8"?>
<worksheet xmlns:r="http://schemas.openxmlformats.org/officeDocument/2006/relationships" xmlns="http://schemas.openxmlformats.org/spreadsheetml/2006/main">
  <sheetPr>
    <outlinePr summaryBelow="1" summaryRight="1"/>
    <pageSetUpPr fitToPage="1"/>
  </sheetPr>
  <dimension ref="A2:BU38"/>
  <sheetViews>
    <sheetView showGridLines="0" showRuler="0" topLeftCell="A2" zoomScale="80" zoomScaleNormal="80" zoomScalePageLayoutView="70" workbookViewId="0">
      <selection activeCell="AC15" sqref="AC15"/>
    </sheetView>
  </sheetViews>
  <sheetFormatPr baseColWidth="10" defaultColWidth="8.83203125" defaultRowHeight="30" customHeight="1"/>
  <cols>
    <col width="4.83203125" customWidth="1" style="6" min="1" max="1"/>
    <col width="30.83203125" customWidth="1" style="214" min="2" max="2"/>
    <col width="13.33203125" bestFit="1" customWidth="1" style="214" min="3" max="3"/>
    <col width="20.5" customWidth="1" style="214" min="4" max="4"/>
    <col width="15.83203125" customWidth="1" style="214" min="5" max="10"/>
    <col width="10.5" customWidth="1" style="215" min="11" max="11"/>
    <col width="10.5" customWidth="1" style="214" min="12" max="12"/>
    <col width="2.6640625" customWidth="1" style="214" min="13" max="13"/>
    <col width="3.5" customWidth="1" style="214" min="14" max="69"/>
    <col width="2.6640625" customWidth="1" style="214" min="70" max="70"/>
  </cols>
  <sheetData>
    <row r="1" ht="25" customHeight="1" s="214"/>
    <row r="2" ht="50" customHeight="1" s="214">
      <c r="A2" s="7" t="n"/>
      <c r="B2" s="230" t="inlineStr">
        <is>
          <t>PROJECT TITLE</t>
        </is>
      </c>
      <c r="N2" s="231" t="n"/>
      <c r="T2" s="232" t="n"/>
      <c r="Z2" s="81" t="n"/>
      <c r="AA2" s="81" t="n"/>
      <c r="AB2" s="81" t="n"/>
      <c r="AC2" s="81" t="n"/>
      <c r="AD2" s="81" t="n"/>
      <c r="AE2" s="81" t="n"/>
      <c r="AF2" s="81" t="n"/>
      <c r="AG2" s="81" t="n"/>
      <c r="AH2" s="81" t="n"/>
      <c r="AI2" s="81" t="n"/>
      <c r="AJ2" s="81" t="n"/>
      <c r="AK2" s="81" t="n"/>
      <c r="AL2" s="81" t="n"/>
      <c r="AM2" s="81" t="n"/>
      <c r="AN2" s="81" t="n"/>
      <c r="AO2" s="81" t="n"/>
      <c r="AP2" s="81" t="n"/>
      <c r="AQ2" s="81" t="n"/>
      <c r="AR2" s="81" t="n"/>
      <c r="AS2" s="81" t="n"/>
      <c r="AT2" s="81" t="n"/>
      <c r="AU2" s="81" t="n"/>
      <c r="AV2" s="81" t="n"/>
      <c r="AW2" s="81" t="n"/>
      <c r="AX2" s="81" t="n"/>
      <c r="AY2" s="81" t="n"/>
      <c r="AZ2" s="81" t="n"/>
      <c r="BA2" s="81" t="n"/>
      <c r="BB2" s="81" t="n"/>
      <c r="BC2" s="81" t="n"/>
      <c r="BD2" s="81" t="n"/>
      <c r="BE2" s="81" t="n"/>
      <c r="BF2" s="81" t="n"/>
      <c r="BG2" s="81" t="n"/>
      <c r="BH2" s="81" t="n"/>
      <c r="BI2" s="81" t="n"/>
      <c r="BJ2" s="81" t="n"/>
      <c r="BK2" s="81" t="n"/>
      <c r="BL2" s="81" t="n"/>
      <c r="BM2" s="81" t="n"/>
      <c r="BN2" s="81" t="n"/>
      <c r="BO2" s="81" t="n"/>
      <c r="BP2" s="81" t="n"/>
      <c r="BQ2" s="81" t="n"/>
      <c r="BR2" s="81" t="n"/>
    </row>
    <row r="3" ht="20" customHeight="1" s="214">
      <c r="A3" s="7" t="n"/>
      <c r="B3" s="54" t="n"/>
      <c r="C3" s="55" t="n"/>
      <c r="D3" s="56" t="n"/>
      <c r="E3" s="56" t="n"/>
      <c r="F3" s="56" t="n"/>
      <c r="G3" s="56" t="n"/>
      <c r="H3" s="56" t="n"/>
      <c r="I3" s="56" t="n"/>
      <c r="J3" s="56" t="n"/>
      <c r="K3" s="57" t="n"/>
      <c r="L3" s="56" t="n"/>
      <c r="M3" s="56" t="n"/>
      <c r="N3" s="70" t="n"/>
      <c r="O3" s="1" t="n"/>
      <c r="P3" s="1" t="n"/>
      <c r="Q3" s="1" t="n"/>
    </row>
    <row r="4" ht="30" customHeight="1" s="214">
      <c r="A4" s="7" t="n"/>
      <c r="B4" s="58" t="inlineStr">
        <is>
          <t>Company name</t>
        </is>
      </c>
      <c r="C4" s="59" t="n"/>
      <c r="D4" s="60" t="n"/>
      <c r="E4" s="61" t="n"/>
      <c r="F4" s="61" t="n"/>
      <c r="G4" s="61" t="n"/>
      <c r="H4" s="61" t="n"/>
      <c r="I4" s="61" t="n"/>
      <c r="J4" s="61" t="n"/>
      <c r="K4" s="62" t="n"/>
      <c r="L4" s="63" t="inlineStr">
        <is>
          <t>Legend:</t>
        </is>
      </c>
      <c r="M4" s="61" t="n"/>
      <c r="N4" s="226" t="inlineStr">
        <is>
          <t>On track</t>
        </is>
      </c>
      <c r="S4" s="227" t="inlineStr">
        <is>
          <t>Low risk</t>
        </is>
      </c>
      <c r="X4" s="228" t="inlineStr">
        <is>
          <t>Med risk</t>
        </is>
      </c>
      <c r="AC4" s="229" t="inlineStr">
        <is>
          <t>High risk</t>
        </is>
      </c>
      <c r="AH4" s="222" t="inlineStr">
        <is>
          <t>Unassigned</t>
        </is>
      </c>
    </row>
    <row r="5" ht="30" customHeight="1" s="214">
      <c r="A5" s="7" t="n"/>
      <c r="B5" s="64" t="inlineStr">
        <is>
          <t>Project lead</t>
        </is>
      </c>
      <c r="C5" s="60" t="n"/>
      <c r="D5" s="60" t="n"/>
      <c r="E5" s="61" t="n"/>
      <c r="F5" s="61" t="n"/>
      <c r="G5" s="61" t="n"/>
      <c r="H5" s="61" t="n"/>
      <c r="I5" s="61" t="n"/>
      <c r="J5" s="61" t="n"/>
      <c r="K5" s="62" t="n"/>
      <c r="L5" s="61" t="n"/>
      <c r="M5" s="61" t="n"/>
    </row>
    <row r="6" ht="30" customHeight="1" s="214">
      <c r="A6" s="7" t="n"/>
      <c r="B6" s="65" t="inlineStr">
        <is>
          <t>Project Start Date:</t>
        </is>
      </c>
      <c r="C6" s="66">
        <f t="array" aca="1" ref="C6" ca="1">IFERROR(IF(MIN(Milestones43524[Start])=0,TODAY(),B11(Milestones43524[Start])),TODAY())</f>
        <v/>
      </c>
      <c r="D6" s="67" t="n"/>
      <c r="E6" s="61" t="n"/>
      <c r="F6" s="61" t="n"/>
      <c r="G6" s="61" t="n"/>
      <c r="H6" s="61" t="n"/>
      <c r="I6" s="61" t="n"/>
      <c r="J6" s="61" t="n"/>
      <c r="K6" s="62" t="n"/>
      <c r="L6" s="61" t="n"/>
      <c r="M6" s="61" t="n"/>
      <c r="N6" s="75">
        <f>TEXT(N7,"mmmm")</f>
        <v/>
      </c>
      <c r="O6" s="75" t="n"/>
      <c r="P6" s="75" t="n"/>
      <c r="Q6" s="75" t="n"/>
      <c r="R6" s="75" t="n"/>
      <c r="S6" s="75" t="n"/>
      <c r="T6" s="75" t="n"/>
      <c r="U6" s="75">
        <f>IF(TEXT(U7,"mmmm")=N6,"",TEXT(U7,"mmmm"))</f>
        <v/>
      </c>
      <c r="V6" s="75" t="n"/>
      <c r="W6" s="75" t="n"/>
      <c r="X6" s="75" t="n"/>
      <c r="Y6" s="75" t="n"/>
      <c r="Z6" s="75" t="n"/>
      <c r="AA6" s="75" t="n"/>
      <c r="AB6" s="75">
        <f>IF(OR(TEXT(AB7,"mmmm")=U6,TEXT(AB7,"mmmm")=N6),"",TEXT(AB7,"mmmm"))</f>
        <v/>
      </c>
      <c r="AC6" s="75" t="n"/>
      <c r="AD6" s="75" t="n"/>
      <c r="AE6" s="75" t="n"/>
      <c r="AF6" s="75" t="n"/>
      <c r="AG6" s="75" t="n"/>
      <c r="AH6" s="75" t="n"/>
      <c r="AI6" s="75">
        <f>IF(OR(TEXT(AI7,"mmmm")=AB6,TEXT(AI7,"mmmm")=U6,TEXT(AI7,"mmmm")=N6),"",TEXT(AI7,"mmmm"))</f>
        <v/>
      </c>
      <c r="AJ6" s="75" t="n"/>
      <c r="AK6" s="75" t="n"/>
      <c r="AL6" s="75" t="n"/>
      <c r="AM6" s="75" t="n"/>
      <c r="AN6" s="75" t="n"/>
      <c r="AO6" s="75" t="n"/>
      <c r="AP6" s="75">
        <f>IF(OR(TEXT(AP7,"mmmm")=AI6,TEXT(AP7,"mmmm")=AB6,TEXT(AP7,"mmmm")=U6,TEXT(AP7,"mmmm")=N6),"",TEXT(AP7,"mmmm"))</f>
        <v/>
      </c>
      <c r="AQ6" s="75" t="n"/>
      <c r="AR6" s="75" t="n"/>
      <c r="AS6" s="75" t="n"/>
      <c r="AT6" s="75" t="n"/>
      <c r="AU6" s="75" t="n"/>
      <c r="AV6" s="75" t="n"/>
      <c r="AW6" s="75">
        <f>IF(OR(TEXT(AW7,"mmmm")=AP6,TEXT(AW7,"mmmm")=AI6,TEXT(AW7,"mmmm")=AB6,TEXT(AW7,"mmmm")=U6),"",TEXT(AW7,"mmmm"))</f>
        <v/>
      </c>
      <c r="AX6" s="75" t="n"/>
      <c r="AY6" s="75" t="n"/>
      <c r="AZ6" s="75" t="n"/>
      <c r="BA6" s="75" t="n"/>
      <c r="BB6" s="75" t="n"/>
      <c r="BC6" s="76" t="n"/>
      <c r="BD6" s="76">
        <f>IF(OR(TEXT(BD7,"mmmm")=AW6,TEXT(BD7,"mmmm")=AP6,TEXT(BD7,"mmmm")=AI6,TEXT(BD7,"mmmm")=AB6),"",TEXT(BD7,"mmmm"))</f>
        <v/>
      </c>
      <c r="BE6" s="76" t="n"/>
      <c r="BF6" s="76" t="n"/>
      <c r="BG6" s="77" t="n"/>
      <c r="BH6" s="74" t="n"/>
      <c r="BI6" s="74" t="n"/>
      <c r="BJ6" s="74" t="n"/>
      <c r="BK6" s="74">
        <f>IF(OR(TEXT(BK7,"mmmm")=BD6,TEXT(BK7,"mmmm")=AW6,TEXT(BK7,"mmmm")=AP6,TEXT(BK7,"mmmm")=AI6),"",TEXT(BK7,"mmmm"))</f>
        <v/>
      </c>
      <c r="BL6" s="74" t="n"/>
      <c r="BM6" s="74" t="n"/>
      <c r="BN6" s="74" t="n"/>
      <c r="BO6" s="74" t="n"/>
      <c r="BP6" s="74" t="n"/>
      <c r="BQ6" s="74" t="n"/>
    </row>
    <row r="7" ht="30" customHeight="1" s="214">
      <c r="A7" s="7" t="n"/>
      <c r="B7" s="65" t="inlineStr">
        <is>
          <t>Scrolling Increment:</t>
        </is>
      </c>
      <c r="C7" s="68" t="n">
        <v>0</v>
      </c>
      <c r="D7" s="60" t="n"/>
      <c r="E7" s="61" t="n"/>
      <c r="F7" s="61" t="n"/>
      <c r="G7" s="61" t="n"/>
      <c r="H7" s="61" t="n"/>
      <c r="I7" s="61" t="n"/>
      <c r="J7" s="61" t="n"/>
      <c r="K7" s="61" t="n"/>
      <c r="L7" s="61" t="n"/>
      <c r="M7" s="69" t="n"/>
      <c r="N7" s="82">
        <f>IFERROR(Project_Start+Scrolling_Increment,TODAY())</f>
        <v/>
      </c>
      <c r="O7" s="83">
        <f>N7+1</f>
        <v/>
      </c>
      <c r="P7" s="83">
        <f>O7+1</f>
        <v/>
      </c>
      <c r="Q7" s="83">
        <f>P7+1</f>
        <v/>
      </c>
      <c r="R7" s="83">
        <f>Q7+1</f>
        <v/>
      </c>
      <c r="S7" s="83">
        <f>R7+1</f>
        <v/>
      </c>
      <c r="T7" s="84">
        <f>S7+1</f>
        <v/>
      </c>
      <c r="U7" s="83">
        <f>T7+1</f>
        <v/>
      </c>
      <c r="V7" s="83">
        <f>U7+1</f>
        <v/>
      </c>
      <c r="W7" s="83">
        <f>V7+1</f>
        <v/>
      </c>
      <c r="X7" s="83">
        <f>W7+1</f>
        <v/>
      </c>
      <c r="Y7" s="83">
        <f>X7+1</f>
        <v/>
      </c>
      <c r="Z7" s="83">
        <f>Y7+1</f>
        <v/>
      </c>
      <c r="AA7" s="84">
        <f>Z7+1</f>
        <v/>
      </c>
      <c r="AB7" s="83">
        <f>AA7+1</f>
        <v/>
      </c>
      <c r="AC7" s="83">
        <f>AB7+1</f>
        <v/>
      </c>
      <c r="AD7" s="83">
        <f>AC7+1</f>
        <v/>
      </c>
      <c r="AE7" s="83">
        <f>AD7+1</f>
        <v/>
      </c>
      <c r="AF7" s="83">
        <f>AE7+1</f>
        <v/>
      </c>
      <c r="AG7" s="83">
        <f>AF7+1</f>
        <v/>
      </c>
      <c r="AH7" s="84">
        <f>AG7+1</f>
        <v/>
      </c>
      <c r="AI7" s="83">
        <f>AH7+1</f>
        <v/>
      </c>
      <c r="AJ7" s="83">
        <f>AI7+1</f>
        <v/>
      </c>
      <c r="AK7" s="83">
        <f>AJ7+1</f>
        <v/>
      </c>
      <c r="AL7" s="83">
        <f>AK7+1</f>
        <v/>
      </c>
      <c r="AM7" s="83">
        <f>AL7+1</f>
        <v/>
      </c>
      <c r="AN7" s="83">
        <f>AM7+1</f>
        <v/>
      </c>
      <c r="AO7" s="84">
        <f>AN7+1</f>
        <v/>
      </c>
      <c r="AP7" s="83">
        <f>AO7+1</f>
        <v/>
      </c>
      <c r="AQ7" s="83">
        <f>AP7+1</f>
        <v/>
      </c>
      <c r="AR7" s="83">
        <f>AQ7+1</f>
        <v/>
      </c>
      <c r="AS7" s="83">
        <f>AR7+1</f>
        <v/>
      </c>
      <c r="AT7" s="83">
        <f>AS7+1</f>
        <v/>
      </c>
      <c r="AU7" s="83">
        <f>AT7+1</f>
        <v/>
      </c>
      <c r="AV7" s="84">
        <f>AU7+1</f>
        <v/>
      </c>
      <c r="AW7" s="83">
        <f>AV7+1</f>
        <v/>
      </c>
      <c r="AX7" s="83">
        <f>AW7+1</f>
        <v/>
      </c>
      <c r="AY7" s="83">
        <f>AX7+1</f>
        <v/>
      </c>
      <c r="AZ7" s="83">
        <f>AY7+1</f>
        <v/>
      </c>
      <c r="BA7" s="83">
        <f>AZ7+1</f>
        <v/>
      </c>
      <c r="BB7" s="83">
        <f>BA7+1</f>
        <v/>
      </c>
      <c r="BC7" s="84">
        <f>BB7+1</f>
        <v/>
      </c>
      <c r="BD7" s="83">
        <f>BC7+1</f>
        <v/>
      </c>
      <c r="BE7" s="83">
        <f>BD7+1</f>
        <v/>
      </c>
      <c r="BF7" s="83">
        <f>BE7+1</f>
        <v/>
      </c>
      <c r="BG7" s="83">
        <f>BF7+1</f>
        <v/>
      </c>
      <c r="BH7" s="83">
        <f>BG7+1</f>
        <v/>
      </c>
      <c r="BI7" s="83">
        <f>BH7+1</f>
        <v/>
      </c>
      <c r="BJ7" s="84">
        <f>BI7+1</f>
        <v/>
      </c>
      <c r="BK7" s="83">
        <f>BJ7+1</f>
        <v/>
      </c>
      <c r="BL7" s="83">
        <f>BK7+1</f>
        <v/>
      </c>
      <c r="BM7" s="83">
        <f>BL7+1</f>
        <v/>
      </c>
      <c r="BN7" s="83">
        <f>BM7+1</f>
        <v/>
      </c>
      <c r="BO7" s="83">
        <f>BN7+1</f>
        <v/>
      </c>
      <c r="BP7" s="83">
        <f>BO7+1</f>
        <v/>
      </c>
      <c r="BQ7" s="84">
        <f>BP7+1</f>
        <v/>
      </c>
    </row>
    <row r="8" ht="20" customHeight="1" s="214">
      <c r="A8" s="7" t="n"/>
      <c r="B8" s="60" t="n"/>
      <c r="C8" s="60" t="n"/>
      <c r="D8" s="60" t="n"/>
      <c r="E8" s="61" t="n"/>
      <c r="F8" s="61" t="n"/>
      <c r="G8" s="61" t="n"/>
      <c r="H8" s="61" t="n"/>
      <c r="I8" s="61" t="n"/>
      <c r="J8" s="61" t="n"/>
      <c r="K8" s="61" t="n"/>
      <c r="L8" s="61" t="n"/>
      <c r="M8" s="69" t="n"/>
      <c r="N8" s="85" t="n"/>
      <c r="O8" s="86" t="n"/>
      <c r="P8" s="86" t="n"/>
      <c r="Q8" s="86" t="n"/>
      <c r="R8" s="86" t="n"/>
      <c r="S8" s="86" t="n"/>
      <c r="T8" s="86" t="n"/>
      <c r="U8" s="87" t="n"/>
      <c r="V8" s="86" t="n"/>
      <c r="W8" s="86" t="n"/>
      <c r="X8" s="86" t="n"/>
      <c r="Y8" s="86" t="n"/>
      <c r="Z8" s="86" t="n"/>
      <c r="AA8" s="88" t="n"/>
      <c r="AB8" s="86" t="n"/>
      <c r="AC8" s="86" t="n"/>
      <c r="AD8" s="86" t="n"/>
      <c r="AE8" s="86" t="n"/>
      <c r="AF8" s="86" t="n"/>
      <c r="AG8" s="86" t="n"/>
      <c r="AH8" s="88" t="n"/>
      <c r="AI8" s="86" t="n"/>
      <c r="AJ8" s="86" t="n"/>
      <c r="AK8" s="86" t="n"/>
      <c r="AL8" s="86" t="n"/>
      <c r="AM8" s="86" t="n"/>
      <c r="AN8" s="86" t="n"/>
      <c r="AO8" s="88" t="n"/>
      <c r="AP8" s="86" t="n"/>
      <c r="AQ8" s="86" t="n"/>
      <c r="AR8" s="86" t="n"/>
      <c r="AS8" s="86" t="n"/>
      <c r="AT8" s="86" t="n"/>
      <c r="AU8" s="86" t="n"/>
      <c r="AV8" s="88" t="n"/>
      <c r="AW8" s="86" t="n"/>
      <c r="AX8" s="86" t="n"/>
      <c r="AY8" s="86" t="n"/>
      <c r="AZ8" s="86" t="n"/>
      <c r="BA8" s="86" t="n"/>
      <c r="BB8" s="86" t="n"/>
      <c r="BC8" s="88" t="n"/>
      <c r="BD8" s="86" t="n"/>
      <c r="BE8" s="86" t="n"/>
      <c r="BF8" s="86" t="n"/>
      <c r="BG8" s="86" t="n"/>
      <c r="BH8" s="86" t="n"/>
      <c r="BI8" s="86" t="n"/>
      <c r="BJ8" s="88" t="n"/>
      <c r="BK8" s="86" t="n"/>
      <c r="BL8" s="86" t="n"/>
      <c r="BM8" s="86" t="n"/>
      <c r="BN8" s="86" t="n"/>
      <c r="BO8" s="86" t="n"/>
      <c r="BP8" s="86" t="n"/>
      <c r="BQ8" s="89" t="n"/>
    </row>
    <row r="9" ht="40" customHeight="1" s="214">
      <c r="A9" s="7" t="n"/>
      <c r="B9" s="104" t="inlineStr">
        <is>
          <t>Milestone description</t>
        </is>
      </c>
      <c r="C9" s="105" t="inlineStr">
        <is>
          <t>Category</t>
        </is>
      </c>
      <c r="D9" s="105" t="inlineStr">
        <is>
          <t>Assigned to</t>
        </is>
      </c>
      <c r="E9" s="105" t="inlineStr">
        <is>
          <t>Progress</t>
        </is>
      </c>
      <c r="F9" s="105" t="inlineStr">
        <is>
          <t>Column4</t>
        </is>
      </c>
      <c r="G9" s="105" t="inlineStr">
        <is>
          <t>Column5</t>
        </is>
      </c>
      <c r="H9" s="105" t="inlineStr">
        <is>
          <t>Column3</t>
        </is>
      </c>
      <c r="I9" s="105" t="inlineStr">
        <is>
          <t>Column2</t>
        </is>
      </c>
      <c r="J9" s="105" t="inlineStr">
        <is>
          <t>Column1</t>
        </is>
      </c>
      <c r="K9" s="105" t="inlineStr">
        <is>
          <t>Start</t>
        </is>
      </c>
      <c r="L9" s="105" t="inlineStr">
        <is>
          <t>Days</t>
        </is>
      </c>
      <c r="M9" s="72" t="n"/>
      <c r="N9" s="90">
        <f>LEFT(TEXT(N7,"ddd"),1)</f>
        <v/>
      </c>
      <c r="O9" s="90">
        <f>LEFT(TEXT(O7,"ddd"),1)</f>
        <v/>
      </c>
      <c r="P9" s="90">
        <f>LEFT(TEXT(P7,"ddd"),1)</f>
        <v/>
      </c>
      <c r="Q9" s="90">
        <f>LEFT(TEXT(Q7,"ddd"),1)</f>
        <v/>
      </c>
      <c r="R9" s="90">
        <f>LEFT(TEXT(R7,"ddd"),1)</f>
        <v/>
      </c>
      <c r="S9" s="90">
        <f>LEFT(TEXT(S7,"ddd"),1)</f>
        <v/>
      </c>
      <c r="T9" s="90">
        <f>LEFT(TEXT(T7,"ddd"),1)</f>
        <v/>
      </c>
      <c r="U9" s="90">
        <f>LEFT(TEXT(U7,"ddd"),1)</f>
        <v/>
      </c>
      <c r="V9" s="90">
        <f>LEFT(TEXT(V7,"ddd"),1)</f>
        <v/>
      </c>
      <c r="W9" s="90">
        <f>LEFT(TEXT(W7,"ddd"),1)</f>
        <v/>
      </c>
      <c r="X9" s="90">
        <f>LEFT(TEXT(X7,"ddd"),1)</f>
        <v/>
      </c>
      <c r="Y9" s="90">
        <f>LEFT(TEXT(Y7,"ddd"),1)</f>
        <v/>
      </c>
      <c r="Z9" s="90">
        <f>LEFT(TEXT(Z7,"ddd"),1)</f>
        <v/>
      </c>
      <c r="AA9" s="90">
        <f>LEFT(TEXT(AA7,"ddd"),1)</f>
        <v/>
      </c>
      <c r="AB9" s="90">
        <f>LEFT(TEXT(AB7,"ddd"),1)</f>
        <v/>
      </c>
      <c r="AC9" s="90">
        <f>LEFT(TEXT(AC7,"ddd"),1)</f>
        <v/>
      </c>
      <c r="AD9" s="90">
        <f>LEFT(TEXT(AD7,"ddd"),1)</f>
        <v/>
      </c>
      <c r="AE9" s="90">
        <f>LEFT(TEXT(AE7,"ddd"),1)</f>
        <v/>
      </c>
      <c r="AF9" s="90">
        <f>LEFT(TEXT(AF7,"ddd"),1)</f>
        <v/>
      </c>
      <c r="AG9" s="90">
        <f>LEFT(TEXT(AG7,"ddd"),1)</f>
        <v/>
      </c>
      <c r="AH9" s="90">
        <f>LEFT(TEXT(AH7,"ddd"),1)</f>
        <v/>
      </c>
      <c r="AI9" s="90">
        <f>LEFT(TEXT(AI7,"ddd"),1)</f>
        <v/>
      </c>
      <c r="AJ9" s="90">
        <f>LEFT(TEXT(AJ7,"ddd"),1)</f>
        <v/>
      </c>
      <c r="AK9" s="90">
        <f>LEFT(TEXT(AK7,"ddd"),1)</f>
        <v/>
      </c>
      <c r="AL9" s="90">
        <f>LEFT(TEXT(AL7,"ddd"),1)</f>
        <v/>
      </c>
      <c r="AM9" s="90">
        <f>LEFT(TEXT(AM7,"ddd"),1)</f>
        <v/>
      </c>
      <c r="AN9" s="90">
        <f>LEFT(TEXT(AN7,"ddd"),1)</f>
        <v/>
      </c>
      <c r="AO9" s="90">
        <f>LEFT(TEXT(AO7,"ddd"),1)</f>
        <v/>
      </c>
      <c r="AP9" s="90">
        <f>LEFT(TEXT(AP7,"ddd"),1)</f>
        <v/>
      </c>
      <c r="AQ9" s="90">
        <f>LEFT(TEXT(AQ7,"ddd"),1)</f>
        <v/>
      </c>
      <c r="AR9" s="90">
        <f>LEFT(TEXT(AR7,"ddd"),1)</f>
        <v/>
      </c>
      <c r="AS9" s="90">
        <f>LEFT(TEXT(AS7,"ddd"),1)</f>
        <v/>
      </c>
      <c r="AT9" s="90">
        <f>LEFT(TEXT(AT7,"ddd"),1)</f>
        <v/>
      </c>
      <c r="AU9" s="90">
        <f>LEFT(TEXT(AU7,"ddd"),1)</f>
        <v/>
      </c>
      <c r="AV9" s="90">
        <f>LEFT(TEXT(AV7,"ddd"),1)</f>
        <v/>
      </c>
      <c r="AW9" s="90">
        <f>LEFT(TEXT(AW7,"ddd"),1)</f>
        <v/>
      </c>
      <c r="AX9" s="90">
        <f>LEFT(TEXT(AX7,"ddd"),1)</f>
        <v/>
      </c>
      <c r="AY9" s="90">
        <f>LEFT(TEXT(AY7,"ddd"),1)</f>
        <v/>
      </c>
      <c r="AZ9" s="90">
        <f>LEFT(TEXT(AZ7,"ddd"),1)</f>
        <v/>
      </c>
      <c r="BA9" s="90">
        <f>LEFT(TEXT(BA7,"ddd"),1)</f>
        <v/>
      </c>
      <c r="BB9" s="90">
        <f>LEFT(TEXT(BB7,"ddd"),1)</f>
        <v/>
      </c>
      <c r="BC9" s="90">
        <f>LEFT(TEXT(BC7,"ddd"),1)</f>
        <v/>
      </c>
      <c r="BD9" s="90">
        <f>LEFT(TEXT(BD7,"ddd"),1)</f>
        <v/>
      </c>
      <c r="BE9" s="90">
        <f>LEFT(TEXT(BE7,"ddd"),1)</f>
        <v/>
      </c>
      <c r="BF9" s="90">
        <f>LEFT(TEXT(BF7,"ddd"),1)</f>
        <v/>
      </c>
      <c r="BG9" s="90">
        <f>LEFT(TEXT(BG7,"ddd"),1)</f>
        <v/>
      </c>
      <c r="BH9" s="90">
        <f>LEFT(TEXT(BH7,"ddd"),1)</f>
        <v/>
      </c>
      <c r="BI9" s="90">
        <f>LEFT(TEXT(BI7,"ddd"),1)</f>
        <v/>
      </c>
      <c r="BJ9" s="90">
        <f>LEFT(TEXT(BJ7,"ddd"),1)</f>
        <v/>
      </c>
      <c r="BK9" s="90">
        <f>LEFT(TEXT(BK7,"ddd"),1)</f>
        <v/>
      </c>
      <c r="BL9" s="90">
        <f>LEFT(TEXT(BL7,"ddd"),1)</f>
        <v/>
      </c>
      <c r="BM9" s="90">
        <f>LEFT(TEXT(BM7,"ddd"),1)</f>
        <v/>
      </c>
      <c r="BN9" s="90">
        <f>LEFT(TEXT(BN7,"ddd"),1)</f>
        <v/>
      </c>
      <c r="BO9" s="90">
        <f>LEFT(TEXT(BO7,"ddd"),1)</f>
        <v/>
      </c>
      <c r="BP9" s="90">
        <f>LEFT(TEXT(BP7,"ddd"),1)</f>
        <v/>
      </c>
      <c r="BQ9" s="90">
        <f>LEFT(TEXT(BQ7,"ddd"),1)</f>
        <v/>
      </c>
    </row>
    <row r="10" hidden="1" ht="30" customHeight="1" s="214" thickBot="1">
      <c r="B10" s="157" t="n"/>
      <c r="C10" s="150" t="n"/>
      <c r="D10" s="136" t="n"/>
      <c r="E10" s="150" t="n"/>
      <c r="F10" s="150" t="n"/>
      <c r="G10" s="150" t="n"/>
      <c r="H10" s="150" t="n"/>
      <c r="I10" s="150" t="n"/>
      <c r="J10" s="150" t="n"/>
      <c r="K10" s="148" t="n"/>
      <c r="L10" s="149" t="n"/>
      <c r="N10" s="137" t="n"/>
      <c r="O10" s="137" t="n"/>
      <c r="P10" s="137" t="n"/>
      <c r="Q10" s="137" t="n"/>
      <c r="R10" s="137" t="n"/>
      <c r="S10" s="137" t="n"/>
      <c r="T10" s="137" t="n"/>
      <c r="U10" s="137" t="n"/>
      <c r="V10" s="137" t="n"/>
      <c r="W10" s="137" t="n"/>
      <c r="X10" s="137" t="n"/>
      <c r="Y10" s="137" t="n"/>
      <c r="Z10" s="137" t="n"/>
      <c r="AA10" s="137" t="n"/>
      <c r="AB10" s="137" t="n"/>
      <c r="AC10" s="137" t="n"/>
      <c r="AD10" s="137" t="n"/>
      <c r="AE10" s="137" t="n"/>
      <c r="AF10" s="137" t="n"/>
      <c r="AG10" s="137" t="n"/>
      <c r="AH10" s="137" t="n"/>
      <c r="AI10" s="137" t="n"/>
      <c r="AJ10" s="137" t="n"/>
      <c r="AK10" s="137" t="n"/>
      <c r="AL10" s="137" t="n"/>
      <c r="AM10" s="137" t="n"/>
      <c r="AN10" s="137" t="n"/>
      <c r="AO10" s="137" t="n"/>
      <c r="AP10" s="137" t="n"/>
      <c r="AQ10" s="137" t="n"/>
      <c r="AR10" s="137" t="n"/>
      <c r="AS10" s="137" t="n"/>
      <c r="AT10" s="137" t="n"/>
      <c r="AU10" s="137" t="n"/>
      <c r="AV10" s="137" t="n"/>
      <c r="AW10" s="137" t="n"/>
      <c r="AX10" s="137" t="n"/>
      <c r="AY10" s="137" t="n"/>
      <c r="AZ10" s="137" t="n"/>
      <c r="BA10" s="137" t="n"/>
      <c r="BB10" s="137" t="n"/>
      <c r="BC10" s="137" t="n"/>
      <c r="BD10" s="137" t="n"/>
      <c r="BE10" s="137" t="n"/>
      <c r="BF10" s="137" t="n"/>
      <c r="BG10" s="137" t="n"/>
      <c r="BH10" s="137" t="n"/>
      <c r="BI10" s="137" t="n"/>
      <c r="BJ10" s="137" t="n"/>
      <c r="BK10" s="137" t="n"/>
      <c r="BL10" s="137" t="n"/>
      <c r="BM10" s="137" t="n"/>
      <c r="BN10" s="137" t="n"/>
      <c r="BO10" s="137" t="n"/>
      <c r="BP10" s="137" t="n"/>
      <c r="BQ10" s="137" t="n"/>
    </row>
    <row r="11" ht="40" customFormat="1" customHeight="1" s="1">
      <c r="A11" s="7" t="n"/>
      <c r="B11" s="154" t="inlineStr">
        <is>
          <t>TITLE 1</t>
        </is>
      </c>
      <c r="C11" s="147" t="n"/>
      <c r="D11" s="147" t="n"/>
      <c r="E11" s="49" t="n"/>
      <c r="F11" s="49" t="n"/>
      <c r="G11" s="49" t="n"/>
      <c r="H11" s="49" t="n"/>
      <c r="I11" s="49" t="n"/>
      <c r="J11" s="49" t="n"/>
      <c r="K11" s="71" t="n"/>
      <c r="L11" s="111" t="n"/>
      <c r="M11" s="147" t="n"/>
      <c r="N11" s="141">
        <f>IF(AND($C11="Goal",N$7&gt;=$K11,N$7&lt;=$K11+$L11-1),2,IF(AND($C11="Milestone",N$7&gt;=$K11,N$7&lt;=$K11+$L11-1),1,""))</f>
        <v/>
      </c>
      <c r="O11" s="141">
        <f>IF(AND($C11="Goal",O$7&gt;=$K11,O$7&lt;=$K11+$L11-1),2,IF(AND($C11="Milestone",O$7&gt;=$K11,O$7&lt;=$K11+$L11-1),1,""))</f>
        <v/>
      </c>
      <c r="P11" s="141">
        <f>IF(AND($C11="Goal",P$7&gt;=$K11,P$7&lt;=$K11+$L11-1),2,IF(AND($C11="Milestone",P$7&gt;=$K11,P$7&lt;=$K11+$L11-1),1,""))</f>
        <v/>
      </c>
      <c r="Q11" s="141">
        <f>IF(AND($C11="Goal",Q$7&gt;=$K11,Q$7&lt;=$K11+$L11-1),2,IF(AND($C11="Milestone",Q$7&gt;=$K11,Q$7&lt;=$K11+$L11-1),1,""))</f>
        <v/>
      </c>
      <c r="R11" s="141">
        <f>IF(AND($C11="Goal",R$7&gt;=$K11,R$7&lt;=$K11+$L11-1),2,IF(AND($C11="Milestone",R$7&gt;=$K11,R$7&lt;=$K11+$L11-1),1,""))</f>
        <v/>
      </c>
      <c r="S11" s="141">
        <f>IF(AND($C11="Goal",S$7&gt;=$K11,S$7&lt;=$K11+$L11-1),2,IF(AND($C11="Milestone",S$7&gt;=$K11,S$7&lt;=$K11+$L11-1),1,""))</f>
        <v/>
      </c>
      <c r="T11" s="141">
        <f>IF(AND($C11="Goal",T$7&gt;=$K11,T$7&lt;=$K11+$L11-1),2,IF(AND($C11="Milestone",T$7&gt;=$K11,T$7&lt;=$K11+$L11-1),1,""))</f>
        <v/>
      </c>
      <c r="U11" s="141">
        <f>IF(AND($C11="Goal",U$7&gt;=$K11,U$7&lt;=$K11+$L11-1),2,IF(AND($C11="Milestone",U$7&gt;=$K11,U$7&lt;=$K11+$L11-1),1,""))</f>
        <v/>
      </c>
      <c r="V11" s="141">
        <f>IF(AND($C11="Goal",V$7&gt;=$K11,V$7&lt;=$K11+$L11-1),2,IF(AND($C11="Milestone",V$7&gt;=$K11,V$7&lt;=$K11+$L11-1),1,""))</f>
        <v/>
      </c>
      <c r="W11" s="141">
        <f>IF(AND($C11="Goal",W$7&gt;=$K11,W$7&lt;=$K11+$L11-1),2,IF(AND($C11="Milestone",W$7&gt;=$K11,W$7&lt;=$K11+$L11-1),1,""))</f>
        <v/>
      </c>
      <c r="X11" s="141">
        <f>IF(AND($C11="Goal",X$7&gt;=$K11,X$7&lt;=$K11+$L11-1),2,IF(AND($C11="Milestone",X$7&gt;=$K11,X$7&lt;=$K11+$L11-1),1,""))</f>
        <v/>
      </c>
      <c r="Y11" s="141">
        <f>IF(AND($C11="Goal",Y$7&gt;=$K11,Y$7&lt;=$K11+$L11-1),2,IF(AND($C11="Milestone",Y$7&gt;=$K11,Y$7&lt;=$K11+$L11-1),1,""))</f>
        <v/>
      </c>
      <c r="Z11" s="141">
        <f>IF(AND($C11="Goal",Z$7&gt;=$K11,Z$7&lt;=$K11+$L11-1),2,IF(AND($C11="Milestone",Z$7&gt;=$K11,Z$7&lt;=$K11+$L11-1),1,""))</f>
        <v/>
      </c>
      <c r="AA11" s="141">
        <f>IF(AND($C11="Goal",AA$7&gt;=$K11,AA$7&lt;=$K11+$L11-1),2,IF(AND($C11="Milestone",AA$7&gt;=$K11,AA$7&lt;=$K11+$L11-1),1,""))</f>
        <v/>
      </c>
      <c r="AB11" s="141">
        <f>IF(AND($C11="Goal",AB$7&gt;=$K11,AB$7&lt;=$K11+$L11-1),2,IF(AND($C11="Milestone",AB$7&gt;=$K11,AB$7&lt;=$K11+$L11-1),1,""))</f>
        <v/>
      </c>
      <c r="AC11" s="141">
        <f>IF(AND($C11="Goal",AC$7&gt;=$K11,AC$7&lt;=$K11+$L11-1),2,IF(AND($C11="Milestone",AC$7&gt;=$K11,AC$7&lt;=$K11+$L11-1),1,""))</f>
        <v/>
      </c>
      <c r="AD11" s="141">
        <f>IF(AND($C11="Goal",AD$7&gt;=$K11,AD$7&lt;=$K11+$L11-1),2,IF(AND($C11="Milestone",AD$7&gt;=$K11,AD$7&lt;=$K11+$L11-1),1,""))</f>
        <v/>
      </c>
      <c r="AE11" s="141">
        <f>IF(AND($C11="Goal",AE$7&gt;=$K11,AE$7&lt;=$K11+$L11-1),2,IF(AND($C11="Milestone",AE$7&gt;=$K11,AE$7&lt;=$K11+$L11-1),1,""))</f>
        <v/>
      </c>
      <c r="AF11" s="141">
        <f>IF(AND($C11="Goal",AF$7&gt;=$K11,AF$7&lt;=$K11+$L11-1),2,IF(AND($C11="Milestone",AF$7&gt;=$K11,AF$7&lt;=$K11+$L11-1),1,""))</f>
        <v/>
      </c>
      <c r="AG11" s="141">
        <f>IF(AND($C11="Goal",AG$7&gt;=$K11,AG$7&lt;=$K11+$L11-1),2,IF(AND($C11="Milestone",AG$7&gt;=$K11,AG$7&lt;=$K11+$L11-1),1,""))</f>
        <v/>
      </c>
      <c r="AH11" s="141">
        <f>IF(AND($C11="Goal",AH$7&gt;=$K11,AH$7&lt;=$K11+$L11-1),2,IF(AND($C11="Milestone",AH$7&gt;=$K11,AH$7&lt;=$K11+$L11-1),1,""))</f>
        <v/>
      </c>
      <c r="AI11" s="141">
        <f>IF(AND($C11="Goal",AI$7&gt;=$K11,AI$7&lt;=$K11+$L11-1),2,IF(AND($C11="Milestone",AI$7&gt;=$K11,AI$7&lt;=$K11+$L11-1),1,""))</f>
        <v/>
      </c>
      <c r="AJ11" s="141">
        <f>IF(AND($C11="Goal",AJ$7&gt;=$K11,AJ$7&lt;=$K11+$L11-1),2,IF(AND($C11="Milestone",AJ$7&gt;=$K11,AJ$7&lt;=$K11+$L11-1),1,""))</f>
        <v/>
      </c>
      <c r="AK11" s="141">
        <f>IF(AND($C11="Goal",AK$7&gt;=$K11,AK$7&lt;=$K11+$L11-1),2,IF(AND($C11="Milestone",AK$7&gt;=$K11,AK$7&lt;=$K11+$L11-1),1,""))</f>
        <v/>
      </c>
      <c r="AL11" s="141">
        <f>IF(AND($C11="Goal",AL$7&gt;=$K11,AL$7&lt;=$K11+$L11-1),2,IF(AND($C11="Milestone",AL$7&gt;=$K11,AL$7&lt;=$K11+$L11-1),1,""))</f>
        <v/>
      </c>
      <c r="AM11" s="141">
        <f>IF(AND($C11="Goal",AM$7&gt;=$K11,AM$7&lt;=$K11+$L11-1),2,IF(AND($C11="Milestone",AM$7&gt;=$K11,AM$7&lt;=$K11+$L11-1),1,""))</f>
        <v/>
      </c>
      <c r="AN11" s="141">
        <f>IF(AND($C11="Goal",AN$7&gt;=$K11,AN$7&lt;=$K11+$L11-1),2,IF(AND($C11="Milestone",AN$7&gt;=$K11,AN$7&lt;=$K11+$L11-1),1,""))</f>
        <v/>
      </c>
      <c r="AO11" s="141">
        <f>IF(AND($C11="Goal",AO$7&gt;=$K11,AO$7&lt;=$K11+$L11-1),2,IF(AND($C11="Milestone",AO$7&gt;=$K11,AO$7&lt;=$K11+$L11-1),1,""))</f>
        <v/>
      </c>
      <c r="AP11" s="141">
        <f>IF(AND($C11="Goal",AP$7&gt;=$K11,AP$7&lt;=$K11+$L11-1),2,IF(AND($C11="Milestone",AP$7&gt;=$K11,AP$7&lt;=$K11+$L11-1),1,""))</f>
        <v/>
      </c>
      <c r="AQ11" s="141">
        <f>IF(AND($C11="Goal",AQ$7&gt;=$K11,AQ$7&lt;=$K11+$L11-1),2,IF(AND($C11="Milestone",AQ$7&gt;=$K11,AQ$7&lt;=$K11+$L11-1),1,""))</f>
        <v/>
      </c>
      <c r="AR11" s="141">
        <f>IF(AND($C11="Goal",AR$7&gt;=$K11,AR$7&lt;=$K11+$L11-1),2,IF(AND($C11="Milestone",AR$7&gt;=$K11,AR$7&lt;=$K11+$L11-1),1,""))</f>
        <v/>
      </c>
      <c r="AS11" s="141">
        <f>IF(AND($C11="Goal",AS$7&gt;=$K11,AS$7&lt;=$K11+$L11-1),2,IF(AND($C11="Milestone",AS$7&gt;=$K11,AS$7&lt;=$K11+$L11-1),1,""))</f>
        <v/>
      </c>
      <c r="AT11" s="141">
        <f>IF(AND($C11="Goal",AT$7&gt;=$K11,AT$7&lt;=$K11+$L11-1),2,IF(AND($C11="Milestone",AT$7&gt;=$K11,AT$7&lt;=$K11+$L11-1),1,""))</f>
        <v/>
      </c>
      <c r="AU11" s="141">
        <f>IF(AND($C11="Goal",AU$7&gt;=$K11,AU$7&lt;=$K11+$L11-1),2,IF(AND($C11="Milestone",AU$7&gt;=$K11,AU$7&lt;=$K11+$L11-1),1,""))</f>
        <v/>
      </c>
      <c r="AV11" s="141">
        <f>IF(AND($C11="Goal",AV$7&gt;=$K11,AV$7&lt;=$K11+$L11-1),2,IF(AND($C11="Milestone",AV$7&gt;=$K11,AV$7&lt;=$K11+$L11-1),1,""))</f>
        <v/>
      </c>
      <c r="AW11" s="141">
        <f>IF(AND($C11="Goal",AW$7&gt;=$K11,AW$7&lt;=$K11+$L11-1),2,IF(AND($C11="Milestone",AW$7&gt;=$K11,AW$7&lt;=$K11+$L11-1),1,""))</f>
        <v/>
      </c>
      <c r="AX11" s="141">
        <f>IF(AND($C11="Goal",AX$7&gt;=$K11,AX$7&lt;=$K11+$L11-1),2,IF(AND($C11="Milestone",AX$7&gt;=$K11,AX$7&lt;=$K11+$L11-1),1,""))</f>
        <v/>
      </c>
      <c r="AY11" s="141">
        <f>IF(AND($C11="Goal",AY$7&gt;=$K11,AY$7&lt;=$K11+$L11-1),2,IF(AND($C11="Milestone",AY$7&gt;=$K11,AY$7&lt;=$K11+$L11-1),1,""))</f>
        <v/>
      </c>
      <c r="AZ11" s="141">
        <f>IF(AND($C11="Goal",AZ$7&gt;=$K11,AZ$7&lt;=$K11+$L11-1),2,IF(AND($C11="Milestone",AZ$7&gt;=$K11,AZ$7&lt;=$K11+$L11-1),1,""))</f>
        <v/>
      </c>
      <c r="BA11" s="141">
        <f>IF(AND($C11="Goal",BA$7&gt;=$K11,BA$7&lt;=$K11+$L11-1),2,IF(AND($C11="Milestone",BA$7&gt;=$K11,BA$7&lt;=$K11+$L11-1),1,""))</f>
        <v/>
      </c>
      <c r="BB11" s="141">
        <f>IF(AND($C11="Goal",BB$7&gt;=$K11,BB$7&lt;=$K11+$L11-1),2,IF(AND($C11="Milestone",BB$7&gt;=$K11,BB$7&lt;=$K11+$L11-1),1,""))</f>
        <v/>
      </c>
      <c r="BC11" s="141">
        <f>IF(AND($C11="Goal",BC$7&gt;=$K11,BC$7&lt;=$K11+$L11-1),2,IF(AND($C11="Milestone",BC$7&gt;=$K11,BC$7&lt;=$K11+$L11-1),1,""))</f>
        <v/>
      </c>
      <c r="BD11" s="141">
        <f>IF(AND($C11="Goal",BD$7&gt;=$K11,BD$7&lt;=$K11+$L11-1),2,IF(AND($C11="Milestone",BD$7&gt;=$K11,BD$7&lt;=$K11+$L11-1),1,""))</f>
        <v/>
      </c>
      <c r="BE11" s="141">
        <f>IF(AND($C11="Goal",BE$7&gt;=$K11,BE$7&lt;=$K11+$L11-1),2,IF(AND($C11="Milestone",BE$7&gt;=$K11,BE$7&lt;=$K11+$L11-1),1,""))</f>
        <v/>
      </c>
      <c r="BF11" s="141">
        <f>IF(AND($C11="Goal",BF$7&gt;=$K11,BF$7&lt;=$K11+$L11-1),2,IF(AND($C11="Milestone",BF$7&gt;=$K11,BF$7&lt;=$K11+$L11-1),1,""))</f>
        <v/>
      </c>
      <c r="BG11" s="141">
        <f>IF(AND($C11="Goal",BG$7&gt;=$K11,BG$7&lt;=$K11+$L11-1),2,IF(AND($C11="Milestone",BG$7&gt;=$K11,BG$7&lt;=$K11+$L11-1),1,""))</f>
        <v/>
      </c>
      <c r="BH11" s="141">
        <f>IF(AND($C11="Goal",BH$7&gt;=$K11,BH$7&lt;=$K11+$L11-1),2,IF(AND($C11="Milestone",BH$7&gt;=$K11,BH$7&lt;=$K11+$L11-1),1,""))</f>
        <v/>
      </c>
      <c r="BI11" s="141">
        <f>IF(AND($C11="Goal",BI$7&gt;=$K11,BI$7&lt;=$K11+$L11-1),2,IF(AND($C11="Milestone",BI$7&gt;=$K11,BI$7&lt;=$K11+$L11-1),1,""))</f>
        <v/>
      </c>
      <c r="BJ11" s="141">
        <f>IF(AND($C11="Goal",BJ$7&gt;=$K11,BJ$7&lt;=$K11+$L11-1),2,IF(AND($C11="Milestone",BJ$7&gt;=$K11,BJ$7&lt;=$K11+$L11-1),1,""))</f>
        <v/>
      </c>
      <c r="BK11" s="141">
        <f>IF(AND($C11="Goal",BK$7&gt;=$K11,BK$7&lt;=$K11+$L11-1),2,IF(AND($C11="Milestone",BK$7&gt;=$K11,BK$7&lt;=$K11+$L11-1),1,""))</f>
        <v/>
      </c>
      <c r="BL11" s="141">
        <f>IF(AND($C11="Goal",BL$7&gt;=$K11,BL$7&lt;=$K11+$L11-1),2,IF(AND($C11="Milestone",BL$7&gt;=$K11,BL$7&lt;=$K11+$L11-1),1,""))</f>
        <v/>
      </c>
      <c r="BM11" s="141">
        <f>IF(AND($C11="Goal",BM$7&gt;=$K11,BM$7&lt;=$K11+$L11-1),2,IF(AND($C11="Milestone",BM$7&gt;=$K11,BM$7&lt;=$K11+$L11-1),1,""))</f>
        <v/>
      </c>
      <c r="BN11" s="141">
        <f>IF(AND($C11="Goal",BN$7&gt;=$K11,BN$7&lt;=$K11+$L11-1),2,IF(AND($C11="Milestone",BN$7&gt;=$K11,BN$7&lt;=$K11+$L11-1),1,""))</f>
        <v/>
      </c>
      <c r="BO11" s="141">
        <f>IF(AND($C11="Goal",BO$7&gt;=$K11,BO$7&lt;=$K11+$L11-1),2,IF(AND($C11="Milestone",BO$7&gt;=$K11,BO$7&lt;=$K11+$L11-1),1,""))</f>
        <v/>
      </c>
      <c r="BP11" s="141">
        <f>IF(AND($C11="Goal",BP$7&gt;=$K11,BP$7&lt;=$K11+$L11-1),2,IF(AND($C11="Milestone",BP$7&gt;=$K11,BP$7&lt;=$K11+$L11-1),1,""))</f>
        <v/>
      </c>
      <c r="BQ11" s="141">
        <f>IF(AND($C11="Goal",BQ$7&gt;=$K11,BQ$7&lt;=$K11+$L11-1),2,IF(AND($C11="Milestone",BQ$7&gt;=$K11,BQ$7&lt;=$K11+$L11-1),1,""))</f>
        <v/>
      </c>
      <c r="BU11" s="31" t="n"/>
    </row>
    <row r="12" ht="40" customFormat="1" customHeight="1" s="1">
      <c r="A12" s="7" t="n"/>
      <c r="B12" s="155" t="inlineStr">
        <is>
          <t>Task 1</t>
        </is>
      </c>
      <c r="C12" s="147" t="inlineStr">
        <is>
          <t>High Risk</t>
        </is>
      </c>
      <c r="D12" s="147" t="inlineStr">
        <is>
          <t>Name</t>
        </is>
      </c>
      <c r="E12" s="49" t="n">
        <v>0.25</v>
      </c>
      <c r="F12" s="49" t="n"/>
      <c r="G12" s="49" t="n"/>
      <c r="H12" s="49" t="n"/>
      <c r="I12" s="49" t="n"/>
      <c r="J12" s="49" t="n"/>
      <c r="K12" s="71">
        <f>TODAY()</f>
        <v/>
      </c>
      <c r="L12" s="111" t="n">
        <v>3</v>
      </c>
      <c r="M12" s="147" t="n"/>
      <c r="N12" s="141">
        <f>IF(AND($C12="Goal",N$7&gt;=$K12,N$7&lt;=$K12+$L12-1),2,IF(AND($C12="Milestone",N$7&gt;=$K12,N$7&lt;=$K12+$L12-1),1,""))</f>
        <v/>
      </c>
      <c r="O12" s="141">
        <f>IF(AND($C12="Goal",O$7&gt;=$K12,O$7&lt;=$K12+$L12-1),2,IF(AND($C12="Milestone",O$7&gt;=$K12,O$7&lt;=$K12+$L12-1),1,""))</f>
        <v/>
      </c>
      <c r="P12" s="141">
        <f>IF(AND($C12="Goal",P$7&gt;=$K12,P$7&lt;=$K12+$L12-1),2,IF(AND($C12="Milestone",P$7&gt;=$K12,P$7&lt;=$K12+$L12-1),1,""))</f>
        <v/>
      </c>
      <c r="Q12" s="141">
        <f>IF(AND($C12="Goal",Q$7&gt;=$K12,Q$7&lt;=$K12+$L12-1),2,IF(AND($C12="Milestone",Q$7&gt;=$K12,Q$7&lt;=$K12+$L12-1),1,""))</f>
        <v/>
      </c>
      <c r="R12" s="141">
        <f>IF(AND($C12="Goal",R$7&gt;=$K12,R$7&lt;=$K12+$L12-1),2,IF(AND($C12="Milestone",R$7&gt;=$K12,R$7&lt;=$K12+$L12-1),1,""))</f>
        <v/>
      </c>
      <c r="S12" s="141">
        <f>IF(AND($C12="Goal",S$7&gt;=$K12,S$7&lt;=$K12+$L12-1),2,IF(AND($C12="Milestone",S$7&gt;=$K12,S$7&lt;=$K12+$L12-1),1,""))</f>
        <v/>
      </c>
      <c r="T12" s="141">
        <f>IF(AND($C12="Goal",T$7&gt;=$K12,T$7&lt;=$K12+$L12-1),2,IF(AND($C12="Milestone",T$7&gt;=$K12,T$7&lt;=$K12+$L12-1),1,""))</f>
        <v/>
      </c>
      <c r="U12" s="141">
        <f>IF(AND($C12="Goal",U$7&gt;=$K12,U$7&lt;=$K12+$L12-1),2,IF(AND($C12="Milestone",U$7&gt;=$K12,U$7&lt;=$K12+$L12-1),1,""))</f>
        <v/>
      </c>
      <c r="V12" s="141">
        <f>IF(AND($C12="Goal",V$7&gt;=$K12,V$7&lt;=$K12+$L12-1),2,IF(AND($C12="Milestone",V$7&gt;=$K12,V$7&lt;=$K12+$L12-1),1,""))</f>
        <v/>
      </c>
      <c r="W12" s="141">
        <f>IF(AND($C12="Goal",W$7&gt;=$K12,W$7&lt;=$K12+$L12-1),2,IF(AND($C12="Milestone",W$7&gt;=$K12,W$7&lt;=$K12+$L12-1),1,""))</f>
        <v/>
      </c>
      <c r="X12" s="141">
        <f>IF(AND($C12="Goal",X$7&gt;=$K12,X$7&lt;=$K12+$L12-1),2,IF(AND($C12="Milestone",X$7&gt;=$K12,X$7&lt;=$K12+$L12-1),1,""))</f>
        <v/>
      </c>
      <c r="Y12" s="141">
        <f>IF(AND($C12="Goal",Y$7&gt;=$K12,Y$7&lt;=$K12+$L12-1),2,IF(AND($C12="Milestone",Y$7&gt;=$K12,Y$7&lt;=$K12+$L12-1),1,""))</f>
        <v/>
      </c>
      <c r="Z12" s="141">
        <f>IF(AND($C12="Goal",Z$7&gt;=$K12,Z$7&lt;=$K12+$L12-1),2,IF(AND($C12="Milestone",Z$7&gt;=$K12,Z$7&lt;=$K12+$L12-1),1,""))</f>
        <v/>
      </c>
      <c r="AA12" s="141">
        <f>IF(AND($C12="Goal",AA$7&gt;=$K12,AA$7&lt;=$K12+$L12-1),2,IF(AND($C12="Milestone",AA$7&gt;=$K12,AA$7&lt;=$K12+$L12-1),1,""))</f>
        <v/>
      </c>
      <c r="AB12" s="141">
        <f>IF(AND($C12="Goal",AB$7&gt;=$K12,AB$7&lt;=$K12+$L12-1),2,IF(AND($C12="Milestone",AB$7&gt;=$K12,AB$7&lt;=$K12+$L12-1),1,""))</f>
        <v/>
      </c>
      <c r="AC12" s="141">
        <f>IF(AND($C12="Goal",AC$7&gt;=$K12,AC$7&lt;=$K12+$L12-1),2,IF(AND($C12="Milestone",AC$7&gt;=$K12,AC$7&lt;=$K12+$L12-1),1,""))</f>
        <v/>
      </c>
      <c r="AD12" s="141">
        <f>IF(AND($C12="Goal",AD$7&gt;=$K12,AD$7&lt;=$K12+$L12-1),2,IF(AND($C12="Milestone",AD$7&gt;=$K12,AD$7&lt;=$K12+$L12-1),1,""))</f>
        <v/>
      </c>
      <c r="AE12" s="141">
        <f>IF(AND($C12="Goal",AE$7&gt;=$K12,AE$7&lt;=$K12+$L12-1),2,IF(AND($C12="Milestone",AE$7&gt;=$K12,AE$7&lt;=$K12+$L12-1),1,""))</f>
        <v/>
      </c>
      <c r="AF12" s="141">
        <f>IF(AND($C12="Goal",AF$7&gt;=$K12,AF$7&lt;=$K12+$L12-1),2,IF(AND($C12="Milestone",AF$7&gt;=$K12,AF$7&lt;=$K12+$L12-1),1,""))</f>
        <v/>
      </c>
      <c r="AG12" s="141">
        <f>IF(AND($C12="Goal",AG$7&gt;=$K12,AG$7&lt;=$K12+$L12-1),2,IF(AND($C12="Milestone",AG$7&gt;=$K12,AG$7&lt;=$K12+$L12-1),1,""))</f>
        <v/>
      </c>
      <c r="AH12" s="141">
        <f>IF(AND($C12="Goal",AH$7&gt;=$K12,AH$7&lt;=$K12+$L12-1),2,IF(AND($C12="Milestone",AH$7&gt;=$K12,AH$7&lt;=$K12+$L12-1),1,""))</f>
        <v/>
      </c>
      <c r="AI12" s="141">
        <f>IF(AND($C12="Goal",AI$7&gt;=$K12,AI$7&lt;=$K12+$L12-1),2,IF(AND($C12="Milestone",AI$7&gt;=$K12,AI$7&lt;=$K12+$L12-1),1,""))</f>
        <v/>
      </c>
      <c r="AJ12" s="141">
        <f>IF(AND($C12="Goal",AJ$7&gt;=$K12,AJ$7&lt;=$K12+$L12-1),2,IF(AND($C12="Milestone",AJ$7&gt;=$K12,AJ$7&lt;=$K12+$L12-1),1,""))</f>
        <v/>
      </c>
      <c r="AK12" s="141">
        <f>IF(AND($C12="Goal",AK$7&gt;=$K12,AK$7&lt;=$K12+$L12-1),2,IF(AND($C12="Milestone",AK$7&gt;=$K12,AK$7&lt;=$K12+$L12-1),1,""))</f>
        <v/>
      </c>
      <c r="AL12" s="141">
        <f>IF(AND($C12="Goal",AL$7&gt;=$K12,AL$7&lt;=$K12+$L12-1),2,IF(AND($C12="Milestone",AL$7&gt;=$K12,AL$7&lt;=$K12+$L12-1),1,""))</f>
        <v/>
      </c>
      <c r="AM12" s="141">
        <f>IF(AND($C12="Goal",AM$7&gt;=$K12,AM$7&lt;=$K12+$L12-1),2,IF(AND($C12="Milestone",AM$7&gt;=$K12,AM$7&lt;=$K12+$L12-1),1,""))</f>
        <v/>
      </c>
      <c r="AN12" s="141">
        <f>IF(AND($C12="Goal",AN$7&gt;=$K12,AN$7&lt;=$K12+$L12-1),2,IF(AND($C12="Milestone",AN$7&gt;=$K12,AN$7&lt;=$K12+$L12-1),1,""))</f>
        <v/>
      </c>
      <c r="AO12" s="141">
        <f>IF(AND($C12="Goal",AO$7&gt;=$K12,AO$7&lt;=$K12+$L12-1),2,IF(AND($C12="Milestone",AO$7&gt;=$K12,AO$7&lt;=$K12+$L12-1),1,""))</f>
        <v/>
      </c>
      <c r="AP12" s="141">
        <f>IF(AND($C12="Goal",AP$7&gt;=$K12,AP$7&lt;=$K12+$L12-1),2,IF(AND($C12="Milestone",AP$7&gt;=$K12,AP$7&lt;=$K12+$L12-1),1,""))</f>
        <v/>
      </c>
      <c r="AQ12" s="141">
        <f>IF(AND($C12="Goal",AQ$7&gt;=$K12,AQ$7&lt;=$K12+$L12-1),2,IF(AND($C12="Milestone",AQ$7&gt;=$K12,AQ$7&lt;=$K12+$L12-1),1,""))</f>
        <v/>
      </c>
      <c r="AR12" s="141">
        <f>IF(AND($C12="Goal",AR$7&gt;=$K12,AR$7&lt;=$K12+$L12-1),2,IF(AND($C12="Milestone",AR$7&gt;=$K12,AR$7&lt;=$K12+$L12-1),1,""))</f>
        <v/>
      </c>
      <c r="AS12" s="141">
        <f>IF(AND($C12="Goal",AS$7&gt;=$K12,AS$7&lt;=$K12+$L12-1),2,IF(AND($C12="Milestone",AS$7&gt;=$K12,AS$7&lt;=$K12+$L12-1),1,""))</f>
        <v/>
      </c>
      <c r="AT12" s="141">
        <f>IF(AND($C12="Goal",AT$7&gt;=$K12,AT$7&lt;=$K12+$L12-1),2,IF(AND($C12="Milestone",AT$7&gt;=$K12,AT$7&lt;=$K12+$L12-1),1,""))</f>
        <v/>
      </c>
      <c r="AU12" s="141">
        <f>IF(AND($C12="Goal",AU$7&gt;=$K12,AU$7&lt;=$K12+$L12-1),2,IF(AND($C12="Milestone",AU$7&gt;=$K12,AU$7&lt;=$K12+$L12-1),1,""))</f>
        <v/>
      </c>
      <c r="AV12" s="141">
        <f>IF(AND($C12="Goal",AV$7&gt;=$K12,AV$7&lt;=$K12+$L12-1),2,IF(AND($C12="Milestone",AV$7&gt;=$K12,AV$7&lt;=$K12+$L12-1),1,""))</f>
        <v/>
      </c>
      <c r="AW12" s="141">
        <f>IF(AND($C12="Goal",AW$7&gt;=$K12,AW$7&lt;=$K12+$L12-1),2,IF(AND($C12="Milestone",AW$7&gt;=$K12,AW$7&lt;=$K12+$L12-1),1,""))</f>
        <v/>
      </c>
      <c r="AX12" s="141">
        <f>IF(AND($C12="Goal",AX$7&gt;=$K12,AX$7&lt;=$K12+$L12-1),2,IF(AND($C12="Milestone",AX$7&gt;=$K12,AX$7&lt;=$K12+$L12-1),1,""))</f>
        <v/>
      </c>
      <c r="AY12" s="141">
        <f>IF(AND($C12="Goal",AY$7&gt;=$K12,AY$7&lt;=$K12+$L12-1),2,IF(AND($C12="Milestone",AY$7&gt;=$K12,AY$7&lt;=$K12+$L12-1),1,""))</f>
        <v/>
      </c>
      <c r="AZ12" s="141">
        <f>IF(AND($C12="Goal",AZ$7&gt;=$K12,AZ$7&lt;=$K12+$L12-1),2,IF(AND($C12="Milestone",AZ$7&gt;=$K12,AZ$7&lt;=$K12+$L12-1),1,""))</f>
        <v/>
      </c>
      <c r="BA12" s="141">
        <f>IF(AND($C12="Goal",BA$7&gt;=$K12,BA$7&lt;=$K12+$L12-1),2,IF(AND($C12="Milestone",BA$7&gt;=$K12,BA$7&lt;=$K12+$L12-1),1,""))</f>
        <v/>
      </c>
      <c r="BB12" s="141">
        <f>IF(AND($C12="Goal",BB$7&gt;=$K12,BB$7&lt;=$K12+$L12-1),2,IF(AND($C12="Milestone",BB$7&gt;=$K12,BB$7&lt;=$K12+$L12-1),1,""))</f>
        <v/>
      </c>
      <c r="BC12" s="141">
        <f>IF(AND($C12="Goal",BC$7&gt;=$K12,BC$7&lt;=$K12+$L12-1),2,IF(AND($C12="Milestone",BC$7&gt;=$K12,BC$7&lt;=$K12+$L12-1),1,""))</f>
        <v/>
      </c>
      <c r="BD12" s="141">
        <f>IF(AND($C12="Goal",BD$7&gt;=$K12,BD$7&lt;=$K12+$L12-1),2,IF(AND($C12="Milestone",BD$7&gt;=$K12,BD$7&lt;=$K12+$L12-1),1,""))</f>
        <v/>
      </c>
      <c r="BE12" s="141">
        <f>IF(AND($C12="Goal",BE$7&gt;=$K12,BE$7&lt;=$K12+$L12-1),2,IF(AND($C12="Milestone",BE$7&gt;=$K12,BE$7&lt;=$K12+$L12-1),1,""))</f>
        <v/>
      </c>
      <c r="BF12" s="141">
        <f>IF(AND($C12="Goal",BF$7&gt;=$K12,BF$7&lt;=$K12+$L12-1),2,IF(AND($C12="Milestone",BF$7&gt;=$K12,BF$7&lt;=$K12+$L12-1),1,""))</f>
        <v/>
      </c>
      <c r="BG12" s="141">
        <f>IF(AND($C12="Goal",BG$7&gt;=$K12,BG$7&lt;=$K12+$L12-1),2,IF(AND($C12="Milestone",BG$7&gt;=$K12,BG$7&lt;=$K12+$L12-1),1,""))</f>
        <v/>
      </c>
      <c r="BH12" s="141">
        <f>IF(AND($C12="Goal",BH$7&gt;=$K12,BH$7&lt;=$K12+$L12-1),2,IF(AND($C12="Milestone",BH$7&gt;=$K12,BH$7&lt;=$K12+$L12-1),1,""))</f>
        <v/>
      </c>
      <c r="BI12" s="141">
        <f>IF(AND($C12="Goal",BI$7&gt;=$K12,BI$7&lt;=$K12+$L12-1),2,IF(AND($C12="Milestone",BI$7&gt;=$K12,BI$7&lt;=$K12+$L12-1),1,""))</f>
        <v/>
      </c>
      <c r="BJ12" s="141">
        <f>IF(AND($C12="Goal",BJ$7&gt;=$K12,BJ$7&lt;=$K12+$L12-1),2,IF(AND($C12="Milestone",BJ$7&gt;=$K12,BJ$7&lt;=$K12+$L12-1),1,""))</f>
        <v/>
      </c>
      <c r="BK12" s="141">
        <f>IF(AND($C12="Goal",BK$7&gt;=$K12,BK$7&lt;=$K12+$L12-1),2,IF(AND($C12="Milestone",BK$7&gt;=$K12,BK$7&lt;=$K12+$L12-1),1,""))</f>
        <v/>
      </c>
      <c r="BL12" s="141">
        <f>IF(AND($C12="Goal",BL$7&gt;=$K12,BL$7&lt;=$K12+$L12-1),2,IF(AND($C12="Milestone",BL$7&gt;=$K12,BL$7&lt;=$K12+$L12-1),1,""))</f>
        <v/>
      </c>
      <c r="BM12" s="141">
        <f>IF(AND($C12="Goal",BM$7&gt;=$K12,BM$7&lt;=$K12+$L12-1),2,IF(AND($C12="Milestone",BM$7&gt;=$K12,BM$7&lt;=$K12+$L12-1),1,""))</f>
        <v/>
      </c>
      <c r="BN12" s="141">
        <f>IF(AND($C12="Goal",BN$7&gt;=$K12,BN$7&lt;=$K12+$L12-1),2,IF(AND($C12="Milestone",BN$7&gt;=$K12,BN$7&lt;=$K12+$L12-1),1,""))</f>
        <v/>
      </c>
      <c r="BO12" s="141">
        <f>IF(AND($C12="Goal",BO$7&gt;=$K12,BO$7&lt;=$K12+$L12-1),2,IF(AND($C12="Milestone",BO$7&gt;=$K12,BO$7&lt;=$K12+$L12-1),1,""))</f>
        <v/>
      </c>
      <c r="BP12" s="141">
        <f>IF(AND($C12="Goal",BP$7&gt;=$K12,BP$7&lt;=$K12+$L12-1),2,IF(AND($C12="Milestone",BP$7&gt;=$K12,BP$7&lt;=$K12+$L12-1),1,""))</f>
        <v/>
      </c>
      <c r="BQ12" s="141">
        <f>IF(AND($C12="Goal",BQ$7&gt;=$K12,BQ$7&lt;=$K12+$L12-1),2,IF(AND($C12="Milestone",BQ$7&gt;=$K12,BQ$7&lt;=$K12+$L12-1),1,""))</f>
        <v/>
      </c>
    </row>
    <row r="13" ht="40" customFormat="1" customHeight="1" s="1">
      <c r="A13" s="7" t="n"/>
      <c r="B13" s="155" t="inlineStr">
        <is>
          <t>Task 2</t>
        </is>
      </c>
      <c r="C13" s="147" t="inlineStr">
        <is>
          <t>Milestone</t>
        </is>
      </c>
      <c r="D13" s="147" t="n"/>
      <c r="E13" s="49" t="n"/>
      <c r="F13" s="49" t="n"/>
      <c r="G13" s="49" t="n"/>
      <c r="H13" s="49" t="n"/>
      <c r="I13" s="49" t="n"/>
      <c r="J13" s="49" t="n"/>
      <c r="K13" s="71">
        <f>TODAY()+5</f>
        <v/>
      </c>
      <c r="L13" s="111" t="n">
        <v>1</v>
      </c>
      <c r="M13" s="147" t="n"/>
      <c r="N13" s="141">
        <f>IF(AND($C13="Goal",N$7&gt;=$K13,N$7&lt;=$K13+$L13-1),2,IF(AND($C13="Milestone",N$7&gt;=$K13,N$7&lt;=$K13+$L13-1),1,""))</f>
        <v/>
      </c>
      <c r="O13" s="141">
        <f>IF(AND($C13="Goal",O$7&gt;=$K13,O$7&lt;=$K13+$L13-1),2,IF(AND($C13="Milestone",O$7&gt;=$K13,O$7&lt;=$K13+$L13-1),1,""))</f>
        <v/>
      </c>
      <c r="P13" s="141">
        <f>IF(AND($C13="Goal",P$7&gt;=$K13,P$7&lt;=$K13+$L13-1),2,IF(AND($C13="Milestone",P$7&gt;=$K13,P$7&lt;=$K13+$L13-1),1,""))</f>
        <v/>
      </c>
      <c r="Q13" s="141">
        <f>IF(AND($C13="Goal",Q$7&gt;=$K13,Q$7&lt;=$K13+$L13-1),2,IF(AND($C13="Milestone",Q$7&gt;=$K13,Q$7&lt;=$K13+$L13-1),1,""))</f>
        <v/>
      </c>
      <c r="R13" s="141">
        <f>IF(AND($C13="Goal",R$7&gt;=$K13,R$7&lt;=$K13+$L13-1),2,IF(AND($C13="Milestone",R$7&gt;=$K13,R$7&lt;=$K13+$L13-1),1,""))</f>
        <v/>
      </c>
      <c r="S13" s="141">
        <f>IF(AND($C13="Goal",S$7&gt;=$K13,S$7&lt;=$K13+$L13-1),2,IF(AND($C13="Milestone",S$7&gt;=$K13,S$7&lt;=$K13+$L13-1),1,""))</f>
        <v/>
      </c>
      <c r="T13" s="141">
        <f>IF(AND($C13="Goal",T$7&gt;=$K13,T$7&lt;=$K13+$L13-1),2,IF(AND($C13="Milestone",T$7&gt;=$K13,T$7&lt;=$K13+$L13-1),1,""))</f>
        <v/>
      </c>
      <c r="U13" s="141">
        <f>IF(AND($C13="Goal",U$7&gt;=$K13,U$7&lt;=$K13+$L13-1),2,IF(AND($C13="Milestone",U$7&gt;=$K13,U$7&lt;=$K13+$L13-1),1,""))</f>
        <v/>
      </c>
      <c r="V13" s="141">
        <f>IF(AND($C13="Goal",V$7&gt;=$K13,V$7&lt;=$K13+$L13-1),2,IF(AND($C13="Milestone",V$7&gt;=$K13,V$7&lt;=$K13+$L13-1),1,""))</f>
        <v/>
      </c>
      <c r="W13" s="141">
        <f>IF(AND($C13="Goal",W$7&gt;=$K13,W$7&lt;=$K13+$L13-1),2,IF(AND($C13="Milestone",W$7&gt;=$K13,W$7&lt;=$K13+$L13-1),1,""))</f>
        <v/>
      </c>
      <c r="X13" s="141">
        <f>IF(AND($C13="Goal",X$7&gt;=$K13,X$7&lt;=$K13+$L13-1),2,IF(AND($C13="Milestone",X$7&gt;=$K13,X$7&lt;=$K13+$L13-1),1,""))</f>
        <v/>
      </c>
      <c r="Y13" s="141">
        <f>IF(AND($C13="Goal",Y$7&gt;=$K13,Y$7&lt;=$K13+$L13-1),2,IF(AND($C13="Milestone",Y$7&gt;=$K13,Y$7&lt;=$K13+$L13-1),1,""))</f>
        <v/>
      </c>
      <c r="Z13" s="141">
        <f>IF(AND($C13="Goal",Z$7&gt;=$K13,Z$7&lt;=$K13+$L13-1),2,IF(AND($C13="Milestone",Z$7&gt;=$K13,Z$7&lt;=$K13+$L13-1),1,""))</f>
        <v/>
      </c>
      <c r="AA13" s="141">
        <f>IF(AND($C13="Goal",AA$7&gt;=$K13,AA$7&lt;=$K13+$L13-1),2,IF(AND($C13="Milestone",AA$7&gt;=$K13,AA$7&lt;=$K13+$L13-1),1,""))</f>
        <v/>
      </c>
      <c r="AB13" s="141">
        <f>IF(AND($C13="Goal",AB$7&gt;=$K13,AB$7&lt;=$K13+$L13-1),2,IF(AND($C13="Milestone",AB$7&gt;=$K13,AB$7&lt;=$K13+$L13-1),1,""))</f>
        <v/>
      </c>
      <c r="AC13" s="141">
        <f>IF(AND($C13="Goal",AC$7&gt;=$K13,AC$7&lt;=$K13+$L13-1),2,IF(AND($C13="Milestone",AC$7&gt;=$K13,AC$7&lt;=$K13+$L13-1),1,""))</f>
        <v/>
      </c>
      <c r="AD13" s="141">
        <f>IF(AND($C13="Goal",AD$7&gt;=$K13,AD$7&lt;=$K13+$L13-1),2,IF(AND($C13="Milestone",AD$7&gt;=$K13,AD$7&lt;=$K13+$L13-1),1,""))</f>
        <v/>
      </c>
      <c r="AE13" s="141">
        <f>IF(AND($C13="Goal",AE$7&gt;=$K13,AE$7&lt;=$K13+$L13-1),2,IF(AND($C13="Milestone",AE$7&gt;=$K13,AE$7&lt;=$K13+$L13-1),1,""))</f>
        <v/>
      </c>
      <c r="AF13" s="141">
        <f>IF(AND($C13="Goal",AF$7&gt;=$K13,AF$7&lt;=$K13+$L13-1),2,IF(AND($C13="Milestone",AF$7&gt;=$K13,AF$7&lt;=$K13+$L13-1),1,""))</f>
        <v/>
      </c>
      <c r="AG13" s="141">
        <f>IF(AND($C13="Goal",AG$7&gt;=$K13,AG$7&lt;=$K13+$L13-1),2,IF(AND($C13="Milestone",AG$7&gt;=$K13,AG$7&lt;=$K13+$L13-1),1,""))</f>
        <v/>
      </c>
      <c r="AH13" s="141">
        <f>IF(AND($C13="Goal",AH$7&gt;=$K13,AH$7&lt;=$K13+$L13-1),2,IF(AND($C13="Milestone",AH$7&gt;=$K13,AH$7&lt;=$K13+$L13-1),1,""))</f>
        <v/>
      </c>
      <c r="AI13" s="141">
        <f>IF(AND($C13="Goal",AI$7&gt;=$K13,AI$7&lt;=$K13+$L13-1),2,IF(AND($C13="Milestone",AI$7&gt;=$K13,AI$7&lt;=$K13+$L13-1),1,""))</f>
        <v/>
      </c>
      <c r="AJ13" s="141">
        <f>IF(AND($C13="Goal",AJ$7&gt;=$K13,AJ$7&lt;=$K13+$L13-1),2,IF(AND($C13="Milestone",AJ$7&gt;=$K13,AJ$7&lt;=$K13+$L13-1),1,""))</f>
        <v/>
      </c>
      <c r="AK13" s="141">
        <f>IF(AND($C13="Goal",AK$7&gt;=$K13,AK$7&lt;=$K13+$L13-1),2,IF(AND($C13="Milestone",AK$7&gt;=$K13,AK$7&lt;=$K13+$L13-1),1,""))</f>
        <v/>
      </c>
      <c r="AL13" s="141">
        <f>IF(AND($C13="Goal",AL$7&gt;=$K13,AL$7&lt;=$K13+$L13-1),2,IF(AND($C13="Milestone",AL$7&gt;=$K13,AL$7&lt;=$K13+$L13-1),1,""))</f>
        <v/>
      </c>
      <c r="AM13" s="141">
        <f>IF(AND($C13="Goal",AM$7&gt;=$K13,AM$7&lt;=$K13+$L13-1),2,IF(AND($C13="Milestone",AM$7&gt;=$K13,AM$7&lt;=$K13+$L13-1),1,""))</f>
        <v/>
      </c>
      <c r="AN13" s="141">
        <f>IF(AND($C13="Goal",AN$7&gt;=$K13,AN$7&lt;=$K13+$L13-1),2,IF(AND($C13="Milestone",AN$7&gt;=$K13,AN$7&lt;=$K13+$L13-1),1,""))</f>
        <v/>
      </c>
      <c r="AO13" s="141">
        <f>IF(AND($C13="Goal",AO$7&gt;=$K13,AO$7&lt;=$K13+$L13-1),2,IF(AND($C13="Milestone",AO$7&gt;=$K13,AO$7&lt;=$K13+$L13-1),1,""))</f>
        <v/>
      </c>
      <c r="AP13" s="141">
        <f>IF(AND($C13="Goal",AP$7&gt;=$K13,AP$7&lt;=$K13+$L13-1),2,IF(AND($C13="Milestone",AP$7&gt;=$K13,AP$7&lt;=$K13+$L13-1),1,""))</f>
        <v/>
      </c>
      <c r="AQ13" s="141">
        <f>IF(AND($C13="Goal",AQ$7&gt;=$K13,AQ$7&lt;=$K13+$L13-1),2,IF(AND($C13="Milestone",AQ$7&gt;=$K13,AQ$7&lt;=$K13+$L13-1),1,""))</f>
        <v/>
      </c>
      <c r="AR13" s="141">
        <f>IF(AND($C13="Goal",AR$7&gt;=$K13,AR$7&lt;=$K13+$L13-1),2,IF(AND($C13="Milestone",AR$7&gt;=$K13,AR$7&lt;=$K13+$L13-1),1,""))</f>
        <v/>
      </c>
      <c r="AS13" s="141">
        <f>IF(AND($C13="Goal",AS$7&gt;=$K13,AS$7&lt;=$K13+$L13-1),2,IF(AND($C13="Milestone",AS$7&gt;=$K13,AS$7&lt;=$K13+$L13-1),1,""))</f>
        <v/>
      </c>
      <c r="AT13" s="141">
        <f>IF(AND($C13="Goal",AT$7&gt;=$K13,AT$7&lt;=$K13+$L13-1),2,IF(AND($C13="Milestone",AT$7&gt;=$K13,AT$7&lt;=$K13+$L13-1),1,""))</f>
        <v/>
      </c>
      <c r="AU13" s="141">
        <f>IF(AND($C13="Goal",AU$7&gt;=$K13,AU$7&lt;=$K13+$L13-1),2,IF(AND($C13="Milestone",AU$7&gt;=$K13,AU$7&lt;=$K13+$L13-1),1,""))</f>
        <v/>
      </c>
      <c r="AV13" s="141">
        <f>IF(AND($C13="Goal",AV$7&gt;=$K13,AV$7&lt;=$K13+$L13-1),2,IF(AND($C13="Milestone",AV$7&gt;=$K13,AV$7&lt;=$K13+$L13-1),1,""))</f>
        <v/>
      </c>
      <c r="AW13" s="141">
        <f>IF(AND($C13="Goal",AW$7&gt;=$K13,AW$7&lt;=$K13+$L13-1),2,IF(AND($C13="Milestone",AW$7&gt;=$K13,AW$7&lt;=$K13+$L13-1),1,""))</f>
        <v/>
      </c>
      <c r="AX13" s="141">
        <f>IF(AND($C13="Goal",AX$7&gt;=$K13,AX$7&lt;=$K13+$L13-1),2,IF(AND($C13="Milestone",AX$7&gt;=$K13,AX$7&lt;=$K13+$L13-1),1,""))</f>
        <v/>
      </c>
      <c r="AY13" s="141">
        <f>IF(AND($C13="Goal",AY$7&gt;=$K13,AY$7&lt;=$K13+$L13-1),2,IF(AND($C13="Milestone",AY$7&gt;=$K13,AY$7&lt;=$K13+$L13-1),1,""))</f>
        <v/>
      </c>
      <c r="AZ13" s="141">
        <f>IF(AND($C13="Goal",AZ$7&gt;=$K13,AZ$7&lt;=$K13+$L13-1),2,IF(AND($C13="Milestone",AZ$7&gt;=$K13,AZ$7&lt;=$K13+$L13-1),1,""))</f>
        <v/>
      </c>
      <c r="BA13" s="141">
        <f>IF(AND($C13="Goal",BA$7&gt;=$K13,BA$7&lt;=$K13+$L13-1),2,IF(AND($C13="Milestone",BA$7&gt;=$K13,BA$7&lt;=$K13+$L13-1),1,""))</f>
        <v/>
      </c>
      <c r="BB13" s="141">
        <f>IF(AND($C13="Goal",BB$7&gt;=$K13,BB$7&lt;=$K13+$L13-1),2,IF(AND($C13="Milestone",BB$7&gt;=$K13,BB$7&lt;=$K13+$L13-1),1,""))</f>
        <v/>
      </c>
      <c r="BC13" s="141">
        <f>IF(AND($C13="Goal",BC$7&gt;=$K13,BC$7&lt;=$K13+$L13-1),2,IF(AND($C13="Milestone",BC$7&gt;=$K13,BC$7&lt;=$K13+$L13-1),1,""))</f>
        <v/>
      </c>
      <c r="BD13" s="141">
        <f>IF(AND($C13="Goal",BD$7&gt;=$K13,BD$7&lt;=$K13+$L13-1),2,IF(AND($C13="Milestone",BD$7&gt;=$K13,BD$7&lt;=$K13+$L13-1),1,""))</f>
        <v/>
      </c>
      <c r="BE13" s="141">
        <f>IF(AND($C13="Goal",BE$7&gt;=$K13,BE$7&lt;=$K13+$L13-1),2,IF(AND($C13="Milestone",BE$7&gt;=$K13,BE$7&lt;=$K13+$L13-1),1,""))</f>
        <v/>
      </c>
      <c r="BF13" s="141">
        <f>IF(AND($C13="Goal",BF$7&gt;=$K13,BF$7&lt;=$K13+$L13-1),2,IF(AND($C13="Milestone",BF$7&gt;=$K13,BF$7&lt;=$K13+$L13-1),1,""))</f>
        <v/>
      </c>
      <c r="BG13" s="141">
        <f>IF(AND($C13="Goal",BG$7&gt;=$K13,BG$7&lt;=$K13+$L13-1),2,IF(AND($C13="Milestone",BG$7&gt;=$K13,BG$7&lt;=$K13+$L13-1),1,""))</f>
        <v/>
      </c>
      <c r="BH13" s="141">
        <f>IF(AND($C13="Goal",BH$7&gt;=$K13,BH$7&lt;=$K13+$L13-1),2,IF(AND($C13="Milestone",BH$7&gt;=$K13,BH$7&lt;=$K13+$L13-1),1,""))</f>
        <v/>
      </c>
      <c r="BI13" s="141">
        <f>IF(AND($C13="Goal",BI$7&gt;=$K13,BI$7&lt;=$K13+$L13-1),2,IF(AND($C13="Milestone",BI$7&gt;=$K13,BI$7&lt;=$K13+$L13-1),1,""))</f>
        <v/>
      </c>
      <c r="BJ13" s="141">
        <f>IF(AND($C13="Goal",BJ$7&gt;=$K13,BJ$7&lt;=$K13+$L13-1),2,IF(AND($C13="Milestone",BJ$7&gt;=$K13,BJ$7&lt;=$K13+$L13-1),1,""))</f>
        <v/>
      </c>
      <c r="BK13" s="141">
        <f>IF(AND($C13="Goal",BK$7&gt;=$K13,BK$7&lt;=$K13+$L13-1),2,IF(AND($C13="Milestone",BK$7&gt;=$K13,BK$7&lt;=$K13+$L13-1),1,""))</f>
        <v/>
      </c>
      <c r="BL13" s="141">
        <f>IF(AND($C13="Goal",BL$7&gt;=$K13,BL$7&lt;=$K13+$L13-1),2,IF(AND($C13="Milestone",BL$7&gt;=$K13,BL$7&lt;=$K13+$L13-1),1,""))</f>
        <v/>
      </c>
      <c r="BM13" s="141">
        <f>IF(AND($C13="Goal",BM$7&gt;=$K13,BM$7&lt;=$K13+$L13-1),2,IF(AND($C13="Milestone",BM$7&gt;=$K13,BM$7&lt;=$K13+$L13-1),1,""))</f>
        <v/>
      </c>
      <c r="BN13" s="141">
        <f>IF(AND($C13="Goal",BN$7&gt;=$K13,BN$7&lt;=$K13+$L13-1),2,IF(AND($C13="Milestone",BN$7&gt;=$K13,BN$7&lt;=$K13+$L13-1),1,""))</f>
        <v/>
      </c>
      <c r="BO13" s="141">
        <f>IF(AND($C13="Goal",BO$7&gt;=$K13,BO$7&lt;=$K13+$L13-1),2,IF(AND($C13="Milestone",BO$7&gt;=$K13,BO$7&lt;=$K13+$L13-1),1,""))</f>
        <v/>
      </c>
      <c r="BP13" s="141">
        <f>IF(AND($C13="Goal",BP$7&gt;=$K13,BP$7&lt;=$K13+$L13-1),2,IF(AND($C13="Milestone",BP$7&gt;=$K13,BP$7&lt;=$K13+$L13-1),1,""))</f>
        <v/>
      </c>
      <c r="BQ13" s="141">
        <f>IF(AND($C13="Goal",BQ$7&gt;=$K13,BQ$7&lt;=$K13+$L13-1),2,IF(AND($C13="Milestone",BQ$7&gt;=$K13,BQ$7&lt;=$K13+$L13-1),1,""))</f>
        <v/>
      </c>
    </row>
    <row r="14" ht="40" customFormat="1" customHeight="1" s="1">
      <c r="A14" s="6" t="n"/>
      <c r="B14" s="155" t="inlineStr">
        <is>
          <t>Task 3</t>
        </is>
      </c>
      <c r="C14" s="147" t="inlineStr">
        <is>
          <t>Low Risk</t>
        </is>
      </c>
      <c r="D14" s="147" t="n"/>
      <c r="E14" s="49" t="n">
        <v>0.5</v>
      </c>
      <c r="F14" s="49" t="n"/>
      <c r="G14" s="49" t="n"/>
      <c r="H14" s="49" t="n"/>
      <c r="I14" s="49" t="n"/>
      <c r="J14" s="49" t="n"/>
      <c r="K14" s="71">
        <f>K12-3</f>
        <v/>
      </c>
      <c r="L14" s="111" t="n">
        <v>10</v>
      </c>
      <c r="M14" s="147" t="n"/>
      <c r="N14" s="141">
        <f>IF(AND($C14="Goal",N$7&gt;=$K14,N$7&lt;=$K14+$L14-1),2,IF(AND($C14="Milestone",N$7&gt;=$K14,N$7&lt;=$K14+$L14-1),1,""))</f>
        <v/>
      </c>
      <c r="O14" s="141">
        <f>IF(AND($C14="Goal",O$7&gt;=$K14,O$7&lt;=$K14+$L14-1),2,IF(AND($C14="Milestone",O$7&gt;=$K14,O$7&lt;=$K14+$L14-1),1,""))</f>
        <v/>
      </c>
      <c r="P14" s="141">
        <f>IF(AND($C14="Goal",P$7&gt;=$K14,P$7&lt;=$K14+$L14-1),2,IF(AND($C14="Milestone",P$7&gt;=$K14,P$7&lt;=$K14+$L14-1),1,""))</f>
        <v/>
      </c>
      <c r="Q14" s="141">
        <f>IF(AND($C14="Goal",Q$7&gt;=$K14,Q$7&lt;=$K14+$L14-1),2,IF(AND($C14="Milestone",Q$7&gt;=$K14,Q$7&lt;=$K14+$L14-1),1,""))</f>
        <v/>
      </c>
      <c r="R14" s="141">
        <f>IF(AND($C14="Goal",R$7&gt;=$K14,R$7&lt;=$K14+$L14-1),2,IF(AND($C14="Milestone",R$7&gt;=$K14,R$7&lt;=$K14+$L14-1),1,""))</f>
        <v/>
      </c>
      <c r="S14" s="141">
        <f>IF(AND($C14="Goal",S$7&gt;=$K14,S$7&lt;=$K14+$L14-1),2,IF(AND($C14="Milestone",S$7&gt;=$K14,S$7&lt;=$K14+$L14-1),1,""))</f>
        <v/>
      </c>
      <c r="T14" s="141">
        <f>IF(AND($C14="Goal",T$7&gt;=$K14,T$7&lt;=$K14+$L14-1),2,IF(AND($C14="Milestone",T$7&gt;=$K14,T$7&lt;=$K14+$L14-1),1,""))</f>
        <v/>
      </c>
      <c r="U14" s="141">
        <f>IF(AND($C14="Goal",U$7&gt;=$K14,U$7&lt;=$K14+$L14-1),2,IF(AND($C14="Milestone",U$7&gt;=$K14,U$7&lt;=$K14+$L14-1),1,""))</f>
        <v/>
      </c>
      <c r="V14" s="141">
        <f>IF(AND($C14="Goal",V$7&gt;=$K14,V$7&lt;=$K14+$L14-1),2,IF(AND($C14="Milestone",V$7&gt;=$K14,V$7&lt;=$K14+$L14-1),1,""))</f>
        <v/>
      </c>
      <c r="W14" s="141">
        <f>IF(AND($C14="Goal",W$7&gt;=$K14,W$7&lt;=$K14+$L14-1),2,IF(AND($C14="Milestone",W$7&gt;=$K14,W$7&lt;=$K14+$L14-1),1,""))</f>
        <v/>
      </c>
      <c r="X14" s="141">
        <f>IF(AND($C14="Goal",X$7&gt;=$K14,X$7&lt;=$K14+$L14-1),2,IF(AND($C14="Milestone",X$7&gt;=$K14,X$7&lt;=$K14+$L14-1),1,""))</f>
        <v/>
      </c>
      <c r="Y14" s="141">
        <f>IF(AND($C14="Goal",Y$7&gt;=$K14,Y$7&lt;=$K14+$L14-1),2,IF(AND($C14="Milestone",Y$7&gt;=$K14,Y$7&lt;=$K14+$L14-1),1,""))</f>
        <v/>
      </c>
      <c r="Z14" s="141">
        <f>IF(AND($C14="Goal",Z$7&gt;=$K14,Z$7&lt;=$K14+$L14-1),2,IF(AND($C14="Milestone",Z$7&gt;=$K14,Z$7&lt;=$K14+$L14-1),1,""))</f>
        <v/>
      </c>
      <c r="AA14" s="141">
        <f>IF(AND($C14="Goal",AA$7&gt;=$K14,AA$7&lt;=$K14+$L14-1),2,IF(AND($C14="Milestone",AA$7&gt;=$K14,AA$7&lt;=$K14+$L14-1),1,""))</f>
        <v/>
      </c>
      <c r="AB14" s="141">
        <f>IF(AND($C14="Goal",AB$7&gt;=$K14,AB$7&lt;=$K14+$L14-1),2,IF(AND($C14="Milestone",AB$7&gt;=$K14,AB$7&lt;=$K14+$L14-1),1,""))</f>
        <v/>
      </c>
      <c r="AC14" s="141">
        <f>IF(AND($C14="Goal",AC$7&gt;=$K14,AC$7&lt;=$K14+$L14-1),2,IF(AND($C14="Milestone",AC$7&gt;=$K14,AC$7&lt;=$K14+$L14-1),1,""))</f>
        <v/>
      </c>
      <c r="AD14" s="141">
        <f>IF(AND($C14="Goal",AD$7&gt;=$K14,AD$7&lt;=$K14+$L14-1),2,IF(AND($C14="Milestone",AD$7&gt;=$K14,AD$7&lt;=$K14+$L14-1),1,""))</f>
        <v/>
      </c>
      <c r="AE14" s="141">
        <f>IF(AND($C14="Goal",AE$7&gt;=$K14,AE$7&lt;=$K14+$L14-1),2,IF(AND($C14="Milestone",AE$7&gt;=$K14,AE$7&lt;=$K14+$L14-1),1,""))</f>
        <v/>
      </c>
      <c r="AF14" s="141">
        <f>IF(AND($C14="Goal",AF$7&gt;=$K14,AF$7&lt;=$K14+$L14-1),2,IF(AND($C14="Milestone",AF$7&gt;=$K14,AF$7&lt;=$K14+$L14-1),1,""))</f>
        <v/>
      </c>
      <c r="AG14" s="141">
        <f>IF(AND($C14="Goal",AG$7&gt;=$K14,AG$7&lt;=$K14+$L14-1),2,IF(AND($C14="Milestone",AG$7&gt;=$K14,AG$7&lt;=$K14+$L14-1),1,""))</f>
        <v/>
      </c>
      <c r="AH14" s="141">
        <f>IF(AND($C14="Goal",AH$7&gt;=$K14,AH$7&lt;=$K14+$L14-1),2,IF(AND($C14="Milestone",AH$7&gt;=$K14,AH$7&lt;=$K14+$L14-1),1,""))</f>
        <v/>
      </c>
      <c r="AI14" s="141">
        <f>IF(AND($C14="Goal",AI$7&gt;=$K14,AI$7&lt;=$K14+$L14-1),2,IF(AND($C14="Milestone",AI$7&gt;=$K14,AI$7&lt;=$K14+$L14-1),1,""))</f>
        <v/>
      </c>
      <c r="AJ14" s="141">
        <f>IF(AND($C14="Goal",AJ$7&gt;=$K14,AJ$7&lt;=$K14+$L14-1),2,IF(AND($C14="Milestone",AJ$7&gt;=$K14,AJ$7&lt;=$K14+$L14-1),1,""))</f>
        <v/>
      </c>
      <c r="AK14" s="141">
        <f>IF(AND($C14="Goal",AK$7&gt;=$K14,AK$7&lt;=$K14+$L14-1),2,IF(AND($C14="Milestone",AK$7&gt;=$K14,AK$7&lt;=$K14+$L14-1),1,""))</f>
        <v/>
      </c>
      <c r="AL14" s="141">
        <f>IF(AND($C14="Goal",AL$7&gt;=$K14,AL$7&lt;=$K14+$L14-1),2,IF(AND($C14="Milestone",AL$7&gt;=$K14,AL$7&lt;=$K14+$L14-1),1,""))</f>
        <v/>
      </c>
      <c r="AM14" s="141">
        <f>IF(AND($C14="Goal",AM$7&gt;=$K14,AM$7&lt;=$K14+$L14-1),2,IF(AND($C14="Milestone",AM$7&gt;=$K14,AM$7&lt;=$K14+$L14-1),1,""))</f>
        <v/>
      </c>
      <c r="AN14" s="141">
        <f>IF(AND($C14="Goal",AN$7&gt;=$K14,AN$7&lt;=$K14+$L14-1),2,IF(AND($C14="Milestone",AN$7&gt;=$K14,AN$7&lt;=$K14+$L14-1),1,""))</f>
        <v/>
      </c>
      <c r="AO14" s="141">
        <f>IF(AND($C14="Goal",AO$7&gt;=$K14,AO$7&lt;=$K14+$L14-1),2,IF(AND($C14="Milestone",AO$7&gt;=$K14,AO$7&lt;=$K14+$L14-1),1,""))</f>
        <v/>
      </c>
      <c r="AP14" s="141">
        <f>IF(AND($C14="Goal",AP$7&gt;=$K14,AP$7&lt;=$K14+$L14-1),2,IF(AND($C14="Milestone",AP$7&gt;=$K14,AP$7&lt;=$K14+$L14-1),1,""))</f>
        <v/>
      </c>
      <c r="AQ14" s="141">
        <f>IF(AND($C14="Goal",AQ$7&gt;=$K14,AQ$7&lt;=$K14+$L14-1),2,IF(AND($C14="Milestone",AQ$7&gt;=$K14,AQ$7&lt;=$K14+$L14-1),1,""))</f>
        <v/>
      </c>
      <c r="AR14" s="141">
        <f>IF(AND($C14="Goal",AR$7&gt;=$K14,AR$7&lt;=$K14+$L14-1),2,IF(AND($C14="Milestone",AR$7&gt;=$K14,AR$7&lt;=$K14+$L14-1),1,""))</f>
        <v/>
      </c>
      <c r="AS14" s="141">
        <f>IF(AND($C14="Goal",AS$7&gt;=$K14,AS$7&lt;=$K14+$L14-1),2,IF(AND($C14="Milestone",AS$7&gt;=$K14,AS$7&lt;=$K14+$L14-1),1,""))</f>
        <v/>
      </c>
      <c r="AT14" s="141">
        <f>IF(AND($C14="Goal",AT$7&gt;=$K14,AT$7&lt;=$K14+$L14-1),2,IF(AND($C14="Milestone",AT$7&gt;=$K14,AT$7&lt;=$K14+$L14-1),1,""))</f>
        <v/>
      </c>
      <c r="AU14" s="141">
        <f>IF(AND($C14="Goal",AU$7&gt;=$K14,AU$7&lt;=$K14+$L14-1),2,IF(AND($C14="Milestone",AU$7&gt;=$K14,AU$7&lt;=$K14+$L14-1),1,""))</f>
        <v/>
      </c>
      <c r="AV14" s="141">
        <f>IF(AND($C14="Goal",AV$7&gt;=$K14,AV$7&lt;=$K14+$L14-1),2,IF(AND($C14="Milestone",AV$7&gt;=$K14,AV$7&lt;=$K14+$L14-1),1,""))</f>
        <v/>
      </c>
      <c r="AW14" s="141">
        <f>IF(AND($C14="Goal",AW$7&gt;=$K14,AW$7&lt;=$K14+$L14-1),2,IF(AND($C14="Milestone",AW$7&gt;=$K14,AW$7&lt;=$K14+$L14-1),1,""))</f>
        <v/>
      </c>
      <c r="AX14" s="141">
        <f>IF(AND($C14="Goal",AX$7&gt;=$K14,AX$7&lt;=$K14+$L14-1),2,IF(AND($C14="Milestone",AX$7&gt;=$K14,AX$7&lt;=$K14+$L14-1),1,""))</f>
        <v/>
      </c>
      <c r="AY14" s="141">
        <f>IF(AND($C14="Goal",AY$7&gt;=$K14,AY$7&lt;=$K14+$L14-1),2,IF(AND($C14="Milestone",AY$7&gt;=$K14,AY$7&lt;=$K14+$L14-1),1,""))</f>
        <v/>
      </c>
      <c r="AZ14" s="141">
        <f>IF(AND($C14="Goal",AZ$7&gt;=$K14,AZ$7&lt;=$K14+$L14-1),2,IF(AND($C14="Milestone",AZ$7&gt;=$K14,AZ$7&lt;=$K14+$L14-1),1,""))</f>
        <v/>
      </c>
      <c r="BA14" s="141">
        <f>IF(AND($C14="Goal",BA$7&gt;=$K14,BA$7&lt;=$K14+$L14-1),2,IF(AND($C14="Milestone",BA$7&gt;=$K14,BA$7&lt;=$K14+$L14-1),1,""))</f>
        <v/>
      </c>
      <c r="BB14" s="141">
        <f>IF(AND($C14="Goal",BB$7&gt;=$K14,BB$7&lt;=$K14+$L14-1),2,IF(AND($C14="Milestone",BB$7&gt;=$K14,BB$7&lt;=$K14+$L14-1),1,""))</f>
        <v/>
      </c>
      <c r="BC14" s="141">
        <f>IF(AND($C14="Goal",BC$7&gt;=$K14,BC$7&lt;=$K14+$L14-1),2,IF(AND($C14="Milestone",BC$7&gt;=$K14,BC$7&lt;=$K14+$L14-1),1,""))</f>
        <v/>
      </c>
      <c r="BD14" s="141">
        <f>IF(AND($C14="Goal",BD$7&gt;=$K14,BD$7&lt;=$K14+$L14-1),2,IF(AND($C14="Milestone",BD$7&gt;=$K14,BD$7&lt;=$K14+$L14-1),1,""))</f>
        <v/>
      </c>
      <c r="BE14" s="141">
        <f>IF(AND($C14="Goal",BE$7&gt;=$K14,BE$7&lt;=$K14+$L14-1),2,IF(AND($C14="Milestone",BE$7&gt;=$K14,BE$7&lt;=$K14+$L14-1),1,""))</f>
        <v/>
      </c>
      <c r="BF14" s="141">
        <f>IF(AND($C14="Goal",BF$7&gt;=$K14,BF$7&lt;=$K14+$L14-1),2,IF(AND($C14="Milestone",BF$7&gt;=$K14,BF$7&lt;=$K14+$L14-1),1,""))</f>
        <v/>
      </c>
      <c r="BG14" s="141">
        <f>IF(AND($C14="Goal",BG$7&gt;=$K14,BG$7&lt;=$K14+$L14-1),2,IF(AND($C14="Milestone",BG$7&gt;=$K14,BG$7&lt;=$K14+$L14-1),1,""))</f>
        <v/>
      </c>
      <c r="BH14" s="141">
        <f>IF(AND($C14="Goal",BH$7&gt;=$K14,BH$7&lt;=$K14+$L14-1),2,IF(AND($C14="Milestone",BH$7&gt;=$K14,BH$7&lt;=$K14+$L14-1),1,""))</f>
        <v/>
      </c>
      <c r="BI14" s="141">
        <f>IF(AND($C14="Goal",BI$7&gt;=$K14,BI$7&lt;=$K14+$L14-1),2,IF(AND($C14="Milestone",BI$7&gt;=$K14,BI$7&lt;=$K14+$L14-1),1,""))</f>
        <v/>
      </c>
      <c r="BJ14" s="141">
        <f>IF(AND($C14="Goal",BJ$7&gt;=$K14,BJ$7&lt;=$K14+$L14-1),2,IF(AND($C14="Milestone",BJ$7&gt;=$K14,BJ$7&lt;=$K14+$L14-1),1,""))</f>
        <v/>
      </c>
      <c r="BK14" s="141">
        <f>IF(AND($C14="Goal",BK$7&gt;=$K14,BK$7&lt;=$K14+$L14-1),2,IF(AND($C14="Milestone",BK$7&gt;=$K14,BK$7&lt;=$K14+$L14-1),1,""))</f>
        <v/>
      </c>
      <c r="BL14" s="141">
        <f>IF(AND($C14="Goal",BL$7&gt;=$K14,BL$7&lt;=$K14+$L14-1),2,IF(AND($C14="Milestone",BL$7&gt;=$K14,BL$7&lt;=$K14+$L14-1),1,""))</f>
        <v/>
      </c>
      <c r="BM14" s="141">
        <f>IF(AND($C14="Goal",BM$7&gt;=$K14,BM$7&lt;=$K14+$L14-1),2,IF(AND($C14="Milestone",BM$7&gt;=$K14,BM$7&lt;=$K14+$L14-1),1,""))</f>
        <v/>
      </c>
      <c r="BN14" s="141">
        <f>IF(AND($C14="Goal",BN$7&gt;=$K14,BN$7&lt;=$K14+$L14-1),2,IF(AND($C14="Milestone",BN$7&gt;=$K14,BN$7&lt;=$K14+$L14-1),1,""))</f>
        <v/>
      </c>
      <c r="BO14" s="141">
        <f>IF(AND($C14="Goal",BO$7&gt;=$K14,BO$7&lt;=$K14+$L14-1),2,IF(AND($C14="Milestone",BO$7&gt;=$K14,BO$7&lt;=$K14+$L14-1),1,""))</f>
        <v/>
      </c>
      <c r="BP14" s="141">
        <f>IF(AND($C14="Goal",BP$7&gt;=$K14,BP$7&lt;=$K14+$L14-1),2,IF(AND($C14="Milestone",BP$7&gt;=$K14,BP$7&lt;=$K14+$L14-1),1,""))</f>
        <v/>
      </c>
      <c r="BQ14" s="141">
        <f>IF(AND($C14="Goal",BQ$7&gt;=$K14,BQ$7&lt;=$K14+$L14-1),2,IF(AND($C14="Milestone",BQ$7&gt;=$K14,BQ$7&lt;=$K14+$L14-1),1,""))</f>
        <v/>
      </c>
    </row>
    <row r="15" ht="40" customFormat="1" customHeight="1" s="1">
      <c r="A15" s="6" t="n"/>
      <c r="B15" s="155" t="inlineStr">
        <is>
          <t>Task 4</t>
        </is>
      </c>
      <c r="C15" s="147" t="inlineStr">
        <is>
          <t>Milestone</t>
        </is>
      </c>
      <c r="D15" s="147" t="n"/>
      <c r="E15" s="49" t="n"/>
      <c r="F15" s="49" t="n"/>
      <c r="G15" s="49" t="n"/>
      <c r="H15" s="49" t="n"/>
      <c r="I15" s="49" t="n"/>
      <c r="J15" s="49" t="n"/>
      <c r="K15" s="71">
        <f>K12+20</f>
        <v/>
      </c>
      <c r="L15" s="111" t="n">
        <v>1</v>
      </c>
      <c r="M15" s="147" t="n"/>
      <c r="N15" s="141">
        <f>IF(AND($C15="Goal",N$7&gt;=$K15,N$7&lt;=$K15+$L15-1),2,IF(AND($C15="Milestone",N$7&gt;=$K15,N$7&lt;=$K15+$L15-1),1,""))</f>
        <v/>
      </c>
      <c r="O15" s="141">
        <f>IF(AND($C15="Goal",O$7&gt;=$K15,O$7&lt;=$K15+$L15-1),2,IF(AND($C15="Milestone",O$7&gt;=$K15,O$7&lt;=$K15+$L15-1),1,""))</f>
        <v/>
      </c>
      <c r="P15" s="141">
        <f>IF(AND($C15="Goal",P$7&gt;=$K15,P$7&lt;=$K15+$L15-1),2,IF(AND($C15="Milestone",P$7&gt;=$K15,P$7&lt;=$K15+$L15-1),1,""))</f>
        <v/>
      </c>
      <c r="Q15" s="141">
        <f>IF(AND($C15="Goal",Q$7&gt;=$K15,Q$7&lt;=$K15+$L15-1),2,IF(AND($C15="Milestone",Q$7&gt;=$K15,Q$7&lt;=$K15+$L15-1),1,""))</f>
        <v/>
      </c>
      <c r="R15" s="141">
        <f>IF(AND($C15="Goal",R$7&gt;=$K15,R$7&lt;=$K15+$L15-1),2,IF(AND($C15="Milestone",R$7&gt;=$K15,R$7&lt;=$K15+$L15-1),1,""))</f>
        <v/>
      </c>
      <c r="S15" s="141">
        <f>IF(AND($C15="Goal",S$7&gt;=$K15,S$7&lt;=$K15+$L15-1),2,IF(AND($C15="Milestone",S$7&gt;=$K15,S$7&lt;=$K15+$L15-1),1,""))</f>
        <v/>
      </c>
      <c r="T15" s="141">
        <f>IF(AND($C15="Goal",T$7&gt;=$K15,T$7&lt;=$K15+$L15-1),2,IF(AND($C15="Milestone",T$7&gt;=$K15,T$7&lt;=$K15+$L15-1),1,""))</f>
        <v/>
      </c>
      <c r="U15" s="141">
        <f>IF(AND($C15="Goal",U$7&gt;=$K15,U$7&lt;=$K15+$L15-1),2,IF(AND($C15="Milestone",U$7&gt;=$K15,U$7&lt;=$K15+$L15-1),1,""))</f>
        <v/>
      </c>
      <c r="V15" s="141">
        <f>IF(AND($C15="Goal",V$7&gt;=$K15,V$7&lt;=$K15+$L15-1),2,IF(AND($C15="Milestone",V$7&gt;=$K15,V$7&lt;=$K15+$L15-1),1,""))</f>
        <v/>
      </c>
      <c r="W15" s="141">
        <f>IF(AND($C15="Goal",W$7&gt;=$K15,W$7&lt;=$K15+$L15-1),2,IF(AND($C15="Milestone",W$7&gt;=$K15,W$7&lt;=$K15+$L15-1),1,""))</f>
        <v/>
      </c>
      <c r="X15" s="141">
        <f>IF(AND($C15="Goal",X$7&gt;=$K15,X$7&lt;=$K15+$L15-1),2,IF(AND($C15="Milestone",X$7&gt;=$K15,X$7&lt;=$K15+$L15-1),1,""))</f>
        <v/>
      </c>
      <c r="Y15" s="141">
        <f>IF(AND($C15="Goal",Y$7&gt;=$K15,Y$7&lt;=$K15+$L15-1),2,IF(AND($C15="Milestone",Y$7&gt;=$K15,Y$7&lt;=$K15+$L15-1),1,""))</f>
        <v/>
      </c>
      <c r="Z15" s="141">
        <f>IF(AND($C15="Goal",Z$7&gt;=$K15,Z$7&lt;=$K15+$L15-1),2,IF(AND($C15="Milestone",Z$7&gt;=$K15,Z$7&lt;=$K15+$L15-1),1,""))</f>
        <v/>
      </c>
      <c r="AA15" s="141">
        <f>IF(AND($C15="Goal",AA$7&gt;=$K15,AA$7&lt;=$K15+$L15-1),2,IF(AND($C15="Milestone",AA$7&gt;=$K15,AA$7&lt;=$K15+$L15-1),1,""))</f>
        <v/>
      </c>
      <c r="AB15" s="141">
        <f>IF(AND($C15="Goal",AB$7&gt;=$K15,AB$7&lt;=$K15+$L15-1),2,IF(AND($C15="Milestone",AB$7&gt;=$K15,AB$7&lt;=$K15+$L15-1),1,""))</f>
        <v/>
      </c>
      <c r="AC15" s="141">
        <f>IF(AND($C15="Goal",AC$7&gt;=$K15,AC$7&lt;=$K15+$L15-1),2,IF(AND($C15="Milestone",AC$7&gt;=$K15,AC$7&lt;=$K15+$L15-1),1,""))</f>
        <v/>
      </c>
      <c r="AD15" s="141">
        <f>IF(AND($C15="Goal",AD$7&gt;=$K15,AD$7&lt;=$K15+$L15-1),2,IF(AND($C15="Milestone",AD$7&gt;=$K15,AD$7&lt;=$K15+$L15-1),1,""))</f>
        <v/>
      </c>
      <c r="AE15" s="141">
        <f>IF(AND($C15="Goal",AE$7&gt;=$K15,AE$7&lt;=$K15+$L15-1),2,IF(AND($C15="Milestone",AE$7&gt;=$K15,AE$7&lt;=$K15+$L15-1),1,""))</f>
        <v/>
      </c>
      <c r="AF15" s="141">
        <f>IF(AND($C15="Goal",AF$7&gt;=$K15,AF$7&lt;=$K15+$L15-1),2,IF(AND($C15="Milestone",AF$7&gt;=$K15,AF$7&lt;=$K15+$L15-1),1,""))</f>
        <v/>
      </c>
      <c r="AG15" s="141">
        <f>IF(AND($C15="Goal",AG$7&gt;=$K15,AG$7&lt;=$K15+$L15-1),2,IF(AND($C15="Milestone",AG$7&gt;=$K15,AG$7&lt;=$K15+$L15-1),1,""))</f>
        <v/>
      </c>
      <c r="AH15" s="141">
        <f>IF(AND($C15="Goal",AH$7&gt;=$K15,AH$7&lt;=$K15+$L15-1),2,IF(AND($C15="Milestone",AH$7&gt;=$K15,AH$7&lt;=$K15+$L15-1),1,""))</f>
        <v/>
      </c>
      <c r="AI15" s="141">
        <f>IF(AND($C15="Goal",AI$7&gt;=$K15,AI$7&lt;=$K15+$L15-1),2,IF(AND($C15="Milestone",AI$7&gt;=$K15,AI$7&lt;=$K15+$L15-1),1,""))</f>
        <v/>
      </c>
      <c r="AJ15" s="141">
        <f>IF(AND($C15="Goal",AJ$7&gt;=$K15,AJ$7&lt;=$K15+$L15-1),2,IF(AND($C15="Milestone",AJ$7&gt;=$K15,AJ$7&lt;=$K15+$L15-1),1,""))</f>
        <v/>
      </c>
      <c r="AK15" s="141">
        <f>IF(AND($C15="Goal",AK$7&gt;=$K15,AK$7&lt;=$K15+$L15-1),2,IF(AND($C15="Milestone",AK$7&gt;=$K15,AK$7&lt;=$K15+$L15-1),1,""))</f>
        <v/>
      </c>
      <c r="AL15" s="141">
        <f>IF(AND($C15="Goal",AL$7&gt;=$K15,AL$7&lt;=$K15+$L15-1),2,IF(AND($C15="Milestone",AL$7&gt;=$K15,AL$7&lt;=$K15+$L15-1),1,""))</f>
        <v/>
      </c>
      <c r="AM15" s="141">
        <f>IF(AND($C15="Goal",AM$7&gt;=$K15,AM$7&lt;=$K15+$L15-1),2,IF(AND($C15="Milestone",AM$7&gt;=$K15,AM$7&lt;=$K15+$L15-1),1,""))</f>
        <v/>
      </c>
      <c r="AN15" s="141">
        <f>IF(AND($C15="Goal",AN$7&gt;=$K15,AN$7&lt;=$K15+$L15-1),2,IF(AND($C15="Milestone",AN$7&gt;=$K15,AN$7&lt;=$K15+$L15-1),1,""))</f>
        <v/>
      </c>
      <c r="AO15" s="141">
        <f>IF(AND($C15="Goal",AO$7&gt;=$K15,AO$7&lt;=$K15+$L15-1),2,IF(AND($C15="Milestone",AO$7&gt;=$K15,AO$7&lt;=$K15+$L15-1),1,""))</f>
        <v/>
      </c>
      <c r="AP15" s="141">
        <f>IF(AND($C15="Goal",AP$7&gt;=$K15,AP$7&lt;=$K15+$L15-1),2,IF(AND($C15="Milestone",AP$7&gt;=$K15,AP$7&lt;=$K15+$L15-1),1,""))</f>
        <v/>
      </c>
      <c r="AQ15" s="141">
        <f>IF(AND($C15="Goal",AQ$7&gt;=$K15,AQ$7&lt;=$K15+$L15-1),2,IF(AND($C15="Milestone",AQ$7&gt;=$K15,AQ$7&lt;=$K15+$L15-1),1,""))</f>
        <v/>
      </c>
      <c r="AR15" s="141">
        <f>IF(AND($C15="Goal",AR$7&gt;=$K15,AR$7&lt;=$K15+$L15-1),2,IF(AND($C15="Milestone",AR$7&gt;=$K15,AR$7&lt;=$K15+$L15-1),1,""))</f>
        <v/>
      </c>
      <c r="AS15" s="141">
        <f>IF(AND($C15="Goal",AS$7&gt;=$K15,AS$7&lt;=$K15+$L15-1),2,IF(AND($C15="Milestone",AS$7&gt;=$K15,AS$7&lt;=$K15+$L15-1),1,""))</f>
        <v/>
      </c>
      <c r="AT15" s="141">
        <f>IF(AND($C15="Goal",AT$7&gt;=$K15,AT$7&lt;=$K15+$L15-1),2,IF(AND($C15="Milestone",AT$7&gt;=$K15,AT$7&lt;=$K15+$L15-1),1,""))</f>
        <v/>
      </c>
      <c r="AU15" s="141">
        <f>IF(AND($C15="Goal",AU$7&gt;=$K15,AU$7&lt;=$K15+$L15-1),2,IF(AND($C15="Milestone",AU$7&gt;=$K15,AU$7&lt;=$K15+$L15-1),1,""))</f>
        <v/>
      </c>
      <c r="AV15" s="141">
        <f>IF(AND($C15="Goal",AV$7&gt;=$K15,AV$7&lt;=$K15+$L15-1),2,IF(AND($C15="Milestone",AV$7&gt;=$K15,AV$7&lt;=$K15+$L15-1),1,""))</f>
        <v/>
      </c>
      <c r="AW15" s="141">
        <f>IF(AND($C15="Goal",AW$7&gt;=$K15,AW$7&lt;=$K15+$L15-1),2,IF(AND($C15="Milestone",AW$7&gt;=$K15,AW$7&lt;=$K15+$L15-1),1,""))</f>
        <v/>
      </c>
      <c r="AX15" s="141">
        <f>IF(AND($C15="Goal",AX$7&gt;=$K15,AX$7&lt;=$K15+$L15-1),2,IF(AND($C15="Milestone",AX$7&gt;=$K15,AX$7&lt;=$K15+$L15-1),1,""))</f>
        <v/>
      </c>
      <c r="AY15" s="141">
        <f>IF(AND($C15="Goal",AY$7&gt;=$K15,AY$7&lt;=$K15+$L15-1),2,IF(AND($C15="Milestone",AY$7&gt;=$K15,AY$7&lt;=$K15+$L15-1),1,""))</f>
        <v/>
      </c>
      <c r="AZ15" s="141">
        <f>IF(AND($C15="Goal",AZ$7&gt;=$K15,AZ$7&lt;=$K15+$L15-1),2,IF(AND($C15="Milestone",AZ$7&gt;=$K15,AZ$7&lt;=$K15+$L15-1),1,""))</f>
        <v/>
      </c>
      <c r="BA15" s="141">
        <f>IF(AND($C15="Goal",BA$7&gt;=$K15,BA$7&lt;=$K15+$L15-1),2,IF(AND($C15="Milestone",BA$7&gt;=$K15,BA$7&lt;=$K15+$L15-1),1,""))</f>
        <v/>
      </c>
      <c r="BB15" s="141">
        <f>IF(AND($C15="Goal",BB$7&gt;=$K15,BB$7&lt;=$K15+$L15-1),2,IF(AND($C15="Milestone",BB$7&gt;=$K15,BB$7&lt;=$K15+$L15-1),1,""))</f>
        <v/>
      </c>
      <c r="BC15" s="141">
        <f>IF(AND($C15="Goal",BC$7&gt;=$K15,BC$7&lt;=$K15+$L15-1),2,IF(AND($C15="Milestone",BC$7&gt;=$K15,BC$7&lt;=$K15+$L15-1),1,""))</f>
        <v/>
      </c>
      <c r="BD15" s="141">
        <f>IF(AND($C15="Goal",BD$7&gt;=$K15,BD$7&lt;=$K15+$L15-1),2,IF(AND($C15="Milestone",BD$7&gt;=$K15,BD$7&lt;=$K15+$L15-1),1,""))</f>
        <v/>
      </c>
      <c r="BE15" s="141">
        <f>IF(AND($C15="Goal",BE$7&gt;=$K15,BE$7&lt;=$K15+$L15-1),2,IF(AND($C15="Milestone",BE$7&gt;=$K15,BE$7&lt;=$K15+$L15-1),1,""))</f>
        <v/>
      </c>
      <c r="BF15" s="141">
        <f>IF(AND($C15="Goal",BF$7&gt;=$K15,BF$7&lt;=$K15+$L15-1),2,IF(AND($C15="Milestone",BF$7&gt;=$K15,BF$7&lt;=$K15+$L15-1),1,""))</f>
        <v/>
      </c>
      <c r="BG15" s="141">
        <f>IF(AND($C15="Goal",BG$7&gt;=$K15,BG$7&lt;=$K15+$L15-1),2,IF(AND($C15="Milestone",BG$7&gt;=$K15,BG$7&lt;=$K15+$L15-1),1,""))</f>
        <v/>
      </c>
      <c r="BH15" s="141">
        <f>IF(AND($C15="Goal",BH$7&gt;=$K15,BH$7&lt;=$K15+$L15-1),2,IF(AND($C15="Milestone",BH$7&gt;=$K15,BH$7&lt;=$K15+$L15-1),1,""))</f>
        <v/>
      </c>
      <c r="BI15" s="141">
        <f>IF(AND($C15="Goal",BI$7&gt;=$K15,BI$7&lt;=$K15+$L15-1),2,IF(AND($C15="Milestone",BI$7&gt;=$K15,BI$7&lt;=$K15+$L15-1),1,""))</f>
        <v/>
      </c>
      <c r="BJ15" s="141">
        <f>IF(AND($C15="Goal",BJ$7&gt;=$K15,BJ$7&lt;=$K15+$L15-1),2,IF(AND($C15="Milestone",BJ$7&gt;=$K15,BJ$7&lt;=$K15+$L15-1),1,""))</f>
        <v/>
      </c>
      <c r="BK15" s="141">
        <f>IF(AND($C15="Goal",BK$7&gt;=$K15,BK$7&lt;=$K15+$L15-1),2,IF(AND($C15="Milestone",BK$7&gt;=$K15,BK$7&lt;=$K15+$L15-1),1,""))</f>
        <v/>
      </c>
      <c r="BL15" s="141">
        <f>IF(AND($C15="Goal",BL$7&gt;=$K15,BL$7&lt;=$K15+$L15-1),2,IF(AND($C15="Milestone",BL$7&gt;=$K15,BL$7&lt;=$K15+$L15-1),1,""))</f>
        <v/>
      </c>
      <c r="BM15" s="141">
        <f>IF(AND($C15="Goal",BM$7&gt;=$K15,BM$7&lt;=$K15+$L15-1),2,IF(AND($C15="Milestone",BM$7&gt;=$K15,BM$7&lt;=$K15+$L15-1),1,""))</f>
        <v/>
      </c>
      <c r="BN15" s="141">
        <f>IF(AND($C15="Goal",BN$7&gt;=$K15,BN$7&lt;=$K15+$L15-1),2,IF(AND($C15="Milestone",BN$7&gt;=$K15,BN$7&lt;=$K15+$L15-1),1,""))</f>
        <v/>
      </c>
      <c r="BO15" s="141">
        <f>IF(AND($C15="Goal",BO$7&gt;=$K15,BO$7&lt;=$K15+$L15-1),2,IF(AND($C15="Milestone",BO$7&gt;=$K15,BO$7&lt;=$K15+$L15-1),1,""))</f>
        <v/>
      </c>
      <c r="BP15" s="141">
        <f>IF(AND($C15="Goal",BP$7&gt;=$K15,BP$7&lt;=$K15+$L15-1),2,IF(AND($C15="Milestone",BP$7&gt;=$K15,BP$7&lt;=$K15+$L15-1),1,""))</f>
        <v/>
      </c>
      <c r="BQ15" s="141">
        <f>IF(AND($C15="Goal",BQ$7&gt;=$K15,BQ$7&lt;=$K15+$L15-1),2,IF(AND($C15="Milestone",BQ$7&gt;=$K15,BQ$7&lt;=$K15+$L15-1),1,""))</f>
        <v/>
      </c>
    </row>
    <row r="16" ht="40" customFormat="1" customHeight="1" s="1">
      <c r="A16" s="6" t="n"/>
      <c r="B16" s="155" t="inlineStr">
        <is>
          <t>Task 5</t>
        </is>
      </c>
      <c r="C16" s="147" t="inlineStr">
        <is>
          <t>High Risk</t>
        </is>
      </c>
      <c r="D16" s="147" t="n"/>
      <c r="E16" s="49" t="n">
        <v>0.1</v>
      </c>
      <c r="F16" s="49" t="n"/>
      <c r="G16" s="49" t="n"/>
      <c r="H16" s="49" t="n"/>
      <c r="I16" s="49" t="n"/>
      <c r="J16" s="49" t="n"/>
      <c r="K16" s="71">
        <f>K12+6</f>
        <v/>
      </c>
      <c r="L16" s="111" t="n">
        <v>6</v>
      </c>
      <c r="M16" s="147" t="n"/>
      <c r="N16" s="141">
        <f>IF(AND($C16="Goal",N$7&gt;=$K16,N$7&lt;=$K16+$L16-1),2,IF(AND($C16="Milestone",N$7&gt;=$K16,N$7&lt;=$K16+$L16-1),1,""))</f>
        <v/>
      </c>
      <c r="O16" s="141">
        <f>IF(AND($C16="Goal",O$7&gt;=$K16,O$7&lt;=$K16+$L16-1),2,IF(AND($C16="Milestone",O$7&gt;=$K16,O$7&lt;=$K16+$L16-1),1,""))</f>
        <v/>
      </c>
      <c r="P16" s="141">
        <f>IF(AND($C16="Goal",P$7&gt;=$K16,P$7&lt;=$K16+$L16-1),2,IF(AND($C16="Milestone",P$7&gt;=$K16,P$7&lt;=$K16+$L16-1),1,""))</f>
        <v/>
      </c>
      <c r="Q16" s="141">
        <f>IF(AND($C16="Goal",Q$7&gt;=$K16,Q$7&lt;=$K16+$L16-1),2,IF(AND($C16="Milestone",Q$7&gt;=$K16,Q$7&lt;=$K16+$L16-1),1,""))</f>
        <v/>
      </c>
      <c r="R16" s="141">
        <f>IF(AND($C16="Goal",R$7&gt;=$K16,R$7&lt;=$K16+$L16-1),2,IF(AND($C16="Milestone",R$7&gt;=$K16,R$7&lt;=$K16+$L16-1),1,""))</f>
        <v/>
      </c>
      <c r="S16" s="141">
        <f>IF(AND($C16="Goal",S$7&gt;=$K16,S$7&lt;=$K16+$L16-1),2,IF(AND($C16="Milestone",S$7&gt;=$K16,S$7&lt;=$K16+$L16-1),1,""))</f>
        <v/>
      </c>
      <c r="T16" s="141">
        <f>IF(AND($C16="Goal",T$7&gt;=$K16,T$7&lt;=$K16+$L16-1),2,IF(AND($C16="Milestone",T$7&gt;=$K16,T$7&lt;=$K16+$L16-1),1,""))</f>
        <v/>
      </c>
      <c r="U16" s="141">
        <f>IF(AND($C16="Goal",U$7&gt;=$K16,U$7&lt;=$K16+$L16-1),2,IF(AND($C16="Milestone",U$7&gt;=$K16,U$7&lt;=$K16+$L16-1),1,""))</f>
        <v/>
      </c>
      <c r="V16" s="141">
        <f>IF(AND($C16="Goal",V$7&gt;=$K16,V$7&lt;=$K16+$L16-1),2,IF(AND($C16="Milestone",V$7&gt;=$K16,V$7&lt;=$K16+$L16-1),1,""))</f>
        <v/>
      </c>
      <c r="W16" s="141">
        <f>IF(AND($C16="Goal",W$7&gt;=$K16,W$7&lt;=$K16+$L16-1),2,IF(AND($C16="Milestone",W$7&gt;=$K16,W$7&lt;=$K16+$L16-1),1,""))</f>
        <v/>
      </c>
      <c r="X16" s="141">
        <f>IF(AND($C16="Goal",X$7&gt;=$K16,X$7&lt;=$K16+$L16-1),2,IF(AND($C16="Milestone",X$7&gt;=$K16,X$7&lt;=$K16+$L16-1),1,""))</f>
        <v/>
      </c>
      <c r="Y16" s="141">
        <f>IF(AND($C16="Goal",Y$7&gt;=$K16,Y$7&lt;=$K16+$L16-1),2,IF(AND($C16="Milestone",Y$7&gt;=$K16,Y$7&lt;=$K16+$L16-1),1,""))</f>
        <v/>
      </c>
      <c r="Z16" s="141">
        <f>IF(AND($C16="Goal",Z$7&gt;=$K16,Z$7&lt;=$K16+$L16-1),2,IF(AND($C16="Milestone",Z$7&gt;=$K16,Z$7&lt;=$K16+$L16-1),1,""))</f>
        <v/>
      </c>
      <c r="AA16" s="141">
        <f>IF(AND($C16="Goal",AA$7&gt;=$K16,AA$7&lt;=$K16+$L16-1),2,IF(AND($C16="Milestone",AA$7&gt;=$K16,AA$7&lt;=$K16+$L16-1),1,""))</f>
        <v/>
      </c>
      <c r="AB16" s="141">
        <f>IF(AND($C16="Goal",AB$7&gt;=$K16,AB$7&lt;=$K16+$L16-1),2,IF(AND($C16="Milestone",AB$7&gt;=$K16,AB$7&lt;=$K16+$L16-1),1,""))</f>
        <v/>
      </c>
      <c r="AC16" s="141">
        <f>IF(AND($C16="Goal",AC$7&gt;=$K16,AC$7&lt;=$K16+$L16-1),2,IF(AND($C16="Milestone",AC$7&gt;=$K16,AC$7&lt;=$K16+$L16-1),1,""))</f>
        <v/>
      </c>
      <c r="AD16" s="141">
        <f>IF(AND($C16="Goal",AD$7&gt;=$K16,AD$7&lt;=$K16+$L16-1),2,IF(AND($C16="Milestone",AD$7&gt;=$K16,AD$7&lt;=$K16+$L16-1),1,""))</f>
        <v/>
      </c>
      <c r="AE16" s="141">
        <f>IF(AND($C16="Goal",AE$7&gt;=$K16,AE$7&lt;=$K16+$L16-1),2,IF(AND($C16="Milestone",AE$7&gt;=$K16,AE$7&lt;=$K16+$L16-1),1,""))</f>
        <v/>
      </c>
      <c r="AF16" s="141">
        <f>IF(AND($C16="Goal",AF$7&gt;=$K16,AF$7&lt;=$K16+$L16-1),2,IF(AND($C16="Milestone",AF$7&gt;=$K16,AF$7&lt;=$K16+$L16-1),1,""))</f>
        <v/>
      </c>
      <c r="AG16" s="141">
        <f>IF(AND($C16="Goal",AG$7&gt;=$K16,AG$7&lt;=$K16+$L16-1),2,IF(AND($C16="Milestone",AG$7&gt;=$K16,AG$7&lt;=$K16+$L16-1),1,""))</f>
        <v/>
      </c>
      <c r="AH16" s="141">
        <f>IF(AND($C16="Goal",AH$7&gt;=$K16,AH$7&lt;=$K16+$L16-1),2,IF(AND($C16="Milestone",AH$7&gt;=$K16,AH$7&lt;=$K16+$L16-1),1,""))</f>
        <v/>
      </c>
      <c r="AI16" s="141">
        <f>IF(AND($C16="Goal",AI$7&gt;=$K16,AI$7&lt;=$K16+$L16-1),2,IF(AND($C16="Milestone",AI$7&gt;=$K16,AI$7&lt;=$K16+$L16-1),1,""))</f>
        <v/>
      </c>
      <c r="AJ16" s="141">
        <f>IF(AND($C16="Goal",AJ$7&gt;=$K16,AJ$7&lt;=$K16+$L16-1),2,IF(AND($C16="Milestone",AJ$7&gt;=$K16,AJ$7&lt;=$K16+$L16-1),1,""))</f>
        <v/>
      </c>
      <c r="AK16" s="141">
        <f>IF(AND($C16="Goal",AK$7&gt;=$K16,AK$7&lt;=$K16+$L16-1),2,IF(AND($C16="Milestone",AK$7&gt;=$K16,AK$7&lt;=$K16+$L16-1),1,""))</f>
        <v/>
      </c>
      <c r="AL16" s="141">
        <f>IF(AND($C16="Goal",AL$7&gt;=$K16,AL$7&lt;=$K16+$L16-1),2,IF(AND($C16="Milestone",AL$7&gt;=$K16,AL$7&lt;=$K16+$L16-1),1,""))</f>
        <v/>
      </c>
      <c r="AM16" s="141">
        <f>IF(AND($C16="Goal",AM$7&gt;=$K16,AM$7&lt;=$K16+$L16-1),2,IF(AND($C16="Milestone",AM$7&gt;=$K16,AM$7&lt;=$K16+$L16-1),1,""))</f>
        <v/>
      </c>
      <c r="AN16" s="141">
        <f>IF(AND($C16="Goal",AN$7&gt;=$K16,AN$7&lt;=$K16+$L16-1),2,IF(AND($C16="Milestone",AN$7&gt;=$K16,AN$7&lt;=$K16+$L16-1),1,""))</f>
        <v/>
      </c>
      <c r="AO16" s="141">
        <f>IF(AND($C16="Goal",AO$7&gt;=$K16,AO$7&lt;=$K16+$L16-1),2,IF(AND($C16="Milestone",AO$7&gt;=$K16,AO$7&lt;=$K16+$L16-1),1,""))</f>
        <v/>
      </c>
      <c r="AP16" s="141">
        <f>IF(AND($C16="Goal",AP$7&gt;=$K16,AP$7&lt;=$K16+$L16-1),2,IF(AND($C16="Milestone",AP$7&gt;=$K16,AP$7&lt;=$K16+$L16-1),1,""))</f>
        <v/>
      </c>
      <c r="AQ16" s="141">
        <f>IF(AND($C16="Goal",AQ$7&gt;=$K16,AQ$7&lt;=$K16+$L16-1),2,IF(AND($C16="Milestone",AQ$7&gt;=$K16,AQ$7&lt;=$K16+$L16-1),1,""))</f>
        <v/>
      </c>
      <c r="AR16" s="141">
        <f>IF(AND($C16="Goal",AR$7&gt;=$K16,AR$7&lt;=$K16+$L16-1),2,IF(AND($C16="Milestone",AR$7&gt;=$K16,AR$7&lt;=$K16+$L16-1),1,""))</f>
        <v/>
      </c>
      <c r="AS16" s="141">
        <f>IF(AND($C16="Goal",AS$7&gt;=$K16,AS$7&lt;=$K16+$L16-1),2,IF(AND($C16="Milestone",AS$7&gt;=$K16,AS$7&lt;=$K16+$L16-1),1,""))</f>
        <v/>
      </c>
      <c r="AT16" s="141">
        <f>IF(AND($C16="Goal",AT$7&gt;=$K16,AT$7&lt;=$K16+$L16-1),2,IF(AND($C16="Milestone",AT$7&gt;=$K16,AT$7&lt;=$K16+$L16-1),1,""))</f>
        <v/>
      </c>
      <c r="AU16" s="141">
        <f>IF(AND($C16="Goal",AU$7&gt;=$K16,AU$7&lt;=$K16+$L16-1),2,IF(AND($C16="Milestone",AU$7&gt;=$K16,AU$7&lt;=$K16+$L16-1),1,""))</f>
        <v/>
      </c>
      <c r="AV16" s="141">
        <f>IF(AND($C16="Goal",AV$7&gt;=$K16,AV$7&lt;=$K16+$L16-1),2,IF(AND($C16="Milestone",AV$7&gt;=$K16,AV$7&lt;=$K16+$L16-1),1,""))</f>
        <v/>
      </c>
      <c r="AW16" s="141">
        <f>IF(AND($C16="Goal",AW$7&gt;=$K16,AW$7&lt;=$K16+$L16-1),2,IF(AND($C16="Milestone",AW$7&gt;=$K16,AW$7&lt;=$K16+$L16-1),1,""))</f>
        <v/>
      </c>
      <c r="AX16" s="141">
        <f>IF(AND($C16="Goal",AX$7&gt;=$K16,AX$7&lt;=$K16+$L16-1),2,IF(AND($C16="Milestone",AX$7&gt;=$K16,AX$7&lt;=$K16+$L16-1),1,""))</f>
        <v/>
      </c>
      <c r="AY16" s="141">
        <f>IF(AND($C16="Goal",AY$7&gt;=$K16,AY$7&lt;=$K16+$L16-1),2,IF(AND($C16="Milestone",AY$7&gt;=$K16,AY$7&lt;=$K16+$L16-1),1,""))</f>
        <v/>
      </c>
      <c r="AZ16" s="141">
        <f>IF(AND($C16="Goal",AZ$7&gt;=$K16,AZ$7&lt;=$K16+$L16-1),2,IF(AND($C16="Milestone",AZ$7&gt;=$K16,AZ$7&lt;=$K16+$L16-1),1,""))</f>
        <v/>
      </c>
      <c r="BA16" s="141">
        <f>IF(AND($C16="Goal",BA$7&gt;=$K16,BA$7&lt;=$K16+$L16-1),2,IF(AND($C16="Milestone",BA$7&gt;=$K16,BA$7&lt;=$K16+$L16-1),1,""))</f>
        <v/>
      </c>
      <c r="BB16" s="141">
        <f>IF(AND($C16="Goal",BB$7&gt;=$K16,BB$7&lt;=$K16+$L16-1),2,IF(AND($C16="Milestone",BB$7&gt;=$K16,BB$7&lt;=$K16+$L16-1),1,""))</f>
        <v/>
      </c>
      <c r="BC16" s="141">
        <f>IF(AND($C16="Goal",BC$7&gt;=$K16,BC$7&lt;=$K16+$L16-1),2,IF(AND($C16="Milestone",BC$7&gt;=$K16,BC$7&lt;=$K16+$L16-1),1,""))</f>
        <v/>
      </c>
      <c r="BD16" s="141">
        <f>IF(AND($C16="Goal",BD$7&gt;=$K16,BD$7&lt;=$K16+$L16-1),2,IF(AND($C16="Milestone",BD$7&gt;=$K16,BD$7&lt;=$K16+$L16-1),1,""))</f>
        <v/>
      </c>
      <c r="BE16" s="141">
        <f>IF(AND($C16="Goal",BE$7&gt;=$K16,BE$7&lt;=$K16+$L16-1),2,IF(AND($C16="Milestone",BE$7&gt;=$K16,BE$7&lt;=$K16+$L16-1),1,""))</f>
        <v/>
      </c>
      <c r="BF16" s="141">
        <f>IF(AND($C16="Goal",BF$7&gt;=$K16,BF$7&lt;=$K16+$L16-1),2,IF(AND($C16="Milestone",BF$7&gt;=$K16,BF$7&lt;=$K16+$L16-1),1,""))</f>
        <v/>
      </c>
      <c r="BG16" s="141">
        <f>IF(AND($C16="Goal",BG$7&gt;=$K16,BG$7&lt;=$K16+$L16-1),2,IF(AND($C16="Milestone",BG$7&gt;=$K16,BG$7&lt;=$K16+$L16-1),1,""))</f>
        <v/>
      </c>
      <c r="BH16" s="141">
        <f>IF(AND($C16="Goal",BH$7&gt;=$K16,BH$7&lt;=$K16+$L16-1),2,IF(AND($C16="Milestone",BH$7&gt;=$K16,BH$7&lt;=$K16+$L16-1),1,""))</f>
        <v/>
      </c>
      <c r="BI16" s="141">
        <f>IF(AND($C16="Goal",BI$7&gt;=$K16,BI$7&lt;=$K16+$L16-1),2,IF(AND($C16="Milestone",BI$7&gt;=$K16,BI$7&lt;=$K16+$L16-1),1,""))</f>
        <v/>
      </c>
      <c r="BJ16" s="141">
        <f>IF(AND($C16="Goal",BJ$7&gt;=$K16,BJ$7&lt;=$K16+$L16-1),2,IF(AND($C16="Milestone",BJ$7&gt;=$K16,BJ$7&lt;=$K16+$L16-1),1,""))</f>
        <v/>
      </c>
      <c r="BK16" s="141">
        <f>IF(AND($C16="Goal",BK$7&gt;=$K16,BK$7&lt;=$K16+$L16-1),2,IF(AND($C16="Milestone",BK$7&gt;=$K16,BK$7&lt;=$K16+$L16-1),1,""))</f>
        <v/>
      </c>
      <c r="BL16" s="141">
        <f>IF(AND($C16="Goal",BL$7&gt;=$K16,BL$7&lt;=$K16+$L16-1),2,IF(AND($C16="Milestone",BL$7&gt;=$K16,BL$7&lt;=$K16+$L16-1),1,""))</f>
        <v/>
      </c>
      <c r="BM16" s="141">
        <f>IF(AND($C16="Goal",BM$7&gt;=$K16,BM$7&lt;=$K16+$L16-1),2,IF(AND($C16="Milestone",BM$7&gt;=$K16,BM$7&lt;=$K16+$L16-1),1,""))</f>
        <v/>
      </c>
      <c r="BN16" s="141">
        <f>IF(AND($C16="Goal",BN$7&gt;=$K16,BN$7&lt;=$K16+$L16-1),2,IF(AND($C16="Milestone",BN$7&gt;=$K16,BN$7&lt;=$K16+$L16-1),1,""))</f>
        <v/>
      </c>
      <c r="BO16" s="141">
        <f>IF(AND($C16="Goal",BO$7&gt;=$K16,BO$7&lt;=$K16+$L16-1),2,IF(AND($C16="Milestone",BO$7&gt;=$K16,BO$7&lt;=$K16+$L16-1),1,""))</f>
        <v/>
      </c>
      <c r="BP16" s="141">
        <f>IF(AND($C16="Goal",BP$7&gt;=$K16,BP$7&lt;=$K16+$L16-1),2,IF(AND($C16="Milestone",BP$7&gt;=$K16,BP$7&lt;=$K16+$L16-1),1,""))</f>
        <v/>
      </c>
      <c r="BQ16" s="141">
        <f>IF(AND($C16="Goal",BQ$7&gt;=$K16,BQ$7&lt;=$K16+$L16-1),2,IF(AND($C16="Milestone",BQ$7&gt;=$K16,BQ$7&lt;=$K16+$L16-1),1,""))</f>
        <v/>
      </c>
    </row>
    <row r="17" ht="40" customFormat="1" customHeight="1" s="1">
      <c r="A17" s="7" t="n"/>
      <c r="B17" s="154" t="inlineStr">
        <is>
          <t>TITLE 2</t>
        </is>
      </c>
      <c r="C17" s="147" t="n"/>
      <c r="D17" s="147" t="n"/>
      <c r="E17" s="49" t="n"/>
      <c r="F17" s="49" t="n"/>
      <c r="G17" s="49" t="n"/>
      <c r="H17" s="49" t="n"/>
      <c r="I17" s="49" t="n"/>
      <c r="J17" s="49" t="n"/>
      <c r="K17" s="71" t="n"/>
      <c r="L17" s="111" t="n"/>
      <c r="M17" s="147" t="n"/>
      <c r="N17" s="141">
        <f>IF(AND($C17="Goal",N$7&gt;=$K17,N$7&lt;=$K17+$L17-1),2,IF(AND($C17="Milestone",N$7&gt;=$K17,N$7&lt;=$K17+$L17-1),1,""))</f>
        <v/>
      </c>
      <c r="O17" s="141">
        <f>IF(AND($C17="Goal",O$7&gt;=$K17,O$7&lt;=$K17+$L17-1),2,IF(AND($C17="Milestone",O$7&gt;=$K17,O$7&lt;=$K17+$L17-1),1,""))</f>
        <v/>
      </c>
      <c r="P17" s="141">
        <f>IF(AND($C17="Goal",P$7&gt;=$K17,P$7&lt;=$K17+$L17-1),2,IF(AND($C17="Milestone",P$7&gt;=$K17,P$7&lt;=$K17+$L17-1),1,""))</f>
        <v/>
      </c>
      <c r="Q17" s="141">
        <f>IF(AND($C17="Goal",Q$7&gt;=$K17,Q$7&lt;=$K17+$L17-1),2,IF(AND($C17="Milestone",Q$7&gt;=$K17,Q$7&lt;=$K17+$L17-1),1,""))</f>
        <v/>
      </c>
      <c r="R17" s="141">
        <f>IF(AND($C17="Goal",R$7&gt;=$K17,R$7&lt;=$K17+$L17-1),2,IF(AND($C17="Milestone",R$7&gt;=$K17,R$7&lt;=$K17+$L17-1),1,""))</f>
        <v/>
      </c>
      <c r="S17" s="141">
        <f>IF(AND($C17="Goal",S$7&gt;=$K17,S$7&lt;=$K17+$L17-1),2,IF(AND($C17="Milestone",S$7&gt;=$K17,S$7&lt;=$K17+$L17-1),1,""))</f>
        <v/>
      </c>
      <c r="T17" s="141">
        <f>IF(AND($C17="Goal",T$7&gt;=$K17,T$7&lt;=$K17+$L17-1),2,IF(AND($C17="Milestone",T$7&gt;=$K17,T$7&lt;=$K17+$L17-1),1,""))</f>
        <v/>
      </c>
      <c r="U17" s="141">
        <f>IF(AND($C17="Goal",U$7&gt;=$K17,U$7&lt;=$K17+$L17-1),2,IF(AND($C17="Milestone",U$7&gt;=$K17,U$7&lt;=$K17+$L17-1),1,""))</f>
        <v/>
      </c>
      <c r="V17" s="141">
        <f>IF(AND($C17="Goal",V$7&gt;=$K17,V$7&lt;=$K17+$L17-1),2,IF(AND($C17="Milestone",V$7&gt;=$K17,V$7&lt;=$K17+$L17-1),1,""))</f>
        <v/>
      </c>
      <c r="W17" s="141">
        <f>IF(AND($C17="Goal",W$7&gt;=$K17,W$7&lt;=$K17+$L17-1),2,IF(AND($C17="Milestone",W$7&gt;=$K17,W$7&lt;=$K17+$L17-1),1,""))</f>
        <v/>
      </c>
      <c r="X17" s="141">
        <f>IF(AND($C17="Goal",X$7&gt;=$K17,X$7&lt;=$K17+$L17-1),2,IF(AND($C17="Milestone",X$7&gt;=$K17,X$7&lt;=$K17+$L17-1),1,""))</f>
        <v/>
      </c>
      <c r="Y17" s="141">
        <f>IF(AND($C17="Goal",Y$7&gt;=$K17,Y$7&lt;=$K17+$L17-1),2,IF(AND($C17="Milestone",Y$7&gt;=$K17,Y$7&lt;=$K17+$L17-1),1,""))</f>
        <v/>
      </c>
      <c r="Z17" s="141">
        <f>IF(AND($C17="Goal",Z$7&gt;=$K17,Z$7&lt;=$K17+$L17-1),2,IF(AND($C17="Milestone",Z$7&gt;=$K17,Z$7&lt;=$K17+$L17-1),1,""))</f>
        <v/>
      </c>
      <c r="AA17" s="141">
        <f>IF(AND($C17="Goal",AA$7&gt;=$K17,AA$7&lt;=$K17+$L17-1),2,IF(AND($C17="Milestone",AA$7&gt;=$K17,AA$7&lt;=$K17+$L17-1),1,""))</f>
        <v/>
      </c>
      <c r="AB17" s="141">
        <f>IF(AND($C17="Goal",AB$7&gt;=$K17,AB$7&lt;=$K17+$L17-1),2,IF(AND($C17="Milestone",AB$7&gt;=$K17,AB$7&lt;=$K17+$L17-1),1,""))</f>
        <v/>
      </c>
      <c r="AC17" s="141">
        <f>IF(AND($C17="Goal",AC$7&gt;=$K17,AC$7&lt;=$K17+$L17-1),2,IF(AND($C17="Milestone",AC$7&gt;=$K17,AC$7&lt;=$K17+$L17-1),1,""))</f>
        <v/>
      </c>
      <c r="AD17" s="141">
        <f>IF(AND($C17="Goal",AD$7&gt;=$K17,AD$7&lt;=$K17+$L17-1),2,IF(AND($C17="Milestone",AD$7&gt;=$K17,AD$7&lt;=$K17+$L17-1),1,""))</f>
        <v/>
      </c>
      <c r="AE17" s="141">
        <f>IF(AND($C17="Goal",AE$7&gt;=$K17,AE$7&lt;=$K17+$L17-1),2,IF(AND($C17="Milestone",AE$7&gt;=$K17,AE$7&lt;=$K17+$L17-1),1,""))</f>
        <v/>
      </c>
      <c r="AF17" s="141">
        <f>IF(AND($C17="Goal",AF$7&gt;=$K17,AF$7&lt;=$K17+$L17-1),2,IF(AND($C17="Milestone",AF$7&gt;=$K17,AF$7&lt;=$K17+$L17-1),1,""))</f>
        <v/>
      </c>
      <c r="AG17" s="141">
        <f>IF(AND($C17="Goal",AG$7&gt;=$K17,AG$7&lt;=$K17+$L17-1),2,IF(AND($C17="Milestone",AG$7&gt;=$K17,AG$7&lt;=$K17+$L17-1),1,""))</f>
        <v/>
      </c>
      <c r="AH17" s="141">
        <f>IF(AND($C17="Goal",AH$7&gt;=$K17,AH$7&lt;=$K17+$L17-1),2,IF(AND($C17="Milestone",AH$7&gt;=$K17,AH$7&lt;=$K17+$L17-1),1,""))</f>
        <v/>
      </c>
      <c r="AI17" s="141">
        <f>IF(AND($C17="Goal",AI$7&gt;=$K17,AI$7&lt;=$K17+$L17-1),2,IF(AND($C17="Milestone",AI$7&gt;=$K17,AI$7&lt;=$K17+$L17-1),1,""))</f>
        <v/>
      </c>
      <c r="AJ17" s="141">
        <f>IF(AND($C17="Goal",AJ$7&gt;=$K17,AJ$7&lt;=$K17+$L17-1),2,IF(AND($C17="Milestone",AJ$7&gt;=$K17,AJ$7&lt;=$K17+$L17-1),1,""))</f>
        <v/>
      </c>
      <c r="AK17" s="141">
        <f>IF(AND($C17="Goal",AK$7&gt;=$K17,AK$7&lt;=$K17+$L17-1),2,IF(AND($C17="Milestone",AK$7&gt;=$K17,AK$7&lt;=$K17+$L17-1),1,""))</f>
        <v/>
      </c>
      <c r="AL17" s="141">
        <f>IF(AND($C17="Goal",AL$7&gt;=$K17,AL$7&lt;=$K17+$L17-1),2,IF(AND($C17="Milestone",AL$7&gt;=$K17,AL$7&lt;=$K17+$L17-1),1,""))</f>
        <v/>
      </c>
      <c r="AM17" s="141">
        <f>IF(AND($C17="Goal",AM$7&gt;=$K17,AM$7&lt;=$K17+$L17-1),2,IF(AND($C17="Milestone",AM$7&gt;=$K17,AM$7&lt;=$K17+$L17-1),1,""))</f>
        <v/>
      </c>
      <c r="AN17" s="141">
        <f>IF(AND($C17="Goal",AN$7&gt;=$K17,AN$7&lt;=$K17+$L17-1),2,IF(AND($C17="Milestone",AN$7&gt;=$K17,AN$7&lt;=$K17+$L17-1),1,""))</f>
        <v/>
      </c>
      <c r="AO17" s="141">
        <f>IF(AND($C17="Goal",AO$7&gt;=$K17,AO$7&lt;=$K17+$L17-1),2,IF(AND($C17="Milestone",AO$7&gt;=$K17,AO$7&lt;=$K17+$L17-1),1,""))</f>
        <v/>
      </c>
      <c r="AP17" s="141">
        <f>IF(AND($C17="Goal",AP$7&gt;=$K17,AP$7&lt;=$K17+$L17-1),2,IF(AND($C17="Milestone",AP$7&gt;=$K17,AP$7&lt;=$K17+$L17-1),1,""))</f>
        <v/>
      </c>
      <c r="AQ17" s="141">
        <f>IF(AND($C17="Goal",AQ$7&gt;=$K17,AQ$7&lt;=$K17+$L17-1),2,IF(AND($C17="Milestone",AQ$7&gt;=$K17,AQ$7&lt;=$K17+$L17-1),1,""))</f>
        <v/>
      </c>
      <c r="AR17" s="141">
        <f>IF(AND($C17="Goal",AR$7&gt;=$K17,AR$7&lt;=$K17+$L17-1),2,IF(AND($C17="Milestone",AR$7&gt;=$K17,AR$7&lt;=$K17+$L17-1),1,""))</f>
        <v/>
      </c>
      <c r="AS17" s="141">
        <f>IF(AND($C17="Goal",AS$7&gt;=$K17,AS$7&lt;=$K17+$L17-1),2,IF(AND($C17="Milestone",AS$7&gt;=$K17,AS$7&lt;=$K17+$L17-1),1,""))</f>
        <v/>
      </c>
      <c r="AT17" s="141">
        <f>IF(AND($C17="Goal",AT$7&gt;=$K17,AT$7&lt;=$K17+$L17-1),2,IF(AND($C17="Milestone",AT$7&gt;=$K17,AT$7&lt;=$K17+$L17-1),1,""))</f>
        <v/>
      </c>
      <c r="AU17" s="141">
        <f>IF(AND($C17="Goal",AU$7&gt;=$K17,AU$7&lt;=$K17+$L17-1),2,IF(AND($C17="Milestone",AU$7&gt;=$K17,AU$7&lt;=$K17+$L17-1),1,""))</f>
        <v/>
      </c>
      <c r="AV17" s="141">
        <f>IF(AND($C17="Goal",AV$7&gt;=$K17,AV$7&lt;=$K17+$L17-1),2,IF(AND($C17="Milestone",AV$7&gt;=$K17,AV$7&lt;=$K17+$L17-1),1,""))</f>
        <v/>
      </c>
      <c r="AW17" s="141">
        <f>IF(AND($C17="Goal",AW$7&gt;=$K17,AW$7&lt;=$K17+$L17-1),2,IF(AND($C17="Milestone",AW$7&gt;=$K17,AW$7&lt;=$K17+$L17-1),1,""))</f>
        <v/>
      </c>
      <c r="AX17" s="141">
        <f>IF(AND($C17="Goal",AX$7&gt;=$K17,AX$7&lt;=$K17+$L17-1),2,IF(AND($C17="Milestone",AX$7&gt;=$K17,AX$7&lt;=$K17+$L17-1),1,""))</f>
        <v/>
      </c>
      <c r="AY17" s="141">
        <f>IF(AND($C17="Goal",AY$7&gt;=$K17,AY$7&lt;=$K17+$L17-1),2,IF(AND($C17="Milestone",AY$7&gt;=$K17,AY$7&lt;=$K17+$L17-1),1,""))</f>
        <v/>
      </c>
      <c r="AZ17" s="141">
        <f>IF(AND($C17="Goal",AZ$7&gt;=$K17,AZ$7&lt;=$K17+$L17-1),2,IF(AND($C17="Milestone",AZ$7&gt;=$K17,AZ$7&lt;=$K17+$L17-1),1,""))</f>
        <v/>
      </c>
      <c r="BA17" s="141">
        <f>IF(AND($C17="Goal",BA$7&gt;=$K17,BA$7&lt;=$K17+$L17-1),2,IF(AND($C17="Milestone",BA$7&gt;=$K17,BA$7&lt;=$K17+$L17-1),1,""))</f>
        <v/>
      </c>
      <c r="BB17" s="141">
        <f>IF(AND($C17="Goal",BB$7&gt;=$K17,BB$7&lt;=$K17+$L17-1),2,IF(AND($C17="Milestone",BB$7&gt;=$K17,BB$7&lt;=$K17+$L17-1),1,""))</f>
        <v/>
      </c>
      <c r="BC17" s="141">
        <f>IF(AND($C17="Goal",BC$7&gt;=$K17,BC$7&lt;=$K17+$L17-1),2,IF(AND($C17="Milestone",BC$7&gt;=$K17,BC$7&lt;=$K17+$L17-1),1,""))</f>
        <v/>
      </c>
      <c r="BD17" s="141">
        <f>IF(AND($C17="Goal",BD$7&gt;=$K17,BD$7&lt;=$K17+$L17-1),2,IF(AND($C17="Milestone",BD$7&gt;=$K17,BD$7&lt;=$K17+$L17-1),1,""))</f>
        <v/>
      </c>
      <c r="BE17" s="141">
        <f>IF(AND($C17="Goal",BE$7&gt;=$K17,BE$7&lt;=$K17+$L17-1),2,IF(AND($C17="Milestone",BE$7&gt;=$K17,BE$7&lt;=$K17+$L17-1),1,""))</f>
        <v/>
      </c>
      <c r="BF17" s="141">
        <f>IF(AND($C17="Goal",BF$7&gt;=$K17,BF$7&lt;=$K17+$L17-1),2,IF(AND($C17="Milestone",BF$7&gt;=$K17,BF$7&lt;=$K17+$L17-1),1,""))</f>
        <v/>
      </c>
      <c r="BG17" s="141">
        <f>IF(AND($C17="Goal",BG$7&gt;=$K17,BG$7&lt;=$K17+$L17-1),2,IF(AND($C17="Milestone",BG$7&gt;=$K17,BG$7&lt;=$K17+$L17-1),1,""))</f>
        <v/>
      </c>
      <c r="BH17" s="141">
        <f>IF(AND($C17="Goal",BH$7&gt;=$K17,BH$7&lt;=$K17+$L17-1),2,IF(AND($C17="Milestone",BH$7&gt;=$K17,BH$7&lt;=$K17+$L17-1),1,""))</f>
        <v/>
      </c>
      <c r="BI17" s="141">
        <f>IF(AND($C17="Goal",BI$7&gt;=$K17,BI$7&lt;=$K17+$L17-1),2,IF(AND($C17="Milestone",BI$7&gt;=$K17,BI$7&lt;=$K17+$L17-1),1,""))</f>
        <v/>
      </c>
      <c r="BJ17" s="141">
        <f>IF(AND($C17="Goal",BJ$7&gt;=$K17,BJ$7&lt;=$K17+$L17-1),2,IF(AND($C17="Milestone",BJ$7&gt;=$K17,BJ$7&lt;=$K17+$L17-1),1,""))</f>
        <v/>
      </c>
      <c r="BK17" s="141">
        <f>IF(AND($C17="Goal",BK$7&gt;=$K17,BK$7&lt;=$K17+$L17-1),2,IF(AND($C17="Milestone",BK$7&gt;=$K17,BK$7&lt;=$K17+$L17-1),1,""))</f>
        <v/>
      </c>
      <c r="BL17" s="141">
        <f>IF(AND($C17="Goal",BL$7&gt;=$K17,BL$7&lt;=$K17+$L17-1),2,IF(AND($C17="Milestone",BL$7&gt;=$K17,BL$7&lt;=$K17+$L17-1),1,""))</f>
        <v/>
      </c>
      <c r="BM17" s="141">
        <f>IF(AND($C17="Goal",BM$7&gt;=$K17,BM$7&lt;=$K17+$L17-1),2,IF(AND($C17="Milestone",BM$7&gt;=$K17,BM$7&lt;=$K17+$L17-1),1,""))</f>
        <v/>
      </c>
      <c r="BN17" s="141">
        <f>IF(AND($C17="Goal",BN$7&gt;=$K17,BN$7&lt;=$K17+$L17-1),2,IF(AND($C17="Milestone",BN$7&gt;=$K17,BN$7&lt;=$K17+$L17-1),1,""))</f>
        <v/>
      </c>
      <c r="BO17" s="141">
        <f>IF(AND($C17="Goal",BO$7&gt;=$K17,BO$7&lt;=$K17+$L17-1),2,IF(AND($C17="Milestone",BO$7&gt;=$K17,BO$7&lt;=$K17+$L17-1),1,""))</f>
        <v/>
      </c>
      <c r="BP17" s="141">
        <f>IF(AND($C17="Goal",BP$7&gt;=$K17,BP$7&lt;=$K17+$L17-1),2,IF(AND($C17="Milestone",BP$7&gt;=$K17,BP$7&lt;=$K17+$L17-1),1,""))</f>
        <v/>
      </c>
      <c r="BQ17" s="141">
        <f>IF(AND($C17="Goal",BQ$7&gt;=$K17,BQ$7&lt;=$K17+$L17-1),2,IF(AND($C17="Milestone",BQ$7&gt;=$K17,BQ$7&lt;=$K17+$L17-1),1,""))</f>
        <v/>
      </c>
    </row>
    <row r="18" ht="40" customFormat="1" customHeight="1" s="1">
      <c r="A18" s="7" t="n"/>
      <c r="B18" s="155" t="inlineStr">
        <is>
          <t>Task 1</t>
        </is>
      </c>
      <c r="C18" s="147" t="inlineStr">
        <is>
          <t>High Risk</t>
        </is>
      </c>
      <c r="D18" s="147" t="n"/>
      <c r="E18" s="49" t="n">
        <v>0.6</v>
      </c>
      <c r="F18" s="49" t="n"/>
      <c r="G18" s="49" t="n"/>
      <c r="H18" s="49" t="n"/>
      <c r="I18" s="49" t="n"/>
      <c r="J18" s="49" t="n"/>
      <c r="K18" s="71">
        <f>K12+6</f>
        <v/>
      </c>
      <c r="L18" s="111" t="n">
        <v>13</v>
      </c>
      <c r="M18" s="147" t="n"/>
      <c r="N18" s="141">
        <f>IF(AND($C18="Goal",N$7&gt;=$K18,N$7&lt;=$K18+$L18-1),2,IF(AND($C18="Milestone",N$7&gt;=$K18,N$7&lt;=$K18+$L18-1),1,""))</f>
        <v/>
      </c>
      <c r="O18" s="141">
        <f>IF(AND($C18="Goal",O$7&gt;=$K18,O$7&lt;=$K18+$L18-1),2,IF(AND($C18="Milestone",O$7&gt;=$K18,O$7&lt;=$K18+$L18-1),1,""))</f>
        <v/>
      </c>
      <c r="P18" s="141">
        <f>IF(AND($C18="Goal",P$7&gt;=$K18,P$7&lt;=$K18+$L18-1),2,IF(AND($C18="Milestone",P$7&gt;=$K18,P$7&lt;=$K18+$L18-1),1,""))</f>
        <v/>
      </c>
      <c r="Q18" s="141">
        <f>IF(AND($C18="Goal",Q$7&gt;=$K18,Q$7&lt;=$K18+$L18-1),2,IF(AND($C18="Milestone",Q$7&gt;=$K18,Q$7&lt;=$K18+$L18-1),1,""))</f>
        <v/>
      </c>
      <c r="R18" s="141">
        <f>IF(AND($C18="Goal",R$7&gt;=$K18,R$7&lt;=$K18+$L18-1),2,IF(AND($C18="Milestone",R$7&gt;=$K18,R$7&lt;=$K18+$L18-1),1,""))</f>
        <v/>
      </c>
      <c r="S18" s="141">
        <f>IF(AND($C18="Goal",S$7&gt;=$K18,S$7&lt;=$K18+$L18-1),2,IF(AND($C18="Milestone",S$7&gt;=$K18,S$7&lt;=$K18+$L18-1),1,""))</f>
        <v/>
      </c>
      <c r="T18" s="141">
        <f>IF(AND($C18="Goal",T$7&gt;=$K18,T$7&lt;=$K18+$L18-1),2,IF(AND($C18="Milestone",T$7&gt;=$K18,T$7&lt;=$K18+$L18-1),1,""))</f>
        <v/>
      </c>
      <c r="U18" s="141">
        <f>IF(AND($C18="Goal",U$7&gt;=$K18,U$7&lt;=$K18+$L18-1),2,IF(AND($C18="Milestone",U$7&gt;=$K18,U$7&lt;=$K18+$L18-1),1,""))</f>
        <v/>
      </c>
      <c r="V18" s="141">
        <f>IF(AND($C18="Goal",V$7&gt;=$K18,V$7&lt;=$K18+$L18-1),2,IF(AND($C18="Milestone",V$7&gt;=$K18,V$7&lt;=$K18+$L18-1),1,""))</f>
        <v/>
      </c>
      <c r="W18" s="141">
        <f>IF(AND($C18="Goal",W$7&gt;=$K18,W$7&lt;=$K18+$L18-1),2,IF(AND($C18="Milestone",W$7&gt;=$K18,W$7&lt;=$K18+$L18-1),1,""))</f>
        <v/>
      </c>
      <c r="X18" s="141">
        <f>IF(AND($C18="Goal",X$7&gt;=$K18,X$7&lt;=$K18+$L18-1),2,IF(AND($C18="Milestone",X$7&gt;=$K18,X$7&lt;=$K18+$L18-1),1,""))</f>
        <v/>
      </c>
      <c r="Y18" s="141">
        <f>IF(AND($C18="Goal",Y$7&gt;=$K18,Y$7&lt;=$K18+$L18-1),2,IF(AND($C18="Milestone",Y$7&gt;=$K18,Y$7&lt;=$K18+$L18-1),1,""))</f>
        <v/>
      </c>
      <c r="Z18" s="141">
        <f>IF(AND($C18="Goal",Z$7&gt;=$K18,Z$7&lt;=$K18+$L18-1),2,IF(AND($C18="Milestone",Z$7&gt;=$K18,Z$7&lt;=$K18+$L18-1),1,""))</f>
        <v/>
      </c>
      <c r="AA18" s="141">
        <f>IF(AND($C18="Goal",AA$7&gt;=$K18,AA$7&lt;=$K18+$L18-1),2,IF(AND($C18="Milestone",AA$7&gt;=$K18,AA$7&lt;=$K18+$L18-1),1,""))</f>
        <v/>
      </c>
      <c r="AB18" s="141">
        <f>IF(AND($C18="Goal",AB$7&gt;=$K18,AB$7&lt;=$K18+$L18-1),2,IF(AND($C18="Milestone",AB$7&gt;=$K18,AB$7&lt;=$K18+$L18-1),1,""))</f>
        <v/>
      </c>
      <c r="AC18" s="141">
        <f>IF(AND($C18="Goal",AC$7&gt;=$K18,AC$7&lt;=$K18+$L18-1),2,IF(AND($C18="Milestone",AC$7&gt;=$K18,AC$7&lt;=$K18+$L18-1),1,""))</f>
        <v/>
      </c>
      <c r="AD18" s="141">
        <f>IF(AND($C18="Goal",AD$7&gt;=$K18,AD$7&lt;=$K18+$L18-1),2,IF(AND($C18="Milestone",AD$7&gt;=$K18,AD$7&lt;=$K18+$L18-1),1,""))</f>
        <v/>
      </c>
      <c r="AE18" s="141">
        <f>IF(AND($C18="Goal",AE$7&gt;=$K18,AE$7&lt;=$K18+$L18-1),2,IF(AND($C18="Milestone",AE$7&gt;=$K18,AE$7&lt;=$K18+$L18-1),1,""))</f>
        <v/>
      </c>
      <c r="AF18" s="141">
        <f>IF(AND($C18="Goal",AF$7&gt;=$K18,AF$7&lt;=$K18+$L18-1),2,IF(AND($C18="Milestone",AF$7&gt;=$K18,AF$7&lt;=$K18+$L18-1),1,""))</f>
        <v/>
      </c>
      <c r="AG18" s="141">
        <f>IF(AND($C18="Goal",AG$7&gt;=$K18,AG$7&lt;=$K18+$L18-1),2,IF(AND($C18="Milestone",AG$7&gt;=$K18,AG$7&lt;=$K18+$L18-1),1,""))</f>
        <v/>
      </c>
      <c r="AH18" s="141">
        <f>IF(AND($C18="Goal",AH$7&gt;=$K18,AH$7&lt;=$K18+$L18-1),2,IF(AND($C18="Milestone",AH$7&gt;=$K18,AH$7&lt;=$K18+$L18-1),1,""))</f>
        <v/>
      </c>
      <c r="AI18" s="141">
        <f>IF(AND($C18="Goal",AI$7&gt;=$K18,AI$7&lt;=$K18+$L18-1),2,IF(AND($C18="Milestone",AI$7&gt;=$K18,AI$7&lt;=$K18+$L18-1),1,""))</f>
        <v/>
      </c>
      <c r="AJ18" s="141">
        <f>IF(AND($C18="Goal",AJ$7&gt;=$K18,AJ$7&lt;=$K18+$L18-1),2,IF(AND($C18="Milestone",AJ$7&gt;=$K18,AJ$7&lt;=$K18+$L18-1),1,""))</f>
        <v/>
      </c>
      <c r="AK18" s="141">
        <f>IF(AND($C18="Goal",AK$7&gt;=$K18,AK$7&lt;=$K18+$L18-1),2,IF(AND($C18="Milestone",AK$7&gt;=$K18,AK$7&lt;=$K18+$L18-1),1,""))</f>
        <v/>
      </c>
      <c r="AL18" s="141">
        <f>IF(AND($C18="Goal",AL$7&gt;=$K18,AL$7&lt;=$K18+$L18-1),2,IF(AND($C18="Milestone",AL$7&gt;=$K18,AL$7&lt;=$K18+$L18-1),1,""))</f>
        <v/>
      </c>
      <c r="AM18" s="141">
        <f>IF(AND($C18="Goal",AM$7&gt;=$K18,AM$7&lt;=$K18+$L18-1),2,IF(AND($C18="Milestone",AM$7&gt;=$K18,AM$7&lt;=$K18+$L18-1),1,""))</f>
        <v/>
      </c>
      <c r="AN18" s="141">
        <f>IF(AND($C18="Goal",AN$7&gt;=$K18,AN$7&lt;=$K18+$L18-1),2,IF(AND($C18="Milestone",AN$7&gt;=$K18,AN$7&lt;=$K18+$L18-1),1,""))</f>
        <v/>
      </c>
      <c r="AO18" s="141">
        <f>IF(AND($C18="Goal",AO$7&gt;=$K18,AO$7&lt;=$K18+$L18-1),2,IF(AND($C18="Milestone",AO$7&gt;=$K18,AO$7&lt;=$K18+$L18-1),1,""))</f>
        <v/>
      </c>
      <c r="AP18" s="141">
        <f>IF(AND($C18="Goal",AP$7&gt;=$K18,AP$7&lt;=$K18+$L18-1),2,IF(AND($C18="Milestone",AP$7&gt;=$K18,AP$7&lt;=$K18+$L18-1),1,""))</f>
        <v/>
      </c>
      <c r="AQ18" s="141">
        <f>IF(AND($C18="Goal",AQ$7&gt;=$K18,AQ$7&lt;=$K18+$L18-1),2,IF(AND($C18="Milestone",AQ$7&gt;=$K18,AQ$7&lt;=$K18+$L18-1),1,""))</f>
        <v/>
      </c>
      <c r="AR18" s="141">
        <f>IF(AND($C18="Goal",AR$7&gt;=$K18,AR$7&lt;=$K18+$L18-1),2,IF(AND($C18="Milestone",AR$7&gt;=$K18,AR$7&lt;=$K18+$L18-1),1,""))</f>
        <v/>
      </c>
      <c r="AS18" s="141">
        <f>IF(AND($C18="Goal",AS$7&gt;=$K18,AS$7&lt;=$K18+$L18-1),2,IF(AND($C18="Milestone",AS$7&gt;=$K18,AS$7&lt;=$K18+$L18-1),1,""))</f>
        <v/>
      </c>
      <c r="AT18" s="141">
        <f>IF(AND($C18="Goal",AT$7&gt;=$K18,AT$7&lt;=$K18+$L18-1),2,IF(AND($C18="Milestone",AT$7&gt;=$K18,AT$7&lt;=$K18+$L18-1),1,""))</f>
        <v/>
      </c>
      <c r="AU18" s="141">
        <f>IF(AND($C18="Goal",AU$7&gt;=$K18,AU$7&lt;=$K18+$L18-1),2,IF(AND($C18="Milestone",AU$7&gt;=$K18,AU$7&lt;=$K18+$L18-1),1,""))</f>
        <v/>
      </c>
      <c r="AV18" s="141">
        <f>IF(AND($C18="Goal",AV$7&gt;=$K18,AV$7&lt;=$K18+$L18-1),2,IF(AND($C18="Milestone",AV$7&gt;=$K18,AV$7&lt;=$K18+$L18-1),1,""))</f>
        <v/>
      </c>
      <c r="AW18" s="141">
        <f>IF(AND($C18="Goal",AW$7&gt;=$K18,AW$7&lt;=$K18+$L18-1),2,IF(AND($C18="Milestone",AW$7&gt;=$K18,AW$7&lt;=$K18+$L18-1),1,""))</f>
        <v/>
      </c>
      <c r="AX18" s="141">
        <f>IF(AND($C18="Goal",AX$7&gt;=$K18,AX$7&lt;=$K18+$L18-1),2,IF(AND($C18="Milestone",AX$7&gt;=$K18,AX$7&lt;=$K18+$L18-1),1,""))</f>
        <v/>
      </c>
      <c r="AY18" s="141">
        <f>IF(AND($C18="Goal",AY$7&gt;=$K18,AY$7&lt;=$K18+$L18-1),2,IF(AND($C18="Milestone",AY$7&gt;=$K18,AY$7&lt;=$K18+$L18-1),1,""))</f>
        <v/>
      </c>
      <c r="AZ18" s="141">
        <f>IF(AND($C18="Goal",AZ$7&gt;=$K18,AZ$7&lt;=$K18+$L18-1),2,IF(AND($C18="Milestone",AZ$7&gt;=$K18,AZ$7&lt;=$K18+$L18-1),1,""))</f>
        <v/>
      </c>
      <c r="BA18" s="141">
        <f>IF(AND($C18="Goal",BA$7&gt;=$K18,BA$7&lt;=$K18+$L18-1),2,IF(AND($C18="Milestone",BA$7&gt;=$K18,BA$7&lt;=$K18+$L18-1),1,""))</f>
        <v/>
      </c>
      <c r="BB18" s="141">
        <f>IF(AND($C18="Goal",BB$7&gt;=$K18,BB$7&lt;=$K18+$L18-1),2,IF(AND($C18="Milestone",BB$7&gt;=$K18,BB$7&lt;=$K18+$L18-1),1,""))</f>
        <v/>
      </c>
      <c r="BC18" s="141">
        <f>IF(AND($C18="Goal",BC$7&gt;=$K18,BC$7&lt;=$K18+$L18-1),2,IF(AND($C18="Milestone",BC$7&gt;=$K18,BC$7&lt;=$K18+$L18-1),1,""))</f>
        <v/>
      </c>
      <c r="BD18" s="141">
        <f>IF(AND($C18="Goal",BD$7&gt;=$K18,BD$7&lt;=$K18+$L18-1),2,IF(AND($C18="Milestone",BD$7&gt;=$K18,BD$7&lt;=$K18+$L18-1),1,""))</f>
        <v/>
      </c>
      <c r="BE18" s="141">
        <f>IF(AND($C18="Goal",BE$7&gt;=$K18,BE$7&lt;=$K18+$L18-1),2,IF(AND($C18="Milestone",BE$7&gt;=$K18,BE$7&lt;=$K18+$L18-1),1,""))</f>
        <v/>
      </c>
      <c r="BF18" s="141">
        <f>IF(AND($C18="Goal",BF$7&gt;=$K18,BF$7&lt;=$K18+$L18-1),2,IF(AND($C18="Milestone",BF$7&gt;=$K18,BF$7&lt;=$K18+$L18-1),1,""))</f>
        <v/>
      </c>
      <c r="BG18" s="141">
        <f>IF(AND($C18="Goal",BG$7&gt;=$K18,BG$7&lt;=$K18+$L18-1),2,IF(AND($C18="Milestone",BG$7&gt;=$K18,BG$7&lt;=$K18+$L18-1),1,""))</f>
        <v/>
      </c>
      <c r="BH18" s="141">
        <f>IF(AND($C18="Goal",BH$7&gt;=$K18,BH$7&lt;=$K18+$L18-1),2,IF(AND($C18="Milestone",BH$7&gt;=$K18,BH$7&lt;=$K18+$L18-1),1,""))</f>
        <v/>
      </c>
      <c r="BI18" s="141">
        <f>IF(AND($C18="Goal",BI$7&gt;=$K18,BI$7&lt;=$K18+$L18-1),2,IF(AND($C18="Milestone",BI$7&gt;=$K18,BI$7&lt;=$K18+$L18-1),1,""))</f>
        <v/>
      </c>
      <c r="BJ18" s="141">
        <f>IF(AND($C18="Goal",BJ$7&gt;=$K18,BJ$7&lt;=$K18+$L18-1),2,IF(AND($C18="Milestone",BJ$7&gt;=$K18,BJ$7&lt;=$K18+$L18-1),1,""))</f>
        <v/>
      </c>
      <c r="BK18" s="141">
        <f>IF(AND($C18="Goal",BK$7&gt;=$K18,BK$7&lt;=$K18+$L18-1),2,IF(AND($C18="Milestone",BK$7&gt;=$K18,BK$7&lt;=$K18+$L18-1),1,""))</f>
        <v/>
      </c>
      <c r="BL18" s="141">
        <f>IF(AND($C18="Goal",BL$7&gt;=$K18,BL$7&lt;=$K18+$L18-1),2,IF(AND($C18="Milestone",BL$7&gt;=$K18,BL$7&lt;=$K18+$L18-1),1,""))</f>
        <v/>
      </c>
      <c r="BM18" s="141">
        <f>IF(AND($C18="Goal",BM$7&gt;=$K18,BM$7&lt;=$K18+$L18-1),2,IF(AND($C18="Milestone",BM$7&gt;=$K18,BM$7&lt;=$K18+$L18-1),1,""))</f>
        <v/>
      </c>
      <c r="BN18" s="141">
        <f>IF(AND($C18="Goal",BN$7&gt;=$K18,BN$7&lt;=$K18+$L18-1),2,IF(AND($C18="Milestone",BN$7&gt;=$K18,BN$7&lt;=$K18+$L18-1),1,""))</f>
        <v/>
      </c>
      <c r="BO18" s="141">
        <f>IF(AND($C18="Goal",BO$7&gt;=$K18,BO$7&lt;=$K18+$L18-1),2,IF(AND($C18="Milestone",BO$7&gt;=$K18,BO$7&lt;=$K18+$L18-1),1,""))</f>
        <v/>
      </c>
      <c r="BP18" s="141">
        <f>IF(AND($C18="Goal",BP$7&gt;=$K18,BP$7&lt;=$K18+$L18-1),2,IF(AND($C18="Milestone",BP$7&gt;=$K18,BP$7&lt;=$K18+$L18-1),1,""))</f>
        <v/>
      </c>
      <c r="BQ18" s="141">
        <f>IF(AND($C18="Goal",BQ$7&gt;=$K18,BQ$7&lt;=$K18+$L18-1),2,IF(AND($C18="Milestone",BQ$7&gt;=$K18,BQ$7&lt;=$K18+$L18-1),1,""))</f>
        <v/>
      </c>
    </row>
    <row r="19" ht="40" customFormat="1" customHeight="1" s="1">
      <c r="A19" s="6" t="n"/>
      <c r="B19" s="155" t="inlineStr">
        <is>
          <t>Task 2</t>
        </is>
      </c>
      <c r="C19" s="147" t="inlineStr">
        <is>
          <t>On Track</t>
        </is>
      </c>
      <c r="D19" s="147" t="n"/>
      <c r="E19" s="49" t="n">
        <v>0.5</v>
      </c>
      <c r="F19" s="49" t="n"/>
      <c r="G19" s="49" t="n"/>
      <c r="H19" s="49" t="n"/>
      <c r="I19" s="49" t="n"/>
      <c r="J19" s="49" t="n"/>
      <c r="K19" s="71">
        <f>K18+2</f>
        <v/>
      </c>
      <c r="L19" s="111" t="n">
        <v>9</v>
      </c>
      <c r="M19" s="147" t="n"/>
      <c r="N19" s="141">
        <f>IF(AND($C19="Goal",N$7&gt;=$K19,N$7&lt;=$K19+$L19-1),2,IF(AND($C19="Milestone",N$7&gt;=$K19,N$7&lt;=$K19+$L19-1),1,""))</f>
        <v/>
      </c>
      <c r="O19" s="141">
        <f>IF(AND($C19="Goal",O$7&gt;=$K19,O$7&lt;=$K19+$L19-1),2,IF(AND($C19="Milestone",O$7&gt;=$K19,O$7&lt;=$K19+$L19-1),1,""))</f>
        <v/>
      </c>
      <c r="P19" s="141">
        <f>IF(AND($C19="Goal",P$7&gt;=$K19,P$7&lt;=$K19+$L19-1),2,IF(AND($C19="Milestone",P$7&gt;=$K19,P$7&lt;=$K19+$L19-1),1,""))</f>
        <v/>
      </c>
      <c r="Q19" s="141">
        <f>IF(AND($C19="Goal",Q$7&gt;=$K19,Q$7&lt;=$K19+$L19-1),2,IF(AND($C19="Milestone",Q$7&gt;=$K19,Q$7&lt;=$K19+$L19-1),1,""))</f>
        <v/>
      </c>
      <c r="R19" s="141">
        <f>IF(AND($C19="Goal",R$7&gt;=$K19,R$7&lt;=$K19+$L19-1),2,IF(AND($C19="Milestone",R$7&gt;=$K19,R$7&lt;=$K19+$L19-1),1,""))</f>
        <v/>
      </c>
      <c r="S19" s="141">
        <f>IF(AND($C19="Goal",S$7&gt;=$K19,S$7&lt;=$K19+$L19-1),2,IF(AND($C19="Milestone",S$7&gt;=$K19,S$7&lt;=$K19+$L19-1),1,""))</f>
        <v/>
      </c>
      <c r="T19" s="141">
        <f>IF(AND($C19="Goal",T$7&gt;=$K19,T$7&lt;=$K19+$L19-1),2,IF(AND($C19="Milestone",T$7&gt;=$K19,T$7&lt;=$K19+$L19-1),1,""))</f>
        <v/>
      </c>
      <c r="U19" s="141">
        <f>IF(AND($C19="Goal",U$7&gt;=$K19,U$7&lt;=$K19+$L19-1),2,IF(AND($C19="Milestone",U$7&gt;=$K19,U$7&lt;=$K19+$L19-1),1,""))</f>
        <v/>
      </c>
      <c r="V19" s="141">
        <f>IF(AND($C19="Goal",V$7&gt;=$K19,V$7&lt;=$K19+$L19-1),2,IF(AND($C19="Milestone",V$7&gt;=$K19,V$7&lt;=$K19+$L19-1),1,""))</f>
        <v/>
      </c>
      <c r="W19" s="141">
        <f>IF(AND($C19="Goal",W$7&gt;=$K19,W$7&lt;=$K19+$L19-1),2,IF(AND($C19="Milestone",W$7&gt;=$K19,W$7&lt;=$K19+$L19-1),1,""))</f>
        <v/>
      </c>
      <c r="X19" s="141">
        <f>IF(AND($C19="Goal",X$7&gt;=$K19,X$7&lt;=$K19+$L19-1),2,IF(AND($C19="Milestone",X$7&gt;=$K19,X$7&lt;=$K19+$L19-1),1,""))</f>
        <v/>
      </c>
      <c r="Y19" s="141">
        <f>IF(AND($C19="Goal",Y$7&gt;=$K19,Y$7&lt;=$K19+$L19-1),2,IF(AND($C19="Milestone",Y$7&gt;=$K19,Y$7&lt;=$K19+$L19-1),1,""))</f>
        <v/>
      </c>
      <c r="Z19" s="141">
        <f>IF(AND($C19="Goal",Z$7&gt;=$K19,Z$7&lt;=$K19+$L19-1),2,IF(AND($C19="Milestone",Z$7&gt;=$K19,Z$7&lt;=$K19+$L19-1),1,""))</f>
        <v/>
      </c>
      <c r="AA19" s="141">
        <f>IF(AND($C19="Goal",AA$7&gt;=$K19,AA$7&lt;=$K19+$L19-1),2,IF(AND($C19="Milestone",AA$7&gt;=$K19,AA$7&lt;=$K19+$L19-1),1,""))</f>
        <v/>
      </c>
      <c r="AB19" s="141">
        <f>IF(AND($C19="Goal",AB$7&gt;=$K19,AB$7&lt;=$K19+$L19-1),2,IF(AND($C19="Milestone",AB$7&gt;=$K19,AB$7&lt;=$K19+$L19-1),1,""))</f>
        <v/>
      </c>
      <c r="AC19" s="141">
        <f>IF(AND($C19="Goal",AC$7&gt;=$K19,AC$7&lt;=$K19+$L19-1),2,IF(AND($C19="Milestone",AC$7&gt;=$K19,AC$7&lt;=$K19+$L19-1),1,""))</f>
        <v/>
      </c>
      <c r="AD19" s="141">
        <f>IF(AND($C19="Goal",AD$7&gt;=$K19,AD$7&lt;=$K19+$L19-1),2,IF(AND($C19="Milestone",AD$7&gt;=$K19,AD$7&lt;=$K19+$L19-1),1,""))</f>
        <v/>
      </c>
      <c r="AE19" s="141">
        <f>IF(AND($C19="Goal",AE$7&gt;=$K19,AE$7&lt;=$K19+$L19-1),2,IF(AND($C19="Milestone",AE$7&gt;=$K19,AE$7&lt;=$K19+$L19-1),1,""))</f>
        <v/>
      </c>
      <c r="AF19" s="141">
        <f>IF(AND($C19="Goal",AF$7&gt;=$K19,AF$7&lt;=$K19+$L19-1),2,IF(AND($C19="Milestone",AF$7&gt;=$K19,AF$7&lt;=$K19+$L19-1),1,""))</f>
        <v/>
      </c>
      <c r="AG19" s="141">
        <f>IF(AND($C19="Goal",AG$7&gt;=$K19,AG$7&lt;=$K19+$L19-1),2,IF(AND($C19="Milestone",AG$7&gt;=$K19,AG$7&lt;=$K19+$L19-1),1,""))</f>
        <v/>
      </c>
      <c r="AH19" s="141">
        <f>IF(AND($C19="Goal",AH$7&gt;=$K19,AH$7&lt;=$K19+$L19-1),2,IF(AND($C19="Milestone",AH$7&gt;=$K19,AH$7&lt;=$K19+$L19-1),1,""))</f>
        <v/>
      </c>
      <c r="AI19" s="141">
        <f>IF(AND($C19="Goal",AI$7&gt;=$K19,AI$7&lt;=$K19+$L19-1),2,IF(AND($C19="Milestone",AI$7&gt;=$K19,AI$7&lt;=$K19+$L19-1),1,""))</f>
        <v/>
      </c>
      <c r="AJ19" s="141">
        <f>IF(AND($C19="Goal",AJ$7&gt;=$K19,AJ$7&lt;=$K19+$L19-1),2,IF(AND($C19="Milestone",AJ$7&gt;=$K19,AJ$7&lt;=$K19+$L19-1),1,""))</f>
        <v/>
      </c>
      <c r="AK19" s="141">
        <f>IF(AND($C19="Goal",AK$7&gt;=$K19,AK$7&lt;=$K19+$L19-1),2,IF(AND($C19="Milestone",AK$7&gt;=$K19,AK$7&lt;=$K19+$L19-1),1,""))</f>
        <v/>
      </c>
      <c r="AL19" s="141">
        <f>IF(AND($C19="Goal",AL$7&gt;=$K19,AL$7&lt;=$K19+$L19-1),2,IF(AND($C19="Milestone",AL$7&gt;=$K19,AL$7&lt;=$K19+$L19-1),1,""))</f>
        <v/>
      </c>
      <c r="AM19" s="141">
        <f>IF(AND($C19="Goal",AM$7&gt;=$K19,AM$7&lt;=$K19+$L19-1),2,IF(AND($C19="Milestone",AM$7&gt;=$K19,AM$7&lt;=$K19+$L19-1),1,""))</f>
        <v/>
      </c>
      <c r="AN19" s="141">
        <f>IF(AND($C19="Goal",AN$7&gt;=$K19,AN$7&lt;=$K19+$L19-1),2,IF(AND($C19="Milestone",AN$7&gt;=$K19,AN$7&lt;=$K19+$L19-1),1,""))</f>
        <v/>
      </c>
      <c r="AO19" s="141">
        <f>IF(AND($C19="Goal",AO$7&gt;=$K19,AO$7&lt;=$K19+$L19-1),2,IF(AND($C19="Milestone",AO$7&gt;=$K19,AO$7&lt;=$K19+$L19-1),1,""))</f>
        <v/>
      </c>
      <c r="AP19" s="141">
        <f>IF(AND($C19="Goal",AP$7&gt;=$K19,AP$7&lt;=$K19+$L19-1),2,IF(AND($C19="Milestone",AP$7&gt;=$K19,AP$7&lt;=$K19+$L19-1),1,""))</f>
        <v/>
      </c>
      <c r="AQ19" s="141">
        <f>IF(AND($C19="Goal",AQ$7&gt;=$K19,AQ$7&lt;=$K19+$L19-1),2,IF(AND($C19="Milestone",AQ$7&gt;=$K19,AQ$7&lt;=$K19+$L19-1),1,""))</f>
        <v/>
      </c>
      <c r="AR19" s="141">
        <f>IF(AND($C19="Goal",AR$7&gt;=$K19,AR$7&lt;=$K19+$L19-1),2,IF(AND($C19="Milestone",AR$7&gt;=$K19,AR$7&lt;=$K19+$L19-1),1,""))</f>
        <v/>
      </c>
      <c r="AS19" s="141">
        <f>IF(AND($C19="Goal",AS$7&gt;=$K19,AS$7&lt;=$K19+$L19-1),2,IF(AND($C19="Milestone",AS$7&gt;=$K19,AS$7&lt;=$K19+$L19-1),1,""))</f>
        <v/>
      </c>
      <c r="AT19" s="141">
        <f>IF(AND($C19="Goal",AT$7&gt;=$K19,AT$7&lt;=$K19+$L19-1),2,IF(AND($C19="Milestone",AT$7&gt;=$K19,AT$7&lt;=$K19+$L19-1),1,""))</f>
        <v/>
      </c>
      <c r="AU19" s="141">
        <f>IF(AND($C19="Goal",AU$7&gt;=$K19,AU$7&lt;=$K19+$L19-1),2,IF(AND($C19="Milestone",AU$7&gt;=$K19,AU$7&lt;=$K19+$L19-1),1,""))</f>
        <v/>
      </c>
      <c r="AV19" s="141">
        <f>IF(AND($C19="Goal",AV$7&gt;=$K19,AV$7&lt;=$K19+$L19-1),2,IF(AND($C19="Milestone",AV$7&gt;=$K19,AV$7&lt;=$K19+$L19-1),1,""))</f>
        <v/>
      </c>
      <c r="AW19" s="141">
        <f>IF(AND($C19="Goal",AW$7&gt;=$K19,AW$7&lt;=$K19+$L19-1),2,IF(AND($C19="Milestone",AW$7&gt;=$K19,AW$7&lt;=$K19+$L19-1),1,""))</f>
        <v/>
      </c>
      <c r="AX19" s="141">
        <f>IF(AND($C19="Goal",AX$7&gt;=$K19,AX$7&lt;=$K19+$L19-1),2,IF(AND($C19="Milestone",AX$7&gt;=$K19,AX$7&lt;=$K19+$L19-1),1,""))</f>
        <v/>
      </c>
      <c r="AY19" s="141">
        <f>IF(AND($C19="Goal",AY$7&gt;=$K19,AY$7&lt;=$K19+$L19-1),2,IF(AND($C19="Milestone",AY$7&gt;=$K19,AY$7&lt;=$K19+$L19-1),1,""))</f>
        <v/>
      </c>
      <c r="AZ19" s="141">
        <f>IF(AND($C19="Goal",AZ$7&gt;=$K19,AZ$7&lt;=$K19+$L19-1),2,IF(AND($C19="Milestone",AZ$7&gt;=$K19,AZ$7&lt;=$K19+$L19-1),1,""))</f>
        <v/>
      </c>
      <c r="BA19" s="141">
        <f>IF(AND($C19="Goal",BA$7&gt;=$K19,BA$7&lt;=$K19+$L19-1),2,IF(AND($C19="Milestone",BA$7&gt;=$K19,BA$7&lt;=$K19+$L19-1),1,""))</f>
        <v/>
      </c>
      <c r="BB19" s="141">
        <f>IF(AND($C19="Goal",BB$7&gt;=$K19,BB$7&lt;=$K19+$L19-1),2,IF(AND($C19="Milestone",BB$7&gt;=$K19,BB$7&lt;=$K19+$L19-1),1,""))</f>
        <v/>
      </c>
      <c r="BC19" s="141">
        <f>IF(AND($C19="Goal",BC$7&gt;=$K19,BC$7&lt;=$K19+$L19-1),2,IF(AND($C19="Milestone",BC$7&gt;=$K19,BC$7&lt;=$K19+$L19-1),1,""))</f>
        <v/>
      </c>
      <c r="BD19" s="141">
        <f>IF(AND($C19="Goal",BD$7&gt;=$K19,BD$7&lt;=$K19+$L19-1),2,IF(AND($C19="Milestone",BD$7&gt;=$K19,BD$7&lt;=$K19+$L19-1),1,""))</f>
        <v/>
      </c>
      <c r="BE19" s="141">
        <f>IF(AND($C19="Goal",BE$7&gt;=$K19,BE$7&lt;=$K19+$L19-1),2,IF(AND($C19="Milestone",BE$7&gt;=$K19,BE$7&lt;=$K19+$L19-1),1,""))</f>
        <v/>
      </c>
      <c r="BF19" s="141">
        <f>IF(AND($C19="Goal",BF$7&gt;=$K19,BF$7&lt;=$K19+$L19-1),2,IF(AND($C19="Milestone",BF$7&gt;=$K19,BF$7&lt;=$K19+$L19-1),1,""))</f>
        <v/>
      </c>
      <c r="BG19" s="141">
        <f>IF(AND($C19="Goal",BG$7&gt;=$K19,BG$7&lt;=$K19+$L19-1),2,IF(AND($C19="Milestone",BG$7&gt;=$K19,BG$7&lt;=$K19+$L19-1),1,""))</f>
        <v/>
      </c>
      <c r="BH19" s="141">
        <f>IF(AND($C19="Goal",BH$7&gt;=$K19,BH$7&lt;=$K19+$L19-1),2,IF(AND($C19="Milestone",BH$7&gt;=$K19,BH$7&lt;=$K19+$L19-1),1,""))</f>
        <v/>
      </c>
      <c r="BI19" s="141">
        <f>IF(AND($C19="Goal",BI$7&gt;=$K19,BI$7&lt;=$K19+$L19-1),2,IF(AND($C19="Milestone",BI$7&gt;=$K19,BI$7&lt;=$K19+$L19-1),1,""))</f>
        <v/>
      </c>
      <c r="BJ19" s="141">
        <f>IF(AND($C19="Goal",BJ$7&gt;=$K19,BJ$7&lt;=$K19+$L19-1),2,IF(AND($C19="Milestone",BJ$7&gt;=$K19,BJ$7&lt;=$K19+$L19-1),1,""))</f>
        <v/>
      </c>
      <c r="BK19" s="141">
        <f>IF(AND($C19="Goal",BK$7&gt;=$K19,BK$7&lt;=$K19+$L19-1),2,IF(AND($C19="Milestone",BK$7&gt;=$K19,BK$7&lt;=$K19+$L19-1),1,""))</f>
        <v/>
      </c>
      <c r="BL19" s="141">
        <f>IF(AND($C19="Goal",BL$7&gt;=$K19,BL$7&lt;=$K19+$L19-1),2,IF(AND($C19="Milestone",BL$7&gt;=$K19,BL$7&lt;=$K19+$L19-1),1,""))</f>
        <v/>
      </c>
      <c r="BM19" s="141">
        <f>IF(AND($C19="Goal",BM$7&gt;=$K19,BM$7&lt;=$K19+$L19-1),2,IF(AND($C19="Milestone",BM$7&gt;=$K19,BM$7&lt;=$K19+$L19-1),1,""))</f>
        <v/>
      </c>
      <c r="BN19" s="141">
        <f>IF(AND($C19="Goal",BN$7&gt;=$K19,BN$7&lt;=$K19+$L19-1),2,IF(AND($C19="Milestone",BN$7&gt;=$K19,BN$7&lt;=$K19+$L19-1),1,""))</f>
        <v/>
      </c>
      <c r="BO19" s="141">
        <f>IF(AND($C19="Goal",BO$7&gt;=$K19,BO$7&lt;=$K19+$L19-1),2,IF(AND($C19="Milestone",BO$7&gt;=$K19,BO$7&lt;=$K19+$L19-1),1,""))</f>
        <v/>
      </c>
      <c r="BP19" s="141">
        <f>IF(AND($C19="Goal",BP$7&gt;=$K19,BP$7&lt;=$K19+$L19-1),2,IF(AND($C19="Milestone",BP$7&gt;=$K19,BP$7&lt;=$K19+$L19-1),1,""))</f>
        <v/>
      </c>
      <c r="BQ19" s="141">
        <f>IF(AND($C19="Goal",BQ$7&gt;=$K19,BQ$7&lt;=$K19+$L19-1),2,IF(AND($C19="Milestone",BQ$7&gt;=$K19,BQ$7&lt;=$K19+$L19-1),1,""))</f>
        <v/>
      </c>
    </row>
    <row r="20" ht="40" customFormat="1" customHeight="1" s="1">
      <c r="A20" s="6" t="n"/>
      <c r="B20" s="155" t="inlineStr">
        <is>
          <t>Task 3</t>
        </is>
      </c>
      <c r="C20" s="147" t="inlineStr">
        <is>
          <t>Low Risk</t>
        </is>
      </c>
      <c r="D20" s="147" t="n"/>
      <c r="E20" s="49" t="n">
        <v>0.33</v>
      </c>
      <c r="F20" s="49" t="n"/>
      <c r="G20" s="49" t="n"/>
      <c r="H20" s="49" t="n"/>
      <c r="I20" s="49" t="n"/>
      <c r="J20" s="49" t="n"/>
      <c r="K20" s="71">
        <f>K19+5</f>
        <v/>
      </c>
      <c r="L20" s="111" t="n">
        <v>11</v>
      </c>
      <c r="M20" s="147" t="n"/>
      <c r="N20" s="141">
        <f>IF(AND($C20="Goal",N$7&gt;=$K20,N$7&lt;=$K20+$L20-1),2,IF(AND($C20="Milestone",N$7&gt;=$K20,N$7&lt;=$K20+$L20-1),1,""))</f>
        <v/>
      </c>
      <c r="O20" s="141">
        <f>IF(AND($C20="Goal",O$7&gt;=$K20,O$7&lt;=$K20+$L20-1),2,IF(AND($C20="Milestone",O$7&gt;=$K20,O$7&lt;=$K20+$L20-1),1,""))</f>
        <v/>
      </c>
      <c r="P20" s="141">
        <f>IF(AND($C20="Goal",P$7&gt;=$K20,P$7&lt;=$K20+$L20-1),2,IF(AND($C20="Milestone",P$7&gt;=$K20,P$7&lt;=$K20+$L20-1),1,""))</f>
        <v/>
      </c>
      <c r="Q20" s="141">
        <f>IF(AND($C20="Goal",Q$7&gt;=$K20,Q$7&lt;=$K20+$L20-1),2,IF(AND($C20="Milestone",Q$7&gt;=$K20,Q$7&lt;=$K20+$L20-1),1,""))</f>
        <v/>
      </c>
      <c r="R20" s="141">
        <f>IF(AND($C20="Goal",R$7&gt;=$K20,R$7&lt;=$K20+$L20-1),2,IF(AND($C20="Milestone",R$7&gt;=$K20,R$7&lt;=$K20+$L20-1),1,""))</f>
        <v/>
      </c>
      <c r="S20" s="141">
        <f>IF(AND($C20="Goal",S$7&gt;=$K20,S$7&lt;=$K20+$L20-1),2,IF(AND($C20="Milestone",S$7&gt;=$K20,S$7&lt;=$K20+$L20-1),1,""))</f>
        <v/>
      </c>
      <c r="T20" s="141">
        <f>IF(AND($C20="Goal",T$7&gt;=$K20,T$7&lt;=$K20+$L20-1),2,IF(AND($C20="Milestone",T$7&gt;=$K20,T$7&lt;=$K20+$L20-1),1,""))</f>
        <v/>
      </c>
      <c r="U20" s="141">
        <f>IF(AND($C20="Goal",U$7&gt;=$K20,U$7&lt;=$K20+$L20-1),2,IF(AND($C20="Milestone",U$7&gt;=$K20,U$7&lt;=$K20+$L20-1),1,""))</f>
        <v/>
      </c>
      <c r="V20" s="141">
        <f>IF(AND($C20="Goal",V$7&gt;=$K20,V$7&lt;=$K20+$L20-1),2,IF(AND($C20="Milestone",V$7&gt;=$K20,V$7&lt;=$K20+$L20-1),1,""))</f>
        <v/>
      </c>
      <c r="W20" s="141">
        <f>IF(AND($C20="Goal",W$7&gt;=$K20,W$7&lt;=$K20+$L20-1),2,IF(AND($C20="Milestone",W$7&gt;=$K20,W$7&lt;=$K20+$L20-1),1,""))</f>
        <v/>
      </c>
      <c r="X20" s="141">
        <f>IF(AND($C20="Goal",X$7&gt;=$K20,X$7&lt;=$K20+$L20-1),2,IF(AND($C20="Milestone",X$7&gt;=$K20,X$7&lt;=$K20+$L20-1),1,""))</f>
        <v/>
      </c>
      <c r="Y20" s="141">
        <f>IF(AND($C20="Goal",Y$7&gt;=$K20,Y$7&lt;=$K20+$L20-1),2,IF(AND($C20="Milestone",Y$7&gt;=$K20,Y$7&lt;=$K20+$L20-1),1,""))</f>
        <v/>
      </c>
      <c r="Z20" s="141">
        <f>IF(AND($C20="Goal",Z$7&gt;=$K20,Z$7&lt;=$K20+$L20-1),2,IF(AND($C20="Milestone",Z$7&gt;=$K20,Z$7&lt;=$K20+$L20-1),1,""))</f>
        <v/>
      </c>
      <c r="AA20" s="141">
        <f>IF(AND($C20="Goal",AA$7&gt;=$K20,AA$7&lt;=$K20+$L20-1),2,IF(AND($C20="Milestone",AA$7&gt;=$K20,AA$7&lt;=$K20+$L20-1),1,""))</f>
        <v/>
      </c>
      <c r="AB20" s="141">
        <f>IF(AND($C20="Goal",AB$7&gt;=$K20,AB$7&lt;=$K20+$L20-1),2,IF(AND($C20="Milestone",AB$7&gt;=$K20,AB$7&lt;=$K20+$L20-1),1,""))</f>
        <v/>
      </c>
      <c r="AC20" s="141">
        <f>IF(AND($C20="Goal",AC$7&gt;=$K20,AC$7&lt;=$K20+$L20-1),2,IF(AND($C20="Milestone",AC$7&gt;=$K20,AC$7&lt;=$K20+$L20-1),1,""))</f>
        <v/>
      </c>
      <c r="AD20" s="141">
        <f>IF(AND($C20="Goal",AD$7&gt;=$K20,AD$7&lt;=$K20+$L20-1),2,IF(AND($C20="Milestone",AD$7&gt;=$K20,AD$7&lt;=$K20+$L20-1),1,""))</f>
        <v/>
      </c>
      <c r="AE20" s="141">
        <f>IF(AND($C20="Goal",AE$7&gt;=$K20,AE$7&lt;=$K20+$L20-1),2,IF(AND($C20="Milestone",AE$7&gt;=$K20,AE$7&lt;=$K20+$L20-1),1,""))</f>
        <v/>
      </c>
      <c r="AF20" s="141">
        <f>IF(AND($C20="Goal",AF$7&gt;=$K20,AF$7&lt;=$K20+$L20-1),2,IF(AND($C20="Milestone",AF$7&gt;=$K20,AF$7&lt;=$K20+$L20-1),1,""))</f>
        <v/>
      </c>
      <c r="AG20" s="141">
        <f>IF(AND($C20="Goal",AG$7&gt;=$K20,AG$7&lt;=$K20+$L20-1),2,IF(AND($C20="Milestone",AG$7&gt;=$K20,AG$7&lt;=$K20+$L20-1),1,""))</f>
        <v/>
      </c>
      <c r="AH20" s="141">
        <f>IF(AND($C20="Goal",AH$7&gt;=$K20,AH$7&lt;=$K20+$L20-1),2,IF(AND($C20="Milestone",AH$7&gt;=$K20,AH$7&lt;=$K20+$L20-1),1,""))</f>
        <v/>
      </c>
      <c r="AI20" s="141">
        <f>IF(AND($C20="Goal",AI$7&gt;=$K20,AI$7&lt;=$K20+$L20-1),2,IF(AND($C20="Milestone",AI$7&gt;=$K20,AI$7&lt;=$K20+$L20-1),1,""))</f>
        <v/>
      </c>
      <c r="AJ20" s="141">
        <f>IF(AND($C20="Goal",AJ$7&gt;=$K20,AJ$7&lt;=$K20+$L20-1),2,IF(AND($C20="Milestone",AJ$7&gt;=$K20,AJ$7&lt;=$K20+$L20-1),1,""))</f>
        <v/>
      </c>
      <c r="AK20" s="141">
        <f>IF(AND($C20="Goal",AK$7&gt;=$K20,AK$7&lt;=$K20+$L20-1),2,IF(AND($C20="Milestone",AK$7&gt;=$K20,AK$7&lt;=$K20+$L20-1),1,""))</f>
        <v/>
      </c>
      <c r="AL20" s="141">
        <f>IF(AND($C20="Goal",AL$7&gt;=$K20,AL$7&lt;=$K20+$L20-1),2,IF(AND($C20="Milestone",AL$7&gt;=$K20,AL$7&lt;=$K20+$L20-1),1,""))</f>
        <v/>
      </c>
      <c r="AM20" s="141">
        <f>IF(AND($C20="Goal",AM$7&gt;=$K20,AM$7&lt;=$K20+$L20-1),2,IF(AND($C20="Milestone",AM$7&gt;=$K20,AM$7&lt;=$K20+$L20-1),1,""))</f>
        <v/>
      </c>
      <c r="AN20" s="141">
        <f>IF(AND($C20="Goal",AN$7&gt;=$K20,AN$7&lt;=$K20+$L20-1),2,IF(AND($C20="Milestone",AN$7&gt;=$K20,AN$7&lt;=$K20+$L20-1),1,""))</f>
        <v/>
      </c>
      <c r="AO20" s="141">
        <f>IF(AND($C20="Goal",AO$7&gt;=$K20,AO$7&lt;=$K20+$L20-1),2,IF(AND($C20="Milestone",AO$7&gt;=$K20,AO$7&lt;=$K20+$L20-1),1,""))</f>
        <v/>
      </c>
      <c r="AP20" s="141">
        <f>IF(AND($C20="Goal",AP$7&gt;=$K20,AP$7&lt;=$K20+$L20-1),2,IF(AND($C20="Milestone",AP$7&gt;=$K20,AP$7&lt;=$K20+$L20-1),1,""))</f>
        <v/>
      </c>
      <c r="AQ20" s="141">
        <f>IF(AND($C20="Goal",AQ$7&gt;=$K20,AQ$7&lt;=$K20+$L20-1),2,IF(AND($C20="Milestone",AQ$7&gt;=$K20,AQ$7&lt;=$K20+$L20-1),1,""))</f>
        <v/>
      </c>
      <c r="AR20" s="141">
        <f>IF(AND($C20="Goal",AR$7&gt;=$K20,AR$7&lt;=$K20+$L20-1),2,IF(AND($C20="Milestone",AR$7&gt;=$K20,AR$7&lt;=$K20+$L20-1),1,""))</f>
        <v/>
      </c>
      <c r="AS20" s="141">
        <f>IF(AND($C20="Goal",AS$7&gt;=$K20,AS$7&lt;=$K20+$L20-1),2,IF(AND($C20="Milestone",AS$7&gt;=$K20,AS$7&lt;=$K20+$L20-1),1,""))</f>
        <v/>
      </c>
      <c r="AT20" s="141">
        <f>IF(AND($C20="Goal",AT$7&gt;=$K20,AT$7&lt;=$K20+$L20-1),2,IF(AND($C20="Milestone",AT$7&gt;=$K20,AT$7&lt;=$K20+$L20-1),1,""))</f>
        <v/>
      </c>
      <c r="AU20" s="141">
        <f>IF(AND($C20="Goal",AU$7&gt;=$K20,AU$7&lt;=$K20+$L20-1),2,IF(AND($C20="Milestone",AU$7&gt;=$K20,AU$7&lt;=$K20+$L20-1),1,""))</f>
        <v/>
      </c>
      <c r="AV20" s="141">
        <f>IF(AND($C20="Goal",AV$7&gt;=$K20,AV$7&lt;=$K20+$L20-1),2,IF(AND($C20="Milestone",AV$7&gt;=$K20,AV$7&lt;=$K20+$L20-1),1,""))</f>
        <v/>
      </c>
      <c r="AW20" s="141">
        <f>IF(AND($C20="Goal",AW$7&gt;=$K20,AW$7&lt;=$K20+$L20-1),2,IF(AND($C20="Milestone",AW$7&gt;=$K20,AW$7&lt;=$K20+$L20-1),1,""))</f>
        <v/>
      </c>
      <c r="AX20" s="141">
        <f>IF(AND($C20="Goal",AX$7&gt;=$K20,AX$7&lt;=$K20+$L20-1),2,IF(AND($C20="Milestone",AX$7&gt;=$K20,AX$7&lt;=$K20+$L20-1),1,""))</f>
        <v/>
      </c>
      <c r="AY20" s="141">
        <f>IF(AND($C20="Goal",AY$7&gt;=$K20,AY$7&lt;=$K20+$L20-1),2,IF(AND($C20="Milestone",AY$7&gt;=$K20,AY$7&lt;=$K20+$L20-1),1,""))</f>
        <v/>
      </c>
      <c r="AZ20" s="141">
        <f>IF(AND($C20="Goal",AZ$7&gt;=$K20,AZ$7&lt;=$K20+$L20-1),2,IF(AND($C20="Milestone",AZ$7&gt;=$K20,AZ$7&lt;=$K20+$L20-1),1,""))</f>
        <v/>
      </c>
      <c r="BA20" s="141">
        <f>IF(AND($C20="Goal",BA$7&gt;=$K20,BA$7&lt;=$K20+$L20-1),2,IF(AND($C20="Milestone",BA$7&gt;=$K20,BA$7&lt;=$K20+$L20-1),1,""))</f>
        <v/>
      </c>
      <c r="BB20" s="141">
        <f>IF(AND($C20="Goal",BB$7&gt;=$K20,BB$7&lt;=$K20+$L20-1),2,IF(AND($C20="Milestone",BB$7&gt;=$K20,BB$7&lt;=$K20+$L20-1),1,""))</f>
        <v/>
      </c>
      <c r="BC20" s="141">
        <f>IF(AND($C20="Goal",BC$7&gt;=$K20,BC$7&lt;=$K20+$L20-1),2,IF(AND($C20="Milestone",BC$7&gt;=$K20,BC$7&lt;=$K20+$L20-1),1,""))</f>
        <v/>
      </c>
      <c r="BD20" s="141">
        <f>IF(AND($C20="Goal",BD$7&gt;=$K20,BD$7&lt;=$K20+$L20-1),2,IF(AND($C20="Milestone",BD$7&gt;=$K20,BD$7&lt;=$K20+$L20-1),1,""))</f>
        <v/>
      </c>
      <c r="BE20" s="141">
        <f>IF(AND($C20="Goal",BE$7&gt;=$K20,BE$7&lt;=$K20+$L20-1),2,IF(AND($C20="Milestone",BE$7&gt;=$K20,BE$7&lt;=$K20+$L20-1),1,""))</f>
        <v/>
      </c>
      <c r="BF20" s="141">
        <f>IF(AND($C20="Goal",BF$7&gt;=$K20,BF$7&lt;=$K20+$L20-1),2,IF(AND($C20="Milestone",BF$7&gt;=$K20,BF$7&lt;=$K20+$L20-1),1,""))</f>
        <v/>
      </c>
      <c r="BG20" s="141">
        <f>IF(AND($C20="Goal",BG$7&gt;=$K20,BG$7&lt;=$K20+$L20-1),2,IF(AND($C20="Milestone",BG$7&gt;=$K20,BG$7&lt;=$K20+$L20-1),1,""))</f>
        <v/>
      </c>
      <c r="BH20" s="141">
        <f>IF(AND($C20="Goal",BH$7&gt;=$K20,BH$7&lt;=$K20+$L20-1),2,IF(AND($C20="Milestone",BH$7&gt;=$K20,BH$7&lt;=$K20+$L20-1),1,""))</f>
        <v/>
      </c>
      <c r="BI20" s="141">
        <f>IF(AND($C20="Goal",BI$7&gt;=$K20,BI$7&lt;=$K20+$L20-1),2,IF(AND($C20="Milestone",BI$7&gt;=$K20,BI$7&lt;=$K20+$L20-1),1,""))</f>
        <v/>
      </c>
      <c r="BJ20" s="141">
        <f>IF(AND($C20="Goal",BJ$7&gt;=$K20,BJ$7&lt;=$K20+$L20-1),2,IF(AND($C20="Milestone",BJ$7&gt;=$K20,BJ$7&lt;=$K20+$L20-1),1,""))</f>
        <v/>
      </c>
      <c r="BK20" s="141">
        <f>IF(AND($C20="Goal",BK$7&gt;=$K20,BK$7&lt;=$K20+$L20-1),2,IF(AND($C20="Milestone",BK$7&gt;=$K20,BK$7&lt;=$K20+$L20-1),1,""))</f>
        <v/>
      </c>
      <c r="BL20" s="141">
        <f>IF(AND($C20="Goal",BL$7&gt;=$K20,BL$7&lt;=$K20+$L20-1),2,IF(AND($C20="Milestone",BL$7&gt;=$K20,BL$7&lt;=$K20+$L20-1),1,""))</f>
        <v/>
      </c>
      <c r="BM20" s="141">
        <f>IF(AND($C20="Goal",BM$7&gt;=$K20,BM$7&lt;=$K20+$L20-1),2,IF(AND($C20="Milestone",BM$7&gt;=$K20,BM$7&lt;=$K20+$L20-1),1,""))</f>
        <v/>
      </c>
      <c r="BN20" s="141">
        <f>IF(AND($C20="Goal",BN$7&gt;=$K20,BN$7&lt;=$K20+$L20-1),2,IF(AND($C20="Milestone",BN$7&gt;=$K20,BN$7&lt;=$K20+$L20-1),1,""))</f>
        <v/>
      </c>
      <c r="BO20" s="141">
        <f>IF(AND($C20="Goal",BO$7&gt;=$K20,BO$7&lt;=$K20+$L20-1),2,IF(AND($C20="Milestone",BO$7&gt;=$K20,BO$7&lt;=$K20+$L20-1),1,""))</f>
        <v/>
      </c>
      <c r="BP20" s="141">
        <f>IF(AND($C20="Goal",BP$7&gt;=$K20,BP$7&lt;=$K20+$L20-1),2,IF(AND($C20="Milestone",BP$7&gt;=$K20,BP$7&lt;=$K20+$L20-1),1,""))</f>
        <v/>
      </c>
      <c r="BQ20" s="141">
        <f>IF(AND($C20="Goal",BQ$7&gt;=$K20,BQ$7&lt;=$K20+$L20-1),2,IF(AND($C20="Milestone",BQ$7&gt;=$K20,BQ$7&lt;=$K20+$L20-1),1,""))</f>
        <v/>
      </c>
    </row>
    <row r="21" ht="40" customFormat="1" customHeight="1" s="1">
      <c r="A21" s="6" t="n"/>
      <c r="B21" s="155" t="inlineStr">
        <is>
          <t>Task 4</t>
        </is>
      </c>
      <c r="C21" s="147" t="inlineStr">
        <is>
          <t>Milestone</t>
        </is>
      </c>
      <c r="D21" s="147" t="n"/>
      <c r="E21" s="49" t="n"/>
      <c r="F21" s="49" t="n"/>
      <c r="G21" s="49" t="n"/>
      <c r="H21" s="49" t="n"/>
      <c r="I21" s="49" t="n"/>
      <c r="J21" s="49" t="n"/>
      <c r="K21" s="71">
        <f>K20+2</f>
        <v/>
      </c>
      <c r="L21" s="111" t="n">
        <v>1</v>
      </c>
      <c r="M21" s="147" t="n"/>
      <c r="N21" s="141">
        <f>IF(AND($C21="Goal",N$7&gt;=$K21,N$7&lt;=$K21+$L21-1),2,IF(AND($C21="Milestone",N$7&gt;=$K21,N$7&lt;=$K21+$L21-1),1,""))</f>
        <v/>
      </c>
      <c r="O21" s="141">
        <f>IF(AND($C21="Goal",O$7&gt;=$K21,O$7&lt;=$K21+$L21-1),2,IF(AND($C21="Milestone",O$7&gt;=$K21,O$7&lt;=$K21+$L21-1),1,""))</f>
        <v/>
      </c>
      <c r="P21" s="141">
        <f>IF(AND($C21="Goal",P$7&gt;=$K21,P$7&lt;=$K21+$L21-1),2,IF(AND($C21="Milestone",P$7&gt;=$K21,P$7&lt;=$K21+$L21-1),1,""))</f>
        <v/>
      </c>
      <c r="Q21" s="141">
        <f>IF(AND($C21="Goal",Q$7&gt;=$K21,Q$7&lt;=$K21+$L21-1),2,IF(AND($C21="Milestone",Q$7&gt;=$K21,Q$7&lt;=$K21+$L21-1),1,""))</f>
        <v/>
      </c>
      <c r="R21" s="141">
        <f>IF(AND($C21="Goal",R$7&gt;=$K21,R$7&lt;=$K21+$L21-1),2,IF(AND($C21="Milestone",R$7&gt;=$K21,R$7&lt;=$K21+$L21-1),1,""))</f>
        <v/>
      </c>
      <c r="S21" s="141">
        <f>IF(AND($C21="Goal",S$7&gt;=$K21,S$7&lt;=$K21+$L21-1),2,IF(AND($C21="Milestone",S$7&gt;=$K21,S$7&lt;=$K21+$L21-1),1,""))</f>
        <v/>
      </c>
      <c r="T21" s="141">
        <f>IF(AND($C21="Goal",T$7&gt;=$K21,T$7&lt;=$K21+$L21-1),2,IF(AND($C21="Milestone",T$7&gt;=$K21,T$7&lt;=$K21+$L21-1),1,""))</f>
        <v/>
      </c>
      <c r="U21" s="141">
        <f>IF(AND($C21="Goal",U$7&gt;=$K21,U$7&lt;=$K21+$L21-1),2,IF(AND($C21="Milestone",U$7&gt;=$K21,U$7&lt;=$K21+$L21-1),1,""))</f>
        <v/>
      </c>
      <c r="V21" s="141">
        <f>IF(AND($C21="Goal",V$7&gt;=$K21,V$7&lt;=$K21+$L21-1),2,IF(AND($C21="Milestone",V$7&gt;=$K21,V$7&lt;=$K21+$L21-1),1,""))</f>
        <v/>
      </c>
      <c r="W21" s="141">
        <f>IF(AND($C21="Goal",W$7&gt;=$K21,W$7&lt;=$K21+$L21-1),2,IF(AND($C21="Milestone",W$7&gt;=$K21,W$7&lt;=$K21+$L21-1),1,""))</f>
        <v/>
      </c>
      <c r="X21" s="141">
        <f>IF(AND($C21="Goal",X$7&gt;=$K21,X$7&lt;=$K21+$L21-1),2,IF(AND($C21="Milestone",X$7&gt;=$K21,X$7&lt;=$K21+$L21-1),1,""))</f>
        <v/>
      </c>
      <c r="Y21" s="141">
        <f>IF(AND($C21="Goal",Y$7&gt;=$K21,Y$7&lt;=$K21+$L21-1),2,IF(AND($C21="Milestone",Y$7&gt;=$K21,Y$7&lt;=$K21+$L21-1),1,""))</f>
        <v/>
      </c>
      <c r="Z21" s="141">
        <f>IF(AND($C21="Goal",Z$7&gt;=$K21,Z$7&lt;=$K21+$L21-1),2,IF(AND($C21="Milestone",Z$7&gt;=$K21,Z$7&lt;=$K21+$L21-1),1,""))</f>
        <v/>
      </c>
      <c r="AA21" s="141">
        <f>IF(AND($C21="Goal",AA$7&gt;=$K21,AA$7&lt;=$K21+$L21-1),2,IF(AND($C21="Milestone",AA$7&gt;=$K21,AA$7&lt;=$K21+$L21-1),1,""))</f>
        <v/>
      </c>
      <c r="AB21" s="141">
        <f>IF(AND($C21="Goal",AB$7&gt;=$K21,AB$7&lt;=$K21+$L21-1),2,IF(AND($C21="Milestone",AB$7&gt;=$K21,AB$7&lt;=$K21+$L21-1),1,""))</f>
        <v/>
      </c>
      <c r="AC21" s="141">
        <f>IF(AND($C21="Goal",AC$7&gt;=$K21,AC$7&lt;=$K21+$L21-1),2,IF(AND($C21="Milestone",AC$7&gt;=$K21,AC$7&lt;=$K21+$L21-1),1,""))</f>
        <v/>
      </c>
      <c r="AD21" s="141">
        <f>IF(AND($C21="Goal",AD$7&gt;=$K21,AD$7&lt;=$K21+$L21-1),2,IF(AND($C21="Milestone",AD$7&gt;=$K21,AD$7&lt;=$K21+$L21-1),1,""))</f>
        <v/>
      </c>
      <c r="AE21" s="141">
        <f>IF(AND($C21="Goal",AE$7&gt;=$K21,AE$7&lt;=$K21+$L21-1),2,IF(AND($C21="Milestone",AE$7&gt;=$K21,AE$7&lt;=$K21+$L21-1),1,""))</f>
        <v/>
      </c>
      <c r="AF21" s="141">
        <f>IF(AND($C21="Goal",AF$7&gt;=$K21,AF$7&lt;=$K21+$L21-1),2,IF(AND($C21="Milestone",AF$7&gt;=$K21,AF$7&lt;=$K21+$L21-1),1,""))</f>
        <v/>
      </c>
      <c r="AG21" s="141">
        <f>IF(AND($C21="Goal",AG$7&gt;=$K21,AG$7&lt;=$K21+$L21-1),2,IF(AND($C21="Milestone",AG$7&gt;=$K21,AG$7&lt;=$K21+$L21-1),1,""))</f>
        <v/>
      </c>
      <c r="AH21" s="141">
        <f>IF(AND($C21="Goal",AH$7&gt;=$K21,AH$7&lt;=$K21+$L21-1),2,IF(AND($C21="Milestone",AH$7&gt;=$K21,AH$7&lt;=$K21+$L21-1),1,""))</f>
        <v/>
      </c>
      <c r="AI21" s="141">
        <f>IF(AND($C21="Goal",AI$7&gt;=$K21,AI$7&lt;=$K21+$L21-1),2,IF(AND($C21="Milestone",AI$7&gt;=$K21,AI$7&lt;=$K21+$L21-1),1,""))</f>
        <v/>
      </c>
      <c r="AJ21" s="141">
        <f>IF(AND($C21="Goal",AJ$7&gt;=$K21,AJ$7&lt;=$K21+$L21-1),2,IF(AND($C21="Milestone",AJ$7&gt;=$K21,AJ$7&lt;=$K21+$L21-1),1,""))</f>
        <v/>
      </c>
      <c r="AK21" s="141">
        <f>IF(AND($C21="Goal",AK$7&gt;=$K21,AK$7&lt;=$K21+$L21-1),2,IF(AND($C21="Milestone",AK$7&gt;=$K21,AK$7&lt;=$K21+$L21-1),1,""))</f>
        <v/>
      </c>
      <c r="AL21" s="141">
        <f>IF(AND($C21="Goal",AL$7&gt;=$K21,AL$7&lt;=$K21+$L21-1),2,IF(AND($C21="Milestone",AL$7&gt;=$K21,AL$7&lt;=$K21+$L21-1),1,""))</f>
        <v/>
      </c>
      <c r="AM21" s="141">
        <f>IF(AND($C21="Goal",AM$7&gt;=$K21,AM$7&lt;=$K21+$L21-1),2,IF(AND($C21="Milestone",AM$7&gt;=$K21,AM$7&lt;=$K21+$L21-1),1,""))</f>
        <v/>
      </c>
      <c r="AN21" s="141">
        <f>IF(AND($C21="Goal",AN$7&gt;=$K21,AN$7&lt;=$K21+$L21-1),2,IF(AND($C21="Milestone",AN$7&gt;=$K21,AN$7&lt;=$K21+$L21-1),1,""))</f>
        <v/>
      </c>
      <c r="AO21" s="141">
        <f>IF(AND($C21="Goal",AO$7&gt;=$K21,AO$7&lt;=$K21+$L21-1),2,IF(AND($C21="Milestone",AO$7&gt;=$K21,AO$7&lt;=$K21+$L21-1),1,""))</f>
        <v/>
      </c>
      <c r="AP21" s="141">
        <f>IF(AND($C21="Goal",AP$7&gt;=$K21,AP$7&lt;=$K21+$L21-1),2,IF(AND($C21="Milestone",AP$7&gt;=$K21,AP$7&lt;=$K21+$L21-1),1,""))</f>
        <v/>
      </c>
      <c r="AQ21" s="141">
        <f>IF(AND($C21="Goal",AQ$7&gt;=$K21,AQ$7&lt;=$K21+$L21-1),2,IF(AND($C21="Milestone",AQ$7&gt;=$K21,AQ$7&lt;=$K21+$L21-1),1,""))</f>
        <v/>
      </c>
      <c r="AR21" s="141">
        <f>IF(AND($C21="Goal",AR$7&gt;=$K21,AR$7&lt;=$K21+$L21-1),2,IF(AND($C21="Milestone",AR$7&gt;=$K21,AR$7&lt;=$K21+$L21-1),1,""))</f>
        <v/>
      </c>
      <c r="AS21" s="141">
        <f>IF(AND($C21="Goal",AS$7&gt;=$K21,AS$7&lt;=$K21+$L21-1),2,IF(AND($C21="Milestone",AS$7&gt;=$K21,AS$7&lt;=$K21+$L21-1),1,""))</f>
        <v/>
      </c>
      <c r="AT21" s="141">
        <f>IF(AND($C21="Goal",AT$7&gt;=$K21,AT$7&lt;=$K21+$L21-1),2,IF(AND($C21="Milestone",AT$7&gt;=$K21,AT$7&lt;=$K21+$L21-1),1,""))</f>
        <v/>
      </c>
      <c r="AU21" s="141">
        <f>IF(AND($C21="Goal",AU$7&gt;=$K21,AU$7&lt;=$K21+$L21-1),2,IF(AND($C21="Milestone",AU$7&gt;=$K21,AU$7&lt;=$K21+$L21-1),1,""))</f>
        <v/>
      </c>
      <c r="AV21" s="141">
        <f>IF(AND($C21="Goal",AV$7&gt;=$K21,AV$7&lt;=$K21+$L21-1),2,IF(AND($C21="Milestone",AV$7&gt;=$K21,AV$7&lt;=$K21+$L21-1),1,""))</f>
        <v/>
      </c>
      <c r="AW21" s="141">
        <f>IF(AND($C21="Goal",AW$7&gt;=$K21,AW$7&lt;=$K21+$L21-1),2,IF(AND($C21="Milestone",AW$7&gt;=$K21,AW$7&lt;=$K21+$L21-1),1,""))</f>
        <v/>
      </c>
      <c r="AX21" s="141">
        <f>IF(AND($C21="Goal",AX$7&gt;=$K21,AX$7&lt;=$K21+$L21-1),2,IF(AND($C21="Milestone",AX$7&gt;=$K21,AX$7&lt;=$K21+$L21-1),1,""))</f>
        <v/>
      </c>
      <c r="AY21" s="141">
        <f>IF(AND($C21="Goal",AY$7&gt;=$K21,AY$7&lt;=$K21+$L21-1),2,IF(AND($C21="Milestone",AY$7&gt;=$K21,AY$7&lt;=$K21+$L21-1),1,""))</f>
        <v/>
      </c>
      <c r="AZ21" s="141">
        <f>IF(AND($C21="Goal",AZ$7&gt;=$K21,AZ$7&lt;=$K21+$L21-1),2,IF(AND($C21="Milestone",AZ$7&gt;=$K21,AZ$7&lt;=$K21+$L21-1),1,""))</f>
        <v/>
      </c>
      <c r="BA21" s="141">
        <f>IF(AND($C21="Goal",BA$7&gt;=$K21,BA$7&lt;=$K21+$L21-1),2,IF(AND($C21="Milestone",BA$7&gt;=$K21,BA$7&lt;=$K21+$L21-1),1,""))</f>
        <v/>
      </c>
      <c r="BB21" s="141">
        <f>IF(AND($C21="Goal",BB$7&gt;=$K21,BB$7&lt;=$K21+$L21-1),2,IF(AND($C21="Milestone",BB$7&gt;=$K21,BB$7&lt;=$K21+$L21-1),1,""))</f>
        <v/>
      </c>
      <c r="BC21" s="141">
        <f>IF(AND($C21="Goal",BC$7&gt;=$K21,BC$7&lt;=$K21+$L21-1),2,IF(AND($C21="Milestone",BC$7&gt;=$K21,BC$7&lt;=$K21+$L21-1),1,""))</f>
        <v/>
      </c>
      <c r="BD21" s="141">
        <f>IF(AND($C21="Goal",BD$7&gt;=$K21,BD$7&lt;=$K21+$L21-1),2,IF(AND($C21="Milestone",BD$7&gt;=$K21,BD$7&lt;=$K21+$L21-1),1,""))</f>
        <v/>
      </c>
      <c r="BE21" s="141">
        <f>IF(AND($C21="Goal",BE$7&gt;=$K21,BE$7&lt;=$K21+$L21-1),2,IF(AND($C21="Milestone",BE$7&gt;=$K21,BE$7&lt;=$K21+$L21-1),1,""))</f>
        <v/>
      </c>
      <c r="BF21" s="141">
        <f>IF(AND($C21="Goal",BF$7&gt;=$K21,BF$7&lt;=$K21+$L21-1),2,IF(AND($C21="Milestone",BF$7&gt;=$K21,BF$7&lt;=$K21+$L21-1),1,""))</f>
        <v/>
      </c>
      <c r="BG21" s="141">
        <f>IF(AND($C21="Goal",BG$7&gt;=$K21,BG$7&lt;=$K21+$L21-1),2,IF(AND($C21="Milestone",BG$7&gt;=$K21,BG$7&lt;=$K21+$L21-1),1,""))</f>
        <v/>
      </c>
      <c r="BH21" s="141">
        <f>IF(AND($C21="Goal",BH$7&gt;=$K21,BH$7&lt;=$K21+$L21-1),2,IF(AND($C21="Milestone",BH$7&gt;=$K21,BH$7&lt;=$K21+$L21-1),1,""))</f>
        <v/>
      </c>
      <c r="BI21" s="141">
        <f>IF(AND($C21="Goal",BI$7&gt;=$K21,BI$7&lt;=$K21+$L21-1),2,IF(AND($C21="Milestone",BI$7&gt;=$K21,BI$7&lt;=$K21+$L21-1),1,""))</f>
        <v/>
      </c>
      <c r="BJ21" s="141">
        <f>IF(AND($C21="Goal",BJ$7&gt;=$K21,BJ$7&lt;=$K21+$L21-1),2,IF(AND($C21="Milestone",BJ$7&gt;=$K21,BJ$7&lt;=$K21+$L21-1),1,""))</f>
        <v/>
      </c>
      <c r="BK21" s="141">
        <f>IF(AND($C21="Goal",BK$7&gt;=$K21,BK$7&lt;=$K21+$L21-1),2,IF(AND($C21="Milestone",BK$7&gt;=$K21,BK$7&lt;=$K21+$L21-1),1,""))</f>
        <v/>
      </c>
      <c r="BL21" s="141">
        <f>IF(AND($C21="Goal",BL$7&gt;=$K21,BL$7&lt;=$K21+$L21-1),2,IF(AND($C21="Milestone",BL$7&gt;=$K21,BL$7&lt;=$K21+$L21-1),1,""))</f>
        <v/>
      </c>
      <c r="BM21" s="141">
        <f>IF(AND($C21="Goal",BM$7&gt;=$K21,BM$7&lt;=$K21+$L21-1),2,IF(AND($C21="Milestone",BM$7&gt;=$K21,BM$7&lt;=$K21+$L21-1),1,""))</f>
        <v/>
      </c>
      <c r="BN21" s="141">
        <f>IF(AND($C21="Goal",BN$7&gt;=$K21,BN$7&lt;=$K21+$L21-1),2,IF(AND($C21="Milestone",BN$7&gt;=$K21,BN$7&lt;=$K21+$L21-1),1,""))</f>
        <v/>
      </c>
      <c r="BO21" s="141">
        <f>IF(AND($C21="Goal",BO$7&gt;=$K21,BO$7&lt;=$K21+$L21-1),2,IF(AND($C21="Milestone",BO$7&gt;=$K21,BO$7&lt;=$K21+$L21-1),1,""))</f>
        <v/>
      </c>
      <c r="BP21" s="141">
        <f>IF(AND($C21="Goal",BP$7&gt;=$K21,BP$7&lt;=$K21+$L21-1),2,IF(AND($C21="Milestone",BP$7&gt;=$K21,BP$7&lt;=$K21+$L21-1),1,""))</f>
        <v/>
      </c>
      <c r="BQ21" s="141">
        <f>IF(AND($C21="Goal",BQ$7&gt;=$K21,BQ$7&lt;=$K21+$L21-1),2,IF(AND($C21="Milestone",BQ$7&gt;=$K21,BQ$7&lt;=$K21+$L21-1),1,""))</f>
        <v/>
      </c>
    </row>
    <row r="22" ht="40" customFormat="1" customHeight="1" s="1">
      <c r="A22" s="6" t="n"/>
      <c r="B22" s="155" t="inlineStr">
        <is>
          <t>Task 5</t>
        </is>
      </c>
      <c r="C22" s="147" t="n"/>
      <c r="D22" s="147" t="n"/>
      <c r="E22" s="49" t="n"/>
      <c r="F22" s="49" t="n"/>
      <c r="G22" s="49" t="n"/>
      <c r="H22" s="49" t="n"/>
      <c r="I22" s="49" t="n"/>
      <c r="J22" s="49" t="n"/>
      <c r="K22" s="71">
        <f>K21+1</f>
        <v/>
      </c>
      <c r="L22" s="111" t="n">
        <v>24</v>
      </c>
      <c r="M22" s="147" t="n"/>
      <c r="N22" s="141">
        <f>IF(AND($C22="Goal",N$7&gt;=$K22,N$7&lt;=$K22+$L22-1),2,IF(AND($C22="Milestone",N$7&gt;=$K22,N$7&lt;=$K22+$L22-1),1,""))</f>
        <v/>
      </c>
      <c r="O22" s="141">
        <f>IF(AND($C22="Goal",O$7&gt;=$K22,O$7&lt;=$K22+$L22-1),2,IF(AND($C22="Milestone",O$7&gt;=$K22,O$7&lt;=$K22+$L22-1),1,""))</f>
        <v/>
      </c>
      <c r="P22" s="141">
        <f>IF(AND($C22="Goal",P$7&gt;=$K22,P$7&lt;=$K22+$L22-1),2,IF(AND($C22="Milestone",P$7&gt;=$K22,P$7&lt;=$K22+$L22-1),1,""))</f>
        <v/>
      </c>
      <c r="Q22" s="141">
        <f>IF(AND($C22="Goal",Q$7&gt;=$K22,Q$7&lt;=$K22+$L22-1),2,IF(AND($C22="Milestone",Q$7&gt;=$K22,Q$7&lt;=$K22+$L22-1),1,""))</f>
        <v/>
      </c>
      <c r="R22" s="141">
        <f>IF(AND($C22="Goal",R$7&gt;=$K22,R$7&lt;=$K22+$L22-1),2,IF(AND($C22="Milestone",R$7&gt;=$K22,R$7&lt;=$K22+$L22-1),1,""))</f>
        <v/>
      </c>
      <c r="S22" s="141">
        <f>IF(AND($C22="Goal",S$7&gt;=$K22,S$7&lt;=$K22+$L22-1),2,IF(AND($C22="Milestone",S$7&gt;=$K22,S$7&lt;=$K22+$L22-1),1,""))</f>
        <v/>
      </c>
      <c r="T22" s="141">
        <f>IF(AND($C22="Goal",T$7&gt;=$K22,T$7&lt;=$K22+$L22-1),2,IF(AND($C22="Milestone",T$7&gt;=$K22,T$7&lt;=$K22+$L22-1),1,""))</f>
        <v/>
      </c>
      <c r="U22" s="141">
        <f>IF(AND($C22="Goal",U$7&gt;=$K22,U$7&lt;=$K22+$L22-1),2,IF(AND($C22="Milestone",U$7&gt;=$K22,U$7&lt;=$K22+$L22-1),1,""))</f>
        <v/>
      </c>
      <c r="V22" s="141">
        <f>IF(AND($C22="Goal",V$7&gt;=$K22,V$7&lt;=$K22+$L22-1),2,IF(AND($C22="Milestone",V$7&gt;=$K22,V$7&lt;=$K22+$L22-1),1,""))</f>
        <v/>
      </c>
      <c r="W22" s="141">
        <f>IF(AND($C22="Goal",W$7&gt;=$K22,W$7&lt;=$K22+$L22-1),2,IF(AND($C22="Milestone",W$7&gt;=$K22,W$7&lt;=$K22+$L22-1),1,""))</f>
        <v/>
      </c>
      <c r="X22" s="141">
        <f>IF(AND($C22="Goal",X$7&gt;=$K22,X$7&lt;=$K22+$L22-1),2,IF(AND($C22="Milestone",X$7&gt;=$K22,X$7&lt;=$K22+$L22-1),1,""))</f>
        <v/>
      </c>
      <c r="Y22" s="141">
        <f>IF(AND($C22="Goal",Y$7&gt;=$K22,Y$7&lt;=$K22+$L22-1),2,IF(AND($C22="Milestone",Y$7&gt;=$K22,Y$7&lt;=$K22+$L22-1),1,""))</f>
        <v/>
      </c>
      <c r="Z22" s="141">
        <f>IF(AND($C22="Goal",Z$7&gt;=$K22,Z$7&lt;=$K22+$L22-1),2,IF(AND($C22="Milestone",Z$7&gt;=$K22,Z$7&lt;=$K22+$L22-1),1,""))</f>
        <v/>
      </c>
      <c r="AA22" s="141">
        <f>IF(AND($C22="Goal",AA$7&gt;=$K22,AA$7&lt;=$K22+$L22-1),2,IF(AND($C22="Milestone",AA$7&gt;=$K22,AA$7&lt;=$K22+$L22-1),1,""))</f>
        <v/>
      </c>
      <c r="AB22" s="141">
        <f>IF(AND($C22="Goal",AB$7&gt;=$K22,AB$7&lt;=$K22+$L22-1),2,IF(AND($C22="Milestone",AB$7&gt;=$K22,AB$7&lt;=$K22+$L22-1),1,""))</f>
        <v/>
      </c>
      <c r="AC22" s="141">
        <f>IF(AND($C22="Goal",AC$7&gt;=$K22,AC$7&lt;=$K22+$L22-1),2,IF(AND($C22="Milestone",AC$7&gt;=$K22,AC$7&lt;=$K22+$L22-1),1,""))</f>
        <v/>
      </c>
      <c r="AD22" s="141">
        <f>IF(AND($C22="Goal",AD$7&gt;=$K22,AD$7&lt;=$K22+$L22-1),2,IF(AND($C22="Milestone",AD$7&gt;=$K22,AD$7&lt;=$K22+$L22-1),1,""))</f>
        <v/>
      </c>
      <c r="AE22" s="141">
        <f>IF(AND($C22="Goal",AE$7&gt;=$K22,AE$7&lt;=$K22+$L22-1),2,IF(AND($C22="Milestone",AE$7&gt;=$K22,AE$7&lt;=$K22+$L22-1),1,""))</f>
        <v/>
      </c>
      <c r="AF22" s="141">
        <f>IF(AND($C22="Goal",AF$7&gt;=$K22,AF$7&lt;=$K22+$L22-1),2,IF(AND($C22="Milestone",AF$7&gt;=$K22,AF$7&lt;=$K22+$L22-1),1,""))</f>
        <v/>
      </c>
      <c r="AG22" s="141">
        <f>IF(AND($C22="Goal",AG$7&gt;=$K22,AG$7&lt;=$K22+$L22-1),2,IF(AND($C22="Milestone",AG$7&gt;=$K22,AG$7&lt;=$K22+$L22-1),1,""))</f>
        <v/>
      </c>
      <c r="AH22" s="141">
        <f>IF(AND($C22="Goal",AH$7&gt;=$K22,AH$7&lt;=$K22+$L22-1),2,IF(AND($C22="Milestone",AH$7&gt;=$K22,AH$7&lt;=$K22+$L22-1),1,""))</f>
        <v/>
      </c>
      <c r="AI22" s="141">
        <f>IF(AND($C22="Goal",AI$7&gt;=$K22,AI$7&lt;=$K22+$L22-1),2,IF(AND($C22="Milestone",AI$7&gt;=$K22,AI$7&lt;=$K22+$L22-1),1,""))</f>
        <v/>
      </c>
      <c r="AJ22" s="141">
        <f>IF(AND($C22="Goal",AJ$7&gt;=$K22,AJ$7&lt;=$K22+$L22-1),2,IF(AND($C22="Milestone",AJ$7&gt;=$K22,AJ$7&lt;=$K22+$L22-1),1,""))</f>
        <v/>
      </c>
      <c r="AK22" s="141">
        <f>IF(AND($C22="Goal",AK$7&gt;=$K22,AK$7&lt;=$K22+$L22-1),2,IF(AND($C22="Milestone",AK$7&gt;=$K22,AK$7&lt;=$K22+$L22-1),1,""))</f>
        <v/>
      </c>
      <c r="AL22" s="141">
        <f>IF(AND($C22="Goal",AL$7&gt;=$K22,AL$7&lt;=$K22+$L22-1),2,IF(AND($C22="Milestone",AL$7&gt;=$K22,AL$7&lt;=$K22+$L22-1),1,""))</f>
        <v/>
      </c>
      <c r="AM22" s="141">
        <f>IF(AND($C22="Goal",AM$7&gt;=$K22,AM$7&lt;=$K22+$L22-1),2,IF(AND($C22="Milestone",AM$7&gt;=$K22,AM$7&lt;=$K22+$L22-1),1,""))</f>
        <v/>
      </c>
      <c r="AN22" s="141">
        <f>IF(AND($C22="Goal",AN$7&gt;=$K22,AN$7&lt;=$K22+$L22-1),2,IF(AND($C22="Milestone",AN$7&gt;=$K22,AN$7&lt;=$K22+$L22-1),1,""))</f>
        <v/>
      </c>
      <c r="AO22" s="141">
        <f>IF(AND($C22="Goal",AO$7&gt;=$K22,AO$7&lt;=$K22+$L22-1),2,IF(AND($C22="Milestone",AO$7&gt;=$K22,AO$7&lt;=$K22+$L22-1),1,""))</f>
        <v/>
      </c>
      <c r="AP22" s="141">
        <f>IF(AND($C22="Goal",AP$7&gt;=$K22,AP$7&lt;=$K22+$L22-1),2,IF(AND($C22="Milestone",AP$7&gt;=$K22,AP$7&lt;=$K22+$L22-1),1,""))</f>
        <v/>
      </c>
      <c r="AQ22" s="141">
        <f>IF(AND($C22="Goal",AQ$7&gt;=$K22,AQ$7&lt;=$K22+$L22-1),2,IF(AND($C22="Milestone",AQ$7&gt;=$K22,AQ$7&lt;=$K22+$L22-1),1,""))</f>
        <v/>
      </c>
      <c r="AR22" s="141">
        <f>IF(AND($C22="Goal",AR$7&gt;=$K22,AR$7&lt;=$K22+$L22-1),2,IF(AND($C22="Milestone",AR$7&gt;=$K22,AR$7&lt;=$K22+$L22-1),1,""))</f>
        <v/>
      </c>
      <c r="AS22" s="141">
        <f>IF(AND($C22="Goal",AS$7&gt;=$K22,AS$7&lt;=$K22+$L22-1),2,IF(AND($C22="Milestone",AS$7&gt;=$K22,AS$7&lt;=$K22+$L22-1),1,""))</f>
        <v/>
      </c>
      <c r="AT22" s="141">
        <f>IF(AND($C22="Goal",AT$7&gt;=$K22,AT$7&lt;=$K22+$L22-1),2,IF(AND($C22="Milestone",AT$7&gt;=$K22,AT$7&lt;=$K22+$L22-1),1,""))</f>
        <v/>
      </c>
      <c r="AU22" s="141">
        <f>IF(AND($C22="Goal",AU$7&gt;=$K22,AU$7&lt;=$K22+$L22-1),2,IF(AND($C22="Milestone",AU$7&gt;=$K22,AU$7&lt;=$K22+$L22-1),1,""))</f>
        <v/>
      </c>
      <c r="AV22" s="141">
        <f>IF(AND($C22="Goal",AV$7&gt;=$K22,AV$7&lt;=$K22+$L22-1),2,IF(AND($C22="Milestone",AV$7&gt;=$K22,AV$7&lt;=$K22+$L22-1),1,""))</f>
        <v/>
      </c>
      <c r="AW22" s="141">
        <f>IF(AND($C22="Goal",AW$7&gt;=$K22,AW$7&lt;=$K22+$L22-1),2,IF(AND($C22="Milestone",AW$7&gt;=$K22,AW$7&lt;=$K22+$L22-1),1,""))</f>
        <v/>
      </c>
      <c r="AX22" s="141">
        <f>IF(AND($C22="Goal",AX$7&gt;=$K22,AX$7&lt;=$K22+$L22-1),2,IF(AND($C22="Milestone",AX$7&gt;=$K22,AX$7&lt;=$K22+$L22-1),1,""))</f>
        <v/>
      </c>
      <c r="AY22" s="141">
        <f>IF(AND($C22="Goal",AY$7&gt;=$K22,AY$7&lt;=$K22+$L22-1),2,IF(AND($C22="Milestone",AY$7&gt;=$K22,AY$7&lt;=$K22+$L22-1),1,""))</f>
        <v/>
      </c>
      <c r="AZ22" s="141">
        <f>IF(AND($C22="Goal",AZ$7&gt;=$K22,AZ$7&lt;=$K22+$L22-1),2,IF(AND($C22="Milestone",AZ$7&gt;=$K22,AZ$7&lt;=$K22+$L22-1),1,""))</f>
        <v/>
      </c>
      <c r="BA22" s="141">
        <f>IF(AND($C22="Goal",BA$7&gt;=$K22,BA$7&lt;=$K22+$L22-1),2,IF(AND($C22="Milestone",BA$7&gt;=$K22,BA$7&lt;=$K22+$L22-1),1,""))</f>
        <v/>
      </c>
      <c r="BB22" s="141">
        <f>IF(AND($C22="Goal",BB$7&gt;=$K22,BB$7&lt;=$K22+$L22-1),2,IF(AND($C22="Milestone",BB$7&gt;=$K22,BB$7&lt;=$K22+$L22-1),1,""))</f>
        <v/>
      </c>
      <c r="BC22" s="141">
        <f>IF(AND($C22="Goal",BC$7&gt;=$K22,BC$7&lt;=$K22+$L22-1),2,IF(AND($C22="Milestone",BC$7&gt;=$K22,BC$7&lt;=$K22+$L22-1),1,""))</f>
        <v/>
      </c>
      <c r="BD22" s="141">
        <f>IF(AND($C22="Goal",BD$7&gt;=$K22,BD$7&lt;=$K22+$L22-1),2,IF(AND($C22="Milestone",BD$7&gt;=$K22,BD$7&lt;=$K22+$L22-1),1,""))</f>
        <v/>
      </c>
      <c r="BE22" s="141">
        <f>IF(AND($C22="Goal",BE$7&gt;=$K22,BE$7&lt;=$K22+$L22-1),2,IF(AND($C22="Milestone",BE$7&gt;=$K22,BE$7&lt;=$K22+$L22-1),1,""))</f>
        <v/>
      </c>
      <c r="BF22" s="141">
        <f>IF(AND($C22="Goal",BF$7&gt;=$K22,BF$7&lt;=$K22+$L22-1),2,IF(AND($C22="Milestone",BF$7&gt;=$K22,BF$7&lt;=$K22+$L22-1),1,""))</f>
        <v/>
      </c>
      <c r="BG22" s="141">
        <f>IF(AND($C22="Goal",BG$7&gt;=$K22,BG$7&lt;=$K22+$L22-1),2,IF(AND($C22="Milestone",BG$7&gt;=$K22,BG$7&lt;=$K22+$L22-1),1,""))</f>
        <v/>
      </c>
      <c r="BH22" s="141">
        <f>IF(AND($C22="Goal",BH$7&gt;=$K22,BH$7&lt;=$K22+$L22-1),2,IF(AND($C22="Milestone",BH$7&gt;=$K22,BH$7&lt;=$K22+$L22-1),1,""))</f>
        <v/>
      </c>
      <c r="BI22" s="141">
        <f>IF(AND($C22="Goal",BI$7&gt;=$K22,BI$7&lt;=$K22+$L22-1),2,IF(AND($C22="Milestone",BI$7&gt;=$K22,BI$7&lt;=$K22+$L22-1),1,""))</f>
        <v/>
      </c>
      <c r="BJ22" s="141">
        <f>IF(AND($C22="Goal",BJ$7&gt;=$K22,BJ$7&lt;=$K22+$L22-1),2,IF(AND($C22="Milestone",BJ$7&gt;=$K22,BJ$7&lt;=$K22+$L22-1),1,""))</f>
        <v/>
      </c>
      <c r="BK22" s="141">
        <f>IF(AND($C22="Goal",BK$7&gt;=$K22,BK$7&lt;=$K22+$L22-1),2,IF(AND($C22="Milestone",BK$7&gt;=$K22,BK$7&lt;=$K22+$L22-1),1,""))</f>
        <v/>
      </c>
      <c r="BL22" s="141">
        <f>IF(AND($C22="Goal",BL$7&gt;=$K22,BL$7&lt;=$K22+$L22-1),2,IF(AND($C22="Milestone",BL$7&gt;=$K22,BL$7&lt;=$K22+$L22-1),1,""))</f>
        <v/>
      </c>
      <c r="BM22" s="141">
        <f>IF(AND($C22="Goal",BM$7&gt;=$K22,BM$7&lt;=$K22+$L22-1),2,IF(AND($C22="Milestone",BM$7&gt;=$K22,BM$7&lt;=$K22+$L22-1),1,""))</f>
        <v/>
      </c>
      <c r="BN22" s="141">
        <f>IF(AND($C22="Goal",BN$7&gt;=$K22,BN$7&lt;=$K22+$L22-1),2,IF(AND($C22="Milestone",BN$7&gt;=$K22,BN$7&lt;=$K22+$L22-1),1,""))</f>
        <v/>
      </c>
      <c r="BO22" s="141">
        <f>IF(AND($C22="Goal",BO$7&gt;=$K22,BO$7&lt;=$K22+$L22-1),2,IF(AND($C22="Milestone",BO$7&gt;=$K22,BO$7&lt;=$K22+$L22-1),1,""))</f>
        <v/>
      </c>
      <c r="BP22" s="141">
        <f>IF(AND($C22="Goal",BP$7&gt;=$K22,BP$7&lt;=$K22+$L22-1),2,IF(AND($C22="Milestone",BP$7&gt;=$K22,BP$7&lt;=$K22+$L22-1),1,""))</f>
        <v/>
      </c>
      <c r="BQ22" s="141">
        <f>IF(AND($C22="Goal",BQ$7&gt;=$K22,BQ$7&lt;=$K22+$L22-1),2,IF(AND($C22="Milestone",BQ$7&gt;=$K22,BQ$7&lt;=$K22+$L22-1),1,""))</f>
        <v/>
      </c>
    </row>
    <row r="23" ht="40" customFormat="1" customHeight="1" s="1">
      <c r="A23" s="6" t="n"/>
      <c r="B23" s="154" t="inlineStr">
        <is>
          <t>TITLE 3</t>
        </is>
      </c>
      <c r="C23" s="147" t="n"/>
      <c r="D23" s="147" t="n"/>
      <c r="E23" s="49" t="n"/>
      <c r="F23" s="49" t="n"/>
      <c r="G23" s="49" t="n"/>
      <c r="H23" s="49" t="n"/>
      <c r="I23" s="49" t="n"/>
      <c r="J23" s="49" t="n"/>
      <c r="K23" s="71" t="n"/>
      <c r="L23" s="111" t="n"/>
      <c r="M23" s="147" t="n"/>
      <c r="N23" s="141">
        <f>IF(AND($C23="Goal",N$7&gt;=$K23,N$7&lt;=$K23+$L23-1),2,IF(AND($C23="Milestone",N$7&gt;=$K23,N$7&lt;=$K23+$L23-1),1,""))</f>
        <v/>
      </c>
      <c r="O23" s="141">
        <f>IF(AND($C23="Goal",O$7&gt;=$K23,O$7&lt;=$K23+$L23-1),2,IF(AND($C23="Milestone",O$7&gt;=$K23,O$7&lt;=$K23+$L23-1),1,""))</f>
        <v/>
      </c>
      <c r="P23" s="141">
        <f>IF(AND($C23="Goal",P$7&gt;=$K23,P$7&lt;=$K23+$L23-1),2,IF(AND($C23="Milestone",P$7&gt;=$K23,P$7&lt;=$K23+$L23-1),1,""))</f>
        <v/>
      </c>
      <c r="Q23" s="141">
        <f>IF(AND($C23="Goal",Q$7&gt;=$K23,Q$7&lt;=$K23+$L23-1),2,IF(AND($C23="Milestone",Q$7&gt;=$K23,Q$7&lt;=$K23+$L23-1),1,""))</f>
        <v/>
      </c>
      <c r="R23" s="141">
        <f>IF(AND($C23="Goal",R$7&gt;=$K23,R$7&lt;=$K23+$L23-1),2,IF(AND($C23="Milestone",R$7&gt;=$K23,R$7&lt;=$K23+$L23-1),1,""))</f>
        <v/>
      </c>
      <c r="S23" s="141">
        <f>IF(AND($C23="Goal",S$7&gt;=$K23,S$7&lt;=$K23+$L23-1),2,IF(AND($C23="Milestone",S$7&gt;=$K23,S$7&lt;=$K23+$L23-1),1,""))</f>
        <v/>
      </c>
      <c r="T23" s="141">
        <f>IF(AND($C23="Goal",T$7&gt;=$K23,T$7&lt;=$K23+$L23-1),2,IF(AND($C23="Milestone",T$7&gt;=$K23,T$7&lt;=$K23+$L23-1),1,""))</f>
        <v/>
      </c>
      <c r="U23" s="141">
        <f>IF(AND($C23="Goal",U$7&gt;=$K23,U$7&lt;=$K23+$L23-1),2,IF(AND($C23="Milestone",U$7&gt;=$K23,U$7&lt;=$K23+$L23-1),1,""))</f>
        <v/>
      </c>
      <c r="V23" s="141">
        <f>IF(AND($C23="Goal",V$7&gt;=$K23,V$7&lt;=$K23+$L23-1),2,IF(AND($C23="Milestone",V$7&gt;=$K23,V$7&lt;=$K23+$L23-1),1,""))</f>
        <v/>
      </c>
      <c r="W23" s="141">
        <f>IF(AND($C23="Goal",W$7&gt;=$K23,W$7&lt;=$K23+$L23-1),2,IF(AND($C23="Milestone",W$7&gt;=$K23,W$7&lt;=$K23+$L23-1),1,""))</f>
        <v/>
      </c>
      <c r="X23" s="141">
        <f>IF(AND($C23="Goal",X$7&gt;=$K23,X$7&lt;=$K23+$L23-1),2,IF(AND($C23="Milestone",X$7&gt;=$K23,X$7&lt;=$K23+$L23-1),1,""))</f>
        <v/>
      </c>
      <c r="Y23" s="141">
        <f>IF(AND($C23="Goal",Y$7&gt;=$K23,Y$7&lt;=$K23+$L23-1),2,IF(AND($C23="Milestone",Y$7&gt;=$K23,Y$7&lt;=$K23+$L23-1),1,""))</f>
        <v/>
      </c>
      <c r="Z23" s="141">
        <f>IF(AND($C23="Goal",Z$7&gt;=$K23,Z$7&lt;=$K23+$L23-1),2,IF(AND($C23="Milestone",Z$7&gt;=$K23,Z$7&lt;=$K23+$L23-1),1,""))</f>
        <v/>
      </c>
      <c r="AA23" s="141">
        <f>IF(AND($C23="Goal",AA$7&gt;=$K23,AA$7&lt;=$K23+$L23-1),2,IF(AND($C23="Milestone",AA$7&gt;=$K23,AA$7&lt;=$K23+$L23-1),1,""))</f>
        <v/>
      </c>
      <c r="AB23" s="141">
        <f>IF(AND($C23="Goal",AB$7&gt;=$K23,AB$7&lt;=$K23+$L23-1),2,IF(AND($C23="Milestone",AB$7&gt;=$K23,AB$7&lt;=$K23+$L23-1),1,""))</f>
        <v/>
      </c>
      <c r="AC23" s="141">
        <f>IF(AND($C23="Goal",AC$7&gt;=$K23,AC$7&lt;=$K23+$L23-1),2,IF(AND($C23="Milestone",AC$7&gt;=$K23,AC$7&lt;=$K23+$L23-1),1,""))</f>
        <v/>
      </c>
      <c r="AD23" s="141">
        <f>IF(AND($C23="Goal",AD$7&gt;=$K23,AD$7&lt;=$K23+$L23-1),2,IF(AND($C23="Milestone",AD$7&gt;=$K23,AD$7&lt;=$K23+$L23-1),1,""))</f>
        <v/>
      </c>
      <c r="AE23" s="141">
        <f>IF(AND($C23="Goal",AE$7&gt;=$K23,AE$7&lt;=$K23+$L23-1),2,IF(AND($C23="Milestone",AE$7&gt;=$K23,AE$7&lt;=$K23+$L23-1),1,""))</f>
        <v/>
      </c>
      <c r="AF23" s="141">
        <f>IF(AND($C23="Goal",AF$7&gt;=$K23,AF$7&lt;=$K23+$L23-1),2,IF(AND($C23="Milestone",AF$7&gt;=$K23,AF$7&lt;=$K23+$L23-1),1,""))</f>
        <v/>
      </c>
      <c r="AG23" s="141">
        <f>IF(AND($C23="Goal",AG$7&gt;=$K23,AG$7&lt;=$K23+$L23-1),2,IF(AND($C23="Milestone",AG$7&gt;=$K23,AG$7&lt;=$K23+$L23-1),1,""))</f>
        <v/>
      </c>
      <c r="AH23" s="141">
        <f>IF(AND($C23="Goal",AH$7&gt;=$K23,AH$7&lt;=$K23+$L23-1),2,IF(AND($C23="Milestone",AH$7&gt;=$K23,AH$7&lt;=$K23+$L23-1),1,""))</f>
        <v/>
      </c>
      <c r="AI23" s="141">
        <f>IF(AND($C23="Goal",AI$7&gt;=$K23,AI$7&lt;=$K23+$L23-1),2,IF(AND($C23="Milestone",AI$7&gt;=$K23,AI$7&lt;=$K23+$L23-1),1,""))</f>
        <v/>
      </c>
      <c r="AJ23" s="141">
        <f>IF(AND($C23="Goal",AJ$7&gt;=$K23,AJ$7&lt;=$K23+$L23-1),2,IF(AND($C23="Milestone",AJ$7&gt;=$K23,AJ$7&lt;=$K23+$L23-1),1,""))</f>
        <v/>
      </c>
      <c r="AK23" s="141">
        <f>IF(AND($C23="Goal",AK$7&gt;=$K23,AK$7&lt;=$K23+$L23-1),2,IF(AND($C23="Milestone",AK$7&gt;=$K23,AK$7&lt;=$K23+$L23-1),1,""))</f>
        <v/>
      </c>
      <c r="AL23" s="141">
        <f>IF(AND($C23="Goal",AL$7&gt;=$K23,AL$7&lt;=$K23+$L23-1),2,IF(AND($C23="Milestone",AL$7&gt;=$K23,AL$7&lt;=$K23+$L23-1),1,""))</f>
        <v/>
      </c>
      <c r="AM23" s="141">
        <f>IF(AND($C23="Goal",AM$7&gt;=$K23,AM$7&lt;=$K23+$L23-1),2,IF(AND($C23="Milestone",AM$7&gt;=$K23,AM$7&lt;=$K23+$L23-1),1,""))</f>
        <v/>
      </c>
      <c r="AN23" s="141">
        <f>IF(AND($C23="Goal",AN$7&gt;=$K23,AN$7&lt;=$K23+$L23-1),2,IF(AND($C23="Milestone",AN$7&gt;=$K23,AN$7&lt;=$K23+$L23-1),1,""))</f>
        <v/>
      </c>
      <c r="AO23" s="141">
        <f>IF(AND($C23="Goal",AO$7&gt;=$K23,AO$7&lt;=$K23+$L23-1),2,IF(AND($C23="Milestone",AO$7&gt;=$K23,AO$7&lt;=$K23+$L23-1),1,""))</f>
        <v/>
      </c>
      <c r="AP23" s="141">
        <f>IF(AND($C23="Goal",AP$7&gt;=$K23,AP$7&lt;=$K23+$L23-1),2,IF(AND($C23="Milestone",AP$7&gt;=$K23,AP$7&lt;=$K23+$L23-1),1,""))</f>
        <v/>
      </c>
      <c r="AQ23" s="141">
        <f>IF(AND($C23="Goal",AQ$7&gt;=$K23,AQ$7&lt;=$K23+$L23-1),2,IF(AND($C23="Milestone",AQ$7&gt;=$K23,AQ$7&lt;=$K23+$L23-1),1,""))</f>
        <v/>
      </c>
      <c r="AR23" s="141">
        <f>IF(AND($C23="Goal",AR$7&gt;=$K23,AR$7&lt;=$K23+$L23-1),2,IF(AND($C23="Milestone",AR$7&gt;=$K23,AR$7&lt;=$K23+$L23-1),1,""))</f>
        <v/>
      </c>
      <c r="AS23" s="141">
        <f>IF(AND($C23="Goal",AS$7&gt;=$K23,AS$7&lt;=$K23+$L23-1),2,IF(AND($C23="Milestone",AS$7&gt;=$K23,AS$7&lt;=$K23+$L23-1),1,""))</f>
        <v/>
      </c>
      <c r="AT23" s="141">
        <f>IF(AND($C23="Goal",AT$7&gt;=$K23,AT$7&lt;=$K23+$L23-1),2,IF(AND($C23="Milestone",AT$7&gt;=$K23,AT$7&lt;=$K23+$L23-1),1,""))</f>
        <v/>
      </c>
      <c r="AU23" s="141">
        <f>IF(AND($C23="Goal",AU$7&gt;=$K23,AU$7&lt;=$K23+$L23-1),2,IF(AND($C23="Milestone",AU$7&gt;=$K23,AU$7&lt;=$K23+$L23-1),1,""))</f>
        <v/>
      </c>
      <c r="AV23" s="141">
        <f>IF(AND($C23="Goal",AV$7&gt;=$K23,AV$7&lt;=$K23+$L23-1),2,IF(AND($C23="Milestone",AV$7&gt;=$K23,AV$7&lt;=$K23+$L23-1),1,""))</f>
        <v/>
      </c>
      <c r="AW23" s="141">
        <f>IF(AND($C23="Goal",AW$7&gt;=$K23,AW$7&lt;=$K23+$L23-1),2,IF(AND($C23="Milestone",AW$7&gt;=$K23,AW$7&lt;=$K23+$L23-1),1,""))</f>
        <v/>
      </c>
      <c r="AX23" s="141">
        <f>IF(AND($C23="Goal",AX$7&gt;=$K23,AX$7&lt;=$K23+$L23-1),2,IF(AND($C23="Milestone",AX$7&gt;=$K23,AX$7&lt;=$K23+$L23-1),1,""))</f>
        <v/>
      </c>
      <c r="AY23" s="141">
        <f>IF(AND($C23="Goal",AY$7&gt;=$K23,AY$7&lt;=$K23+$L23-1),2,IF(AND($C23="Milestone",AY$7&gt;=$K23,AY$7&lt;=$K23+$L23-1),1,""))</f>
        <v/>
      </c>
      <c r="AZ23" s="141">
        <f>IF(AND($C23="Goal",AZ$7&gt;=$K23,AZ$7&lt;=$K23+$L23-1),2,IF(AND($C23="Milestone",AZ$7&gt;=$K23,AZ$7&lt;=$K23+$L23-1),1,""))</f>
        <v/>
      </c>
      <c r="BA23" s="141">
        <f>IF(AND($C23="Goal",BA$7&gt;=$K23,BA$7&lt;=$K23+$L23-1),2,IF(AND($C23="Milestone",BA$7&gt;=$K23,BA$7&lt;=$K23+$L23-1),1,""))</f>
        <v/>
      </c>
      <c r="BB23" s="141">
        <f>IF(AND($C23="Goal",BB$7&gt;=$K23,BB$7&lt;=$K23+$L23-1),2,IF(AND($C23="Milestone",BB$7&gt;=$K23,BB$7&lt;=$K23+$L23-1),1,""))</f>
        <v/>
      </c>
      <c r="BC23" s="141">
        <f>IF(AND($C23="Goal",BC$7&gt;=$K23,BC$7&lt;=$K23+$L23-1),2,IF(AND($C23="Milestone",BC$7&gt;=$K23,BC$7&lt;=$K23+$L23-1),1,""))</f>
        <v/>
      </c>
      <c r="BD23" s="141">
        <f>IF(AND($C23="Goal",BD$7&gt;=$K23,BD$7&lt;=$K23+$L23-1),2,IF(AND($C23="Milestone",BD$7&gt;=$K23,BD$7&lt;=$K23+$L23-1),1,""))</f>
        <v/>
      </c>
      <c r="BE23" s="141">
        <f>IF(AND($C23="Goal",BE$7&gt;=$K23,BE$7&lt;=$K23+$L23-1),2,IF(AND($C23="Milestone",BE$7&gt;=$K23,BE$7&lt;=$K23+$L23-1),1,""))</f>
        <v/>
      </c>
      <c r="BF23" s="141">
        <f>IF(AND($C23="Goal",BF$7&gt;=$K23,BF$7&lt;=$K23+$L23-1),2,IF(AND($C23="Milestone",BF$7&gt;=$K23,BF$7&lt;=$K23+$L23-1),1,""))</f>
        <v/>
      </c>
      <c r="BG23" s="141">
        <f>IF(AND($C23="Goal",BG$7&gt;=$K23,BG$7&lt;=$K23+$L23-1),2,IF(AND($C23="Milestone",BG$7&gt;=$K23,BG$7&lt;=$K23+$L23-1),1,""))</f>
        <v/>
      </c>
      <c r="BH23" s="141">
        <f>IF(AND($C23="Goal",BH$7&gt;=$K23,BH$7&lt;=$K23+$L23-1),2,IF(AND($C23="Milestone",BH$7&gt;=$K23,BH$7&lt;=$K23+$L23-1),1,""))</f>
        <v/>
      </c>
      <c r="BI23" s="141">
        <f>IF(AND($C23="Goal",BI$7&gt;=$K23,BI$7&lt;=$K23+$L23-1),2,IF(AND($C23="Milestone",BI$7&gt;=$K23,BI$7&lt;=$K23+$L23-1),1,""))</f>
        <v/>
      </c>
      <c r="BJ23" s="141">
        <f>IF(AND($C23="Goal",BJ$7&gt;=$K23,BJ$7&lt;=$K23+$L23-1),2,IF(AND($C23="Milestone",BJ$7&gt;=$K23,BJ$7&lt;=$K23+$L23-1),1,""))</f>
        <v/>
      </c>
      <c r="BK23" s="141">
        <f>IF(AND($C23="Goal",BK$7&gt;=$K23,BK$7&lt;=$K23+$L23-1),2,IF(AND($C23="Milestone",BK$7&gt;=$K23,BK$7&lt;=$K23+$L23-1),1,""))</f>
        <v/>
      </c>
      <c r="BL23" s="141">
        <f>IF(AND($C23="Goal",BL$7&gt;=$K23,BL$7&lt;=$K23+$L23-1),2,IF(AND($C23="Milestone",BL$7&gt;=$K23,BL$7&lt;=$K23+$L23-1),1,""))</f>
        <v/>
      </c>
      <c r="BM23" s="141">
        <f>IF(AND($C23="Goal",BM$7&gt;=$K23,BM$7&lt;=$K23+$L23-1),2,IF(AND($C23="Milestone",BM$7&gt;=$K23,BM$7&lt;=$K23+$L23-1),1,""))</f>
        <v/>
      </c>
      <c r="BN23" s="141">
        <f>IF(AND($C23="Goal",BN$7&gt;=$K23,BN$7&lt;=$K23+$L23-1),2,IF(AND($C23="Milestone",BN$7&gt;=$K23,BN$7&lt;=$K23+$L23-1),1,""))</f>
        <v/>
      </c>
      <c r="BO23" s="141">
        <f>IF(AND($C23="Goal",BO$7&gt;=$K23,BO$7&lt;=$K23+$L23-1),2,IF(AND($C23="Milestone",BO$7&gt;=$K23,BO$7&lt;=$K23+$L23-1),1,""))</f>
        <v/>
      </c>
      <c r="BP23" s="141">
        <f>IF(AND($C23="Goal",BP$7&gt;=$K23,BP$7&lt;=$K23+$L23-1),2,IF(AND($C23="Milestone",BP$7&gt;=$K23,BP$7&lt;=$K23+$L23-1),1,""))</f>
        <v/>
      </c>
      <c r="BQ23" s="141">
        <f>IF(AND($C23="Goal",BQ$7&gt;=$K23,BQ$7&lt;=$K23+$L23-1),2,IF(AND($C23="Milestone",BQ$7&gt;=$K23,BQ$7&lt;=$K23+$L23-1),1,""))</f>
        <v/>
      </c>
    </row>
    <row r="24" ht="40" customFormat="1" customHeight="1" s="1">
      <c r="A24" s="6" t="n"/>
      <c r="B24" s="155" t="inlineStr">
        <is>
          <t>Task 1</t>
        </is>
      </c>
      <c r="C24" s="147" t="inlineStr">
        <is>
          <t>On Track</t>
        </is>
      </c>
      <c r="D24" s="147" t="n"/>
      <c r="E24" s="49" t="n"/>
      <c r="F24" s="49" t="n"/>
      <c r="G24" s="49" t="n"/>
      <c r="H24" s="49" t="n"/>
      <c r="I24" s="49" t="n"/>
      <c r="J24" s="49" t="n"/>
      <c r="K24" s="71">
        <f>K12+15</f>
        <v/>
      </c>
      <c r="L24" s="111" t="n">
        <v>4</v>
      </c>
      <c r="M24" s="147" t="n"/>
      <c r="N24" s="141">
        <f>IF(AND($C24="Goal",N$7&gt;=$K24,N$7&lt;=$K24+$L24-1),2,IF(AND($C24="Milestone",N$7&gt;=$K24,N$7&lt;=$K24+$L24-1),1,""))</f>
        <v/>
      </c>
      <c r="O24" s="141">
        <f>IF(AND($C24="Goal",O$7&gt;=$K24,O$7&lt;=$K24+$L24-1),2,IF(AND($C24="Milestone",O$7&gt;=$K24,O$7&lt;=$K24+$L24-1),1,""))</f>
        <v/>
      </c>
      <c r="P24" s="141">
        <f>IF(AND($C24="Goal",P$7&gt;=$K24,P$7&lt;=$K24+$L24-1),2,IF(AND($C24="Milestone",P$7&gt;=$K24,P$7&lt;=$K24+$L24-1),1,""))</f>
        <v/>
      </c>
      <c r="Q24" s="141">
        <f>IF(AND($C24="Goal",Q$7&gt;=$K24,Q$7&lt;=$K24+$L24-1),2,IF(AND($C24="Milestone",Q$7&gt;=$K24,Q$7&lt;=$K24+$L24-1),1,""))</f>
        <v/>
      </c>
      <c r="R24" s="141">
        <f>IF(AND($C24="Goal",R$7&gt;=$K24,R$7&lt;=$K24+$L24-1),2,IF(AND($C24="Milestone",R$7&gt;=$K24,R$7&lt;=$K24+$L24-1),1,""))</f>
        <v/>
      </c>
      <c r="S24" s="141">
        <f>IF(AND($C24="Goal",S$7&gt;=$K24,S$7&lt;=$K24+$L24-1),2,IF(AND($C24="Milestone",S$7&gt;=$K24,S$7&lt;=$K24+$L24-1),1,""))</f>
        <v/>
      </c>
      <c r="T24" s="141">
        <f>IF(AND($C24="Goal",T$7&gt;=$K24,T$7&lt;=$K24+$L24-1),2,IF(AND($C24="Milestone",T$7&gt;=$K24,T$7&lt;=$K24+$L24-1),1,""))</f>
        <v/>
      </c>
      <c r="U24" s="141">
        <f>IF(AND($C24="Goal",U$7&gt;=$K24,U$7&lt;=$K24+$L24-1),2,IF(AND($C24="Milestone",U$7&gt;=$K24,U$7&lt;=$K24+$L24-1),1,""))</f>
        <v/>
      </c>
      <c r="V24" s="141">
        <f>IF(AND($C24="Goal",V$7&gt;=$K24,V$7&lt;=$K24+$L24-1),2,IF(AND($C24="Milestone",V$7&gt;=$K24,V$7&lt;=$K24+$L24-1),1,""))</f>
        <v/>
      </c>
      <c r="W24" s="141">
        <f>IF(AND($C24="Goal",W$7&gt;=$K24,W$7&lt;=$K24+$L24-1),2,IF(AND($C24="Milestone",W$7&gt;=$K24,W$7&lt;=$K24+$L24-1),1,""))</f>
        <v/>
      </c>
      <c r="X24" s="141">
        <f>IF(AND($C24="Goal",X$7&gt;=$K24,X$7&lt;=$K24+$L24-1),2,IF(AND($C24="Milestone",X$7&gt;=$K24,X$7&lt;=$K24+$L24-1),1,""))</f>
        <v/>
      </c>
      <c r="Y24" s="141">
        <f>IF(AND($C24="Goal",Y$7&gt;=$K24,Y$7&lt;=$K24+$L24-1),2,IF(AND($C24="Milestone",Y$7&gt;=$K24,Y$7&lt;=$K24+$L24-1),1,""))</f>
        <v/>
      </c>
      <c r="Z24" s="141">
        <f>IF(AND($C24="Goal",Z$7&gt;=$K24,Z$7&lt;=$K24+$L24-1),2,IF(AND($C24="Milestone",Z$7&gt;=$K24,Z$7&lt;=$K24+$L24-1),1,""))</f>
        <v/>
      </c>
      <c r="AA24" s="141">
        <f>IF(AND($C24="Goal",AA$7&gt;=$K24,AA$7&lt;=$K24+$L24-1),2,IF(AND($C24="Milestone",AA$7&gt;=$K24,AA$7&lt;=$K24+$L24-1),1,""))</f>
        <v/>
      </c>
      <c r="AB24" s="141">
        <f>IF(AND($C24="Goal",AB$7&gt;=$K24,AB$7&lt;=$K24+$L24-1),2,IF(AND($C24="Milestone",AB$7&gt;=$K24,AB$7&lt;=$K24+$L24-1),1,""))</f>
        <v/>
      </c>
      <c r="AC24" s="141">
        <f>IF(AND($C24="Goal",AC$7&gt;=$K24,AC$7&lt;=$K24+$L24-1),2,IF(AND($C24="Milestone",AC$7&gt;=$K24,AC$7&lt;=$K24+$L24-1),1,""))</f>
        <v/>
      </c>
      <c r="AD24" s="141">
        <f>IF(AND($C24="Goal",AD$7&gt;=$K24,AD$7&lt;=$K24+$L24-1),2,IF(AND($C24="Milestone",AD$7&gt;=$K24,AD$7&lt;=$K24+$L24-1),1,""))</f>
        <v/>
      </c>
      <c r="AE24" s="141">
        <f>IF(AND($C24="Goal",AE$7&gt;=$K24,AE$7&lt;=$K24+$L24-1),2,IF(AND($C24="Milestone",AE$7&gt;=$K24,AE$7&lt;=$K24+$L24-1),1,""))</f>
        <v/>
      </c>
      <c r="AF24" s="141">
        <f>IF(AND($C24="Goal",AF$7&gt;=$K24,AF$7&lt;=$K24+$L24-1),2,IF(AND($C24="Milestone",AF$7&gt;=$K24,AF$7&lt;=$K24+$L24-1),1,""))</f>
        <v/>
      </c>
      <c r="AG24" s="141">
        <f>IF(AND($C24="Goal",AG$7&gt;=$K24,AG$7&lt;=$K24+$L24-1),2,IF(AND($C24="Milestone",AG$7&gt;=$K24,AG$7&lt;=$K24+$L24-1),1,""))</f>
        <v/>
      </c>
      <c r="AH24" s="141">
        <f>IF(AND($C24="Goal",AH$7&gt;=$K24,AH$7&lt;=$K24+$L24-1),2,IF(AND($C24="Milestone",AH$7&gt;=$K24,AH$7&lt;=$K24+$L24-1),1,""))</f>
        <v/>
      </c>
      <c r="AI24" s="141">
        <f>IF(AND($C24="Goal",AI$7&gt;=$K24,AI$7&lt;=$K24+$L24-1),2,IF(AND($C24="Milestone",AI$7&gt;=$K24,AI$7&lt;=$K24+$L24-1),1,""))</f>
        <v/>
      </c>
      <c r="AJ24" s="141">
        <f>IF(AND($C24="Goal",AJ$7&gt;=$K24,AJ$7&lt;=$K24+$L24-1),2,IF(AND($C24="Milestone",AJ$7&gt;=$K24,AJ$7&lt;=$K24+$L24-1),1,""))</f>
        <v/>
      </c>
      <c r="AK24" s="141">
        <f>IF(AND($C24="Goal",AK$7&gt;=$K24,AK$7&lt;=$K24+$L24-1),2,IF(AND($C24="Milestone",AK$7&gt;=$K24,AK$7&lt;=$K24+$L24-1),1,""))</f>
        <v/>
      </c>
      <c r="AL24" s="141">
        <f>IF(AND($C24="Goal",AL$7&gt;=$K24,AL$7&lt;=$K24+$L24-1),2,IF(AND($C24="Milestone",AL$7&gt;=$K24,AL$7&lt;=$K24+$L24-1),1,""))</f>
        <v/>
      </c>
      <c r="AM24" s="141">
        <f>IF(AND($C24="Goal",AM$7&gt;=$K24,AM$7&lt;=$K24+$L24-1),2,IF(AND($C24="Milestone",AM$7&gt;=$K24,AM$7&lt;=$K24+$L24-1),1,""))</f>
        <v/>
      </c>
      <c r="AN24" s="141">
        <f>IF(AND($C24="Goal",AN$7&gt;=$K24,AN$7&lt;=$K24+$L24-1),2,IF(AND($C24="Milestone",AN$7&gt;=$K24,AN$7&lt;=$K24+$L24-1),1,""))</f>
        <v/>
      </c>
      <c r="AO24" s="141">
        <f>IF(AND($C24="Goal",AO$7&gt;=$K24,AO$7&lt;=$K24+$L24-1),2,IF(AND($C24="Milestone",AO$7&gt;=$K24,AO$7&lt;=$K24+$L24-1),1,""))</f>
        <v/>
      </c>
      <c r="AP24" s="141">
        <f>IF(AND($C24="Goal",AP$7&gt;=$K24,AP$7&lt;=$K24+$L24-1),2,IF(AND($C24="Milestone",AP$7&gt;=$K24,AP$7&lt;=$K24+$L24-1),1,""))</f>
        <v/>
      </c>
      <c r="AQ24" s="141">
        <f>IF(AND($C24="Goal",AQ$7&gt;=$K24,AQ$7&lt;=$K24+$L24-1),2,IF(AND($C24="Milestone",AQ$7&gt;=$K24,AQ$7&lt;=$K24+$L24-1),1,""))</f>
        <v/>
      </c>
      <c r="AR24" s="141">
        <f>IF(AND($C24="Goal",AR$7&gt;=$K24,AR$7&lt;=$K24+$L24-1),2,IF(AND($C24="Milestone",AR$7&gt;=$K24,AR$7&lt;=$K24+$L24-1),1,""))</f>
        <v/>
      </c>
      <c r="AS24" s="141">
        <f>IF(AND($C24="Goal",AS$7&gt;=$K24,AS$7&lt;=$K24+$L24-1),2,IF(AND($C24="Milestone",AS$7&gt;=$K24,AS$7&lt;=$K24+$L24-1),1,""))</f>
        <v/>
      </c>
      <c r="AT24" s="141">
        <f>IF(AND($C24="Goal",AT$7&gt;=$K24,AT$7&lt;=$K24+$L24-1),2,IF(AND($C24="Milestone",AT$7&gt;=$K24,AT$7&lt;=$K24+$L24-1),1,""))</f>
        <v/>
      </c>
      <c r="AU24" s="141">
        <f>IF(AND($C24="Goal",AU$7&gt;=$K24,AU$7&lt;=$K24+$L24-1),2,IF(AND($C24="Milestone",AU$7&gt;=$K24,AU$7&lt;=$K24+$L24-1),1,""))</f>
        <v/>
      </c>
      <c r="AV24" s="141">
        <f>IF(AND($C24="Goal",AV$7&gt;=$K24,AV$7&lt;=$K24+$L24-1),2,IF(AND($C24="Milestone",AV$7&gt;=$K24,AV$7&lt;=$K24+$L24-1),1,""))</f>
        <v/>
      </c>
      <c r="AW24" s="141">
        <f>IF(AND($C24="Goal",AW$7&gt;=$K24,AW$7&lt;=$K24+$L24-1),2,IF(AND($C24="Milestone",AW$7&gt;=$K24,AW$7&lt;=$K24+$L24-1),1,""))</f>
        <v/>
      </c>
      <c r="AX24" s="141">
        <f>IF(AND($C24="Goal",AX$7&gt;=$K24,AX$7&lt;=$K24+$L24-1),2,IF(AND($C24="Milestone",AX$7&gt;=$K24,AX$7&lt;=$K24+$L24-1),1,""))</f>
        <v/>
      </c>
      <c r="AY24" s="141">
        <f>IF(AND($C24="Goal",AY$7&gt;=$K24,AY$7&lt;=$K24+$L24-1),2,IF(AND($C24="Milestone",AY$7&gt;=$K24,AY$7&lt;=$K24+$L24-1),1,""))</f>
        <v/>
      </c>
      <c r="AZ24" s="141">
        <f>IF(AND($C24="Goal",AZ$7&gt;=$K24,AZ$7&lt;=$K24+$L24-1),2,IF(AND($C24="Milestone",AZ$7&gt;=$K24,AZ$7&lt;=$K24+$L24-1),1,""))</f>
        <v/>
      </c>
      <c r="BA24" s="141">
        <f>IF(AND($C24="Goal",BA$7&gt;=$K24,BA$7&lt;=$K24+$L24-1),2,IF(AND($C24="Milestone",BA$7&gt;=$K24,BA$7&lt;=$K24+$L24-1),1,""))</f>
        <v/>
      </c>
      <c r="BB24" s="141">
        <f>IF(AND($C24="Goal",BB$7&gt;=$K24,BB$7&lt;=$K24+$L24-1),2,IF(AND($C24="Milestone",BB$7&gt;=$K24,BB$7&lt;=$K24+$L24-1),1,""))</f>
        <v/>
      </c>
      <c r="BC24" s="141">
        <f>IF(AND($C24="Goal",BC$7&gt;=$K24,BC$7&lt;=$K24+$L24-1),2,IF(AND($C24="Milestone",BC$7&gt;=$K24,BC$7&lt;=$K24+$L24-1),1,""))</f>
        <v/>
      </c>
      <c r="BD24" s="141">
        <f>IF(AND($C24="Goal",BD$7&gt;=$K24,BD$7&lt;=$K24+$L24-1),2,IF(AND($C24="Milestone",BD$7&gt;=$K24,BD$7&lt;=$K24+$L24-1),1,""))</f>
        <v/>
      </c>
      <c r="BE24" s="141">
        <f>IF(AND($C24="Goal",BE$7&gt;=$K24,BE$7&lt;=$K24+$L24-1),2,IF(AND($C24="Milestone",BE$7&gt;=$K24,BE$7&lt;=$K24+$L24-1),1,""))</f>
        <v/>
      </c>
      <c r="BF24" s="141">
        <f>IF(AND($C24="Goal",BF$7&gt;=$K24,BF$7&lt;=$K24+$L24-1),2,IF(AND($C24="Milestone",BF$7&gt;=$K24,BF$7&lt;=$K24+$L24-1),1,""))</f>
        <v/>
      </c>
      <c r="BG24" s="141">
        <f>IF(AND($C24="Goal",BG$7&gt;=$K24,BG$7&lt;=$K24+$L24-1),2,IF(AND($C24="Milestone",BG$7&gt;=$K24,BG$7&lt;=$K24+$L24-1),1,""))</f>
        <v/>
      </c>
      <c r="BH24" s="141">
        <f>IF(AND($C24="Goal",BH$7&gt;=$K24,BH$7&lt;=$K24+$L24-1),2,IF(AND($C24="Milestone",BH$7&gt;=$K24,BH$7&lt;=$K24+$L24-1),1,""))</f>
        <v/>
      </c>
      <c r="BI24" s="141">
        <f>IF(AND($C24="Goal",BI$7&gt;=$K24,BI$7&lt;=$K24+$L24-1),2,IF(AND($C24="Milestone",BI$7&gt;=$K24,BI$7&lt;=$K24+$L24-1),1,""))</f>
        <v/>
      </c>
      <c r="BJ24" s="141">
        <f>IF(AND($C24="Goal",BJ$7&gt;=$K24,BJ$7&lt;=$K24+$L24-1),2,IF(AND($C24="Milestone",BJ$7&gt;=$K24,BJ$7&lt;=$K24+$L24-1),1,""))</f>
        <v/>
      </c>
      <c r="BK24" s="141">
        <f>IF(AND($C24="Goal",BK$7&gt;=$K24,BK$7&lt;=$K24+$L24-1),2,IF(AND($C24="Milestone",BK$7&gt;=$K24,BK$7&lt;=$K24+$L24-1),1,""))</f>
        <v/>
      </c>
      <c r="BL24" s="141">
        <f>IF(AND($C24="Goal",BL$7&gt;=$K24,BL$7&lt;=$K24+$L24-1),2,IF(AND($C24="Milestone",BL$7&gt;=$K24,BL$7&lt;=$K24+$L24-1),1,""))</f>
        <v/>
      </c>
      <c r="BM24" s="141">
        <f>IF(AND($C24="Goal",BM$7&gt;=$K24,BM$7&lt;=$K24+$L24-1),2,IF(AND($C24="Milestone",BM$7&gt;=$K24,BM$7&lt;=$K24+$L24-1),1,""))</f>
        <v/>
      </c>
      <c r="BN24" s="141">
        <f>IF(AND($C24="Goal",BN$7&gt;=$K24,BN$7&lt;=$K24+$L24-1),2,IF(AND($C24="Milestone",BN$7&gt;=$K24,BN$7&lt;=$K24+$L24-1),1,""))</f>
        <v/>
      </c>
      <c r="BO24" s="141">
        <f>IF(AND($C24="Goal",BO$7&gt;=$K24,BO$7&lt;=$K24+$L24-1),2,IF(AND($C24="Milestone",BO$7&gt;=$K24,BO$7&lt;=$K24+$L24-1),1,""))</f>
        <v/>
      </c>
      <c r="BP24" s="141">
        <f>IF(AND($C24="Goal",BP$7&gt;=$K24,BP$7&lt;=$K24+$L24-1),2,IF(AND($C24="Milestone",BP$7&gt;=$K24,BP$7&lt;=$K24+$L24-1),1,""))</f>
        <v/>
      </c>
      <c r="BQ24" s="141">
        <f>IF(AND($C24="Goal",BQ$7&gt;=$K24,BQ$7&lt;=$K24+$L24-1),2,IF(AND($C24="Milestone",BQ$7&gt;=$K24,BQ$7&lt;=$K24+$L24-1),1,""))</f>
        <v/>
      </c>
    </row>
    <row r="25" ht="40" customFormat="1" customHeight="1" s="1">
      <c r="A25" s="6" t="n"/>
      <c r="B25" s="155" t="inlineStr">
        <is>
          <t>Task 2</t>
        </is>
      </c>
      <c r="C25" s="147" t="inlineStr">
        <is>
          <t>Med Risk</t>
        </is>
      </c>
      <c r="D25" s="147" t="n"/>
      <c r="E25" s="49" t="n"/>
      <c r="F25" s="49" t="n"/>
      <c r="G25" s="49" t="n"/>
      <c r="H25" s="49" t="n"/>
      <c r="I25" s="49" t="n"/>
      <c r="J25" s="49" t="n"/>
      <c r="K25" s="71">
        <f>K24+3</f>
        <v/>
      </c>
      <c r="L25" s="111" t="n">
        <v>14</v>
      </c>
      <c r="M25" s="147" t="n"/>
      <c r="N25" s="141">
        <f>IF(AND($C25="Goal",N$7&gt;=$K25,N$7&lt;=$K25+$L25-1),2,IF(AND($C25="Milestone",N$7&gt;=$K25,N$7&lt;=$K25+$L25-1),1,""))</f>
        <v/>
      </c>
      <c r="O25" s="141">
        <f>IF(AND($C25="Goal",O$7&gt;=$K25,O$7&lt;=$K25+$L25-1),2,IF(AND($C25="Milestone",O$7&gt;=$K25,O$7&lt;=$K25+$L25-1),1,""))</f>
        <v/>
      </c>
      <c r="P25" s="141">
        <f>IF(AND($C25="Goal",P$7&gt;=$K25,P$7&lt;=$K25+$L25-1),2,IF(AND($C25="Milestone",P$7&gt;=$K25,P$7&lt;=$K25+$L25-1),1,""))</f>
        <v/>
      </c>
      <c r="Q25" s="141">
        <f>IF(AND($C25="Goal",Q$7&gt;=$K25,Q$7&lt;=$K25+$L25-1),2,IF(AND($C25="Milestone",Q$7&gt;=$K25,Q$7&lt;=$K25+$L25-1),1,""))</f>
        <v/>
      </c>
      <c r="R25" s="141">
        <f>IF(AND($C25="Goal",R$7&gt;=$K25,R$7&lt;=$K25+$L25-1),2,IF(AND($C25="Milestone",R$7&gt;=$K25,R$7&lt;=$K25+$L25-1),1,""))</f>
        <v/>
      </c>
      <c r="S25" s="141">
        <f>IF(AND($C25="Goal",S$7&gt;=$K25,S$7&lt;=$K25+$L25-1),2,IF(AND($C25="Milestone",S$7&gt;=$K25,S$7&lt;=$K25+$L25-1),1,""))</f>
        <v/>
      </c>
      <c r="T25" s="141">
        <f>IF(AND($C25="Goal",T$7&gt;=$K25,T$7&lt;=$K25+$L25-1),2,IF(AND($C25="Milestone",T$7&gt;=$K25,T$7&lt;=$K25+$L25-1),1,""))</f>
        <v/>
      </c>
      <c r="U25" s="141">
        <f>IF(AND($C25="Goal",U$7&gt;=$K25,U$7&lt;=$K25+$L25-1),2,IF(AND($C25="Milestone",U$7&gt;=$K25,U$7&lt;=$K25+$L25-1),1,""))</f>
        <v/>
      </c>
      <c r="V25" s="141">
        <f>IF(AND($C25="Goal",V$7&gt;=$K25,V$7&lt;=$K25+$L25-1),2,IF(AND($C25="Milestone",V$7&gt;=$K25,V$7&lt;=$K25+$L25-1),1,""))</f>
        <v/>
      </c>
      <c r="W25" s="141">
        <f>IF(AND($C25="Goal",W$7&gt;=$K25,W$7&lt;=$K25+$L25-1),2,IF(AND($C25="Milestone",W$7&gt;=$K25,W$7&lt;=$K25+$L25-1),1,""))</f>
        <v/>
      </c>
      <c r="X25" s="141">
        <f>IF(AND($C25="Goal",X$7&gt;=$K25,X$7&lt;=$K25+$L25-1),2,IF(AND($C25="Milestone",X$7&gt;=$K25,X$7&lt;=$K25+$L25-1),1,""))</f>
        <v/>
      </c>
      <c r="Y25" s="141">
        <f>IF(AND($C25="Goal",Y$7&gt;=$K25,Y$7&lt;=$K25+$L25-1),2,IF(AND($C25="Milestone",Y$7&gt;=$K25,Y$7&lt;=$K25+$L25-1),1,""))</f>
        <v/>
      </c>
      <c r="Z25" s="141">
        <f>IF(AND($C25="Goal",Z$7&gt;=$K25,Z$7&lt;=$K25+$L25-1),2,IF(AND($C25="Milestone",Z$7&gt;=$K25,Z$7&lt;=$K25+$L25-1),1,""))</f>
        <v/>
      </c>
      <c r="AA25" s="141">
        <f>IF(AND($C25="Goal",AA$7&gt;=$K25,AA$7&lt;=$K25+$L25-1),2,IF(AND($C25="Milestone",AA$7&gt;=$K25,AA$7&lt;=$K25+$L25-1),1,""))</f>
        <v/>
      </c>
      <c r="AB25" s="141">
        <f>IF(AND($C25="Goal",AB$7&gt;=$K25,AB$7&lt;=$K25+$L25-1),2,IF(AND($C25="Milestone",AB$7&gt;=$K25,AB$7&lt;=$K25+$L25-1),1,""))</f>
        <v/>
      </c>
      <c r="AC25" s="141">
        <f>IF(AND($C25="Goal",AC$7&gt;=$K25,AC$7&lt;=$K25+$L25-1),2,IF(AND($C25="Milestone",AC$7&gt;=$K25,AC$7&lt;=$K25+$L25-1),1,""))</f>
        <v/>
      </c>
      <c r="AD25" s="141">
        <f>IF(AND($C25="Goal",AD$7&gt;=$K25,AD$7&lt;=$K25+$L25-1),2,IF(AND($C25="Milestone",AD$7&gt;=$K25,AD$7&lt;=$K25+$L25-1),1,""))</f>
        <v/>
      </c>
      <c r="AE25" s="141">
        <f>IF(AND($C25="Goal",AE$7&gt;=$K25,AE$7&lt;=$K25+$L25-1),2,IF(AND($C25="Milestone",AE$7&gt;=$K25,AE$7&lt;=$K25+$L25-1),1,""))</f>
        <v/>
      </c>
      <c r="AF25" s="141">
        <f>IF(AND($C25="Goal",AF$7&gt;=$K25,AF$7&lt;=$K25+$L25-1),2,IF(AND($C25="Milestone",AF$7&gt;=$K25,AF$7&lt;=$K25+$L25-1),1,""))</f>
        <v/>
      </c>
      <c r="AG25" s="141">
        <f>IF(AND($C25="Goal",AG$7&gt;=$K25,AG$7&lt;=$K25+$L25-1),2,IF(AND($C25="Milestone",AG$7&gt;=$K25,AG$7&lt;=$K25+$L25-1),1,""))</f>
        <v/>
      </c>
      <c r="AH25" s="141">
        <f>IF(AND($C25="Goal",AH$7&gt;=$K25,AH$7&lt;=$K25+$L25-1),2,IF(AND($C25="Milestone",AH$7&gt;=$K25,AH$7&lt;=$K25+$L25-1),1,""))</f>
        <v/>
      </c>
      <c r="AI25" s="141">
        <f>IF(AND($C25="Goal",AI$7&gt;=$K25,AI$7&lt;=$K25+$L25-1),2,IF(AND($C25="Milestone",AI$7&gt;=$K25,AI$7&lt;=$K25+$L25-1),1,""))</f>
        <v/>
      </c>
      <c r="AJ25" s="141">
        <f>IF(AND($C25="Goal",AJ$7&gt;=$K25,AJ$7&lt;=$K25+$L25-1),2,IF(AND($C25="Milestone",AJ$7&gt;=$K25,AJ$7&lt;=$K25+$L25-1),1,""))</f>
        <v/>
      </c>
      <c r="AK25" s="141">
        <f>IF(AND($C25="Goal",AK$7&gt;=$K25,AK$7&lt;=$K25+$L25-1),2,IF(AND($C25="Milestone",AK$7&gt;=$K25,AK$7&lt;=$K25+$L25-1),1,""))</f>
        <v/>
      </c>
      <c r="AL25" s="141">
        <f>IF(AND($C25="Goal",AL$7&gt;=$K25,AL$7&lt;=$K25+$L25-1),2,IF(AND($C25="Milestone",AL$7&gt;=$K25,AL$7&lt;=$K25+$L25-1),1,""))</f>
        <v/>
      </c>
      <c r="AM25" s="141">
        <f>IF(AND($C25="Goal",AM$7&gt;=$K25,AM$7&lt;=$K25+$L25-1),2,IF(AND($C25="Milestone",AM$7&gt;=$K25,AM$7&lt;=$K25+$L25-1),1,""))</f>
        <v/>
      </c>
      <c r="AN25" s="141">
        <f>IF(AND($C25="Goal",AN$7&gt;=$K25,AN$7&lt;=$K25+$L25-1),2,IF(AND($C25="Milestone",AN$7&gt;=$K25,AN$7&lt;=$K25+$L25-1),1,""))</f>
        <v/>
      </c>
      <c r="AO25" s="141">
        <f>IF(AND($C25="Goal",AO$7&gt;=$K25,AO$7&lt;=$K25+$L25-1),2,IF(AND($C25="Milestone",AO$7&gt;=$K25,AO$7&lt;=$K25+$L25-1),1,""))</f>
        <v/>
      </c>
      <c r="AP25" s="141">
        <f>IF(AND($C25="Goal",AP$7&gt;=$K25,AP$7&lt;=$K25+$L25-1),2,IF(AND($C25="Milestone",AP$7&gt;=$K25,AP$7&lt;=$K25+$L25-1),1,""))</f>
        <v/>
      </c>
      <c r="AQ25" s="141">
        <f>IF(AND($C25="Goal",AQ$7&gt;=$K25,AQ$7&lt;=$K25+$L25-1),2,IF(AND($C25="Milestone",AQ$7&gt;=$K25,AQ$7&lt;=$K25+$L25-1),1,""))</f>
        <v/>
      </c>
      <c r="AR25" s="141">
        <f>IF(AND($C25="Goal",AR$7&gt;=$K25,AR$7&lt;=$K25+$L25-1),2,IF(AND($C25="Milestone",AR$7&gt;=$K25,AR$7&lt;=$K25+$L25-1),1,""))</f>
        <v/>
      </c>
      <c r="AS25" s="141">
        <f>IF(AND($C25="Goal",AS$7&gt;=$K25,AS$7&lt;=$K25+$L25-1),2,IF(AND($C25="Milestone",AS$7&gt;=$K25,AS$7&lt;=$K25+$L25-1),1,""))</f>
        <v/>
      </c>
      <c r="AT25" s="141">
        <f>IF(AND($C25="Goal",AT$7&gt;=$K25,AT$7&lt;=$K25+$L25-1),2,IF(AND($C25="Milestone",AT$7&gt;=$K25,AT$7&lt;=$K25+$L25-1),1,""))</f>
        <v/>
      </c>
      <c r="AU25" s="141">
        <f>IF(AND($C25="Goal",AU$7&gt;=$K25,AU$7&lt;=$K25+$L25-1),2,IF(AND($C25="Milestone",AU$7&gt;=$K25,AU$7&lt;=$K25+$L25-1),1,""))</f>
        <v/>
      </c>
      <c r="AV25" s="141">
        <f>IF(AND($C25="Goal",AV$7&gt;=$K25,AV$7&lt;=$K25+$L25-1),2,IF(AND($C25="Milestone",AV$7&gt;=$K25,AV$7&lt;=$K25+$L25-1),1,""))</f>
        <v/>
      </c>
      <c r="AW25" s="141">
        <f>IF(AND($C25="Goal",AW$7&gt;=$K25,AW$7&lt;=$K25+$L25-1),2,IF(AND($C25="Milestone",AW$7&gt;=$K25,AW$7&lt;=$K25+$L25-1),1,""))</f>
        <v/>
      </c>
      <c r="AX25" s="141">
        <f>IF(AND($C25="Goal",AX$7&gt;=$K25,AX$7&lt;=$K25+$L25-1),2,IF(AND($C25="Milestone",AX$7&gt;=$K25,AX$7&lt;=$K25+$L25-1),1,""))</f>
        <v/>
      </c>
      <c r="AY25" s="141">
        <f>IF(AND($C25="Goal",AY$7&gt;=$K25,AY$7&lt;=$K25+$L25-1),2,IF(AND($C25="Milestone",AY$7&gt;=$K25,AY$7&lt;=$K25+$L25-1),1,""))</f>
        <v/>
      </c>
      <c r="AZ25" s="141">
        <f>IF(AND($C25="Goal",AZ$7&gt;=$K25,AZ$7&lt;=$K25+$L25-1),2,IF(AND($C25="Milestone",AZ$7&gt;=$K25,AZ$7&lt;=$K25+$L25-1),1,""))</f>
        <v/>
      </c>
      <c r="BA25" s="141">
        <f>IF(AND($C25="Goal",BA$7&gt;=$K25,BA$7&lt;=$K25+$L25-1),2,IF(AND($C25="Milestone",BA$7&gt;=$K25,BA$7&lt;=$K25+$L25-1),1,""))</f>
        <v/>
      </c>
      <c r="BB25" s="141">
        <f>IF(AND($C25="Goal",BB$7&gt;=$K25,BB$7&lt;=$K25+$L25-1),2,IF(AND($C25="Milestone",BB$7&gt;=$K25,BB$7&lt;=$K25+$L25-1),1,""))</f>
        <v/>
      </c>
      <c r="BC25" s="141">
        <f>IF(AND($C25="Goal",BC$7&gt;=$K25,BC$7&lt;=$K25+$L25-1),2,IF(AND($C25="Milestone",BC$7&gt;=$K25,BC$7&lt;=$K25+$L25-1),1,""))</f>
        <v/>
      </c>
      <c r="BD25" s="141">
        <f>IF(AND($C25="Goal",BD$7&gt;=$K25,BD$7&lt;=$K25+$L25-1),2,IF(AND($C25="Milestone",BD$7&gt;=$K25,BD$7&lt;=$K25+$L25-1),1,""))</f>
        <v/>
      </c>
      <c r="BE25" s="141">
        <f>IF(AND($C25="Goal",BE$7&gt;=$K25,BE$7&lt;=$K25+$L25-1),2,IF(AND($C25="Milestone",BE$7&gt;=$K25,BE$7&lt;=$K25+$L25-1),1,""))</f>
        <v/>
      </c>
      <c r="BF25" s="141">
        <f>IF(AND($C25="Goal",BF$7&gt;=$K25,BF$7&lt;=$K25+$L25-1),2,IF(AND($C25="Milestone",BF$7&gt;=$K25,BF$7&lt;=$K25+$L25-1),1,""))</f>
        <v/>
      </c>
      <c r="BG25" s="141">
        <f>IF(AND($C25="Goal",BG$7&gt;=$K25,BG$7&lt;=$K25+$L25-1),2,IF(AND($C25="Milestone",BG$7&gt;=$K25,BG$7&lt;=$K25+$L25-1),1,""))</f>
        <v/>
      </c>
      <c r="BH25" s="141">
        <f>IF(AND($C25="Goal",BH$7&gt;=$K25,BH$7&lt;=$K25+$L25-1),2,IF(AND($C25="Milestone",BH$7&gt;=$K25,BH$7&lt;=$K25+$L25-1),1,""))</f>
        <v/>
      </c>
      <c r="BI25" s="141">
        <f>IF(AND($C25="Goal",BI$7&gt;=$K25,BI$7&lt;=$K25+$L25-1),2,IF(AND($C25="Milestone",BI$7&gt;=$K25,BI$7&lt;=$K25+$L25-1),1,""))</f>
        <v/>
      </c>
      <c r="BJ25" s="141">
        <f>IF(AND($C25="Goal",BJ$7&gt;=$K25,BJ$7&lt;=$K25+$L25-1),2,IF(AND($C25="Milestone",BJ$7&gt;=$K25,BJ$7&lt;=$K25+$L25-1),1,""))</f>
        <v/>
      </c>
      <c r="BK25" s="141">
        <f>IF(AND($C25="Goal",BK$7&gt;=$K25,BK$7&lt;=$K25+$L25-1),2,IF(AND($C25="Milestone",BK$7&gt;=$K25,BK$7&lt;=$K25+$L25-1),1,""))</f>
        <v/>
      </c>
      <c r="BL25" s="141">
        <f>IF(AND($C25="Goal",BL$7&gt;=$K25,BL$7&lt;=$K25+$L25-1),2,IF(AND($C25="Milestone",BL$7&gt;=$K25,BL$7&lt;=$K25+$L25-1),1,""))</f>
        <v/>
      </c>
      <c r="BM25" s="141">
        <f>IF(AND($C25="Goal",BM$7&gt;=$K25,BM$7&lt;=$K25+$L25-1),2,IF(AND($C25="Milestone",BM$7&gt;=$K25,BM$7&lt;=$K25+$L25-1),1,""))</f>
        <v/>
      </c>
      <c r="BN25" s="141">
        <f>IF(AND($C25="Goal",BN$7&gt;=$K25,BN$7&lt;=$K25+$L25-1),2,IF(AND($C25="Milestone",BN$7&gt;=$K25,BN$7&lt;=$K25+$L25-1),1,""))</f>
        <v/>
      </c>
      <c r="BO25" s="141">
        <f>IF(AND($C25="Goal",BO$7&gt;=$K25,BO$7&lt;=$K25+$L25-1),2,IF(AND($C25="Milestone",BO$7&gt;=$K25,BO$7&lt;=$K25+$L25-1),1,""))</f>
        <v/>
      </c>
      <c r="BP25" s="141">
        <f>IF(AND($C25="Goal",BP$7&gt;=$K25,BP$7&lt;=$K25+$L25-1),2,IF(AND($C25="Milestone",BP$7&gt;=$K25,BP$7&lt;=$K25+$L25-1),1,""))</f>
        <v/>
      </c>
      <c r="BQ25" s="141">
        <f>IF(AND($C25="Goal",BQ$7&gt;=$K25,BQ$7&lt;=$K25+$L25-1),2,IF(AND($C25="Milestone",BQ$7&gt;=$K25,BQ$7&lt;=$K25+$L25-1),1,""))</f>
        <v/>
      </c>
    </row>
    <row r="26" ht="40" customFormat="1" customHeight="1" s="1">
      <c r="A26" s="6" t="n"/>
      <c r="B26" s="155" t="inlineStr">
        <is>
          <t>Task 3</t>
        </is>
      </c>
      <c r="C26" s="147" t="inlineStr">
        <is>
          <t>On Track</t>
        </is>
      </c>
      <c r="D26" s="147" t="n"/>
      <c r="E26" s="49" t="n"/>
      <c r="F26" s="49" t="n"/>
      <c r="G26" s="49" t="n"/>
      <c r="H26" s="49" t="n"/>
      <c r="I26" s="49" t="n"/>
      <c r="J26" s="49" t="n"/>
      <c r="K26" s="71">
        <f>K25+15</f>
        <v/>
      </c>
      <c r="L26" s="111" t="n">
        <v>6</v>
      </c>
      <c r="M26" s="147" t="n"/>
      <c r="N26" s="141">
        <f>IF(AND($C26="Goal",N$7&gt;=$K26,N$7&lt;=$K26+$L26-1),2,IF(AND($C26="Milestone",N$7&gt;=$K26,N$7&lt;=$K26+$L26-1),1,""))</f>
        <v/>
      </c>
      <c r="O26" s="141">
        <f>IF(AND($C26="Goal",O$7&gt;=$K26,O$7&lt;=$K26+$L26-1),2,IF(AND($C26="Milestone",O$7&gt;=$K26,O$7&lt;=$K26+$L26-1),1,""))</f>
        <v/>
      </c>
      <c r="P26" s="141">
        <f>IF(AND($C26="Goal",P$7&gt;=$K26,P$7&lt;=$K26+$L26-1),2,IF(AND($C26="Milestone",P$7&gt;=$K26,P$7&lt;=$K26+$L26-1),1,""))</f>
        <v/>
      </c>
      <c r="Q26" s="141">
        <f>IF(AND($C26="Goal",Q$7&gt;=$K26,Q$7&lt;=$K26+$L26-1),2,IF(AND($C26="Milestone",Q$7&gt;=$K26,Q$7&lt;=$K26+$L26-1),1,""))</f>
        <v/>
      </c>
      <c r="R26" s="141">
        <f>IF(AND($C26="Goal",R$7&gt;=$K26,R$7&lt;=$K26+$L26-1),2,IF(AND($C26="Milestone",R$7&gt;=$K26,R$7&lt;=$K26+$L26-1),1,""))</f>
        <v/>
      </c>
      <c r="S26" s="141">
        <f>IF(AND($C26="Goal",S$7&gt;=$K26,S$7&lt;=$K26+$L26-1),2,IF(AND($C26="Milestone",S$7&gt;=$K26,S$7&lt;=$K26+$L26-1),1,""))</f>
        <v/>
      </c>
      <c r="T26" s="141">
        <f>IF(AND($C26="Goal",T$7&gt;=$K26,T$7&lt;=$K26+$L26-1),2,IF(AND($C26="Milestone",T$7&gt;=$K26,T$7&lt;=$K26+$L26-1),1,""))</f>
        <v/>
      </c>
      <c r="U26" s="141">
        <f>IF(AND($C26="Goal",U$7&gt;=$K26,U$7&lt;=$K26+$L26-1),2,IF(AND($C26="Milestone",U$7&gt;=$K26,U$7&lt;=$K26+$L26-1),1,""))</f>
        <v/>
      </c>
      <c r="V26" s="141">
        <f>IF(AND($C26="Goal",V$7&gt;=$K26,V$7&lt;=$K26+$L26-1),2,IF(AND($C26="Milestone",V$7&gt;=$K26,V$7&lt;=$K26+$L26-1),1,""))</f>
        <v/>
      </c>
      <c r="W26" s="141">
        <f>IF(AND($C26="Goal",W$7&gt;=$K26,W$7&lt;=$K26+$L26-1),2,IF(AND($C26="Milestone",W$7&gt;=$K26,W$7&lt;=$K26+$L26-1),1,""))</f>
        <v/>
      </c>
      <c r="X26" s="141">
        <f>IF(AND($C26="Goal",X$7&gt;=$K26,X$7&lt;=$K26+$L26-1),2,IF(AND($C26="Milestone",X$7&gt;=$K26,X$7&lt;=$K26+$L26-1),1,""))</f>
        <v/>
      </c>
      <c r="Y26" s="141">
        <f>IF(AND($C26="Goal",Y$7&gt;=$K26,Y$7&lt;=$K26+$L26-1),2,IF(AND($C26="Milestone",Y$7&gt;=$K26,Y$7&lt;=$K26+$L26-1),1,""))</f>
        <v/>
      </c>
      <c r="Z26" s="141">
        <f>IF(AND($C26="Goal",Z$7&gt;=$K26,Z$7&lt;=$K26+$L26-1),2,IF(AND($C26="Milestone",Z$7&gt;=$K26,Z$7&lt;=$K26+$L26-1),1,""))</f>
        <v/>
      </c>
      <c r="AA26" s="141">
        <f>IF(AND($C26="Goal",AA$7&gt;=$K26,AA$7&lt;=$K26+$L26-1),2,IF(AND($C26="Milestone",AA$7&gt;=$K26,AA$7&lt;=$K26+$L26-1),1,""))</f>
        <v/>
      </c>
      <c r="AB26" s="141">
        <f>IF(AND($C26="Goal",AB$7&gt;=$K26,AB$7&lt;=$K26+$L26-1),2,IF(AND($C26="Milestone",AB$7&gt;=$K26,AB$7&lt;=$K26+$L26-1),1,""))</f>
        <v/>
      </c>
      <c r="AC26" s="141">
        <f>IF(AND($C26="Goal",AC$7&gt;=$K26,AC$7&lt;=$K26+$L26-1),2,IF(AND($C26="Milestone",AC$7&gt;=$K26,AC$7&lt;=$K26+$L26-1),1,""))</f>
        <v/>
      </c>
      <c r="AD26" s="141">
        <f>IF(AND($C26="Goal",AD$7&gt;=$K26,AD$7&lt;=$K26+$L26-1),2,IF(AND($C26="Milestone",AD$7&gt;=$K26,AD$7&lt;=$K26+$L26-1),1,""))</f>
        <v/>
      </c>
      <c r="AE26" s="141">
        <f>IF(AND($C26="Goal",AE$7&gt;=$K26,AE$7&lt;=$K26+$L26-1),2,IF(AND($C26="Milestone",AE$7&gt;=$K26,AE$7&lt;=$K26+$L26-1),1,""))</f>
        <v/>
      </c>
      <c r="AF26" s="141">
        <f>IF(AND($C26="Goal",AF$7&gt;=$K26,AF$7&lt;=$K26+$L26-1),2,IF(AND($C26="Milestone",AF$7&gt;=$K26,AF$7&lt;=$K26+$L26-1),1,""))</f>
        <v/>
      </c>
      <c r="AG26" s="141">
        <f>IF(AND($C26="Goal",AG$7&gt;=$K26,AG$7&lt;=$K26+$L26-1),2,IF(AND($C26="Milestone",AG$7&gt;=$K26,AG$7&lt;=$K26+$L26-1),1,""))</f>
        <v/>
      </c>
      <c r="AH26" s="141">
        <f>IF(AND($C26="Goal",AH$7&gt;=$K26,AH$7&lt;=$K26+$L26-1),2,IF(AND($C26="Milestone",AH$7&gt;=$K26,AH$7&lt;=$K26+$L26-1),1,""))</f>
        <v/>
      </c>
      <c r="AI26" s="141">
        <f>IF(AND($C26="Goal",AI$7&gt;=$K26,AI$7&lt;=$K26+$L26-1),2,IF(AND($C26="Milestone",AI$7&gt;=$K26,AI$7&lt;=$K26+$L26-1),1,""))</f>
        <v/>
      </c>
      <c r="AJ26" s="141">
        <f>IF(AND($C26="Goal",AJ$7&gt;=$K26,AJ$7&lt;=$K26+$L26-1),2,IF(AND($C26="Milestone",AJ$7&gt;=$K26,AJ$7&lt;=$K26+$L26-1),1,""))</f>
        <v/>
      </c>
      <c r="AK26" s="141">
        <f>IF(AND($C26="Goal",AK$7&gt;=$K26,AK$7&lt;=$K26+$L26-1),2,IF(AND($C26="Milestone",AK$7&gt;=$K26,AK$7&lt;=$K26+$L26-1),1,""))</f>
        <v/>
      </c>
      <c r="AL26" s="141">
        <f>IF(AND($C26="Goal",AL$7&gt;=$K26,AL$7&lt;=$K26+$L26-1),2,IF(AND($C26="Milestone",AL$7&gt;=$K26,AL$7&lt;=$K26+$L26-1),1,""))</f>
        <v/>
      </c>
      <c r="AM26" s="141">
        <f>IF(AND($C26="Goal",AM$7&gt;=$K26,AM$7&lt;=$K26+$L26-1),2,IF(AND($C26="Milestone",AM$7&gt;=$K26,AM$7&lt;=$K26+$L26-1),1,""))</f>
        <v/>
      </c>
      <c r="AN26" s="141">
        <f>IF(AND($C26="Goal",AN$7&gt;=$K26,AN$7&lt;=$K26+$L26-1),2,IF(AND($C26="Milestone",AN$7&gt;=$K26,AN$7&lt;=$K26+$L26-1),1,""))</f>
        <v/>
      </c>
      <c r="AO26" s="141">
        <f>IF(AND($C26="Goal",AO$7&gt;=$K26,AO$7&lt;=$K26+$L26-1),2,IF(AND($C26="Milestone",AO$7&gt;=$K26,AO$7&lt;=$K26+$L26-1),1,""))</f>
        <v/>
      </c>
      <c r="AP26" s="141">
        <f>IF(AND($C26="Goal",AP$7&gt;=$K26,AP$7&lt;=$K26+$L26-1),2,IF(AND($C26="Milestone",AP$7&gt;=$K26,AP$7&lt;=$K26+$L26-1),1,""))</f>
        <v/>
      </c>
      <c r="AQ26" s="141">
        <f>IF(AND($C26="Goal",AQ$7&gt;=$K26,AQ$7&lt;=$K26+$L26-1),2,IF(AND($C26="Milestone",AQ$7&gt;=$K26,AQ$7&lt;=$K26+$L26-1),1,""))</f>
        <v/>
      </c>
      <c r="AR26" s="141">
        <f>IF(AND($C26="Goal",AR$7&gt;=$K26,AR$7&lt;=$K26+$L26-1),2,IF(AND($C26="Milestone",AR$7&gt;=$K26,AR$7&lt;=$K26+$L26-1),1,""))</f>
        <v/>
      </c>
      <c r="AS26" s="141">
        <f>IF(AND($C26="Goal",AS$7&gt;=$K26,AS$7&lt;=$K26+$L26-1),2,IF(AND($C26="Milestone",AS$7&gt;=$K26,AS$7&lt;=$K26+$L26-1),1,""))</f>
        <v/>
      </c>
      <c r="AT26" s="141">
        <f>IF(AND($C26="Goal",AT$7&gt;=$K26,AT$7&lt;=$K26+$L26-1),2,IF(AND($C26="Milestone",AT$7&gt;=$K26,AT$7&lt;=$K26+$L26-1),1,""))</f>
        <v/>
      </c>
      <c r="AU26" s="141">
        <f>IF(AND($C26="Goal",AU$7&gt;=$K26,AU$7&lt;=$K26+$L26-1),2,IF(AND($C26="Milestone",AU$7&gt;=$K26,AU$7&lt;=$K26+$L26-1),1,""))</f>
        <v/>
      </c>
      <c r="AV26" s="141">
        <f>IF(AND($C26="Goal",AV$7&gt;=$K26,AV$7&lt;=$K26+$L26-1),2,IF(AND($C26="Milestone",AV$7&gt;=$K26,AV$7&lt;=$K26+$L26-1),1,""))</f>
        <v/>
      </c>
      <c r="AW26" s="141">
        <f>IF(AND($C26="Goal",AW$7&gt;=$K26,AW$7&lt;=$K26+$L26-1),2,IF(AND($C26="Milestone",AW$7&gt;=$K26,AW$7&lt;=$K26+$L26-1),1,""))</f>
        <v/>
      </c>
      <c r="AX26" s="141">
        <f>IF(AND($C26="Goal",AX$7&gt;=$K26,AX$7&lt;=$K26+$L26-1),2,IF(AND($C26="Milestone",AX$7&gt;=$K26,AX$7&lt;=$K26+$L26-1),1,""))</f>
        <v/>
      </c>
      <c r="AY26" s="141">
        <f>IF(AND($C26="Goal",AY$7&gt;=$K26,AY$7&lt;=$K26+$L26-1),2,IF(AND($C26="Milestone",AY$7&gt;=$K26,AY$7&lt;=$K26+$L26-1),1,""))</f>
        <v/>
      </c>
      <c r="AZ26" s="141">
        <f>IF(AND($C26="Goal",AZ$7&gt;=$K26,AZ$7&lt;=$K26+$L26-1),2,IF(AND($C26="Milestone",AZ$7&gt;=$K26,AZ$7&lt;=$K26+$L26-1),1,""))</f>
        <v/>
      </c>
      <c r="BA26" s="141">
        <f>IF(AND($C26="Goal",BA$7&gt;=$K26,BA$7&lt;=$K26+$L26-1),2,IF(AND($C26="Milestone",BA$7&gt;=$K26,BA$7&lt;=$K26+$L26-1),1,""))</f>
        <v/>
      </c>
      <c r="BB26" s="141">
        <f>IF(AND($C26="Goal",BB$7&gt;=$K26,BB$7&lt;=$K26+$L26-1),2,IF(AND($C26="Milestone",BB$7&gt;=$K26,BB$7&lt;=$K26+$L26-1),1,""))</f>
        <v/>
      </c>
      <c r="BC26" s="141">
        <f>IF(AND($C26="Goal",BC$7&gt;=$K26,BC$7&lt;=$K26+$L26-1),2,IF(AND($C26="Milestone",BC$7&gt;=$K26,BC$7&lt;=$K26+$L26-1),1,""))</f>
        <v/>
      </c>
      <c r="BD26" s="141">
        <f>IF(AND($C26="Goal",BD$7&gt;=$K26,BD$7&lt;=$K26+$L26-1),2,IF(AND($C26="Milestone",BD$7&gt;=$K26,BD$7&lt;=$K26+$L26-1),1,""))</f>
        <v/>
      </c>
      <c r="BE26" s="141">
        <f>IF(AND($C26="Goal",BE$7&gt;=$K26,BE$7&lt;=$K26+$L26-1),2,IF(AND($C26="Milestone",BE$7&gt;=$K26,BE$7&lt;=$K26+$L26-1),1,""))</f>
        <v/>
      </c>
      <c r="BF26" s="141">
        <f>IF(AND($C26="Goal",BF$7&gt;=$K26,BF$7&lt;=$K26+$L26-1),2,IF(AND($C26="Milestone",BF$7&gt;=$K26,BF$7&lt;=$K26+$L26-1),1,""))</f>
        <v/>
      </c>
      <c r="BG26" s="141">
        <f>IF(AND($C26="Goal",BG$7&gt;=$K26,BG$7&lt;=$K26+$L26-1),2,IF(AND($C26="Milestone",BG$7&gt;=$K26,BG$7&lt;=$K26+$L26-1),1,""))</f>
        <v/>
      </c>
      <c r="BH26" s="141">
        <f>IF(AND($C26="Goal",BH$7&gt;=$K26,BH$7&lt;=$K26+$L26-1),2,IF(AND($C26="Milestone",BH$7&gt;=$K26,BH$7&lt;=$K26+$L26-1),1,""))</f>
        <v/>
      </c>
      <c r="BI26" s="141">
        <f>IF(AND($C26="Goal",BI$7&gt;=$K26,BI$7&lt;=$K26+$L26-1),2,IF(AND($C26="Milestone",BI$7&gt;=$K26,BI$7&lt;=$K26+$L26-1),1,""))</f>
        <v/>
      </c>
      <c r="BJ26" s="141">
        <f>IF(AND($C26="Goal",BJ$7&gt;=$K26,BJ$7&lt;=$K26+$L26-1),2,IF(AND($C26="Milestone",BJ$7&gt;=$K26,BJ$7&lt;=$K26+$L26-1),1,""))</f>
        <v/>
      </c>
      <c r="BK26" s="141">
        <f>IF(AND($C26="Goal",BK$7&gt;=$K26,BK$7&lt;=$K26+$L26-1),2,IF(AND($C26="Milestone",BK$7&gt;=$K26,BK$7&lt;=$K26+$L26-1),1,""))</f>
        <v/>
      </c>
      <c r="BL26" s="141">
        <f>IF(AND($C26="Goal",BL$7&gt;=$K26,BL$7&lt;=$K26+$L26-1),2,IF(AND($C26="Milestone",BL$7&gt;=$K26,BL$7&lt;=$K26+$L26-1),1,""))</f>
        <v/>
      </c>
      <c r="BM26" s="141">
        <f>IF(AND($C26="Goal",BM$7&gt;=$K26,BM$7&lt;=$K26+$L26-1),2,IF(AND($C26="Milestone",BM$7&gt;=$K26,BM$7&lt;=$K26+$L26-1),1,""))</f>
        <v/>
      </c>
      <c r="BN26" s="141">
        <f>IF(AND($C26="Goal",BN$7&gt;=$K26,BN$7&lt;=$K26+$L26-1),2,IF(AND($C26="Milestone",BN$7&gt;=$K26,BN$7&lt;=$K26+$L26-1),1,""))</f>
        <v/>
      </c>
      <c r="BO26" s="141">
        <f>IF(AND($C26="Goal",BO$7&gt;=$K26,BO$7&lt;=$K26+$L26-1),2,IF(AND($C26="Milestone",BO$7&gt;=$K26,BO$7&lt;=$K26+$L26-1),1,""))</f>
        <v/>
      </c>
      <c r="BP26" s="141">
        <f>IF(AND($C26="Goal",BP$7&gt;=$K26,BP$7&lt;=$K26+$L26-1),2,IF(AND($C26="Milestone",BP$7&gt;=$K26,BP$7&lt;=$K26+$L26-1),1,""))</f>
        <v/>
      </c>
      <c r="BQ26" s="141">
        <f>IF(AND($C26="Goal",BQ$7&gt;=$K26,BQ$7&lt;=$K26+$L26-1),2,IF(AND($C26="Milestone",BQ$7&gt;=$K26,BQ$7&lt;=$K26+$L26-1),1,""))</f>
        <v/>
      </c>
    </row>
    <row r="27" ht="40" customFormat="1" customHeight="1" s="1">
      <c r="A27" s="6" t="n"/>
      <c r="B27" s="155" t="inlineStr">
        <is>
          <t>Task 4</t>
        </is>
      </c>
      <c r="C27" s="147" t="inlineStr">
        <is>
          <t>Goal</t>
        </is>
      </c>
      <c r="D27" s="147" t="n"/>
      <c r="E27" s="49" t="n"/>
      <c r="F27" s="49" t="n"/>
      <c r="G27" s="49" t="n"/>
      <c r="H27" s="49" t="n"/>
      <c r="I27" s="49" t="n"/>
      <c r="J27" s="49" t="n"/>
      <c r="K27" s="71">
        <f>K21+22</f>
        <v/>
      </c>
      <c r="L27" s="111" t="n">
        <v>3</v>
      </c>
      <c r="M27" s="147" t="n"/>
      <c r="N27" s="141">
        <f>IF(AND($C27="Goal",N$7&gt;=$K27,N$7&lt;=$K27+$L27-1),2,IF(AND($C27="Milestone",N$7&gt;=$K27,N$7&lt;=$K27+$L27-1),1,""))</f>
        <v/>
      </c>
      <c r="O27" s="141">
        <f>IF(AND($C27="Goal",O$7&gt;=$K27,O$7&lt;=$K27+$L27-1),2,IF(AND($C27="Milestone",O$7&gt;=$K27,O$7&lt;=$K27+$L27-1),1,""))</f>
        <v/>
      </c>
      <c r="P27" s="141">
        <f>IF(AND($C27="Goal",P$7&gt;=$K27,P$7&lt;=$K27+$L27-1),2,IF(AND($C27="Milestone",P$7&gt;=$K27,P$7&lt;=$K27+$L27-1),1,""))</f>
        <v/>
      </c>
      <c r="Q27" s="141">
        <f>IF(AND($C27="Goal",Q$7&gt;=$K27,Q$7&lt;=$K27+$L27-1),2,IF(AND($C27="Milestone",Q$7&gt;=$K27,Q$7&lt;=$K27+$L27-1),1,""))</f>
        <v/>
      </c>
      <c r="R27" s="141">
        <f>IF(AND($C27="Goal",R$7&gt;=$K27,R$7&lt;=$K27+$L27-1),2,IF(AND($C27="Milestone",R$7&gt;=$K27,R$7&lt;=$K27+$L27-1),1,""))</f>
        <v/>
      </c>
      <c r="S27" s="141">
        <f>IF(AND($C27="Goal",S$7&gt;=$K27,S$7&lt;=$K27+$L27-1),2,IF(AND($C27="Milestone",S$7&gt;=$K27,S$7&lt;=$K27+$L27-1),1,""))</f>
        <v/>
      </c>
      <c r="T27" s="141">
        <f>IF(AND($C27="Goal",T$7&gt;=$K27,T$7&lt;=$K27+$L27-1),2,IF(AND($C27="Milestone",T$7&gt;=$K27,T$7&lt;=$K27+$L27-1),1,""))</f>
        <v/>
      </c>
      <c r="U27" s="141">
        <f>IF(AND($C27="Goal",U$7&gt;=$K27,U$7&lt;=$K27+$L27-1),2,IF(AND($C27="Milestone",U$7&gt;=$K27,U$7&lt;=$K27+$L27-1),1,""))</f>
        <v/>
      </c>
      <c r="V27" s="141">
        <f>IF(AND($C27="Goal",V$7&gt;=$K27,V$7&lt;=$K27+$L27-1),2,IF(AND($C27="Milestone",V$7&gt;=$K27,V$7&lt;=$K27+$L27-1),1,""))</f>
        <v/>
      </c>
      <c r="W27" s="141">
        <f>IF(AND($C27="Goal",W$7&gt;=$K27,W$7&lt;=$K27+$L27-1),2,IF(AND($C27="Milestone",W$7&gt;=$K27,W$7&lt;=$K27+$L27-1),1,""))</f>
        <v/>
      </c>
      <c r="X27" s="141">
        <f>IF(AND($C27="Goal",X$7&gt;=$K27,X$7&lt;=$K27+$L27-1),2,IF(AND($C27="Milestone",X$7&gt;=$K27,X$7&lt;=$K27+$L27-1),1,""))</f>
        <v/>
      </c>
      <c r="Y27" s="141">
        <f>IF(AND($C27="Goal",Y$7&gt;=$K27,Y$7&lt;=$K27+$L27-1),2,IF(AND($C27="Milestone",Y$7&gt;=$K27,Y$7&lt;=$K27+$L27-1),1,""))</f>
        <v/>
      </c>
      <c r="Z27" s="141">
        <f>IF(AND($C27="Goal",Z$7&gt;=$K27,Z$7&lt;=$K27+$L27-1),2,IF(AND($C27="Milestone",Z$7&gt;=$K27,Z$7&lt;=$K27+$L27-1),1,""))</f>
        <v/>
      </c>
      <c r="AA27" s="141">
        <f>IF(AND($C27="Goal",AA$7&gt;=$K27,AA$7&lt;=$K27+$L27-1),2,IF(AND($C27="Milestone",AA$7&gt;=$K27,AA$7&lt;=$K27+$L27-1),1,""))</f>
        <v/>
      </c>
      <c r="AB27" s="141">
        <f>IF(AND($C27="Goal",AB$7&gt;=$K27,AB$7&lt;=$K27+$L27-1),2,IF(AND($C27="Milestone",AB$7&gt;=$K27,AB$7&lt;=$K27+$L27-1),1,""))</f>
        <v/>
      </c>
      <c r="AC27" s="141">
        <f>IF(AND($C27="Goal",AC$7&gt;=$K27,AC$7&lt;=$K27+$L27-1),2,IF(AND($C27="Milestone",AC$7&gt;=$K27,AC$7&lt;=$K27+$L27-1),1,""))</f>
        <v/>
      </c>
      <c r="AD27" s="141">
        <f>IF(AND($C27="Goal",AD$7&gt;=$K27,AD$7&lt;=$K27+$L27-1),2,IF(AND($C27="Milestone",AD$7&gt;=$K27,AD$7&lt;=$K27+$L27-1),1,""))</f>
        <v/>
      </c>
      <c r="AE27" s="141">
        <f>IF(AND($C27="Goal",AE$7&gt;=$K27,AE$7&lt;=$K27+$L27-1),2,IF(AND($C27="Milestone",AE$7&gt;=$K27,AE$7&lt;=$K27+$L27-1),1,""))</f>
        <v/>
      </c>
      <c r="AF27" s="141">
        <f>IF(AND($C27="Goal",AF$7&gt;=$K27,AF$7&lt;=$K27+$L27-1),2,IF(AND($C27="Milestone",AF$7&gt;=$K27,AF$7&lt;=$K27+$L27-1),1,""))</f>
        <v/>
      </c>
      <c r="AG27" s="141">
        <f>IF(AND($C27="Goal",AG$7&gt;=$K27,AG$7&lt;=$K27+$L27-1),2,IF(AND($C27="Milestone",AG$7&gt;=$K27,AG$7&lt;=$K27+$L27-1),1,""))</f>
        <v/>
      </c>
      <c r="AH27" s="141">
        <f>IF(AND($C27="Goal",AH$7&gt;=$K27,AH$7&lt;=$K27+$L27-1),2,IF(AND($C27="Milestone",AH$7&gt;=$K27,AH$7&lt;=$K27+$L27-1),1,""))</f>
        <v/>
      </c>
      <c r="AI27" s="141">
        <f>IF(AND($C27="Goal",AI$7&gt;=$K27,AI$7&lt;=$K27+$L27-1),2,IF(AND($C27="Milestone",AI$7&gt;=$K27,AI$7&lt;=$K27+$L27-1),1,""))</f>
        <v/>
      </c>
      <c r="AJ27" s="141">
        <f>IF(AND($C27="Goal",AJ$7&gt;=$K27,AJ$7&lt;=$K27+$L27-1),2,IF(AND($C27="Milestone",AJ$7&gt;=$K27,AJ$7&lt;=$K27+$L27-1),1,""))</f>
        <v/>
      </c>
      <c r="AK27" s="141">
        <f>IF(AND($C27="Goal",AK$7&gt;=$K27,AK$7&lt;=$K27+$L27-1),2,IF(AND($C27="Milestone",AK$7&gt;=$K27,AK$7&lt;=$K27+$L27-1),1,""))</f>
        <v/>
      </c>
      <c r="AL27" s="141">
        <f>IF(AND($C27="Goal",AL$7&gt;=$K27,AL$7&lt;=$K27+$L27-1),2,IF(AND($C27="Milestone",AL$7&gt;=$K27,AL$7&lt;=$K27+$L27-1),1,""))</f>
        <v/>
      </c>
      <c r="AM27" s="141">
        <f>IF(AND($C27="Goal",AM$7&gt;=$K27,AM$7&lt;=$K27+$L27-1),2,IF(AND($C27="Milestone",AM$7&gt;=$K27,AM$7&lt;=$K27+$L27-1),1,""))</f>
        <v/>
      </c>
      <c r="AN27" s="141">
        <f>IF(AND($C27="Goal",AN$7&gt;=$K27,AN$7&lt;=$K27+$L27-1),2,IF(AND($C27="Milestone",AN$7&gt;=$K27,AN$7&lt;=$K27+$L27-1),1,""))</f>
        <v/>
      </c>
      <c r="AO27" s="141">
        <f>IF(AND($C27="Goal",AO$7&gt;=$K27,AO$7&lt;=$K27+$L27-1),2,IF(AND($C27="Milestone",AO$7&gt;=$K27,AO$7&lt;=$K27+$L27-1),1,""))</f>
        <v/>
      </c>
      <c r="AP27" s="141">
        <f>IF(AND($C27="Goal",AP$7&gt;=$K27,AP$7&lt;=$K27+$L27-1),2,IF(AND($C27="Milestone",AP$7&gt;=$K27,AP$7&lt;=$K27+$L27-1),1,""))</f>
        <v/>
      </c>
      <c r="AQ27" s="141">
        <f>IF(AND($C27="Goal",AQ$7&gt;=$K27,AQ$7&lt;=$K27+$L27-1),2,IF(AND($C27="Milestone",AQ$7&gt;=$K27,AQ$7&lt;=$K27+$L27-1),1,""))</f>
        <v/>
      </c>
      <c r="AR27" s="141">
        <f>IF(AND($C27="Goal",AR$7&gt;=$K27,AR$7&lt;=$K27+$L27-1),2,IF(AND($C27="Milestone",AR$7&gt;=$K27,AR$7&lt;=$K27+$L27-1),1,""))</f>
        <v/>
      </c>
      <c r="AS27" s="141">
        <f>IF(AND($C27="Goal",AS$7&gt;=$K27,AS$7&lt;=$K27+$L27-1),2,IF(AND($C27="Milestone",AS$7&gt;=$K27,AS$7&lt;=$K27+$L27-1),1,""))</f>
        <v/>
      </c>
      <c r="AT27" s="141">
        <f>IF(AND($C27="Goal",AT$7&gt;=$K27,AT$7&lt;=$K27+$L27-1),2,IF(AND($C27="Milestone",AT$7&gt;=$K27,AT$7&lt;=$K27+$L27-1),1,""))</f>
        <v/>
      </c>
      <c r="AU27" s="141">
        <f>IF(AND($C27="Goal",AU$7&gt;=$K27,AU$7&lt;=$K27+$L27-1),2,IF(AND($C27="Milestone",AU$7&gt;=$K27,AU$7&lt;=$K27+$L27-1),1,""))</f>
        <v/>
      </c>
      <c r="AV27" s="141">
        <f>IF(AND($C27="Goal",AV$7&gt;=$K27,AV$7&lt;=$K27+$L27-1),2,IF(AND($C27="Milestone",AV$7&gt;=$K27,AV$7&lt;=$K27+$L27-1),1,""))</f>
        <v/>
      </c>
      <c r="AW27" s="141">
        <f>IF(AND($C27="Goal",AW$7&gt;=$K27,AW$7&lt;=$K27+$L27-1),2,IF(AND($C27="Milestone",AW$7&gt;=$K27,AW$7&lt;=$K27+$L27-1),1,""))</f>
        <v/>
      </c>
      <c r="AX27" s="141">
        <f>IF(AND($C27="Goal",AX$7&gt;=$K27,AX$7&lt;=$K27+$L27-1),2,IF(AND($C27="Milestone",AX$7&gt;=$K27,AX$7&lt;=$K27+$L27-1),1,""))</f>
        <v/>
      </c>
      <c r="AY27" s="141">
        <f>IF(AND($C27="Goal",AY$7&gt;=$K27,AY$7&lt;=$K27+$L27-1),2,IF(AND($C27="Milestone",AY$7&gt;=$K27,AY$7&lt;=$K27+$L27-1),1,""))</f>
        <v/>
      </c>
      <c r="AZ27" s="141">
        <f>IF(AND($C27="Goal",AZ$7&gt;=$K27,AZ$7&lt;=$K27+$L27-1),2,IF(AND($C27="Milestone",AZ$7&gt;=$K27,AZ$7&lt;=$K27+$L27-1),1,""))</f>
        <v/>
      </c>
      <c r="BA27" s="141">
        <f>IF(AND($C27="Goal",BA$7&gt;=$K27,BA$7&lt;=$K27+$L27-1),2,IF(AND($C27="Milestone",BA$7&gt;=$K27,BA$7&lt;=$K27+$L27-1),1,""))</f>
        <v/>
      </c>
      <c r="BB27" s="141">
        <f>IF(AND($C27="Goal",BB$7&gt;=$K27,BB$7&lt;=$K27+$L27-1),2,IF(AND($C27="Milestone",BB$7&gt;=$K27,BB$7&lt;=$K27+$L27-1),1,""))</f>
        <v/>
      </c>
      <c r="BC27" s="141">
        <f>IF(AND($C27="Goal",BC$7&gt;=$K27,BC$7&lt;=$K27+$L27-1),2,IF(AND($C27="Milestone",BC$7&gt;=$K27,BC$7&lt;=$K27+$L27-1),1,""))</f>
        <v/>
      </c>
      <c r="BD27" s="141">
        <f>IF(AND($C27="Goal",BD$7&gt;=$K27,BD$7&lt;=$K27+$L27-1),2,IF(AND($C27="Milestone",BD$7&gt;=$K27,BD$7&lt;=$K27+$L27-1),1,""))</f>
        <v/>
      </c>
      <c r="BE27" s="141">
        <f>IF(AND($C27="Goal",BE$7&gt;=$K27,BE$7&lt;=$K27+$L27-1),2,IF(AND($C27="Milestone",BE$7&gt;=$K27,BE$7&lt;=$K27+$L27-1),1,""))</f>
        <v/>
      </c>
      <c r="BF27" s="141">
        <f>IF(AND($C27="Goal",BF$7&gt;=$K27,BF$7&lt;=$K27+$L27-1),2,IF(AND($C27="Milestone",BF$7&gt;=$K27,BF$7&lt;=$K27+$L27-1),1,""))</f>
        <v/>
      </c>
      <c r="BG27" s="141">
        <f>IF(AND($C27="Goal",BG$7&gt;=$K27,BG$7&lt;=$K27+$L27-1),2,IF(AND($C27="Milestone",BG$7&gt;=$K27,BG$7&lt;=$K27+$L27-1),1,""))</f>
        <v/>
      </c>
      <c r="BH27" s="141">
        <f>IF(AND($C27="Goal",BH$7&gt;=$K27,BH$7&lt;=$K27+$L27-1),2,IF(AND($C27="Milestone",BH$7&gt;=$K27,BH$7&lt;=$K27+$L27-1),1,""))</f>
        <v/>
      </c>
      <c r="BI27" s="141">
        <f>IF(AND($C27="Goal",BI$7&gt;=$K27,BI$7&lt;=$K27+$L27-1),2,IF(AND($C27="Milestone",BI$7&gt;=$K27,BI$7&lt;=$K27+$L27-1),1,""))</f>
        <v/>
      </c>
      <c r="BJ27" s="141">
        <f>IF(AND($C27="Goal",BJ$7&gt;=$K27,BJ$7&lt;=$K27+$L27-1),2,IF(AND($C27="Milestone",BJ$7&gt;=$K27,BJ$7&lt;=$K27+$L27-1),1,""))</f>
        <v/>
      </c>
      <c r="BK27" s="141">
        <f>IF(AND($C27="Goal",BK$7&gt;=$K27,BK$7&lt;=$K27+$L27-1),2,IF(AND($C27="Milestone",BK$7&gt;=$K27,BK$7&lt;=$K27+$L27-1),1,""))</f>
        <v/>
      </c>
      <c r="BL27" s="141">
        <f>IF(AND($C27="Goal",BL$7&gt;=$K27,BL$7&lt;=$K27+$L27-1),2,IF(AND($C27="Milestone",BL$7&gt;=$K27,BL$7&lt;=$K27+$L27-1),1,""))</f>
        <v/>
      </c>
      <c r="BM27" s="141">
        <f>IF(AND($C27="Goal",BM$7&gt;=$K27,BM$7&lt;=$K27+$L27-1),2,IF(AND($C27="Milestone",BM$7&gt;=$K27,BM$7&lt;=$K27+$L27-1),1,""))</f>
        <v/>
      </c>
      <c r="BN27" s="141">
        <f>IF(AND($C27="Goal",BN$7&gt;=$K27,BN$7&lt;=$K27+$L27-1),2,IF(AND($C27="Milestone",BN$7&gt;=$K27,BN$7&lt;=$K27+$L27-1),1,""))</f>
        <v/>
      </c>
      <c r="BO27" s="141">
        <f>IF(AND($C27="Goal",BO$7&gt;=$K27,BO$7&lt;=$K27+$L27-1),2,IF(AND($C27="Milestone",BO$7&gt;=$K27,BO$7&lt;=$K27+$L27-1),1,""))</f>
        <v/>
      </c>
      <c r="BP27" s="141">
        <f>IF(AND($C27="Goal",BP$7&gt;=$K27,BP$7&lt;=$K27+$L27-1),2,IF(AND($C27="Milestone",BP$7&gt;=$K27,BP$7&lt;=$K27+$L27-1),1,""))</f>
        <v/>
      </c>
      <c r="BQ27" s="141">
        <f>IF(AND($C27="Goal",BQ$7&gt;=$K27,BQ$7&lt;=$K27+$L27-1),2,IF(AND($C27="Milestone",BQ$7&gt;=$K27,BQ$7&lt;=$K27+$L27-1),1,""))</f>
        <v/>
      </c>
    </row>
    <row r="28" ht="40" customFormat="1" customHeight="1" s="1">
      <c r="A28" s="6" t="n"/>
      <c r="B28" s="155" t="inlineStr">
        <is>
          <t>Task 5</t>
        </is>
      </c>
      <c r="C28" s="147" t="inlineStr">
        <is>
          <t>Low Risk</t>
        </is>
      </c>
      <c r="D28" s="147" t="n"/>
      <c r="E28" s="49" t="n"/>
      <c r="F28" s="49" t="n"/>
      <c r="G28" s="49" t="n"/>
      <c r="H28" s="49" t="n"/>
      <c r="I28" s="49" t="n"/>
      <c r="J28" s="49" t="n"/>
      <c r="K28" s="71">
        <f>K16</f>
        <v/>
      </c>
      <c r="L28" s="111" t="n">
        <v>19</v>
      </c>
      <c r="M28" s="147" t="n"/>
      <c r="N28" s="141">
        <f>IF(AND($C28="Goal",N$7&gt;=$K28,N$7&lt;=$K28+$L28-1),2,IF(AND($C28="Milestone",N$7&gt;=$K28,N$7&lt;=$K28+$L28-1),1,""))</f>
        <v/>
      </c>
      <c r="O28" s="141">
        <f>IF(AND($C28="Goal",O$7&gt;=$K28,O$7&lt;=$K28+$L28-1),2,IF(AND($C28="Milestone",O$7&gt;=$K28,O$7&lt;=$K28+$L28-1),1,""))</f>
        <v/>
      </c>
      <c r="P28" s="141">
        <f>IF(AND($C28="Goal",P$7&gt;=$K28,P$7&lt;=$K28+$L28-1),2,IF(AND($C28="Milestone",P$7&gt;=$K28,P$7&lt;=$K28+$L28-1),1,""))</f>
        <v/>
      </c>
      <c r="Q28" s="141">
        <f>IF(AND($C28="Goal",Q$7&gt;=$K28,Q$7&lt;=$K28+$L28-1),2,IF(AND($C28="Milestone",Q$7&gt;=$K28,Q$7&lt;=$K28+$L28-1),1,""))</f>
        <v/>
      </c>
      <c r="R28" s="141">
        <f>IF(AND($C28="Goal",R$7&gt;=$K28,R$7&lt;=$K28+$L28-1),2,IF(AND($C28="Milestone",R$7&gt;=$K28,R$7&lt;=$K28+$L28-1),1,""))</f>
        <v/>
      </c>
      <c r="S28" s="141">
        <f>IF(AND($C28="Goal",S$7&gt;=$K28,S$7&lt;=$K28+$L28-1),2,IF(AND($C28="Milestone",S$7&gt;=$K28,S$7&lt;=$K28+$L28-1),1,""))</f>
        <v/>
      </c>
      <c r="T28" s="141">
        <f>IF(AND($C28="Goal",T$7&gt;=$K28,T$7&lt;=$K28+$L28-1),2,IF(AND($C28="Milestone",T$7&gt;=$K28,T$7&lt;=$K28+$L28-1),1,""))</f>
        <v/>
      </c>
      <c r="U28" s="141">
        <f>IF(AND($C28="Goal",U$7&gt;=$K28,U$7&lt;=$K28+$L28-1),2,IF(AND($C28="Milestone",U$7&gt;=$K28,U$7&lt;=$K28+$L28-1),1,""))</f>
        <v/>
      </c>
      <c r="V28" s="141">
        <f>IF(AND($C28="Goal",V$7&gt;=$K28,V$7&lt;=$K28+$L28-1),2,IF(AND($C28="Milestone",V$7&gt;=$K28,V$7&lt;=$K28+$L28-1),1,""))</f>
        <v/>
      </c>
      <c r="W28" s="141">
        <f>IF(AND($C28="Goal",W$7&gt;=$K28,W$7&lt;=$K28+$L28-1),2,IF(AND($C28="Milestone",W$7&gt;=$K28,W$7&lt;=$K28+$L28-1),1,""))</f>
        <v/>
      </c>
      <c r="X28" s="141">
        <f>IF(AND($C28="Goal",X$7&gt;=$K28,X$7&lt;=$K28+$L28-1),2,IF(AND($C28="Milestone",X$7&gt;=$K28,X$7&lt;=$K28+$L28-1),1,""))</f>
        <v/>
      </c>
      <c r="Y28" s="141">
        <f>IF(AND($C28="Goal",Y$7&gt;=$K28,Y$7&lt;=$K28+$L28-1),2,IF(AND($C28="Milestone",Y$7&gt;=$K28,Y$7&lt;=$K28+$L28-1),1,""))</f>
        <v/>
      </c>
      <c r="Z28" s="141">
        <f>IF(AND($C28="Goal",Z$7&gt;=$K28,Z$7&lt;=$K28+$L28-1),2,IF(AND($C28="Milestone",Z$7&gt;=$K28,Z$7&lt;=$K28+$L28-1),1,""))</f>
        <v/>
      </c>
      <c r="AA28" s="141">
        <f>IF(AND($C28="Goal",AA$7&gt;=$K28,AA$7&lt;=$K28+$L28-1),2,IF(AND($C28="Milestone",AA$7&gt;=$K28,AA$7&lt;=$K28+$L28-1),1,""))</f>
        <v/>
      </c>
      <c r="AB28" s="141">
        <f>IF(AND($C28="Goal",AB$7&gt;=$K28,AB$7&lt;=$K28+$L28-1),2,IF(AND($C28="Milestone",AB$7&gt;=$K28,AB$7&lt;=$K28+$L28-1),1,""))</f>
        <v/>
      </c>
      <c r="AC28" s="141">
        <f>IF(AND($C28="Goal",AC$7&gt;=$K28,AC$7&lt;=$K28+$L28-1),2,IF(AND($C28="Milestone",AC$7&gt;=$K28,AC$7&lt;=$K28+$L28-1),1,""))</f>
        <v/>
      </c>
      <c r="AD28" s="141">
        <f>IF(AND($C28="Goal",AD$7&gt;=$K28,AD$7&lt;=$K28+$L28-1),2,IF(AND($C28="Milestone",AD$7&gt;=$K28,AD$7&lt;=$K28+$L28-1),1,""))</f>
        <v/>
      </c>
      <c r="AE28" s="141">
        <f>IF(AND($C28="Goal",AE$7&gt;=$K28,AE$7&lt;=$K28+$L28-1),2,IF(AND($C28="Milestone",AE$7&gt;=$K28,AE$7&lt;=$K28+$L28-1),1,""))</f>
        <v/>
      </c>
      <c r="AF28" s="141">
        <f>IF(AND($C28="Goal",AF$7&gt;=$K28,AF$7&lt;=$K28+$L28-1),2,IF(AND($C28="Milestone",AF$7&gt;=$K28,AF$7&lt;=$K28+$L28-1),1,""))</f>
        <v/>
      </c>
      <c r="AG28" s="141">
        <f>IF(AND($C28="Goal",AG$7&gt;=$K28,AG$7&lt;=$K28+$L28-1),2,IF(AND($C28="Milestone",AG$7&gt;=$K28,AG$7&lt;=$K28+$L28-1),1,""))</f>
        <v/>
      </c>
      <c r="AH28" s="141">
        <f>IF(AND($C28="Goal",AH$7&gt;=$K28,AH$7&lt;=$K28+$L28-1),2,IF(AND($C28="Milestone",AH$7&gt;=$K28,AH$7&lt;=$K28+$L28-1),1,""))</f>
        <v/>
      </c>
      <c r="AI28" s="141">
        <f>IF(AND($C28="Goal",AI$7&gt;=$K28,AI$7&lt;=$K28+$L28-1),2,IF(AND($C28="Milestone",AI$7&gt;=$K28,AI$7&lt;=$K28+$L28-1),1,""))</f>
        <v/>
      </c>
      <c r="AJ28" s="141">
        <f>IF(AND($C28="Goal",AJ$7&gt;=$K28,AJ$7&lt;=$K28+$L28-1),2,IF(AND($C28="Milestone",AJ$7&gt;=$K28,AJ$7&lt;=$K28+$L28-1),1,""))</f>
        <v/>
      </c>
      <c r="AK28" s="141">
        <f>IF(AND($C28="Goal",AK$7&gt;=$K28,AK$7&lt;=$K28+$L28-1),2,IF(AND($C28="Milestone",AK$7&gt;=$K28,AK$7&lt;=$K28+$L28-1),1,""))</f>
        <v/>
      </c>
      <c r="AL28" s="141">
        <f>IF(AND($C28="Goal",AL$7&gt;=$K28,AL$7&lt;=$K28+$L28-1),2,IF(AND($C28="Milestone",AL$7&gt;=$K28,AL$7&lt;=$K28+$L28-1),1,""))</f>
        <v/>
      </c>
      <c r="AM28" s="141">
        <f>IF(AND($C28="Goal",AM$7&gt;=$K28,AM$7&lt;=$K28+$L28-1),2,IF(AND($C28="Milestone",AM$7&gt;=$K28,AM$7&lt;=$K28+$L28-1),1,""))</f>
        <v/>
      </c>
      <c r="AN28" s="141">
        <f>IF(AND($C28="Goal",AN$7&gt;=$K28,AN$7&lt;=$K28+$L28-1),2,IF(AND($C28="Milestone",AN$7&gt;=$K28,AN$7&lt;=$K28+$L28-1),1,""))</f>
        <v/>
      </c>
      <c r="AO28" s="141">
        <f>IF(AND($C28="Goal",AO$7&gt;=$K28,AO$7&lt;=$K28+$L28-1),2,IF(AND($C28="Milestone",AO$7&gt;=$K28,AO$7&lt;=$K28+$L28-1),1,""))</f>
        <v/>
      </c>
      <c r="AP28" s="141">
        <f>IF(AND($C28="Goal",AP$7&gt;=$K28,AP$7&lt;=$K28+$L28-1),2,IF(AND($C28="Milestone",AP$7&gt;=$K28,AP$7&lt;=$K28+$L28-1),1,""))</f>
        <v/>
      </c>
      <c r="AQ28" s="141">
        <f>IF(AND($C28="Goal",AQ$7&gt;=$K28,AQ$7&lt;=$K28+$L28-1),2,IF(AND($C28="Milestone",AQ$7&gt;=$K28,AQ$7&lt;=$K28+$L28-1),1,""))</f>
        <v/>
      </c>
      <c r="AR28" s="141">
        <f>IF(AND($C28="Goal",AR$7&gt;=$K28,AR$7&lt;=$K28+$L28-1),2,IF(AND($C28="Milestone",AR$7&gt;=$K28,AR$7&lt;=$K28+$L28-1),1,""))</f>
        <v/>
      </c>
      <c r="AS28" s="141">
        <f>IF(AND($C28="Goal",AS$7&gt;=$K28,AS$7&lt;=$K28+$L28-1),2,IF(AND($C28="Milestone",AS$7&gt;=$K28,AS$7&lt;=$K28+$L28-1),1,""))</f>
        <v/>
      </c>
      <c r="AT28" s="141">
        <f>IF(AND($C28="Goal",AT$7&gt;=$K28,AT$7&lt;=$K28+$L28-1),2,IF(AND($C28="Milestone",AT$7&gt;=$K28,AT$7&lt;=$K28+$L28-1),1,""))</f>
        <v/>
      </c>
      <c r="AU28" s="141">
        <f>IF(AND($C28="Goal",AU$7&gt;=$K28,AU$7&lt;=$K28+$L28-1),2,IF(AND($C28="Milestone",AU$7&gt;=$K28,AU$7&lt;=$K28+$L28-1),1,""))</f>
        <v/>
      </c>
      <c r="AV28" s="141">
        <f>IF(AND($C28="Goal",AV$7&gt;=$K28,AV$7&lt;=$K28+$L28-1),2,IF(AND($C28="Milestone",AV$7&gt;=$K28,AV$7&lt;=$K28+$L28-1),1,""))</f>
        <v/>
      </c>
      <c r="AW28" s="141">
        <f>IF(AND($C28="Goal",AW$7&gt;=$K28,AW$7&lt;=$K28+$L28-1),2,IF(AND($C28="Milestone",AW$7&gt;=$K28,AW$7&lt;=$K28+$L28-1),1,""))</f>
        <v/>
      </c>
      <c r="AX28" s="141">
        <f>IF(AND($C28="Goal",AX$7&gt;=$K28,AX$7&lt;=$K28+$L28-1),2,IF(AND($C28="Milestone",AX$7&gt;=$K28,AX$7&lt;=$K28+$L28-1),1,""))</f>
        <v/>
      </c>
      <c r="AY28" s="141">
        <f>IF(AND($C28="Goal",AY$7&gt;=$K28,AY$7&lt;=$K28+$L28-1),2,IF(AND($C28="Milestone",AY$7&gt;=$K28,AY$7&lt;=$K28+$L28-1),1,""))</f>
        <v/>
      </c>
      <c r="AZ28" s="141">
        <f>IF(AND($C28="Goal",AZ$7&gt;=$K28,AZ$7&lt;=$K28+$L28-1),2,IF(AND($C28="Milestone",AZ$7&gt;=$K28,AZ$7&lt;=$K28+$L28-1),1,""))</f>
        <v/>
      </c>
      <c r="BA28" s="141">
        <f>IF(AND($C28="Goal",BA$7&gt;=$K28,BA$7&lt;=$K28+$L28-1),2,IF(AND($C28="Milestone",BA$7&gt;=$K28,BA$7&lt;=$K28+$L28-1),1,""))</f>
        <v/>
      </c>
      <c r="BB28" s="141">
        <f>IF(AND($C28="Goal",BB$7&gt;=$K28,BB$7&lt;=$K28+$L28-1),2,IF(AND($C28="Milestone",BB$7&gt;=$K28,BB$7&lt;=$K28+$L28-1),1,""))</f>
        <v/>
      </c>
      <c r="BC28" s="141">
        <f>IF(AND($C28="Goal",BC$7&gt;=$K28,BC$7&lt;=$K28+$L28-1),2,IF(AND($C28="Milestone",BC$7&gt;=$K28,BC$7&lt;=$K28+$L28-1),1,""))</f>
        <v/>
      </c>
      <c r="BD28" s="141">
        <f>IF(AND($C28="Goal",BD$7&gt;=$K28,BD$7&lt;=$K28+$L28-1),2,IF(AND($C28="Milestone",BD$7&gt;=$K28,BD$7&lt;=$K28+$L28-1),1,""))</f>
        <v/>
      </c>
      <c r="BE28" s="141">
        <f>IF(AND($C28="Goal",BE$7&gt;=$K28,BE$7&lt;=$K28+$L28-1),2,IF(AND($C28="Milestone",BE$7&gt;=$K28,BE$7&lt;=$K28+$L28-1),1,""))</f>
        <v/>
      </c>
      <c r="BF28" s="141">
        <f>IF(AND($C28="Goal",BF$7&gt;=$K28,BF$7&lt;=$K28+$L28-1),2,IF(AND($C28="Milestone",BF$7&gt;=$K28,BF$7&lt;=$K28+$L28-1),1,""))</f>
        <v/>
      </c>
      <c r="BG28" s="141">
        <f>IF(AND($C28="Goal",BG$7&gt;=$K28,BG$7&lt;=$K28+$L28-1),2,IF(AND($C28="Milestone",BG$7&gt;=$K28,BG$7&lt;=$K28+$L28-1),1,""))</f>
        <v/>
      </c>
      <c r="BH28" s="141">
        <f>IF(AND($C28="Goal",BH$7&gt;=$K28,BH$7&lt;=$K28+$L28-1),2,IF(AND($C28="Milestone",BH$7&gt;=$K28,BH$7&lt;=$K28+$L28-1),1,""))</f>
        <v/>
      </c>
      <c r="BI28" s="141">
        <f>IF(AND($C28="Goal",BI$7&gt;=$K28,BI$7&lt;=$K28+$L28-1),2,IF(AND($C28="Milestone",BI$7&gt;=$K28,BI$7&lt;=$K28+$L28-1),1,""))</f>
        <v/>
      </c>
      <c r="BJ28" s="141">
        <f>IF(AND($C28="Goal",BJ$7&gt;=$K28,BJ$7&lt;=$K28+$L28-1),2,IF(AND($C28="Milestone",BJ$7&gt;=$K28,BJ$7&lt;=$K28+$L28-1),1,""))</f>
        <v/>
      </c>
      <c r="BK28" s="141">
        <f>IF(AND($C28="Goal",BK$7&gt;=$K28,BK$7&lt;=$K28+$L28-1),2,IF(AND($C28="Milestone",BK$7&gt;=$K28,BK$7&lt;=$K28+$L28-1),1,""))</f>
        <v/>
      </c>
      <c r="BL28" s="141">
        <f>IF(AND($C28="Goal",BL$7&gt;=$K28,BL$7&lt;=$K28+$L28-1),2,IF(AND($C28="Milestone",BL$7&gt;=$K28,BL$7&lt;=$K28+$L28-1),1,""))</f>
        <v/>
      </c>
      <c r="BM28" s="141">
        <f>IF(AND($C28="Goal",BM$7&gt;=$K28,BM$7&lt;=$K28+$L28-1),2,IF(AND($C28="Milestone",BM$7&gt;=$K28,BM$7&lt;=$K28+$L28-1),1,""))</f>
        <v/>
      </c>
      <c r="BN28" s="141">
        <f>IF(AND($C28="Goal",BN$7&gt;=$K28,BN$7&lt;=$K28+$L28-1),2,IF(AND($C28="Milestone",BN$7&gt;=$K28,BN$7&lt;=$K28+$L28-1),1,""))</f>
        <v/>
      </c>
      <c r="BO28" s="141">
        <f>IF(AND($C28="Goal",BO$7&gt;=$K28,BO$7&lt;=$K28+$L28-1),2,IF(AND($C28="Milestone",BO$7&gt;=$K28,BO$7&lt;=$K28+$L28-1),1,""))</f>
        <v/>
      </c>
      <c r="BP28" s="141">
        <f>IF(AND($C28="Goal",BP$7&gt;=$K28,BP$7&lt;=$K28+$L28-1),2,IF(AND($C28="Milestone",BP$7&gt;=$K28,BP$7&lt;=$K28+$L28-1),1,""))</f>
        <v/>
      </c>
      <c r="BQ28" s="141">
        <f>IF(AND($C28="Goal",BQ$7&gt;=$K28,BQ$7&lt;=$K28+$L28-1),2,IF(AND($C28="Milestone",BQ$7&gt;=$K28,BQ$7&lt;=$K28+$L28-1),1,""))</f>
        <v/>
      </c>
    </row>
    <row r="29" ht="40" customFormat="1" customHeight="1" s="1">
      <c r="A29" s="6" t="n"/>
      <c r="B29" s="154" t="inlineStr">
        <is>
          <t>TITLE 4</t>
        </is>
      </c>
      <c r="C29" s="147" t="n"/>
      <c r="D29" s="147" t="n"/>
      <c r="E29" s="49" t="n"/>
      <c r="F29" s="49" t="n"/>
      <c r="G29" s="49" t="n"/>
      <c r="H29" s="49" t="n"/>
      <c r="I29" s="49" t="n"/>
      <c r="J29" s="49" t="n"/>
      <c r="K29" s="71" t="n"/>
      <c r="L29" s="111" t="n"/>
      <c r="M29" s="147" t="n"/>
      <c r="N29" s="141">
        <f>IF(AND($C29="Goal",N$7&gt;=$K29,N$7&lt;=$K29+$L29-1),2,IF(AND($C29="Milestone",N$7&gt;=$K29,N$7&lt;=$K29+$L29-1),1,""))</f>
        <v/>
      </c>
      <c r="O29" s="141">
        <f>IF(AND($C29="Goal",O$7&gt;=$K29,O$7&lt;=$K29+$L29-1),2,IF(AND($C29="Milestone",O$7&gt;=$K29,O$7&lt;=$K29+$L29-1),1,""))</f>
        <v/>
      </c>
      <c r="P29" s="141">
        <f>IF(AND($C29="Goal",P$7&gt;=$K29,P$7&lt;=$K29+$L29-1),2,IF(AND($C29="Milestone",P$7&gt;=$K29,P$7&lt;=$K29+$L29-1),1,""))</f>
        <v/>
      </c>
      <c r="Q29" s="141">
        <f>IF(AND($C29="Goal",Q$7&gt;=$K29,Q$7&lt;=$K29+$L29-1),2,IF(AND($C29="Milestone",Q$7&gt;=$K29,Q$7&lt;=$K29+$L29-1),1,""))</f>
        <v/>
      </c>
      <c r="R29" s="141">
        <f>IF(AND($C29="Goal",R$7&gt;=$K29,R$7&lt;=$K29+$L29-1),2,IF(AND($C29="Milestone",R$7&gt;=$K29,R$7&lt;=$K29+$L29-1),1,""))</f>
        <v/>
      </c>
      <c r="S29" s="141">
        <f>IF(AND($C29="Goal",S$7&gt;=$K29,S$7&lt;=$K29+$L29-1),2,IF(AND($C29="Milestone",S$7&gt;=$K29,S$7&lt;=$K29+$L29-1),1,""))</f>
        <v/>
      </c>
      <c r="T29" s="141">
        <f>IF(AND($C29="Goal",T$7&gt;=$K29,T$7&lt;=$K29+$L29-1),2,IF(AND($C29="Milestone",T$7&gt;=$K29,T$7&lt;=$K29+$L29-1),1,""))</f>
        <v/>
      </c>
      <c r="U29" s="141">
        <f>IF(AND($C29="Goal",U$7&gt;=$K29,U$7&lt;=$K29+$L29-1),2,IF(AND($C29="Milestone",U$7&gt;=$K29,U$7&lt;=$K29+$L29-1),1,""))</f>
        <v/>
      </c>
      <c r="V29" s="141">
        <f>IF(AND($C29="Goal",V$7&gt;=$K29,V$7&lt;=$K29+$L29-1),2,IF(AND($C29="Milestone",V$7&gt;=$K29,V$7&lt;=$K29+$L29-1),1,""))</f>
        <v/>
      </c>
      <c r="W29" s="141">
        <f>IF(AND($C29="Goal",W$7&gt;=$K29,W$7&lt;=$K29+$L29-1),2,IF(AND($C29="Milestone",W$7&gt;=$K29,W$7&lt;=$K29+$L29-1),1,""))</f>
        <v/>
      </c>
      <c r="X29" s="141">
        <f>IF(AND($C29="Goal",X$7&gt;=$K29,X$7&lt;=$K29+$L29-1),2,IF(AND($C29="Milestone",X$7&gt;=$K29,X$7&lt;=$K29+$L29-1),1,""))</f>
        <v/>
      </c>
      <c r="Y29" s="141">
        <f>IF(AND($C29="Goal",Y$7&gt;=$K29,Y$7&lt;=$K29+$L29-1),2,IF(AND($C29="Milestone",Y$7&gt;=$K29,Y$7&lt;=$K29+$L29-1),1,""))</f>
        <v/>
      </c>
      <c r="Z29" s="141">
        <f>IF(AND($C29="Goal",Z$7&gt;=$K29,Z$7&lt;=$K29+$L29-1),2,IF(AND($C29="Milestone",Z$7&gt;=$K29,Z$7&lt;=$K29+$L29-1),1,""))</f>
        <v/>
      </c>
      <c r="AA29" s="141">
        <f>IF(AND($C29="Goal",AA$7&gt;=$K29,AA$7&lt;=$K29+$L29-1),2,IF(AND($C29="Milestone",AA$7&gt;=$K29,AA$7&lt;=$K29+$L29-1),1,""))</f>
        <v/>
      </c>
      <c r="AB29" s="141">
        <f>IF(AND($C29="Goal",AB$7&gt;=$K29,AB$7&lt;=$K29+$L29-1),2,IF(AND($C29="Milestone",AB$7&gt;=$K29,AB$7&lt;=$K29+$L29-1),1,""))</f>
        <v/>
      </c>
      <c r="AC29" s="141">
        <f>IF(AND($C29="Goal",AC$7&gt;=$K29,AC$7&lt;=$K29+$L29-1),2,IF(AND($C29="Milestone",AC$7&gt;=$K29,AC$7&lt;=$K29+$L29-1),1,""))</f>
        <v/>
      </c>
      <c r="AD29" s="141">
        <f>IF(AND($C29="Goal",AD$7&gt;=$K29,AD$7&lt;=$K29+$L29-1),2,IF(AND($C29="Milestone",AD$7&gt;=$K29,AD$7&lt;=$K29+$L29-1),1,""))</f>
        <v/>
      </c>
      <c r="AE29" s="141">
        <f>IF(AND($C29="Goal",AE$7&gt;=$K29,AE$7&lt;=$K29+$L29-1),2,IF(AND($C29="Milestone",AE$7&gt;=$K29,AE$7&lt;=$K29+$L29-1),1,""))</f>
        <v/>
      </c>
      <c r="AF29" s="141">
        <f>IF(AND($C29="Goal",AF$7&gt;=$K29,AF$7&lt;=$K29+$L29-1),2,IF(AND($C29="Milestone",AF$7&gt;=$K29,AF$7&lt;=$K29+$L29-1),1,""))</f>
        <v/>
      </c>
      <c r="AG29" s="141">
        <f>IF(AND($C29="Goal",AG$7&gt;=$K29,AG$7&lt;=$K29+$L29-1),2,IF(AND($C29="Milestone",AG$7&gt;=$K29,AG$7&lt;=$K29+$L29-1),1,""))</f>
        <v/>
      </c>
      <c r="AH29" s="141">
        <f>IF(AND($C29="Goal",AH$7&gt;=$K29,AH$7&lt;=$K29+$L29-1),2,IF(AND($C29="Milestone",AH$7&gt;=$K29,AH$7&lt;=$K29+$L29-1),1,""))</f>
        <v/>
      </c>
      <c r="AI29" s="141">
        <f>IF(AND($C29="Goal",AI$7&gt;=$K29,AI$7&lt;=$K29+$L29-1),2,IF(AND($C29="Milestone",AI$7&gt;=$K29,AI$7&lt;=$K29+$L29-1),1,""))</f>
        <v/>
      </c>
      <c r="AJ29" s="141">
        <f>IF(AND($C29="Goal",AJ$7&gt;=$K29,AJ$7&lt;=$K29+$L29-1),2,IF(AND($C29="Milestone",AJ$7&gt;=$K29,AJ$7&lt;=$K29+$L29-1),1,""))</f>
        <v/>
      </c>
      <c r="AK29" s="141">
        <f>IF(AND($C29="Goal",AK$7&gt;=$K29,AK$7&lt;=$K29+$L29-1),2,IF(AND($C29="Milestone",AK$7&gt;=$K29,AK$7&lt;=$K29+$L29-1),1,""))</f>
        <v/>
      </c>
      <c r="AL29" s="141">
        <f>IF(AND($C29="Goal",AL$7&gt;=$K29,AL$7&lt;=$K29+$L29-1),2,IF(AND($C29="Milestone",AL$7&gt;=$K29,AL$7&lt;=$K29+$L29-1),1,""))</f>
        <v/>
      </c>
      <c r="AM29" s="141">
        <f>IF(AND($C29="Goal",AM$7&gt;=$K29,AM$7&lt;=$K29+$L29-1),2,IF(AND($C29="Milestone",AM$7&gt;=$K29,AM$7&lt;=$K29+$L29-1),1,""))</f>
        <v/>
      </c>
      <c r="AN29" s="141">
        <f>IF(AND($C29="Goal",AN$7&gt;=$K29,AN$7&lt;=$K29+$L29-1),2,IF(AND($C29="Milestone",AN$7&gt;=$K29,AN$7&lt;=$K29+$L29-1),1,""))</f>
        <v/>
      </c>
      <c r="AO29" s="141">
        <f>IF(AND($C29="Goal",AO$7&gt;=$K29,AO$7&lt;=$K29+$L29-1),2,IF(AND($C29="Milestone",AO$7&gt;=$K29,AO$7&lt;=$K29+$L29-1),1,""))</f>
        <v/>
      </c>
      <c r="AP29" s="141">
        <f>IF(AND($C29="Goal",AP$7&gt;=$K29,AP$7&lt;=$K29+$L29-1),2,IF(AND($C29="Milestone",AP$7&gt;=$K29,AP$7&lt;=$K29+$L29-1),1,""))</f>
        <v/>
      </c>
      <c r="AQ29" s="141">
        <f>IF(AND($C29="Goal",AQ$7&gt;=$K29,AQ$7&lt;=$K29+$L29-1),2,IF(AND($C29="Milestone",AQ$7&gt;=$K29,AQ$7&lt;=$K29+$L29-1),1,""))</f>
        <v/>
      </c>
      <c r="AR29" s="141">
        <f>IF(AND($C29="Goal",AR$7&gt;=$K29,AR$7&lt;=$K29+$L29-1),2,IF(AND($C29="Milestone",AR$7&gt;=$K29,AR$7&lt;=$K29+$L29-1),1,""))</f>
        <v/>
      </c>
      <c r="AS29" s="141">
        <f>IF(AND($C29="Goal",AS$7&gt;=$K29,AS$7&lt;=$K29+$L29-1),2,IF(AND($C29="Milestone",AS$7&gt;=$K29,AS$7&lt;=$K29+$L29-1),1,""))</f>
        <v/>
      </c>
      <c r="AT29" s="141">
        <f>IF(AND($C29="Goal",AT$7&gt;=$K29,AT$7&lt;=$K29+$L29-1),2,IF(AND($C29="Milestone",AT$7&gt;=$K29,AT$7&lt;=$K29+$L29-1),1,""))</f>
        <v/>
      </c>
      <c r="AU29" s="141">
        <f>IF(AND($C29="Goal",AU$7&gt;=$K29,AU$7&lt;=$K29+$L29-1),2,IF(AND($C29="Milestone",AU$7&gt;=$K29,AU$7&lt;=$K29+$L29-1),1,""))</f>
        <v/>
      </c>
      <c r="AV29" s="141">
        <f>IF(AND($C29="Goal",AV$7&gt;=$K29,AV$7&lt;=$K29+$L29-1),2,IF(AND($C29="Milestone",AV$7&gt;=$K29,AV$7&lt;=$K29+$L29-1),1,""))</f>
        <v/>
      </c>
      <c r="AW29" s="141">
        <f>IF(AND($C29="Goal",AW$7&gt;=$K29,AW$7&lt;=$K29+$L29-1),2,IF(AND($C29="Milestone",AW$7&gt;=$K29,AW$7&lt;=$K29+$L29-1),1,""))</f>
        <v/>
      </c>
      <c r="AX29" s="141">
        <f>IF(AND($C29="Goal",AX$7&gt;=$K29,AX$7&lt;=$K29+$L29-1),2,IF(AND($C29="Milestone",AX$7&gt;=$K29,AX$7&lt;=$K29+$L29-1),1,""))</f>
        <v/>
      </c>
      <c r="AY29" s="141">
        <f>IF(AND($C29="Goal",AY$7&gt;=$K29,AY$7&lt;=$K29+$L29-1),2,IF(AND($C29="Milestone",AY$7&gt;=$K29,AY$7&lt;=$K29+$L29-1),1,""))</f>
        <v/>
      </c>
      <c r="AZ29" s="141">
        <f>IF(AND($C29="Goal",AZ$7&gt;=$K29,AZ$7&lt;=$K29+$L29-1),2,IF(AND($C29="Milestone",AZ$7&gt;=$K29,AZ$7&lt;=$K29+$L29-1),1,""))</f>
        <v/>
      </c>
      <c r="BA29" s="141">
        <f>IF(AND($C29="Goal",BA$7&gt;=$K29,BA$7&lt;=$K29+$L29-1),2,IF(AND($C29="Milestone",BA$7&gt;=$K29,BA$7&lt;=$K29+$L29-1),1,""))</f>
        <v/>
      </c>
      <c r="BB29" s="141">
        <f>IF(AND($C29="Goal",BB$7&gt;=$K29,BB$7&lt;=$K29+$L29-1),2,IF(AND($C29="Milestone",BB$7&gt;=$K29,BB$7&lt;=$K29+$L29-1),1,""))</f>
        <v/>
      </c>
      <c r="BC29" s="141">
        <f>IF(AND($C29="Goal",BC$7&gt;=$K29,BC$7&lt;=$K29+$L29-1),2,IF(AND($C29="Milestone",BC$7&gt;=$K29,BC$7&lt;=$K29+$L29-1),1,""))</f>
        <v/>
      </c>
      <c r="BD29" s="141">
        <f>IF(AND($C29="Goal",BD$7&gt;=$K29,BD$7&lt;=$K29+$L29-1),2,IF(AND($C29="Milestone",BD$7&gt;=$K29,BD$7&lt;=$K29+$L29-1),1,""))</f>
        <v/>
      </c>
      <c r="BE29" s="141">
        <f>IF(AND($C29="Goal",BE$7&gt;=$K29,BE$7&lt;=$K29+$L29-1),2,IF(AND($C29="Milestone",BE$7&gt;=$K29,BE$7&lt;=$K29+$L29-1),1,""))</f>
        <v/>
      </c>
      <c r="BF29" s="141">
        <f>IF(AND($C29="Goal",BF$7&gt;=$K29,BF$7&lt;=$K29+$L29-1),2,IF(AND($C29="Milestone",BF$7&gt;=$K29,BF$7&lt;=$K29+$L29-1),1,""))</f>
        <v/>
      </c>
      <c r="BG29" s="141">
        <f>IF(AND($C29="Goal",BG$7&gt;=$K29,BG$7&lt;=$K29+$L29-1),2,IF(AND($C29="Milestone",BG$7&gt;=$K29,BG$7&lt;=$K29+$L29-1),1,""))</f>
        <v/>
      </c>
      <c r="BH29" s="141">
        <f>IF(AND($C29="Goal",BH$7&gt;=$K29,BH$7&lt;=$K29+$L29-1),2,IF(AND($C29="Milestone",BH$7&gt;=$K29,BH$7&lt;=$K29+$L29-1),1,""))</f>
        <v/>
      </c>
      <c r="BI29" s="141">
        <f>IF(AND($C29="Goal",BI$7&gt;=$K29,BI$7&lt;=$K29+$L29-1),2,IF(AND($C29="Milestone",BI$7&gt;=$K29,BI$7&lt;=$K29+$L29-1),1,""))</f>
        <v/>
      </c>
      <c r="BJ29" s="141">
        <f>IF(AND($C29="Goal",BJ$7&gt;=$K29,BJ$7&lt;=$K29+$L29-1),2,IF(AND($C29="Milestone",BJ$7&gt;=$K29,BJ$7&lt;=$K29+$L29-1),1,""))</f>
        <v/>
      </c>
      <c r="BK29" s="141">
        <f>IF(AND($C29="Goal",BK$7&gt;=$K29,BK$7&lt;=$K29+$L29-1),2,IF(AND($C29="Milestone",BK$7&gt;=$K29,BK$7&lt;=$K29+$L29-1),1,""))</f>
        <v/>
      </c>
      <c r="BL29" s="141">
        <f>IF(AND($C29="Goal",BL$7&gt;=$K29,BL$7&lt;=$K29+$L29-1),2,IF(AND($C29="Milestone",BL$7&gt;=$K29,BL$7&lt;=$K29+$L29-1),1,""))</f>
        <v/>
      </c>
      <c r="BM29" s="141">
        <f>IF(AND($C29="Goal",BM$7&gt;=$K29,BM$7&lt;=$K29+$L29-1),2,IF(AND($C29="Milestone",BM$7&gt;=$K29,BM$7&lt;=$K29+$L29-1),1,""))</f>
        <v/>
      </c>
      <c r="BN29" s="141">
        <f>IF(AND($C29="Goal",BN$7&gt;=$K29,BN$7&lt;=$K29+$L29-1),2,IF(AND($C29="Milestone",BN$7&gt;=$K29,BN$7&lt;=$K29+$L29-1),1,""))</f>
        <v/>
      </c>
      <c r="BO29" s="141">
        <f>IF(AND($C29="Goal",BO$7&gt;=$K29,BO$7&lt;=$K29+$L29-1),2,IF(AND($C29="Milestone",BO$7&gt;=$K29,BO$7&lt;=$K29+$L29-1),1,""))</f>
        <v/>
      </c>
      <c r="BP29" s="141">
        <f>IF(AND($C29="Goal",BP$7&gt;=$K29,BP$7&lt;=$K29+$L29-1),2,IF(AND($C29="Milestone",BP$7&gt;=$K29,BP$7&lt;=$K29+$L29-1),1,""))</f>
        <v/>
      </c>
      <c r="BQ29" s="141">
        <f>IF(AND($C29="Goal",BQ$7&gt;=$K29,BQ$7&lt;=$K29+$L29-1),2,IF(AND($C29="Milestone",BQ$7&gt;=$K29,BQ$7&lt;=$K29+$L29-1),1,""))</f>
        <v/>
      </c>
    </row>
    <row r="30" ht="40" customFormat="1" customHeight="1" s="1">
      <c r="A30" s="6" t="n"/>
      <c r="B30" s="155" t="inlineStr">
        <is>
          <t>Task 1</t>
        </is>
      </c>
      <c r="C30" s="147" t="n"/>
      <c r="D30" s="147" t="n"/>
      <c r="E30" s="49" t="n"/>
      <c r="F30" s="49" t="n"/>
      <c r="G30" s="49" t="n"/>
      <c r="H30" s="49" t="n"/>
      <c r="I30" s="49" t="n"/>
      <c r="J30" s="49" t="n"/>
      <c r="K30" s="71">
        <f>K27+3</f>
        <v/>
      </c>
      <c r="L30" s="111" t="n">
        <v>15</v>
      </c>
      <c r="M30" s="147" t="n"/>
      <c r="N30" s="141">
        <f>IF(AND($C30="Goal",N$7&gt;=$K30,N$7&lt;=$K30+$L30-1),2,IF(AND($C30="Milestone",N$7&gt;=$K30,N$7&lt;=$K30+$L30-1),1,""))</f>
        <v/>
      </c>
      <c r="O30" s="141">
        <f>IF(AND($C30="Goal",O$7&gt;=$K30,O$7&lt;=$K30+$L30-1),2,IF(AND($C30="Milestone",O$7&gt;=$K30,O$7&lt;=$K30+$L30-1),1,""))</f>
        <v/>
      </c>
      <c r="P30" s="141">
        <f>IF(AND($C30="Goal",P$7&gt;=$K30,P$7&lt;=$K30+$L30-1),2,IF(AND($C30="Milestone",P$7&gt;=$K30,P$7&lt;=$K30+$L30-1),1,""))</f>
        <v/>
      </c>
      <c r="Q30" s="141">
        <f>IF(AND($C30="Goal",Q$7&gt;=$K30,Q$7&lt;=$K30+$L30-1),2,IF(AND($C30="Milestone",Q$7&gt;=$K30,Q$7&lt;=$K30+$L30-1),1,""))</f>
        <v/>
      </c>
      <c r="R30" s="141">
        <f>IF(AND($C30="Goal",R$7&gt;=$K30,R$7&lt;=$K30+$L30-1),2,IF(AND($C30="Milestone",R$7&gt;=$K30,R$7&lt;=$K30+$L30-1),1,""))</f>
        <v/>
      </c>
      <c r="S30" s="141">
        <f>IF(AND($C30="Goal",S$7&gt;=$K30,S$7&lt;=$K30+$L30-1),2,IF(AND($C30="Milestone",S$7&gt;=$K30,S$7&lt;=$K30+$L30-1),1,""))</f>
        <v/>
      </c>
      <c r="T30" s="141">
        <f>IF(AND($C30="Goal",T$7&gt;=$K30,T$7&lt;=$K30+$L30-1),2,IF(AND($C30="Milestone",T$7&gt;=$K30,T$7&lt;=$K30+$L30-1),1,""))</f>
        <v/>
      </c>
      <c r="U30" s="141">
        <f>IF(AND($C30="Goal",U$7&gt;=$K30,U$7&lt;=$K30+$L30-1),2,IF(AND($C30="Milestone",U$7&gt;=$K30,U$7&lt;=$K30+$L30-1),1,""))</f>
        <v/>
      </c>
      <c r="V30" s="141">
        <f>IF(AND($C30="Goal",V$7&gt;=$K30,V$7&lt;=$K30+$L30-1),2,IF(AND($C30="Milestone",V$7&gt;=$K30,V$7&lt;=$K30+$L30-1),1,""))</f>
        <v/>
      </c>
      <c r="W30" s="141">
        <f>IF(AND($C30="Goal",W$7&gt;=$K30,W$7&lt;=$K30+$L30-1),2,IF(AND($C30="Milestone",W$7&gt;=$K30,W$7&lt;=$K30+$L30-1),1,""))</f>
        <v/>
      </c>
      <c r="X30" s="141">
        <f>IF(AND($C30="Goal",X$7&gt;=$K30,X$7&lt;=$K30+$L30-1),2,IF(AND($C30="Milestone",X$7&gt;=$K30,X$7&lt;=$K30+$L30-1),1,""))</f>
        <v/>
      </c>
      <c r="Y30" s="141">
        <f>IF(AND($C30="Goal",Y$7&gt;=$K30,Y$7&lt;=$K30+$L30-1),2,IF(AND($C30="Milestone",Y$7&gt;=$K30,Y$7&lt;=$K30+$L30-1),1,""))</f>
        <v/>
      </c>
      <c r="Z30" s="141">
        <f>IF(AND($C30="Goal",Z$7&gt;=$K30,Z$7&lt;=$K30+$L30-1),2,IF(AND($C30="Milestone",Z$7&gt;=$K30,Z$7&lt;=$K30+$L30-1),1,""))</f>
        <v/>
      </c>
      <c r="AA30" s="141">
        <f>IF(AND($C30="Goal",AA$7&gt;=$K30,AA$7&lt;=$K30+$L30-1),2,IF(AND($C30="Milestone",AA$7&gt;=$K30,AA$7&lt;=$K30+$L30-1),1,""))</f>
        <v/>
      </c>
      <c r="AB30" s="141">
        <f>IF(AND($C30="Goal",AB$7&gt;=$K30,AB$7&lt;=$K30+$L30-1),2,IF(AND($C30="Milestone",AB$7&gt;=$K30,AB$7&lt;=$K30+$L30-1),1,""))</f>
        <v/>
      </c>
      <c r="AC30" s="141">
        <f>IF(AND($C30="Goal",AC$7&gt;=$K30,AC$7&lt;=$K30+$L30-1),2,IF(AND($C30="Milestone",AC$7&gt;=$K30,AC$7&lt;=$K30+$L30-1),1,""))</f>
        <v/>
      </c>
      <c r="AD30" s="141">
        <f>IF(AND($C30="Goal",AD$7&gt;=$K30,AD$7&lt;=$K30+$L30-1),2,IF(AND($C30="Milestone",AD$7&gt;=$K30,AD$7&lt;=$K30+$L30-1),1,""))</f>
        <v/>
      </c>
      <c r="AE30" s="141">
        <f>IF(AND($C30="Goal",AE$7&gt;=$K30,AE$7&lt;=$K30+$L30-1),2,IF(AND($C30="Milestone",AE$7&gt;=$K30,AE$7&lt;=$K30+$L30-1),1,""))</f>
        <v/>
      </c>
      <c r="AF30" s="141">
        <f>IF(AND($C30="Goal",AF$7&gt;=$K30,AF$7&lt;=$K30+$L30-1),2,IF(AND($C30="Milestone",AF$7&gt;=$K30,AF$7&lt;=$K30+$L30-1),1,""))</f>
        <v/>
      </c>
      <c r="AG30" s="141">
        <f>IF(AND($C30="Goal",AG$7&gt;=$K30,AG$7&lt;=$K30+$L30-1),2,IF(AND($C30="Milestone",AG$7&gt;=$K30,AG$7&lt;=$K30+$L30-1),1,""))</f>
        <v/>
      </c>
      <c r="AH30" s="141">
        <f>IF(AND($C30="Goal",AH$7&gt;=$K30,AH$7&lt;=$K30+$L30-1),2,IF(AND($C30="Milestone",AH$7&gt;=$K30,AH$7&lt;=$K30+$L30-1),1,""))</f>
        <v/>
      </c>
      <c r="AI30" s="141">
        <f>IF(AND($C30="Goal",AI$7&gt;=$K30,AI$7&lt;=$K30+$L30-1),2,IF(AND($C30="Milestone",AI$7&gt;=$K30,AI$7&lt;=$K30+$L30-1),1,""))</f>
        <v/>
      </c>
      <c r="AJ30" s="141">
        <f>IF(AND($C30="Goal",AJ$7&gt;=$K30,AJ$7&lt;=$K30+$L30-1),2,IF(AND($C30="Milestone",AJ$7&gt;=$K30,AJ$7&lt;=$K30+$L30-1),1,""))</f>
        <v/>
      </c>
      <c r="AK30" s="141">
        <f>IF(AND($C30="Goal",AK$7&gt;=$K30,AK$7&lt;=$K30+$L30-1),2,IF(AND($C30="Milestone",AK$7&gt;=$K30,AK$7&lt;=$K30+$L30-1),1,""))</f>
        <v/>
      </c>
      <c r="AL30" s="141">
        <f>IF(AND($C30="Goal",AL$7&gt;=$K30,AL$7&lt;=$K30+$L30-1),2,IF(AND($C30="Milestone",AL$7&gt;=$K30,AL$7&lt;=$K30+$L30-1),1,""))</f>
        <v/>
      </c>
      <c r="AM30" s="141">
        <f>IF(AND($C30="Goal",AM$7&gt;=$K30,AM$7&lt;=$K30+$L30-1),2,IF(AND($C30="Milestone",AM$7&gt;=$K30,AM$7&lt;=$K30+$L30-1),1,""))</f>
        <v/>
      </c>
      <c r="AN30" s="141">
        <f>IF(AND($C30="Goal",AN$7&gt;=$K30,AN$7&lt;=$K30+$L30-1),2,IF(AND($C30="Milestone",AN$7&gt;=$K30,AN$7&lt;=$K30+$L30-1),1,""))</f>
        <v/>
      </c>
      <c r="AO30" s="141">
        <f>IF(AND($C30="Goal",AO$7&gt;=$K30,AO$7&lt;=$K30+$L30-1),2,IF(AND($C30="Milestone",AO$7&gt;=$K30,AO$7&lt;=$K30+$L30-1),1,""))</f>
        <v/>
      </c>
      <c r="AP30" s="141">
        <f>IF(AND($C30="Goal",AP$7&gt;=$K30,AP$7&lt;=$K30+$L30-1),2,IF(AND($C30="Milestone",AP$7&gt;=$K30,AP$7&lt;=$K30+$L30-1),1,""))</f>
        <v/>
      </c>
      <c r="AQ30" s="141">
        <f>IF(AND($C30="Goal",AQ$7&gt;=$K30,AQ$7&lt;=$K30+$L30-1),2,IF(AND($C30="Milestone",AQ$7&gt;=$K30,AQ$7&lt;=$K30+$L30-1),1,""))</f>
        <v/>
      </c>
      <c r="AR30" s="141">
        <f>IF(AND($C30="Goal",AR$7&gt;=$K30,AR$7&lt;=$K30+$L30-1),2,IF(AND($C30="Milestone",AR$7&gt;=$K30,AR$7&lt;=$K30+$L30-1),1,""))</f>
        <v/>
      </c>
      <c r="AS30" s="141">
        <f>IF(AND($C30="Goal",AS$7&gt;=$K30,AS$7&lt;=$K30+$L30-1),2,IF(AND($C30="Milestone",AS$7&gt;=$K30,AS$7&lt;=$K30+$L30-1),1,""))</f>
        <v/>
      </c>
      <c r="AT30" s="141">
        <f>IF(AND($C30="Goal",AT$7&gt;=$K30,AT$7&lt;=$K30+$L30-1),2,IF(AND($C30="Milestone",AT$7&gt;=$K30,AT$7&lt;=$K30+$L30-1),1,""))</f>
        <v/>
      </c>
      <c r="AU30" s="141">
        <f>IF(AND($C30="Goal",AU$7&gt;=$K30,AU$7&lt;=$K30+$L30-1),2,IF(AND($C30="Milestone",AU$7&gt;=$K30,AU$7&lt;=$K30+$L30-1),1,""))</f>
        <v/>
      </c>
      <c r="AV30" s="141">
        <f>IF(AND($C30="Goal",AV$7&gt;=$K30,AV$7&lt;=$K30+$L30-1),2,IF(AND($C30="Milestone",AV$7&gt;=$K30,AV$7&lt;=$K30+$L30-1),1,""))</f>
        <v/>
      </c>
      <c r="AW30" s="141">
        <f>IF(AND($C30="Goal",AW$7&gt;=$K30,AW$7&lt;=$K30+$L30-1),2,IF(AND($C30="Milestone",AW$7&gt;=$K30,AW$7&lt;=$K30+$L30-1),1,""))</f>
        <v/>
      </c>
      <c r="AX30" s="141">
        <f>IF(AND($C30="Goal",AX$7&gt;=$K30,AX$7&lt;=$K30+$L30-1),2,IF(AND($C30="Milestone",AX$7&gt;=$K30,AX$7&lt;=$K30+$L30-1),1,""))</f>
        <v/>
      </c>
      <c r="AY30" s="141">
        <f>IF(AND($C30="Goal",AY$7&gt;=$K30,AY$7&lt;=$K30+$L30-1),2,IF(AND($C30="Milestone",AY$7&gt;=$K30,AY$7&lt;=$K30+$L30-1),1,""))</f>
        <v/>
      </c>
      <c r="AZ30" s="141">
        <f>IF(AND($C30="Goal",AZ$7&gt;=$K30,AZ$7&lt;=$K30+$L30-1),2,IF(AND($C30="Milestone",AZ$7&gt;=$K30,AZ$7&lt;=$K30+$L30-1),1,""))</f>
        <v/>
      </c>
      <c r="BA30" s="141">
        <f>IF(AND($C30="Goal",BA$7&gt;=$K30,BA$7&lt;=$K30+$L30-1),2,IF(AND($C30="Milestone",BA$7&gt;=$K30,BA$7&lt;=$K30+$L30-1),1,""))</f>
        <v/>
      </c>
      <c r="BB30" s="141">
        <f>IF(AND($C30="Goal",BB$7&gt;=$K30,BB$7&lt;=$K30+$L30-1),2,IF(AND($C30="Milestone",BB$7&gt;=$K30,BB$7&lt;=$K30+$L30-1),1,""))</f>
        <v/>
      </c>
      <c r="BC30" s="141">
        <f>IF(AND($C30="Goal",BC$7&gt;=$K30,BC$7&lt;=$K30+$L30-1),2,IF(AND($C30="Milestone",BC$7&gt;=$K30,BC$7&lt;=$K30+$L30-1),1,""))</f>
        <v/>
      </c>
      <c r="BD30" s="141">
        <f>IF(AND($C30="Goal",BD$7&gt;=$K30,BD$7&lt;=$K30+$L30-1),2,IF(AND($C30="Milestone",BD$7&gt;=$K30,BD$7&lt;=$K30+$L30-1),1,""))</f>
        <v/>
      </c>
      <c r="BE30" s="141">
        <f>IF(AND($C30="Goal",BE$7&gt;=$K30,BE$7&lt;=$K30+$L30-1),2,IF(AND($C30="Milestone",BE$7&gt;=$K30,BE$7&lt;=$K30+$L30-1),1,""))</f>
        <v/>
      </c>
      <c r="BF30" s="141">
        <f>IF(AND($C30="Goal",BF$7&gt;=$K30,BF$7&lt;=$K30+$L30-1),2,IF(AND($C30="Milestone",BF$7&gt;=$K30,BF$7&lt;=$K30+$L30-1),1,""))</f>
        <v/>
      </c>
      <c r="BG30" s="141">
        <f>IF(AND($C30="Goal",BG$7&gt;=$K30,BG$7&lt;=$K30+$L30-1),2,IF(AND($C30="Milestone",BG$7&gt;=$K30,BG$7&lt;=$K30+$L30-1),1,""))</f>
        <v/>
      </c>
      <c r="BH30" s="141">
        <f>IF(AND($C30="Goal",BH$7&gt;=$K30,BH$7&lt;=$K30+$L30-1),2,IF(AND($C30="Milestone",BH$7&gt;=$K30,BH$7&lt;=$K30+$L30-1),1,""))</f>
        <v/>
      </c>
      <c r="BI30" s="141">
        <f>IF(AND($C30="Goal",BI$7&gt;=$K30,BI$7&lt;=$K30+$L30-1),2,IF(AND($C30="Milestone",BI$7&gt;=$K30,BI$7&lt;=$K30+$L30-1),1,""))</f>
        <v/>
      </c>
      <c r="BJ30" s="141">
        <f>IF(AND($C30="Goal",BJ$7&gt;=$K30,BJ$7&lt;=$K30+$L30-1),2,IF(AND($C30="Milestone",BJ$7&gt;=$K30,BJ$7&lt;=$K30+$L30-1),1,""))</f>
        <v/>
      </c>
      <c r="BK30" s="141">
        <f>IF(AND($C30="Goal",BK$7&gt;=$K30,BK$7&lt;=$K30+$L30-1),2,IF(AND($C30="Milestone",BK$7&gt;=$K30,BK$7&lt;=$K30+$L30-1),1,""))</f>
        <v/>
      </c>
      <c r="BL30" s="141">
        <f>IF(AND($C30="Goal",BL$7&gt;=$K30,BL$7&lt;=$K30+$L30-1),2,IF(AND($C30="Milestone",BL$7&gt;=$K30,BL$7&lt;=$K30+$L30-1),1,""))</f>
        <v/>
      </c>
      <c r="BM30" s="141">
        <f>IF(AND($C30="Goal",BM$7&gt;=$K30,BM$7&lt;=$K30+$L30-1),2,IF(AND($C30="Milestone",BM$7&gt;=$K30,BM$7&lt;=$K30+$L30-1),1,""))</f>
        <v/>
      </c>
      <c r="BN30" s="141">
        <f>IF(AND($C30="Goal",BN$7&gt;=$K30,BN$7&lt;=$K30+$L30-1),2,IF(AND($C30="Milestone",BN$7&gt;=$K30,BN$7&lt;=$K30+$L30-1),1,""))</f>
        <v/>
      </c>
      <c r="BO30" s="141">
        <f>IF(AND($C30="Goal",BO$7&gt;=$K30,BO$7&lt;=$K30+$L30-1),2,IF(AND($C30="Milestone",BO$7&gt;=$K30,BO$7&lt;=$K30+$L30-1),1,""))</f>
        <v/>
      </c>
      <c r="BP30" s="141">
        <f>IF(AND($C30="Goal",BP$7&gt;=$K30,BP$7&lt;=$K30+$L30-1),2,IF(AND($C30="Milestone",BP$7&gt;=$K30,BP$7&lt;=$K30+$L30-1),1,""))</f>
        <v/>
      </c>
      <c r="BQ30" s="141">
        <f>IF(AND($C30="Goal",BQ$7&gt;=$K30,BQ$7&lt;=$K30+$L30-1),2,IF(AND($C30="Milestone",BQ$7&gt;=$K30,BQ$7&lt;=$K30+$L30-1),1,""))</f>
        <v/>
      </c>
    </row>
    <row r="31" ht="40" customFormat="1" customHeight="1" s="1">
      <c r="A31" s="6" t="n"/>
      <c r="B31" s="155" t="inlineStr">
        <is>
          <t>Task 2</t>
        </is>
      </c>
      <c r="C31" s="147" t="n"/>
      <c r="D31" s="147" t="n"/>
      <c r="E31" s="49" t="n"/>
      <c r="F31" s="49" t="n"/>
      <c r="G31" s="49" t="n"/>
      <c r="H31" s="49" t="n"/>
      <c r="I31" s="49" t="n"/>
      <c r="J31" s="49" t="n"/>
      <c r="K31" s="71">
        <f>K30+14</f>
        <v/>
      </c>
      <c r="L31" s="111" t="n">
        <v>5</v>
      </c>
      <c r="M31" s="147" t="n"/>
      <c r="N31" s="141">
        <f>IF(AND($C31="Goal",N$7&gt;=$K31,N$7&lt;=$K31+$L31-1),2,IF(AND($C31="Milestone",N$7&gt;=$K31,N$7&lt;=$K31+$L31-1),1,""))</f>
        <v/>
      </c>
      <c r="O31" s="141">
        <f>IF(AND($C31="Goal",O$7&gt;=$K31,O$7&lt;=$K31+$L31-1),2,IF(AND($C31="Milestone",O$7&gt;=$K31,O$7&lt;=$K31+$L31-1),1,""))</f>
        <v/>
      </c>
      <c r="P31" s="141">
        <f>IF(AND($C31="Goal",P$7&gt;=$K31,P$7&lt;=$K31+$L31-1),2,IF(AND($C31="Milestone",P$7&gt;=$K31,P$7&lt;=$K31+$L31-1),1,""))</f>
        <v/>
      </c>
      <c r="Q31" s="141">
        <f>IF(AND($C31="Goal",Q$7&gt;=$K31,Q$7&lt;=$K31+$L31-1),2,IF(AND($C31="Milestone",Q$7&gt;=$K31,Q$7&lt;=$K31+$L31-1),1,""))</f>
        <v/>
      </c>
      <c r="R31" s="141">
        <f>IF(AND($C31="Goal",R$7&gt;=$K31,R$7&lt;=$K31+$L31-1),2,IF(AND($C31="Milestone",R$7&gt;=$K31,R$7&lt;=$K31+$L31-1),1,""))</f>
        <v/>
      </c>
      <c r="S31" s="141">
        <f>IF(AND($C31="Goal",S$7&gt;=$K31,S$7&lt;=$K31+$L31-1),2,IF(AND($C31="Milestone",S$7&gt;=$K31,S$7&lt;=$K31+$L31-1),1,""))</f>
        <v/>
      </c>
      <c r="T31" s="141">
        <f>IF(AND($C31="Goal",T$7&gt;=$K31,T$7&lt;=$K31+$L31-1),2,IF(AND($C31="Milestone",T$7&gt;=$K31,T$7&lt;=$K31+$L31-1),1,""))</f>
        <v/>
      </c>
      <c r="U31" s="141">
        <f>IF(AND($C31="Goal",U$7&gt;=$K31,U$7&lt;=$K31+$L31-1),2,IF(AND($C31="Milestone",U$7&gt;=$K31,U$7&lt;=$K31+$L31-1),1,""))</f>
        <v/>
      </c>
      <c r="V31" s="141">
        <f>IF(AND($C31="Goal",V$7&gt;=$K31,V$7&lt;=$K31+$L31-1),2,IF(AND($C31="Milestone",V$7&gt;=$K31,V$7&lt;=$K31+$L31-1),1,""))</f>
        <v/>
      </c>
      <c r="W31" s="141">
        <f>IF(AND($C31="Goal",W$7&gt;=$K31,W$7&lt;=$K31+$L31-1),2,IF(AND($C31="Milestone",W$7&gt;=$K31,W$7&lt;=$K31+$L31-1),1,""))</f>
        <v/>
      </c>
      <c r="X31" s="141">
        <f>IF(AND($C31="Goal",X$7&gt;=$K31,X$7&lt;=$K31+$L31-1),2,IF(AND($C31="Milestone",X$7&gt;=$K31,X$7&lt;=$K31+$L31-1),1,""))</f>
        <v/>
      </c>
      <c r="Y31" s="141">
        <f>IF(AND($C31="Goal",Y$7&gt;=$K31,Y$7&lt;=$K31+$L31-1),2,IF(AND($C31="Milestone",Y$7&gt;=$K31,Y$7&lt;=$K31+$L31-1),1,""))</f>
        <v/>
      </c>
      <c r="Z31" s="141">
        <f>IF(AND($C31="Goal",Z$7&gt;=$K31,Z$7&lt;=$K31+$L31-1),2,IF(AND($C31="Milestone",Z$7&gt;=$K31,Z$7&lt;=$K31+$L31-1),1,""))</f>
        <v/>
      </c>
      <c r="AA31" s="141">
        <f>IF(AND($C31="Goal",AA$7&gt;=$K31,AA$7&lt;=$K31+$L31-1),2,IF(AND($C31="Milestone",AA$7&gt;=$K31,AA$7&lt;=$K31+$L31-1),1,""))</f>
        <v/>
      </c>
      <c r="AB31" s="141">
        <f>IF(AND($C31="Goal",AB$7&gt;=$K31,AB$7&lt;=$K31+$L31-1),2,IF(AND($C31="Milestone",AB$7&gt;=$K31,AB$7&lt;=$K31+$L31-1),1,""))</f>
        <v/>
      </c>
      <c r="AC31" s="141">
        <f>IF(AND($C31="Goal",AC$7&gt;=$K31,AC$7&lt;=$K31+$L31-1),2,IF(AND($C31="Milestone",AC$7&gt;=$K31,AC$7&lt;=$K31+$L31-1),1,""))</f>
        <v/>
      </c>
      <c r="AD31" s="141">
        <f>IF(AND($C31="Goal",AD$7&gt;=$K31,AD$7&lt;=$K31+$L31-1),2,IF(AND($C31="Milestone",AD$7&gt;=$K31,AD$7&lt;=$K31+$L31-1),1,""))</f>
        <v/>
      </c>
      <c r="AE31" s="141">
        <f>IF(AND($C31="Goal",AE$7&gt;=$K31,AE$7&lt;=$K31+$L31-1),2,IF(AND($C31="Milestone",AE$7&gt;=$K31,AE$7&lt;=$K31+$L31-1),1,""))</f>
        <v/>
      </c>
      <c r="AF31" s="141">
        <f>IF(AND($C31="Goal",AF$7&gt;=$K31,AF$7&lt;=$K31+$L31-1),2,IF(AND($C31="Milestone",AF$7&gt;=$K31,AF$7&lt;=$K31+$L31-1),1,""))</f>
        <v/>
      </c>
      <c r="AG31" s="141">
        <f>IF(AND($C31="Goal",AG$7&gt;=$K31,AG$7&lt;=$K31+$L31-1),2,IF(AND($C31="Milestone",AG$7&gt;=$K31,AG$7&lt;=$K31+$L31-1),1,""))</f>
        <v/>
      </c>
      <c r="AH31" s="141">
        <f>IF(AND($C31="Goal",AH$7&gt;=$K31,AH$7&lt;=$K31+$L31-1),2,IF(AND($C31="Milestone",AH$7&gt;=$K31,AH$7&lt;=$K31+$L31-1),1,""))</f>
        <v/>
      </c>
      <c r="AI31" s="141">
        <f>IF(AND($C31="Goal",AI$7&gt;=$K31,AI$7&lt;=$K31+$L31-1),2,IF(AND($C31="Milestone",AI$7&gt;=$K31,AI$7&lt;=$K31+$L31-1),1,""))</f>
        <v/>
      </c>
      <c r="AJ31" s="141">
        <f>IF(AND($C31="Goal",AJ$7&gt;=$K31,AJ$7&lt;=$K31+$L31-1),2,IF(AND($C31="Milestone",AJ$7&gt;=$K31,AJ$7&lt;=$K31+$L31-1),1,""))</f>
        <v/>
      </c>
      <c r="AK31" s="141">
        <f>IF(AND($C31="Goal",AK$7&gt;=$K31,AK$7&lt;=$K31+$L31-1),2,IF(AND($C31="Milestone",AK$7&gt;=$K31,AK$7&lt;=$K31+$L31-1),1,""))</f>
        <v/>
      </c>
      <c r="AL31" s="141">
        <f>IF(AND($C31="Goal",AL$7&gt;=$K31,AL$7&lt;=$K31+$L31-1),2,IF(AND($C31="Milestone",AL$7&gt;=$K31,AL$7&lt;=$K31+$L31-1),1,""))</f>
        <v/>
      </c>
      <c r="AM31" s="141">
        <f>IF(AND($C31="Goal",AM$7&gt;=$K31,AM$7&lt;=$K31+$L31-1),2,IF(AND($C31="Milestone",AM$7&gt;=$K31,AM$7&lt;=$K31+$L31-1),1,""))</f>
        <v/>
      </c>
      <c r="AN31" s="141">
        <f>IF(AND($C31="Goal",AN$7&gt;=$K31,AN$7&lt;=$K31+$L31-1),2,IF(AND($C31="Milestone",AN$7&gt;=$K31,AN$7&lt;=$K31+$L31-1),1,""))</f>
        <v/>
      </c>
      <c r="AO31" s="141">
        <f>IF(AND($C31="Goal",AO$7&gt;=$K31,AO$7&lt;=$K31+$L31-1),2,IF(AND($C31="Milestone",AO$7&gt;=$K31,AO$7&lt;=$K31+$L31-1),1,""))</f>
        <v/>
      </c>
      <c r="AP31" s="141">
        <f>IF(AND($C31="Goal",AP$7&gt;=$K31,AP$7&lt;=$K31+$L31-1),2,IF(AND($C31="Milestone",AP$7&gt;=$K31,AP$7&lt;=$K31+$L31-1),1,""))</f>
        <v/>
      </c>
      <c r="AQ31" s="141">
        <f>IF(AND($C31="Goal",AQ$7&gt;=$K31,AQ$7&lt;=$K31+$L31-1),2,IF(AND($C31="Milestone",AQ$7&gt;=$K31,AQ$7&lt;=$K31+$L31-1),1,""))</f>
        <v/>
      </c>
      <c r="AR31" s="141">
        <f>IF(AND($C31="Goal",AR$7&gt;=$K31,AR$7&lt;=$K31+$L31-1),2,IF(AND($C31="Milestone",AR$7&gt;=$K31,AR$7&lt;=$K31+$L31-1),1,""))</f>
        <v/>
      </c>
      <c r="AS31" s="141">
        <f>IF(AND($C31="Goal",AS$7&gt;=$K31,AS$7&lt;=$K31+$L31-1),2,IF(AND($C31="Milestone",AS$7&gt;=$K31,AS$7&lt;=$K31+$L31-1),1,""))</f>
        <v/>
      </c>
      <c r="AT31" s="141">
        <f>IF(AND($C31="Goal",AT$7&gt;=$K31,AT$7&lt;=$K31+$L31-1),2,IF(AND($C31="Milestone",AT$7&gt;=$K31,AT$7&lt;=$K31+$L31-1),1,""))</f>
        <v/>
      </c>
      <c r="AU31" s="141">
        <f>IF(AND($C31="Goal",AU$7&gt;=$K31,AU$7&lt;=$K31+$L31-1),2,IF(AND($C31="Milestone",AU$7&gt;=$K31,AU$7&lt;=$K31+$L31-1),1,""))</f>
        <v/>
      </c>
      <c r="AV31" s="141">
        <f>IF(AND($C31="Goal",AV$7&gt;=$K31,AV$7&lt;=$K31+$L31-1),2,IF(AND($C31="Milestone",AV$7&gt;=$K31,AV$7&lt;=$K31+$L31-1),1,""))</f>
        <v/>
      </c>
      <c r="AW31" s="141">
        <f>IF(AND($C31="Goal",AW$7&gt;=$K31,AW$7&lt;=$K31+$L31-1),2,IF(AND($C31="Milestone",AW$7&gt;=$K31,AW$7&lt;=$K31+$L31-1),1,""))</f>
        <v/>
      </c>
      <c r="AX31" s="141">
        <f>IF(AND($C31="Goal",AX$7&gt;=$K31,AX$7&lt;=$K31+$L31-1),2,IF(AND($C31="Milestone",AX$7&gt;=$K31,AX$7&lt;=$K31+$L31-1),1,""))</f>
        <v/>
      </c>
      <c r="AY31" s="141">
        <f>IF(AND($C31="Goal",AY$7&gt;=$K31,AY$7&lt;=$K31+$L31-1),2,IF(AND($C31="Milestone",AY$7&gt;=$K31,AY$7&lt;=$K31+$L31-1),1,""))</f>
        <v/>
      </c>
      <c r="AZ31" s="141">
        <f>IF(AND($C31="Goal",AZ$7&gt;=$K31,AZ$7&lt;=$K31+$L31-1),2,IF(AND($C31="Milestone",AZ$7&gt;=$K31,AZ$7&lt;=$K31+$L31-1),1,""))</f>
        <v/>
      </c>
      <c r="BA31" s="141">
        <f>IF(AND($C31="Goal",BA$7&gt;=$K31,BA$7&lt;=$K31+$L31-1),2,IF(AND($C31="Milestone",BA$7&gt;=$K31,BA$7&lt;=$K31+$L31-1),1,""))</f>
        <v/>
      </c>
      <c r="BB31" s="141">
        <f>IF(AND($C31="Goal",BB$7&gt;=$K31,BB$7&lt;=$K31+$L31-1),2,IF(AND($C31="Milestone",BB$7&gt;=$K31,BB$7&lt;=$K31+$L31-1),1,""))</f>
        <v/>
      </c>
      <c r="BC31" s="141">
        <f>IF(AND($C31="Goal",BC$7&gt;=$K31,BC$7&lt;=$K31+$L31-1),2,IF(AND($C31="Milestone",BC$7&gt;=$K31,BC$7&lt;=$K31+$L31-1),1,""))</f>
        <v/>
      </c>
      <c r="BD31" s="141">
        <f>IF(AND($C31="Goal",BD$7&gt;=$K31,BD$7&lt;=$K31+$L31-1),2,IF(AND($C31="Milestone",BD$7&gt;=$K31,BD$7&lt;=$K31+$L31-1),1,""))</f>
        <v/>
      </c>
      <c r="BE31" s="141">
        <f>IF(AND($C31="Goal",BE$7&gt;=$K31,BE$7&lt;=$K31+$L31-1),2,IF(AND($C31="Milestone",BE$7&gt;=$K31,BE$7&lt;=$K31+$L31-1),1,""))</f>
        <v/>
      </c>
      <c r="BF31" s="141">
        <f>IF(AND($C31="Goal",BF$7&gt;=$K31,BF$7&lt;=$K31+$L31-1),2,IF(AND($C31="Milestone",BF$7&gt;=$K31,BF$7&lt;=$K31+$L31-1),1,""))</f>
        <v/>
      </c>
      <c r="BG31" s="141">
        <f>IF(AND($C31="Goal",BG$7&gt;=$K31,BG$7&lt;=$K31+$L31-1),2,IF(AND($C31="Milestone",BG$7&gt;=$K31,BG$7&lt;=$K31+$L31-1),1,""))</f>
        <v/>
      </c>
      <c r="BH31" s="141">
        <f>IF(AND($C31="Goal",BH$7&gt;=$K31,BH$7&lt;=$K31+$L31-1),2,IF(AND($C31="Milestone",BH$7&gt;=$K31,BH$7&lt;=$K31+$L31-1),1,""))</f>
        <v/>
      </c>
      <c r="BI31" s="141">
        <f>IF(AND($C31="Goal",BI$7&gt;=$K31,BI$7&lt;=$K31+$L31-1),2,IF(AND($C31="Milestone",BI$7&gt;=$K31,BI$7&lt;=$K31+$L31-1),1,""))</f>
        <v/>
      </c>
      <c r="BJ31" s="141">
        <f>IF(AND($C31="Goal",BJ$7&gt;=$K31,BJ$7&lt;=$K31+$L31-1),2,IF(AND($C31="Milestone",BJ$7&gt;=$K31,BJ$7&lt;=$K31+$L31-1),1,""))</f>
        <v/>
      </c>
      <c r="BK31" s="141">
        <f>IF(AND($C31="Goal",BK$7&gt;=$K31,BK$7&lt;=$K31+$L31-1),2,IF(AND($C31="Milestone",BK$7&gt;=$K31,BK$7&lt;=$K31+$L31-1),1,""))</f>
        <v/>
      </c>
      <c r="BL31" s="141">
        <f>IF(AND($C31="Goal",BL$7&gt;=$K31,BL$7&lt;=$K31+$L31-1),2,IF(AND($C31="Milestone",BL$7&gt;=$K31,BL$7&lt;=$K31+$L31-1),1,""))</f>
        <v/>
      </c>
      <c r="BM31" s="141">
        <f>IF(AND($C31="Goal",BM$7&gt;=$K31,BM$7&lt;=$K31+$L31-1),2,IF(AND($C31="Milestone",BM$7&gt;=$K31,BM$7&lt;=$K31+$L31-1),1,""))</f>
        <v/>
      </c>
      <c r="BN31" s="141">
        <f>IF(AND($C31="Goal",BN$7&gt;=$K31,BN$7&lt;=$K31+$L31-1),2,IF(AND($C31="Milestone",BN$7&gt;=$K31,BN$7&lt;=$K31+$L31-1),1,""))</f>
        <v/>
      </c>
      <c r="BO31" s="141">
        <f>IF(AND($C31="Goal",BO$7&gt;=$K31,BO$7&lt;=$K31+$L31-1),2,IF(AND($C31="Milestone",BO$7&gt;=$K31,BO$7&lt;=$K31+$L31-1),1,""))</f>
        <v/>
      </c>
      <c r="BP31" s="141">
        <f>IF(AND($C31="Goal",BP$7&gt;=$K31,BP$7&lt;=$K31+$L31-1),2,IF(AND($C31="Milestone",BP$7&gt;=$K31,BP$7&lt;=$K31+$L31-1),1,""))</f>
        <v/>
      </c>
      <c r="BQ31" s="141">
        <f>IF(AND($C31="Goal",BQ$7&gt;=$K31,BQ$7&lt;=$K31+$L31-1),2,IF(AND($C31="Milestone",BQ$7&gt;=$K31,BQ$7&lt;=$K31+$L31-1),1,""))</f>
        <v/>
      </c>
    </row>
    <row r="32" ht="40" customFormat="1" customHeight="1" s="1">
      <c r="A32" s="6" t="n"/>
      <c r="B32" s="155" t="inlineStr">
        <is>
          <t>Task 3</t>
        </is>
      </c>
      <c r="C32" s="147" t="inlineStr">
        <is>
          <t>Milestone</t>
        </is>
      </c>
      <c r="D32" s="147" t="n"/>
      <c r="E32" s="49" t="n"/>
      <c r="F32" s="49" t="n"/>
      <c r="G32" s="49" t="n"/>
      <c r="H32" s="49" t="n"/>
      <c r="I32" s="49" t="n"/>
      <c r="J32" s="49" t="n"/>
      <c r="K32" s="71">
        <f>K31+42</f>
        <v/>
      </c>
      <c r="L32" s="111" t="n">
        <v>1</v>
      </c>
      <c r="M32" s="147" t="n"/>
      <c r="N32" s="141">
        <f>IF(AND($C32="Goal",N$7&gt;=$K32,N$7&lt;=$K32+$L32-1),2,IF(AND($C32="Milestone",N$7&gt;=$K32,N$7&lt;=$K32+$L32-1),1,""))</f>
        <v/>
      </c>
      <c r="O32" s="141">
        <f>IF(AND($C32="Goal",O$7&gt;=$K32,O$7&lt;=$K32+$L32-1),2,IF(AND($C32="Milestone",O$7&gt;=$K32,O$7&lt;=$K32+$L32-1),1,""))</f>
        <v/>
      </c>
      <c r="P32" s="141">
        <f>IF(AND($C32="Goal",P$7&gt;=$K32,P$7&lt;=$K32+$L32-1),2,IF(AND($C32="Milestone",P$7&gt;=$K32,P$7&lt;=$K32+$L32-1),1,""))</f>
        <v/>
      </c>
      <c r="Q32" s="141">
        <f>IF(AND($C32="Goal",Q$7&gt;=$K32,Q$7&lt;=$K32+$L32-1),2,IF(AND($C32="Milestone",Q$7&gt;=$K32,Q$7&lt;=$K32+$L32-1),1,""))</f>
        <v/>
      </c>
      <c r="R32" s="141">
        <f>IF(AND($C32="Goal",R$7&gt;=$K32,R$7&lt;=$K32+$L32-1),2,IF(AND($C32="Milestone",R$7&gt;=$K32,R$7&lt;=$K32+$L32-1),1,""))</f>
        <v/>
      </c>
      <c r="S32" s="141">
        <f>IF(AND($C32="Goal",S$7&gt;=$K32,S$7&lt;=$K32+$L32-1),2,IF(AND($C32="Milestone",S$7&gt;=$K32,S$7&lt;=$K32+$L32-1),1,""))</f>
        <v/>
      </c>
      <c r="T32" s="141">
        <f>IF(AND($C32="Goal",T$7&gt;=$K32,T$7&lt;=$K32+$L32-1),2,IF(AND($C32="Milestone",T$7&gt;=$K32,T$7&lt;=$K32+$L32-1),1,""))</f>
        <v/>
      </c>
      <c r="U32" s="141">
        <f>IF(AND($C32="Goal",U$7&gt;=$K32,U$7&lt;=$K32+$L32-1),2,IF(AND($C32="Milestone",U$7&gt;=$K32,U$7&lt;=$K32+$L32-1),1,""))</f>
        <v/>
      </c>
      <c r="V32" s="141">
        <f>IF(AND($C32="Goal",V$7&gt;=$K32,V$7&lt;=$K32+$L32-1),2,IF(AND($C32="Milestone",V$7&gt;=$K32,V$7&lt;=$K32+$L32-1),1,""))</f>
        <v/>
      </c>
      <c r="W32" s="141">
        <f>IF(AND($C32="Goal",W$7&gt;=$K32,W$7&lt;=$K32+$L32-1),2,IF(AND($C32="Milestone",W$7&gt;=$K32,W$7&lt;=$K32+$L32-1),1,""))</f>
        <v/>
      </c>
      <c r="X32" s="141">
        <f>IF(AND($C32="Goal",X$7&gt;=$K32,X$7&lt;=$K32+$L32-1),2,IF(AND($C32="Milestone",X$7&gt;=$K32,X$7&lt;=$K32+$L32-1),1,""))</f>
        <v/>
      </c>
      <c r="Y32" s="141">
        <f>IF(AND($C32="Goal",Y$7&gt;=$K32,Y$7&lt;=$K32+$L32-1),2,IF(AND($C32="Milestone",Y$7&gt;=$K32,Y$7&lt;=$K32+$L32-1),1,""))</f>
        <v/>
      </c>
      <c r="Z32" s="141">
        <f>IF(AND($C32="Goal",Z$7&gt;=$K32,Z$7&lt;=$K32+$L32-1),2,IF(AND($C32="Milestone",Z$7&gt;=$K32,Z$7&lt;=$K32+$L32-1),1,""))</f>
        <v/>
      </c>
      <c r="AA32" s="141">
        <f>IF(AND($C32="Goal",AA$7&gt;=$K32,AA$7&lt;=$K32+$L32-1),2,IF(AND($C32="Milestone",AA$7&gt;=$K32,AA$7&lt;=$K32+$L32-1),1,""))</f>
        <v/>
      </c>
      <c r="AB32" s="141">
        <f>IF(AND($C32="Goal",AB$7&gt;=$K32,AB$7&lt;=$K32+$L32-1),2,IF(AND($C32="Milestone",AB$7&gt;=$K32,AB$7&lt;=$K32+$L32-1),1,""))</f>
        <v/>
      </c>
      <c r="AC32" s="141">
        <f>IF(AND($C32="Goal",AC$7&gt;=$K32,AC$7&lt;=$K32+$L32-1),2,IF(AND($C32="Milestone",AC$7&gt;=$K32,AC$7&lt;=$K32+$L32-1),1,""))</f>
        <v/>
      </c>
      <c r="AD32" s="141">
        <f>IF(AND($C32="Goal",AD$7&gt;=$K32,AD$7&lt;=$K32+$L32-1),2,IF(AND($C32="Milestone",AD$7&gt;=$K32,AD$7&lt;=$K32+$L32-1),1,""))</f>
        <v/>
      </c>
      <c r="AE32" s="141">
        <f>IF(AND($C32="Goal",AE$7&gt;=$K32,AE$7&lt;=$K32+$L32-1),2,IF(AND($C32="Milestone",AE$7&gt;=$K32,AE$7&lt;=$K32+$L32-1),1,""))</f>
        <v/>
      </c>
      <c r="AF32" s="141">
        <f>IF(AND($C32="Goal",AF$7&gt;=$K32,AF$7&lt;=$K32+$L32-1),2,IF(AND($C32="Milestone",AF$7&gt;=$K32,AF$7&lt;=$K32+$L32-1),1,""))</f>
        <v/>
      </c>
      <c r="AG32" s="141">
        <f>IF(AND($C32="Goal",AG$7&gt;=$K32,AG$7&lt;=$K32+$L32-1),2,IF(AND($C32="Milestone",AG$7&gt;=$K32,AG$7&lt;=$K32+$L32-1),1,""))</f>
        <v/>
      </c>
      <c r="AH32" s="141">
        <f>IF(AND($C32="Goal",AH$7&gt;=$K32,AH$7&lt;=$K32+$L32-1),2,IF(AND($C32="Milestone",AH$7&gt;=$K32,AH$7&lt;=$K32+$L32-1),1,""))</f>
        <v/>
      </c>
      <c r="AI32" s="141">
        <f>IF(AND($C32="Goal",AI$7&gt;=$K32,AI$7&lt;=$K32+$L32-1),2,IF(AND($C32="Milestone",AI$7&gt;=$K32,AI$7&lt;=$K32+$L32-1),1,""))</f>
        <v/>
      </c>
      <c r="AJ32" s="141">
        <f>IF(AND($C32="Goal",AJ$7&gt;=$K32,AJ$7&lt;=$K32+$L32-1),2,IF(AND($C32="Milestone",AJ$7&gt;=$K32,AJ$7&lt;=$K32+$L32-1),1,""))</f>
        <v/>
      </c>
      <c r="AK32" s="141">
        <f>IF(AND($C32="Goal",AK$7&gt;=$K32,AK$7&lt;=$K32+$L32-1),2,IF(AND($C32="Milestone",AK$7&gt;=$K32,AK$7&lt;=$K32+$L32-1),1,""))</f>
        <v/>
      </c>
      <c r="AL32" s="141">
        <f>IF(AND($C32="Goal",AL$7&gt;=$K32,AL$7&lt;=$K32+$L32-1),2,IF(AND($C32="Milestone",AL$7&gt;=$K32,AL$7&lt;=$K32+$L32-1),1,""))</f>
        <v/>
      </c>
      <c r="AM32" s="141">
        <f>IF(AND($C32="Goal",AM$7&gt;=$K32,AM$7&lt;=$K32+$L32-1),2,IF(AND($C32="Milestone",AM$7&gt;=$K32,AM$7&lt;=$K32+$L32-1),1,""))</f>
        <v/>
      </c>
      <c r="AN32" s="141">
        <f>IF(AND($C32="Goal",AN$7&gt;=$K32,AN$7&lt;=$K32+$L32-1),2,IF(AND($C32="Milestone",AN$7&gt;=$K32,AN$7&lt;=$K32+$L32-1),1,""))</f>
        <v/>
      </c>
      <c r="AO32" s="141">
        <f>IF(AND($C32="Goal",AO$7&gt;=$K32,AO$7&lt;=$K32+$L32-1),2,IF(AND($C32="Milestone",AO$7&gt;=$K32,AO$7&lt;=$K32+$L32-1),1,""))</f>
        <v/>
      </c>
      <c r="AP32" s="141">
        <f>IF(AND($C32="Goal",AP$7&gt;=$K32,AP$7&lt;=$K32+$L32-1),2,IF(AND($C32="Milestone",AP$7&gt;=$K32,AP$7&lt;=$K32+$L32-1),1,""))</f>
        <v/>
      </c>
      <c r="AQ32" s="141">
        <f>IF(AND($C32="Goal",AQ$7&gt;=$K32,AQ$7&lt;=$K32+$L32-1),2,IF(AND($C32="Milestone",AQ$7&gt;=$K32,AQ$7&lt;=$K32+$L32-1),1,""))</f>
        <v/>
      </c>
      <c r="AR32" s="141">
        <f>IF(AND($C32="Goal",AR$7&gt;=$K32,AR$7&lt;=$K32+$L32-1),2,IF(AND($C32="Milestone",AR$7&gt;=$K32,AR$7&lt;=$K32+$L32-1),1,""))</f>
        <v/>
      </c>
      <c r="AS32" s="141">
        <f>IF(AND($C32="Goal",AS$7&gt;=$K32,AS$7&lt;=$K32+$L32-1),2,IF(AND($C32="Milestone",AS$7&gt;=$K32,AS$7&lt;=$K32+$L32-1),1,""))</f>
        <v/>
      </c>
      <c r="AT32" s="141">
        <f>IF(AND($C32="Goal",AT$7&gt;=$K32,AT$7&lt;=$K32+$L32-1),2,IF(AND($C32="Milestone",AT$7&gt;=$K32,AT$7&lt;=$K32+$L32-1),1,""))</f>
        <v/>
      </c>
      <c r="AU32" s="141">
        <f>IF(AND($C32="Goal",AU$7&gt;=$K32,AU$7&lt;=$K32+$L32-1),2,IF(AND($C32="Milestone",AU$7&gt;=$K32,AU$7&lt;=$K32+$L32-1),1,""))</f>
        <v/>
      </c>
      <c r="AV32" s="141">
        <f>IF(AND($C32="Goal",AV$7&gt;=$K32,AV$7&lt;=$K32+$L32-1),2,IF(AND($C32="Milestone",AV$7&gt;=$K32,AV$7&lt;=$K32+$L32-1),1,""))</f>
        <v/>
      </c>
      <c r="AW32" s="141">
        <f>IF(AND($C32="Goal",AW$7&gt;=$K32,AW$7&lt;=$K32+$L32-1),2,IF(AND($C32="Milestone",AW$7&gt;=$K32,AW$7&lt;=$K32+$L32-1),1,""))</f>
        <v/>
      </c>
      <c r="AX32" s="141">
        <f>IF(AND($C32="Goal",AX$7&gt;=$K32,AX$7&lt;=$K32+$L32-1),2,IF(AND($C32="Milestone",AX$7&gt;=$K32,AX$7&lt;=$K32+$L32-1),1,""))</f>
        <v/>
      </c>
      <c r="AY32" s="141">
        <f>IF(AND($C32="Goal",AY$7&gt;=$K32,AY$7&lt;=$K32+$L32-1),2,IF(AND($C32="Milestone",AY$7&gt;=$K32,AY$7&lt;=$K32+$L32-1),1,""))</f>
        <v/>
      </c>
      <c r="AZ32" s="141">
        <f>IF(AND($C32="Goal",AZ$7&gt;=$K32,AZ$7&lt;=$K32+$L32-1),2,IF(AND($C32="Milestone",AZ$7&gt;=$K32,AZ$7&lt;=$K32+$L32-1),1,""))</f>
        <v/>
      </c>
      <c r="BA32" s="141">
        <f>IF(AND($C32="Goal",BA$7&gt;=$K32,BA$7&lt;=$K32+$L32-1),2,IF(AND($C32="Milestone",BA$7&gt;=$K32,BA$7&lt;=$K32+$L32-1),1,""))</f>
        <v/>
      </c>
      <c r="BB32" s="141">
        <f>IF(AND($C32="Goal",BB$7&gt;=$K32,BB$7&lt;=$K32+$L32-1),2,IF(AND($C32="Milestone",BB$7&gt;=$K32,BB$7&lt;=$K32+$L32-1),1,""))</f>
        <v/>
      </c>
      <c r="BC32" s="141">
        <f>IF(AND($C32="Goal",BC$7&gt;=$K32,BC$7&lt;=$K32+$L32-1),2,IF(AND($C32="Milestone",BC$7&gt;=$K32,BC$7&lt;=$K32+$L32-1),1,""))</f>
        <v/>
      </c>
      <c r="BD32" s="141">
        <f>IF(AND($C32="Goal",BD$7&gt;=$K32,BD$7&lt;=$K32+$L32-1),2,IF(AND($C32="Milestone",BD$7&gt;=$K32,BD$7&lt;=$K32+$L32-1),1,""))</f>
        <v/>
      </c>
      <c r="BE32" s="141">
        <f>IF(AND($C32="Goal",BE$7&gt;=$K32,BE$7&lt;=$K32+$L32-1),2,IF(AND($C32="Milestone",BE$7&gt;=$K32,BE$7&lt;=$K32+$L32-1),1,""))</f>
        <v/>
      </c>
      <c r="BF32" s="141">
        <f>IF(AND($C32="Goal",BF$7&gt;=$K32,BF$7&lt;=$K32+$L32-1),2,IF(AND($C32="Milestone",BF$7&gt;=$K32,BF$7&lt;=$K32+$L32-1),1,""))</f>
        <v/>
      </c>
      <c r="BG32" s="141">
        <f>IF(AND($C32="Goal",BG$7&gt;=$K32,BG$7&lt;=$K32+$L32-1),2,IF(AND($C32="Milestone",BG$7&gt;=$K32,BG$7&lt;=$K32+$L32-1),1,""))</f>
        <v/>
      </c>
      <c r="BH32" s="141">
        <f>IF(AND($C32="Goal",BH$7&gt;=$K32,BH$7&lt;=$K32+$L32-1),2,IF(AND($C32="Milestone",BH$7&gt;=$K32,BH$7&lt;=$K32+$L32-1),1,""))</f>
        <v/>
      </c>
      <c r="BI32" s="141">
        <f>IF(AND($C32="Goal",BI$7&gt;=$K32,BI$7&lt;=$K32+$L32-1),2,IF(AND($C32="Milestone",BI$7&gt;=$K32,BI$7&lt;=$K32+$L32-1),1,""))</f>
        <v/>
      </c>
      <c r="BJ32" s="141">
        <f>IF(AND($C32="Goal",BJ$7&gt;=$K32,BJ$7&lt;=$K32+$L32-1),2,IF(AND($C32="Milestone",BJ$7&gt;=$K32,BJ$7&lt;=$K32+$L32-1),1,""))</f>
        <v/>
      </c>
      <c r="BK32" s="141">
        <f>IF(AND($C32="Goal",BK$7&gt;=$K32,BK$7&lt;=$K32+$L32-1),2,IF(AND($C32="Milestone",BK$7&gt;=$K32,BK$7&lt;=$K32+$L32-1),1,""))</f>
        <v/>
      </c>
      <c r="BL32" s="141">
        <f>IF(AND($C32="Goal",BL$7&gt;=$K32,BL$7&lt;=$K32+$L32-1),2,IF(AND($C32="Milestone",BL$7&gt;=$K32,BL$7&lt;=$K32+$L32-1),1,""))</f>
        <v/>
      </c>
      <c r="BM32" s="141">
        <f>IF(AND($C32="Goal",BM$7&gt;=$K32,BM$7&lt;=$K32+$L32-1),2,IF(AND($C32="Milestone",BM$7&gt;=$K32,BM$7&lt;=$K32+$L32-1),1,""))</f>
        <v/>
      </c>
      <c r="BN32" s="141">
        <f>IF(AND($C32="Goal",BN$7&gt;=$K32,BN$7&lt;=$K32+$L32-1),2,IF(AND($C32="Milestone",BN$7&gt;=$K32,BN$7&lt;=$K32+$L32-1),1,""))</f>
        <v/>
      </c>
      <c r="BO32" s="141">
        <f>IF(AND($C32="Goal",BO$7&gt;=$K32,BO$7&lt;=$K32+$L32-1),2,IF(AND($C32="Milestone",BO$7&gt;=$K32,BO$7&lt;=$K32+$L32-1),1,""))</f>
        <v/>
      </c>
      <c r="BP32" s="141">
        <f>IF(AND($C32="Goal",BP$7&gt;=$K32,BP$7&lt;=$K32+$L32-1),2,IF(AND($C32="Milestone",BP$7&gt;=$K32,BP$7&lt;=$K32+$L32-1),1,""))</f>
        <v/>
      </c>
      <c r="BQ32" s="141">
        <f>IF(AND($C32="Goal",BQ$7&gt;=$K32,BQ$7&lt;=$K32+$L32-1),2,IF(AND($C32="Milestone",BQ$7&gt;=$K32,BQ$7&lt;=$K32+$L32-1),1,""))</f>
        <v/>
      </c>
    </row>
    <row r="33" ht="40" customFormat="1" customHeight="1" s="1">
      <c r="A33" s="6" t="n"/>
      <c r="B33" s="155" t="inlineStr">
        <is>
          <t>Task 4</t>
        </is>
      </c>
      <c r="C33" s="147" t="n"/>
      <c r="D33" s="147" t="n"/>
      <c r="E33" s="49" t="n"/>
      <c r="F33" s="49" t="n"/>
      <c r="G33" s="49" t="n"/>
      <c r="H33" s="49" t="n"/>
      <c r="I33" s="49" t="n"/>
      <c r="J33" s="49" t="n"/>
      <c r="K33" s="71" t="n"/>
      <c r="L33" s="111" t="n"/>
      <c r="M33" s="147" t="n"/>
      <c r="N33" s="141">
        <f>IF(AND($C33="Goal",N$7&gt;=$K33,N$7&lt;=$K33+$L33-1),2,IF(AND($C33="Milestone",N$7&gt;=$K33,N$7&lt;=$K33+$L33-1),1,""))</f>
        <v/>
      </c>
      <c r="O33" s="141">
        <f>IF(AND($C33="Goal",O$7&gt;=$K33,O$7&lt;=$K33+$L33-1),2,IF(AND($C33="Milestone",O$7&gt;=$K33,O$7&lt;=$K33+$L33-1),1,""))</f>
        <v/>
      </c>
      <c r="P33" s="141">
        <f>IF(AND($C33="Goal",P$7&gt;=$K33,P$7&lt;=$K33+$L33-1),2,IF(AND($C33="Milestone",P$7&gt;=$K33,P$7&lt;=$K33+$L33-1),1,""))</f>
        <v/>
      </c>
      <c r="Q33" s="141">
        <f>IF(AND($C33="Goal",Q$7&gt;=$K33,Q$7&lt;=$K33+$L33-1),2,IF(AND($C33="Milestone",Q$7&gt;=$K33,Q$7&lt;=$K33+$L33-1),1,""))</f>
        <v/>
      </c>
      <c r="R33" s="141">
        <f>IF(AND($C33="Goal",R$7&gt;=$K33,R$7&lt;=$K33+$L33-1),2,IF(AND($C33="Milestone",R$7&gt;=$K33,R$7&lt;=$K33+$L33-1),1,""))</f>
        <v/>
      </c>
      <c r="S33" s="141">
        <f>IF(AND($C33="Goal",S$7&gt;=$K33,S$7&lt;=$K33+$L33-1),2,IF(AND($C33="Milestone",S$7&gt;=$K33,S$7&lt;=$K33+$L33-1),1,""))</f>
        <v/>
      </c>
      <c r="T33" s="141">
        <f>IF(AND($C33="Goal",T$7&gt;=$K33,T$7&lt;=$K33+$L33-1),2,IF(AND($C33="Milestone",T$7&gt;=$K33,T$7&lt;=$K33+$L33-1),1,""))</f>
        <v/>
      </c>
      <c r="U33" s="141">
        <f>IF(AND($C33="Goal",U$7&gt;=$K33,U$7&lt;=$K33+$L33-1),2,IF(AND($C33="Milestone",U$7&gt;=$K33,U$7&lt;=$K33+$L33-1),1,""))</f>
        <v/>
      </c>
      <c r="V33" s="141">
        <f>IF(AND($C33="Goal",V$7&gt;=$K33,V$7&lt;=$K33+$L33-1),2,IF(AND($C33="Milestone",V$7&gt;=$K33,V$7&lt;=$K33+$L33-1),1,""))</f>
        <v/>
      </c>
      <c r="W33" s="141">
        <f>IF(AND($C33="Goal",W$7&gt;=$K33,W$7&lt;=$K33+$L33-1),2,IF(AND($C33="Milestone",W$7&gt;=$K33,W$7&lt;=$K33+$L33-1),1,""))</f>
        <v/>
      </c>
      <c r="X33" s="141">
        <f>IF(AND($C33="Goal",X$7&gt;=$K33,X$7&lt;=$K33+$L33-1),2,IF(AND($C33="Milestone",X$7&gt;=$K33,X$7&lt;=$K33+$L33-1),1,""))</f>
        <v/>
      </c>
      <c r="Y33" s="141">
        <f>IF(AND($C33="Goal",Y$7&gt;=$K33,Y$7&lt;=$K33+$L33-1),2,IF(AND($C33="Milestone",Y$7&gt;=$K33,Y$7&lt;=$K33+$L33-1),1,""))</f>
        <v/>
      </c>
      <c r="Z33" s="141">
        <f>IF(AND($C33="Goal",Z$7&gt;=$K33,Z$7&lt;=$K33+$L33-1),2,IF(AND($C33="Milestone",Z$7&gt;=$K33,Z$7&lt;=$K33+$L33-1),1,""))</f>
        <v/>
      </c>
      <c r="AA33" s="141">
        <f>IF(AND($C33="Goal",AA$7&gt;=$K33,AA$7&lt;=$K33+$L33-1),2,IF(AND($C33="Milestone",AA$7&gt;=$K33,AA$7&lt;=$K33+$L33-1),1,""))</f>
        <v/>
      </c>
      <c r="AB33" s="141">
        <f>IF(AND($C33="Goal",AB$7&gt;=$K33,AB$7&lt;=$K33+$L33-1),2,IF(AND($C33="Milestone",AB$7&gt;=$K33,AB$7&lt;=$K33+$L33-1),1,""))</f>
        <v/>
      </c>
      <c r="AC33" s="141">
        <f>IF(AND($C33="Goal",AC$7&gt;=$K33,AC$7&lt;=$K33+$L33-1),2,IF(AND($C33="Milestone",AC$7&gt;=$K33,AC$7&lt;=$K33+$L33-1),1,""))</f>
        <v/>
      </c>
      <c r="AD33" s="141">
        <f>IF(AND($C33="Goal",AD$7&gt;=$K33,AD$7&lt;=$K33+$L33-1),2,IF(AND($C33="Milestone",AD$7&gt;=$K33,AD$7&lt;=$K33+$L33-1),1,""))</f>
        <v/>
      </c>
      <c r="AE33" s="141">
        <f>IF(AND($C33="Goal",AE$7&gt;=$K33,AE$7&lt;=$K33+$L33-1),2,IF(AND($C33="Milestone",AE$7&gt;=$K33,AE$7&lt;=$K33+$L33-1),1,""))</f>
        <v/>
      </c>
      <c r="AF33" s="141">
        <f>IF(AND($C33="Goal",AF$7&gt;=$K33,AF$7&lt;=$K33+$L33-1),2,IF(AND($C33="Milestone",AF$7&gt;=$K33,AF$7&lt;=$K33+$L33-1),1,""))</f>
        <v/>
      </c>
      <c r="AG33" s="141">
        <f>IF(AND($C33="Goal",AG$7&gt;=$K33,AG$7&lt;=$K33+$L33-1),2,IF(AND($C33="Milestone",AG$7&gt;=$K33,AG$7&lt;=$K33+$L33-1),1,""))</f>
        <v/>
      </c>
      <c r="AH33" s="141">
        <f>IF(AND($C33="Goal",AH$7&gt;=$K33,AH$7&lt;=$K33+$L33-1),2,IF(AND($C33="Milestone",AH$7&gt;=$K33,AH$7&lt;=$K33+$L33-1),1,""))</f>
        <v/>
      </c>
      <c r="AI33" s="141">
        <f>IF(AND($C33="Goal",AI$7&gt;=$K33,AI$7&lt;=$K33+$L33-1),2,IF(AND($C33="Milestone",AI$7&gt;=$K33,AI$7&lt;=$K33+$L33-1),1,""))</f>
        <v/>
      </c>
      <c r="AJ33" s="141">
        <f>IF(AND($C33="Goal",AJ$7&gt;=$K33,AJ$7&lt;=$K33+$L33-1),2,IF(AND($C33="Milestone",AJ$7&gt;=$K33,AJ$7&lt;=$K33+$L33-1),1,""))</f>
        <v/>
      </c>
      <c r="AK33" s="141">
        <f>IF(AND($C33="Goal",AK$7&gt;=$K33,AK$7&lt;=$K33+$L33-1),2,IF(AND($C33="Milestone",AK$7&gt;=$K33,AK$7&lt;=$K33+$L33-1),1,""))</f>
        <v/>
      </c>
      <c r="AL33" s="141">
        <f>IF(AND($C33="Goal",AL$7&gt;=$K33,AL$7&lt;=$K33+$L33-1),2,IF(AND($C33="Milestone",AL$7&gt;=$K33,AL$7&lt;=$K33+$L33-1),1,""))</f>
        <v/>
      </c>
      <c r="AM33" s="141">
        <f>IF(AND($C33="Goal",AM$7&gt;=$K33,AM$7&lt;=$K33+$L33-1),2,IF(AND($C33="Milestone",AM$7&gt;=$K33,AM$7&lt;=$K33+$L33-1),1,""))</f>
        <v/>
      </c>
      <c r="AN33" s="141">
        <f>IF(AND($C33="Goal",AN$7&gt;=$K33,AN$7&lt;=$K33+$L33-1),2,IF(AND($C33="Milestone",AN$7&gt;=$K33,AN$7&lt;=$K33+$L33-1),1,""))</f>
        <v/>
      </c>
      <c r="AO33" s="141">
        <f>IF(AND($C33="Goal",AO$7&gt;=$K33,AO$7&lt;=$K33+$L33-1),2,IF(AND($C33="Milestone",AO$7&gt;=$K33,AO$7&lt;=$K33+$L33-1),1,""))</f>
        <v/>
      </c>
      <c r="AP33" s="141">
        <f>IF(AND($C33="Goal",AP$7&gt;=$K33,AP$7&lt;=$K33+$L33-1),2,IF(AND($C33="Milestone",AP$7&gt;=$K33,AP$7&lt;=$K33+$L33-1),1,""))</f>
        <v/>
      </c>
      <c r="AQ33" s="141">
        <f>IF(AND($C33="Goal",AQ$7&gt;=$K33,AQ$7&lt;=$K33+$L33-1),2,IF(AND($C33="Milestone",AQ$7&gt;=$K33,AQ$7&lt;=$K33+$L33-1),1,""))</f>
        <v/>
      </c>
      <c r="AR33" s="141">
        <f>IF(AND($C33="Goal",AR$7&gt;=$K33,AR$7&lt;=$K33+$L33-1),2,IF(AND($C33="Milestone",AR$7&gt;=$K33,AR$7&lt;=$K33+$L33-1),1,""))</f>
        <v/>
      </c>
      <c r="AS33" s="141">
        <f>IF(AND($C33="Goal",AS$7&gt;=$K33,AS$7&lt;=$K33+$L33-1),2,IF(AND($C33="Milestone",AS$7&gt;=$K33,AS$7&lt;=$K33+$L33-1),1,""))</f>
        <v/>
      </c>
      <c r="AT33" s="141">
        <f>IF(AND($C33="Goal",AT$7&gt;=$K33,AT$7&lt;=$K33+$L33-1),2,IF(AND($C33="Milestone",AT$7&gt;=$K33,AT$7&lt;=$K33+$L33-1),1,""))</f>
        <v/>
      </c>
      <c r="AU33" s="141">
        <f>IF(AND($C33="Goal",AU$7&gt;=$K33,AU$7&lt;=$K33+$L33-1),2,IF(AND($C33="Milestone",AU$7&gt;=$K33,AU$7&lt;=$K33+$L33-1),1,""))</f>
        <v/>
      </c>
      <c r="AV33" s="141">
        <f>IF(AND($C33="Goal",AV$7&gt;=$K33,AV$7&lt;=$K33+$L33-1),2,IF(AND($C33="Milestone",AV$7&gt;=$K33,AV$7&lt;=$K33+$L33-1),1,""))</f>
        <v/>
      </c>
      <c r="AW33" s="141">
        <f>IF(AND($C33="Goal",AW$7&gt;=$K33,AW$7&lt;=$K33+$L33-1),2,IF(AND($C33="Milestone",AW$7&gt;=$K33,AW$7&lt;=$K33+$L33-1),1,""))</f>
        <v/>
      </c>
      <c r="AX33" s="141">
        <f>IF(AND($C33="Goal",AX$7&gt;=$K33,AX$7&lt;=$K33+$L33-1),2,IF(AND($C33="Milestone",AX$7&gt;=$K33,AX$7&lt;=$K33+$L33-1),1,""))</f>
        <v/>
      </c>
      <c r="AY33" s="141">
        <f>IF(AND($C33="Goal",AY$7&gt;=$K33,AY$7&lt;=$K33+$L33-1),2,IF(AND($C33="Milestone",AY$7&gt;=$K33,AY$7&lt;=$K33+$L33-1),1,""))</f>
        <v/>
      </c>
      <c r="AZ33" s="141">
        <f>IF(AND($C33="Goal",AZ$7&gt;=$K33,AZ$7&lt;=$K33+$L33-1),2,IF(AND($C33="Milestone",AZ$7&gt;=$K33,AZ$7&lt;=$K33+$L33-1),1,""))</f>
        <v/>
      </c>
      <c r="BA33" s="141">
        <f>IF(AND($C33="Goal",BA$7&gt;=$K33,BA$7&lt;=$K33+$L33-1),2,IF(AND($C33="Milestone",BA$7&gt;=$K33,BA$7&lt;=$K33+$L33-1),1,""))</f>
        <v/>
      </c>
      <c r="BB33" s="141">
        <f>IF(AND($C33="Goal",BB$7&gt;=$K33,BB$7&lt;=$K33+$L33-1),2,IF(AND($C33="Milestone",BB$7&gt;=$K33,BB$7&lt;=$K33+$L33-1),1,""))</f>
        <v/>
      </c>
      <c r="BC33" s="141">
        <f>IF(AND($C33="Goal",BC$7&gt;=$K33,BC$7&lt;=$K33+$L33-1),2,IF(AND($C33="Milestone",BC$7&gt;=$K33,BC$7&lt;=$K33+$L33-1),1,""))</f>
        <v/>
      </c>
      <c r="BD33" s="141">
        <f>IF(AND($C33="Goal",BD$7&gt;=$K33,BD$7&lt;=$K33+$L33-1),2,IF(AND($C33="Milestone",BD$7&gt;=$K33,BD$7&lt;=$K33+$L33-1),1,""))</f>
        <v/>
      </c>
      <c r="BE33" s="141">
        <f>IF(AND($C33="Goal",BE$7&gt;=$K33,BE$7&lt;=$K33+$L33-1),2,IF(AND($C33="Milestone",BE$7&gt;=$K33,BE$7&lt;=$K33+$L33-1),1,""))</f>
        <v/>
      </c>
      <c r="BF33" s="141">
        <f>IF(AND($C33="Goal",BF$7&gt;=$K33,BF$7&lt;=$K33+$L33-1),2,IF(AND($C33="Milestone",BF$7&gt;=$K33,BF$7&lt;=$K33+$L33-1),1,""))</f>
        <v/>
      </c>
      <c r="BG33" s="141">
        <f>IF(AND($C33="Goal",BG$7&gt;=$K33,BG$7&lt;=$K33+$L33-1),2,IF(AND($C33="Milestone",BG$7&gt;=$K33,BG$7&lt;=$K33+$L33-1),1,""))</f>
        <v/>
      </c>
      <c r="BH33" s="141">
        <f>IF(AND($C33="Goal",BH$7&gt;=$K33,BH$7&lt;=$K33+$L33-1),2,IF(AND($C33="Milestone",BH$7&gt;=$K33,BH$7&lt;=$K33+$L33-1),1,""))</f>
        <v/>
      </c>
      <c r="BI33" s="141">
        <f>IF(AND($C33="Goal",BI$7&gt;=$K33,BI$7&lt;=$K33+$L33-1),2,IF(AND($C33="Milestone",BI$7&gt;=$K33,BI$7&lt;=$K33+$L33-1),1,""))</f>
        <v/>
      </c>
      <c r="BJ33" s="141">
        <f>IF(AND($C33="Goal",BJ$7&gt;=$K33,BJ$7&lt;=$K33+$L33-1),2,IF(AND($C33="Milestone",BJ$7&gt;=$K33,BJ$7&lt;=$K33+$L33-1),1,""))</f>
        <v/>
      </c>
      <c r="BK33" s="141">
        <f>IF(AND($C33="Goal",BK$7&gt;=$K33,BK$7&lt;=$K33+$L33-1),2,IF(AND($C33="Milestone",BK$7&gt;=$K33,BK$7&lt;=$K33+$L33-1),1,""))</f>
        <v/>
      </c>
      <c r="BL33" s="141">
        <f>IF(AND($C33="Goal",BL$7&gt;=$K33,BL$7&lt;=$K33+$L33-1),2,IF(AND($C33="Milestone",BL$7&gt;=$K33,BL$7&lt;=$K33+$L33-1),1,""))</f>
        <v/>
      </c>
      <c r="BM33" s="141">
        <f>IF(AND($C33="Goal",BM$7&gt;=$K33,BM$7&lt;=$K33+$L33-1),2,IF(AND($C33="Milestone",BM$7&gt;=$K33,BM$7&lt;=$K33+$L33-1),1,""))</f>
        <v/>
      </c>
      <c r="BN33" s="141">
        <f>IF(AND($C33="Goal",BN$7&gt;=$K33,BN$7&lt;=$K33+$L33-1),2,IF(AND($C33="Milestone",BN$7&gt;=$K33,BN$7&lt;=$K33+$L33-1),1,""))</f>
        <v/>
      </c>
      <c r="BO33" s="141">
        <f>IF(AND($C33="Goal",BO$7&gt;=$K33,BO$7&lt;=$K33+$L33-1),2,IF(AND($C33="Milestone",BO$7&gt;=$K33,BO$7&lt;=$K33+$L33-1),1,""))</f>
        <v/>
      </c>
      <c r="BP33" s="141">
        <f>IF(AND($C33="Goal",BP$7&gt;=$K33,BP$7&lt;=$K33+$L33-1),2,IF(AND($C33="Milestone",BP$7&gt;=$K33,BP$7&lt;=$K33+$L33-1),1,""))</f>
        <v/>
      </c>
      <c r="BQ33" s="141">
        <f>IF(AND($C33="Goal",BQ$7&gt;=$K33,BQ$7&lt;=$K33+$L33-1),2,IF(AND($C33="Milestone",BQ$7&gt;=$K33,BQ$7&lt;=$K33+$L33-1),1,""))</f>
        <v/>
      </c>
    </row>
    <row r="34" ht="40" customFormat="1" customHeight="1" s="1">
      <c r="A34" s="6" t="n"/>
      <c r="B34" s="155" t="inlineStr">
        <is>
          <t>Task 5</t>
        </is>
      </c>
      <c r="C34" s="147" t="n"/>
      <c r="D34" s="147" t="n"/>
      <c r="E34" s="49" t="n"/>
      <c r="F34" s="49" t="n"/>
      <c r="G34" s="49" t="n"/>
      <c r="H34" s="49" t="n"/>
      <c r="I34" s="49" t="n"/>
      <c r="J34" s="49" t="n"/>
      <c r="K34" s="71" t="n"/>
      <c r="L34" s="111" t="n"/>
      <c r="M34" s="147" t="n"/>
      <c r="N34" s="141">
        <f>IF(AND($C34="Goal",N$7&gt;=$K34,N$7&lt;=$K34+$L34-1),2,IF(AND($C34="Milestone",N$7&gt;=$K34,N$7&lt;=$K34+$L34-1),1,""))</f>
        <v/>
      </c>
      <c r="O34" s="141">
        <f>IF(AND($C34="Goal",O$7&gt;=$K34,O$7&lt;=$K34+$L34-1),2,IF(AND($C34="Milestone",O$7&gt;=$K34,O$7&lt;=$K34+$L34-1),1,""))</f>
        <v/>
      </c>
      <c r="P34" s="141">
        <f>IF(AND($C34="Goal",P$7&gt;=$K34,P$7&lt;=$K34+$L34-1),2,IF(AND($C34="Milestone",P$7&gt;=$K34,P$7&lt;=$K34+$L34-1),1,""))</f>
        <v/>
      </c>
      <c r="Q34" s="141">
        <f>IF(AND($C34="Goal",Q$7&gt;=$K34,Q$7&lt;=$K34+$L34-1),2,IF(AND($C34="Milestone",Q$7&gt;=$K34,Q$7&lt;=$K34+$L34-1),1,""))</f>
        <v/>
      </c>
      <c r="R34" s="141">
        <f>IF(AND($C34="Goal",R$7&gt;=$K34,R$7&lt;=$K34+$L34-1),2,IF(AND($C34="Milestone",R$7&gt;=$K34,R$7&lt;=$K34+$L34-1),1,""))</f>
        <v/>
      </c>
      <c r="S34" s="141">
        <f>IF(AND($C34="Goal",S$7&gt;=$K34,S$7&lt;=$K34+$L34-1),2,IF(AND($C34="Milestone",S$7&gt;=$K34,S$7&lt;=$K34+$L34-1),1,""))</f>
        <v/>
      </c>
      <c r="T34" s="141">
        <f>IF(AND($C34="Goal",T$7&gt;=$K34,T$7&lt;=$K34+$L34-1),2,IF(AND($C34="Milestone",T$7&gt;=$K34,T$7&lt;=$K34+$L34-1),1,""))</f>
        <v/>
      </c>
      <c r="U34" s="141">
        <f>IF(AND($C34="Goal",U$7&gt;=$K34,U$7&lt;=$K34+$L34-1),2,IF(AND($C34="Milestone",U$7&gt;=$K34,U$7&lt;=$K34+$L34-1),1,""))</f>
        <v/>
      </c>
      <c r="V34" s="141">
        <f>IF(AND($C34="Goal",V$7&gt;=$K34,V$7&lt;=$K34+$L34-1),2,IF(AND($C34="Milestone",V$7&gt;=$K34,V$7&lt;=$K34+$L34-1),1,""))</f>
        <v/>
      </c>
      <c r="W34" s="141">
        <f>IF(AND($C34="Goal",W$7&gt;=$K34,W$7&lt;=$K34+$L34-1),2,IF(AND($C34="Milestone",W$7&gt;=$K34,W$7&lt;=$K34+$L34-1),1,""))</f>
        <v/>
      </c>
      <c r="X34" s="141">
        <f>IF(AND($C34="Goal",X$7&gt;=$K34,X$7&lt;=$K34+$L34-1),2,IF(AND($C34="Milestone",X$7&gt;=$K34,X$7&lt;=$K34+$L34-1),1,""))</f>
        <v/>
      </c>
      <c r="Y34" s="141">
        <f>IF(AND($C34="Goal",Y$7&gt;=$K34,Y$7&lt;=$K34+$L34-1),2,IF(AND($C34="Milestone",Y$7&gt;=$K34,Y$7&lt;=$K34+$L34-1),1,""))</f>
        <v/>
      </c>
      <c r="Z34" s="141">
        <f>IF(AND($C34="Goal",Z$7&gt;=$K34,Z$7&lt;=$K34+$L34-1),2,IF(AND($C34="Milestone",Z$7&gt;=$K34,Z$7&lt;=$K34+$L34-1),1,""))</f>
        <v/>
      </c>
      <c r="AA34" s="141">
        <f>IF(AND($C34="Goal",AA$7&gt;=$K34,AA$7&lt;=$K34+$L34-1),2,IF(AND($C34="Milestone",AA$7&gt;=$K34,AA$7&lt;=$K34+$L34-1),1,""))</f>
        <v/>
      </c>
      <c r="AB34" s="141">
        <f>IF(AND($C34="Goal",AB$7&gt;=$K34,AB$7&lt;=$K34+$L34-1),2,IF(AND($C34="Milestone",AB$7&gt;=$K34,AB$7&lt;=$K34+$L34-1),1,""))</f>
        <v/>
      </c>
      <c r="AC34" s="141">
        <f>IF(AND($C34="Goal",AC$7&gt;=$K34,AC$7&lt;=$K34+$L34-1),2,IF(AND($C34="Milestone",AC$7&gt;=$K34,AC$7&lt;=$K34+$L34-1),1,""))</f>
        <v/>
      </c>
      <c r="AD34" s="141">
        <f>IF(AND($C34="Goal",AD$7&gt;=$K34,AD$7&lt;=$K34+$L34-1),2,IF(AND($C34="Milestone",AD$7&gt;=$K34,AD$7&lt;=$K34+$L34-1),1,""))</f>
        <v/>
      </c>
      <c r="AE34" s="141">
        <f>IF(AND($C34="Goal",AE$7&gt;=$K34,AE$7&lt;=$K34+$L34-1),2,IF(AND($C34="Milestone",AE$7&gt;=$K34,AE$7&lt;=$K34+$L34-1),1,""))</f>
        <v/>
      </c>
      <c r="AF34" s="141">
        <f>IF(AND($C34="Goal",AF$7&gt;=$K34,AF$7&lt;=$K34+$L34-1),2,IF(AND($C34="Milestone",AF$7&gt;=$K34,AF$7&lt;=$K34+$L34-1),1,""))</f>
        <v/>
      </c>
      <c r="AG34" s="141">
        <f>IF(AND($C34="Goal",AG$7&gt;=$K34,AG$7&lt;=$K34+$L34-1),2,IF(AND($C34="Milestone",AG$7&gt;=$K34,AG$7&lt;=$K34+$L34-1),1,""))</f>
        <v/>
      </c>
      <c r="AH34" s="141">
        <f>IF(AND($C34="Goal",AH$7&gt;=$K34,AH$7&lt;=$K34+$L34-1),2,IF(AND($C34="Milestone",AH$7&gt;=$K34,AH$7&lt;=$K34+$L34-1),1,""))</f>
        <v/>
      </c>
      <c r="AI34" s="141">
        <f>IF(AND($C34="Goal",AI$7&gt;=$K34,AI$7&lt;=$K34+$L34-1),2,IF(AND($C34="Milestone",AI$7&gt;=$K34,AI$7&lt;=$K34+$L34-1),1,""))</f>
        <v/>
      </c>
      <c r="AJ34" s="141">
        <f>IF(AND($C34="Goal",AJ$7&gt;=$K34,AJ$7&lt;=$K34+$L34-1),2,IF(AND($C34="Milestone",AJ$7&gt;=$K34,AJ$7&lt;=$K34+$L34-1),1,""))</f>
        <v/>
      </c>
      <c r="AK34" s="141">
        <f>IF(AND($C34="Goal",AK$7&gt;=$K34,AK$7&lt;=$K34+$L34-1),2,IF(AND($C34="Milestone",AK$7&gt;=$K34,AK$7&lt;=$K34+$L34-1),1,""))</f>
        <v/>
      </c>
      <c r="AL34" s="141">
        <f>IF(AND($C34="Goal",AL$7&gt;=$K34,AL$7&lt;=$K34+$L34-1),2,IF(AND($C34="Milestone",AL$7&gt;=$K34,AL$7&lt;=$K34+$L34-1),1,""))</f>
        <v/>
      </c>
      <c r="AM34" s="141">
        <f>IF(AND($C34="Goal",AM$7&gt;=$K34,AM$7&lt;=$K34+$L34-1),2,IF(AND($C34="Milestone",AM$7&gt;=$K34,AM$7&lt;=$K34+$L34-1),1,""))</f>
        <v/>
      </c>
      <c r="AN34" s="141">
        <f>IF(AND($C34="Goal",AN$7&gt;=$K34,AN$7&lt;=$K34+$L34-1),2,IF(AND($C34="Milestone",AN$7&gt;=$K34,AN$7&lt;=$K34+$L34-1),1,""))</f>
        <v/>
      </c>
      <c r="AO34" s="141">
        <f>IF(AND($C34="Goal",AO$7&gt;=$K34,AO$7&lt;=$K34+$L34-1),2,IF(AND($C34="Milestone",AO$7&gt;=$K34,AO$7&lt;=$K34+$L34-1),1,""))</f>
        <v/>
      </c>
      <c r="AP34" s="141">
        <f>IF(AND($C34="Goal",AP$7&gt;=$K34,AP$7&lt;=$K34+$L34-1),2,IF(AND($C34="Milestone",AP$7&gt;=$K34,AP$7&lt;=$K34+$L34-1),1,""))</f>
        <v/>
      </c>
      <c r="AQ34" s="141">
        <f>IF(AND($C34="Goal",AQ$7&gt;=$K34,AQ$7&lt;=$K34+$L34-1),2,IF(AND($C34="Milestone",AQ$7&gt;=$K34,AQ$7&lt;=$K34+$L34-1),1,""))</f>
        <v/>
      </c>
      <c r="AR34" s="141">
        <f>IF(AND($C34="Goal",AR$7&gt;=$K34,AR$7&lt;=$K34+$L34-1),2,IF(AND($C34="Milestone",AR$7&gt;=$K34,AR$7&lt;=$K34+$L34-1),1,""))</f>
        <v/>
      </c>
      <c r="AS34" s="141">
        <f>IF(AND($C34="Goal",AS$7&gt;=$K34,AS$7&lt;=$K34+$L34-1),2,IF(AND($C34="Milestone",AS$7&gt;=$K34,AS$7&lt;=$K34+$L34-1),1,""))</f>
        <v/>
      </c>
      <c r="AT34" s="141">
        <f>IF(AND($C34="Goal",AT$7&gt;=$K34,AT$7&lt;=$K34+$L34-1),2,IF(AND($C34="Milestone",AT$7&gt;=$K34,AT$7&lt;=$K34+$L34-1),1,""))</f>
        <v/>
      </c>
      <c r="AU34" s="141">
        <f>IF(AND($C34="Goal",AU$7&gt;=$K34,AU$7&lt;=$K34+$L34-1),2,IF(AND($C34="Milestone",AU$7&gt;=$K34,AU$7&lt;=$K34+$L34-1),1,""))</f>
        <v/>
      </c>
      <c r="AV34" s="141">
        <f>IF(AND($C34="Goal",AV$7&gt;=$K34,AV$7&lt;=$K34+$L34-1),2,IF(AND($C34="Milestone",AV$7&gt;=$K34,AV$7&lt;=$K34+$L34-1),1,""))</f>
        <v/>
      </c>
      <c r="AW34" s="141">
        <f>IF(AND($C34="Goal",AW$7&gt;=$K34,AW$7&lt;=$K34+$L34-1),2,IF(AND($C34="Milestone",AW$7&gt;=$K34,AW$7&lt;=$K34+$L34-1),1,""))</f>
        <v/>
      </c>
      <c r="AX34" s="141">
        <f>IF(AND($C34="Goal",AX$7&gt;=$K34,AX$7&lt;=$K34+$L34-1),2,IF(AND($C34="Milestone",AX$7&gt;=$K34,AX$7&lt;=$K34+$L34-1),1,""))</f>
        <v/>
      </c>
      <c r="AY34" s="141">
        <f>IF(AND($C34="Goal",AY$7&gt;=$K34,AY$7&lt;=$K34+$L34-1),2,IF(AND($C34="Milestone",AY$7&gt;=$K34,AY$7&lt;=$K34+$L34-1),1,""))</f>
        <v/>
      </c>
      <c r="AZ34" s="141">
        <f>IF(AND($C34="Goal",AZ$7&gt;=$K34,AZ$7&lt;=$K34+$L34-1),2,IF(AND($C34="Milestone",AZ$7&gt;=$K34,AZ$7&lt;=$K34+$L34-1),1,""))</f>
        <v/>
      </c>
      <c r="BA34" s="141">
        <f>IF(AND($C34="Goal",BA$7&gt;=$K34,BA$7&lt;=$K34+$L34-1),2,IF(AND($C34="Milestone",BA$7&gt;=$K34,BA$7&lt;=$K34+$L34-1),1,""))</f>
        <v/>
      </c>
      <c r="BB34" s="141">
        <f>IF(AND($C34="Goal",BB$7&gt;=$K34,BB$7&lt;=$K34+$L34-1),2,IF(AND($C34="Milestone",BB$7&gt;=$K34,BB$7&lt;=$K34+$L34-1),1,""))</f>
        <v/>
      </c>
      <c r="BC34" s="141">
        <f>IF(AND($C34="Goal",BC$7&gt;=$K34,BC$7&lt;=$K34+$L34-1),2,IF(AND($C34="Milestone",BC$7&gt;=$K34,BC$7&lt;=$K34+$L34-1),1,""))</f>
        <v/>
      </c>
      <c r="BD34" s="141">
        <f>IF(AND($C34="Goal",BD$7&gt;=$K34,BD$7&lt;=$K34+$L34-1),2,IF(AND($C34="Milestone",BD$7&gt;=$K34,BD$7&lt;=$K34+$L34-1),1,""))</f>
        <v/>
      </c>
      <c r="BE34" s="141">
        <f>IF(AND($C34="Goal",BE$7&gt;=$K34,BE$7&lt;=$K34+$L34-1),2,IF(AND($C34="Milestone",BE$7&gt;=$K34,BE$7&lt;=$K34+$L34-1),1,""))</f>
        <v/>
      </c>
      <c r="BF34" s="141">
        <f>IF(AND($C34="Goal",BF$7&gt;=$K34,BF$7&lt;=$K34+$L34-1),2,IF(AND($C34="Milestone",BF$7&gt;=$K34,BF$7&lt;=$K34+$L34-1),1,""))</f>
        <v/>
      </c>
      <c r="BG34" s="141">
        <f>IF(AND($C34="Goal",BG$7&gt;=$K34,BG$7&lt;=$K34+$L34-1),2,IF(AND($C34="Milestone",BG$7&gt;=$K34,BG$7&lt;=$K34+$L34-1),1,""))</f>
        <v/>
      </c>
      <c r="BH34" s="141">
        <f>IF(AND($C34="Goal",BH$7&gt;=$K34,BH$7&lt;=$K34+$L34-1),2,IF(AND($C34="Milestone",BH$7&gt;=$K34,BH$7&lt;=$K34+$L34-1),1,""))</f>
        <v/>
      </c>
      <c r="BI34" s="141">
        <f>IF(AND($C34="Goal",BI$7&gt;=$K34,BI$7&lt;=$K34+$L34-1),2,IF(AND($C34="Milestone",BI$7&gt;=$K34,BI$7&lt;=$K34+$L34-1),1,""))</f>
        <v/>
      </c>
      <c r="BJ34" s="141">
        <f>IF(AND($C34="Goal",BJ$7&gt;=$K34,BJ$7&lt;=$K34+$L34-1),2,IF(AND($C34="Milestone",BJ$7&gt;=$K34,BJ$7&lt;=$K34+$L34-1),1,""))</f>
        <v/>
      </c>
      <c r="BK34" s="141">
        <f>IF(AND($C34="Goal",BK$7&gt;=$K34,BK$7&lt;=$K34+$L34-1),2,IF(AND($C34="Milestone",BK$7&gt;=$K34,BK$7&lt;=$K34+$L34-1),1,""))</f>
        <v/>
      </c>
      <c r="BL34" s="141">
        <f>IF(AND($C34="Goal",BL$7&gt;=$K34,BL$7&lt;=$K34+$L34-1),2,IF(AND($C34="Milestone",BL$7&gt;=$K34,BL$7&lt;=$K34+$L34-1),1,""))</f>
        <v/>
      </c>
      <c r="BM34" s="141">
        <f>IF(AND($C34="Goal",BM$7&gt;=$K34,BM$7&lt;=$K34+$L34-1),2,IF(AND($C34="Milestone",BM$7&gt;=$K34,BM$7&lt;=$K34+$L34-1),1,""))</f>
        <v/>
      </c>
      <c r="BN34" s="141">
        <f>IF(AND($C34="Goal",BN$7&gt;=$K34,BN$7&lt;=$K34+$L34-1),2,IF(AND($C34="Milestone",BN$7&gt;=$K34,BN$7&lt;=$K34+$L34-1),1,""))</f>
        <v/>
      </c>
      <c r="BO34" s="141">
        <f>IF(AND($C34="Goal",BO$7&gt;=$K34,BO$7&lt;=$K34+$L34-1),2,IF(AND($C34="Milestone",BO$7&gt;=$K34,BO$7&lt;=$K34+$L34-1),1,""))</f>
        <v/>
      </c>
      <c r="BP34" s="141">
        <f>IF(AND($C34="Goal",BP$7&gt;=$K34,BP$7&lt;=$K34+$L34-1),2,IF(AND($C34="Milestone",BP$7&gt;=$K34,BP$7&lt;=$K34+$L34-1),1,""))</f>
        <v/>
      </c>
      <c r="BQ34" s="141">
        <f>IF(AND($C34="Goal",BQ$7&gt;=$K34,BQ$7&lt;=$K34+$L34-1),2,IF(AND($C34="Milestone",BQ$7&gt;=$K34,BQ$7&lt;=$K34+$L34-1),1,""))</f>
        <v/>
      </c>
    </row>
    <row r="35" ht="40" customFormat="1" customHeight="1" s="1">
      <c r="A35" s="6" t="n"/>
      <c r="B35" s="155" t="n"/>
      <c r="C35" s="147" t="n"/>
      <c r="D35" s="147" t="n"/>
      <c r="E35" s="49" t="n"/>
      <c r="F35" s="49" t="n"/>
      <c r="G35" s="49" t="n"/>
      <c r="H35" s="49" t="n"/>
      <c r="I35" s="49" t="n"/>
      <c r="J35" s="49" t="n"/>
      <c r="K35" s="71" t="n"/>
      <c r="L35" s="111" t="n"/>
      <c r="M35" s="147" t="n"/>
      <c r="N35" s="141">
        <f>IF(AND($C35="Goal",N$7&gt;=$K35,N$7&lt;=$K35+$L35-1),2,IF(AND($C35="Milestone",N$7&gt;=$K35,N$7&lt;=$K35+$L35-1),1,""))</f>
        <v/>
      </c>
      <c r="O35" s="141">
        <f>IF(AND($C35="Goal",O$7&gt;=$K35,O$7&lt;=$K35+$L35-1),2,IF(AND($C35="Milestone",O$7&gt;=$K35,O$7&lt;=$K35+$L35-1),1,""))</f>
        <v/>
      </c>
      <c r="P35" s="141">
        <f>IF(AND($C35="Goal",P$7&gt;=$K35,P$7&lt;=$K35+$L35-1),2,IF(AND($C35="Milestone",P$7&gt;=$K35,P$7&lt;=$K35+$L35-1),1,""))</f>
        <v/>
      </c>
      <c r="Q35" s="141">
        <f>IF(AND($C35="Goal",Q$7&gt;=$K35,Q$7&lt;=$K35+$L35-1),2,IF(AND($C35="Milestone",Q$7&gt;=$K35,Q$7&lt;=$K35+$L35-1),1,""))</f>
        <v/>
      </c>
      <c r="R35" s="141">
        <f>IF(AND($C35="Goal",R$7&gt;=$K35,R$7&lt;=$K35+$L35-1),2,IF(AND($C35="Milestone",R$7&gt;=$K35,R$7&lt;=$K35+$L35-1),1,""))</f>
        <v/>
      </c>
      <c r="S35" s="141">
        <f>IF(AND($C35="Goal",S$7&gt;=$K35,S$7&lt;=$K35+$L35-1),2,IF(AND($C35="Milestone",S$7&gt;=$K35,S$7&lt;=$K35+$L35-1),1,""))</f>
        <v/>
      </c>
      <c r="T35" s="141">
        <f>IF(AND($C35="Goal",T$7&gt;=$K35,T$7&lt;=$K35+$L35-1),2,IF(AND($C35="Milestone",T$7&gt;=$K35,T$7&lt;=$K35+$L35-1),1,""))</f>
        <v/>
      </c>
      <c r="U35" s="141">
        <f>IF(AND($C35="Goal",U$7&gt;=$K35,U$7&lt;=$K35+$L35-1),2,IF(AND($C35="Milestone",U$7&gt;=$K35,U$7&lt;=$K35+$L35-1),1,""))</f>
        <v/>
      </c>
      <c r="V35" s="141">
        <f>IF(AND($C35="Goal",V$7&gt;=$K35,V$7&lt;=$K35+$L35-1),2,IF(AND($C35="Milestone",V$7&gt;=$K35,V$7&lt;=$K35+$L35-1),1,""))</f>
        <v/>
      </c>
      <c r="W35" s="141">
        <f>IF(AND($C35="Goal",W$7&gt;=$K35,W$7&lt;=$K35+$L35-1),2,IF(AND($C35="Milestone",W$7&gt;=$K35,W$7&lt;=$K35+$L35-1),1,""))</f>
        <v/>
      </c>
      <c r="X35" s="141">
        <f>IF(AND($C35="Goal",X$7&gt;=$K35,X$7&lt;=$K35+$L35-1),2,IF(AND($C35="Milestone",X$7&gt;=$K35,X$7&lt;=$K35+$L35-1),1,""))</f>
        <v/>
      </c>
      <c r="Y35" s="141">
        <f>IF(AND($C35="Goal",Y$7&gt;=$K35,Y$7&lt;=$K35+$L35-1),2,IF(AND($C35="Milestone",Y$7&gt;=$K35,Y$7&lt;=$K35+$L35-1),1,""))</f>
        <v/>
      </c>
      <c r="Z35" s="141">
        <f>IF(AND($C35="Goal",Z$7&gt;=$K35,Z$7&lt;=$K35+$L35-1),2,IF(AND($C35="Milestone",Z$7&gt;=$K35,Z$7&lt;=$K35+$L35-1),1,""))</f>
        <v/>
      </c>
      <c r="AA35" s="141">
        <f>IF(AND($C35="Goal",AA$7&gt;=$K35,AA$7&lt;=$K35+$L35-1),2,IF(AND($C35="Milestone",AA$7&gt;=$K35,AA$7&lt;=$K35+$L35-1),1,""))</f>
        <v/>
      </c>
      <c r="AB35" s="141">
        <f>IF(AND($C35="Goal",AB$7&gt;=$K35,AB$7&lt;=$K35+$L35-1),2,IF(AND($C35="Milestone",AB$7&gt;=$K35,AB$7&lt;=$K35+$L35-1),1,""))</f>
        <v/>
      </c>
      <c r="AC35" s="141">
        <f>IF(AND($C35="Goal",AC$7&gt;=$K35,AC$7&lt;=$K35+$L35-1),2,IF(AND($C35="Milestone",AC$7&gt;=$K35,AC$7&lt;=$K35+$L35-1),1,""))</f>
        <v/>
      </c>
      <c r="AD35" s="141">
        <f>IF(AND($C35="Goal",AD$7&gt;=$K35,AD$7&lt;=$K35+$L35-1),2,IF(AND($C35="Milestone",AD$7&gt;=$K35,AD$7&lt;=$K35+$L35-1),1,""))</f>
        <v/>
      </c>
      <c r="AE35" s="141">
        <f>IF(AND($C35="Goal",AE$7&gt;=$K35,AE$7&lt;=$K35+$L35-1),2,IF(AND($C35="Milestone",AE$7&gt;=$K35,AE$7&lt;=$K35+$L35-1),1,""))</f>
        <v/>
      </c>
      <c r="AF35" s="141">
        <f>IF(AND($C35="Goal",AF$7&gt;=$K35,AF$7&lt;=$K35+$L35-1),2,IF(AND($C35="Milestone",AF$7&gt;=$K35,AF$7&lt;=$K35+$L35-1),1,""))</f>
        <v/>
      </c>
      <c r="AG35" s="141">
        <f>IF(AND($C35="Goal",AG$7&gt;=$K35,AG$7&lt;=$K35+$L35-1),2,IF(AND($C35="Milestone",AG$7&gt;=$K35,AG$7&lt;=$K35+$L35-1),1,""))</f>
        <v/>
      </c>
      <c r="AH35" s="141">
        <f>IF(AND($C35="Goal",AH$7&gt;=$K35,AH$7&lt;=$K35+$L35-1),2,IF(AND($C35="Milestone",AH$7&gt;=$K35,AH$7&lt;=$K35+$L35-1),1,""))</f>
        <v/>
      </c>
      <c r="AI35" s="141">
        <f>IF(AND($C35="Goal",AI$7&gt;=$K35,AI$7&lt;=$K35+$L35-1),2,IF(AND($C35="Milestone",AI$7&gt;=$K35,AI$7&lt;=$K35+$L35-1),1,""))</f>
        <v/>
      </c>
      <c r="AJ35" s="141">
        <f>IF(AND($C35="Goal",AJ$7&gt;=$K35,AJ$7&lt;=$K35+$L35-1),2,IF(AND($C35="Milestone",AJ$7&gt;=$K35,AJ$7&lt;=$K35+$L35-1),1,""))</f>
        <v/>
      </c>
      <c r="AK35" s="141">
        <f>IF(AND($C35="Goal",AK$7&gt;=$K35,AK$7&lt;=$K35+$L35-1),2,IF(AND($C35="Milestone",AK$7&gt;=$K35,AK$7&lt;=$K35+$L35-1),1,""))</f>
        <v/>
      </c>
      <c r="AL35" s="141">
        <f>IF(AND($C35="Goal",AL$7&gt;=$K35,AL$7&lt;=$K35+$L35-1),2,IF(AND($C35="Milestone",AL$7&gt;=$K35,AL$7&lt;=$K35+$L35-1),1,""))</f>
        <v/>
      </c>
      <c r="AM35" s="141">
        <f>IF(AND($C35="Goal",AM$7&gt;=$K35,AM$7&lt;=$K35+$L35-1),2,IF(AND($C35="Milestone",AM$7&gt;=$K35,AM$7&lt;=$K35+$L35-1),1,""))</f>
        <v/>
      </c>
      <c r="AN35" s="141">
        <f>IF(AND($C35="Goal",AN$7&gt;=$K35,AN$7&lt;=$K35+$L35-1),2,IF(AND($C35="Milestone",AN$7&gt;=$K35,AN$7&lt;=$K35+$L35-1),1,""))</f>
        <v/>
      </c>
      <c r="AO35" s="141">
        <f>IF(AND($C35="Goal",AO$7&gt;=$K35,AO$7&lt;=$K35+$L35-1),2,IF(AND($C35="Milestone",AO$7&gt;=$K35,AO$7&lt;=$K35+$L35-1),1,""))</f>
        <v/>
      </c>
      <c r="AP35" s="141">
        <f>IF(AND($C35="Goal",AP$7&gt;=$K35,AP$7&lt;=$K35+$L35-1),2,IF(AND($C35="Milestone",AP$7&gt;=$K35,AP$7&lt;=$K35+$L35-1),1,""))</f>
        <v/>
      </c>
      <c r="AQ35" s="141">
        <f>IF(AND($C35="Goal",AQ$7&gt;=$K35,AQ$7&lt;=$K35+$L35-1),2,IF(AND($C35="Milestone",AQ$7&gt;=$K35,AQ$7&lt;=$K35+$L35-1),1,""))</f>
        <v/>
      </c>
      <c r="AR35" s="141">
        <f>IF(AND($C35="Goal",AR$7&gt;=$K35,AR$7&lt;=$K35+$L35-1),2,IF(AND($C35="Milestone",AR$7&gt;=$K35,AR$7&lt;=$K35+$L35-1),1,""))</f>
        <v/>
      </c>
      <c r="AS35" s="141">
        <f>IF(AND($C35="Goal",AS$7&gt;=$K35,AS$7&lt;=$K35+$L35-1),2,IF(AND($C35="Milestone",AS$7&gt;=$K35,AS$7&lt;=$K35+$L35-1),1,""))</f>
        <v/>
      </c>
      <c r="AT35" s="141">
        <f>IF(AND($C35="Goal",AT$7&gt;=$K35,AT$7&lt;=$K35+$L35-1),2,IF(AND($C35="Milestone",AT$7&gt;=$K35,AT$7&lt;=$K35+$L35-1),1,""))</f>
        <v/>
      </c>
      <c r="AU35" s="141">
        <f>IF(AND($C35="Goal",AU$7&gt;=$K35,AU$7&lt;=$K35+$L35-1),2,IF(AND($C35="Milestone",AU$7&gt;=$K35,AU$7&lt;=$K35+$L35-1),1,""))</f>
        <v/>
      </c>
      <c r="AV35" s="141">
        <f>IF(AND($C35="Goal",AV$7&gt;=$K35,AV$7&lt;=$K35+$L35-1),2,IF(AND($C35="Milestone",AV$7&gt;=$K35,AV$7&lt;=$K35+$L35-1),1,""))</f>
        <v/>
      </c>
      <c r="AW35" s="141">
        <f>IF(AND($C35="Goal",AW$7&gt;=$K35,AW$7&lt;=$K35+$L35-1),2,IF(AND($C35="Milestone",AW$7&gt;=$K35,AW$7&lt;=$K35+$L35-1),1,""))</f>
        <v/>
      </c>
      <c r="AX35" s="141">
        <f>IF(AND($C35="Goal",AX$7&gt;=$K35,AX$7&lt;=$K35+$L35-1),2,IF(AND($C35="Milestone",AX$7&gt;=$K35,AX$7&lt;=$K35+$L35-1),1,""))</f>
        <v/>
      </c>
      <c r="AY35" s="141">
        <f>IF(AND($C35="Goal",AY$7&gt;=$K35,AY$7&lt;=$K35+$L35-1),2,IF(AND($C35="Milestone",AY$7&gt;=$K35,AY$7&lt;=$K35+$L35-1),1,""))</f>
        <v/>
      </c>
      <c r="AZ35" s="141">
        <f>IF(AND($C35="Goal",AZ$7&gt;=$K35,AZ$7&lt;=$K35+$L35-1),2,IF(AND($C35="Milestone",AZ$7&gt;=$K35,AZ$7&lt;=$K35+$L35-1),1,""))</f>
        <v/>
      </c>
      <c r="BA35" s="141">
        <f>IF(AND($C35="Goal",BA$7&gt;=$K35,BA$7&lt;=$K35+$L35-1),2,IF(AND($C35="Milestone",BA$7&gt;=$K35,BA$7&lt;=$K35+$L35-1),1,""))</f>
        <v/>
      </c>
      <c r="BB35" s="141">
        <f>IF(AND($C35="Goal",BB$7&gt;=$K35,BB$7&lt;=$K35+$L35-1),2,IF(AND($C35="Milestone",BB$7&gt;=$K35,BB$7&lt;=$K35+$L35-1),1,""))</f>
        <v/>
      </c>
      <c r="BC35" s="141">
        <f>IF(AND($C35="Goal",BC$7&gt;=$K35,BC$7&lt;=$K35+$L35-1),2,IF(AND($C35="Milestone",BC$7&gt;=$K35,BC$7&lt;=$K35+$L35-1),1,""))</f>
        <v/>
      </c>
      <c r="BD35" s="141">
        <f>IF(AND($C35="Goal",BD$7&gt;=$K35,BD$7&lt;=$K35+$L35-1),2,IF(AND($C35="Milestone",BD$7&gt;=$K35,BD$7&lt;=$K35+$L35-1),1,""))</f>
        <v/>
      </c>
      <c r="BE35" s="141">
        <f>IF(AND($C35="Goal",BE$7&gt;=$K35,BE$7&lt;=$K35+$L35-1),2,IF(AND($C35="Milestone",BE$7&gt;=$K35,BE$7&lt;=$K35+$L35-1),1,""))</f>
        <v/>
      </c>
      <c r="BF35" s="141">
        <f>IF(AND($C35="Goal",BF$7&gt;=$K35,BF$7&lt;=$K35+$L35-1),2,IF(AND($C35="Milestone",BF$7&gt;=$K35,BF$7&lt;=$K35+$L35-1),1,""))</f>
        <v/>
      </c>
      <c r="BG35" s="141">
        <f>IF(AND($C35="Goal",BG$7&gt;=$K35,BG$7&lt;=$K35+$L35-1),2,IF(AND($C35="Milestone",BG$7&gt;=$K35,BG$7&lt;=$K35+$L35-1),1,""))</f>
        <v/>
      </c>
      <c r="BH35" s="141">
        <f>IF(AND($C35="Goal",BH$7&gt;=$K35,BH$7&lt;=$K35+$L35-1),2,IF(AND($C35="Milestone",BH$7&gt;=$K35,BH$7&lt;=$K35+$L35-1),1,""))</f>
        <v/>
      </c>
      <c r="BI35" s="141">
        <f>IF(AND($C35="Goal",BI$7&gt;=$K35,BI$7&lt;=$K35+$L35-1),2,IF(AND($C35="Milestone",BI$7&gt;=$K35,BI$7&lt;=$K35+$L35-1),1,""))</f>
        <v/>
      </c>
      <c r="BJ35" s="141">
        <f>IF(AND($C35="Goal",BJ$7&gt;=$K35,BJ$7&lt;=$K35+$L35-1),2,IF(AND($C35="Milestone",BJ$7&gt;=$K35,BJ$7&lt;=$K35+$L35-1),1,""))</f>
        <v/>
      </c>
      <c r="BK35" s="141">
        <f>IF(AND($C35="Goal",BK$7&gt;=$K35,BK$7&lt;=$K35+$L35-1),2,IF(AND($C35="Milestone",BK$7&gt;=$K35,BK$7&lt;=$K35+$L35-1),1,""))</f>
        <v/>
      </c>
      <c r="BL35" s="141">
        <f>IF(AND($C35="Goal",BL$7&gt;=$K35,BL$7&lt;=$K35+$L35-1),2,IF(AND($C35="Milestone",BL$7&gt;=$K35,BL$7&lt;=$K35+$L35-1),1,""))</f>
        <v/>
      </c>
      <c r="BM35" s="141">
        <f>IF(AND($C35="Goal",BM$7&gt;=$K35,BM$7&lt;=$K35+$L35-1),2,IF(AND($C35="Milestone",BM$7&gt;=$K35,BM$7&lt;=$K35+$L35-1),1,""))</f>
        <v/>
      </c>
      <c r="BN35" s="141">
        <f>IF(AND($C35="Goal",BN$7&gt;=$K35,BN$7&lt;=$K35+$L35-1),2,IF(AND($C35="Milestone",BN$7&gt;=$K35,BN$7&lt;=$K35+$L35-1),1,""))</f>
        <v/>
      </c>
      <c r="BO35" s="141">
        <f>IF(AND($C35="Goal",BO$7&gt;=$K35,BO$7&lt;=$K35+$L35-1),2,IF(AND($C35="Milestone",BO$7&gt;=$K35,BO$7&lt;=$K35+$L35-1),1,""))</f>
        <v/>
      </c>
      <c r="BP35" s="141">
        <f>IF(AND($C35="Goal",BP$7&gt;=$K35,BP$7&lt;=$K35+$L35-1),2,IF(AND($C35="Milestone",BP$7&gt;=$K35,BP$7&lt;=$K35+$L35-1),1,""))</f>
        <v/>
      </c>
      <c r="BQ35" s="141">
        <f>IF(AND($C35="Goal",BQ$7&gt;=$K35,BQ$7&lt;=$K35+$L35-1),2,IF(AND($C35="Milestone",BQ$7&gt;=$K35,BQ$7&lt;=$K35+$L35-1),1,""))</f>
        <v/>
      </c>
      <c r="BR35" s="73" t="n"/>
    </row>
    <row r="36" ht="40" customFormat="1" customHeight="1" s="1">
      <c r="A36" s="7" t="n"/>
      <c r="B36" s="156" t="inlineStr">
        <is>
          <t>To add more data, Insert new rows ABOVE this one</t>
        </is>
      </c>
      <c r="C36" s="147" t="n"/>
      <c r="D36" s="147" t="n"/>
      <c r="E36" s="61" t="n"/>
      <c r="F36" s="61" t="n"/>
      <c r="G36" s="61" t="n"/>
      <c r="H36" s="61" t="n"/>
      <c r="I36" s="61" t="n"/>
      <c r="J36" s="61" t="n"/>
      <c r="K36" s="71" t="n"/>
      <c r="L36" s="111" t="n"/>
      <c r="M36" s="147" t="n"/>
      <c r="N36" s="151" t="n"/>
      <c r="O36" s="151" t="n"/>
      <c r="P36" s="151" t="n"/>
      <c r="Q36" s="151" t="n"/>
      <c r="R36" s="151" t="n"/>
      <c r="S36" s="151" t="n"/>
      <c r="T36" s="151" t="n"/>
      <c r="U36" s="151" t="n"/>
      <c r="V36" s="151" t="n"/>
      <c r="W36" s="151" t="n"/>
      <c r="X36" s="151" t="n"/>
      <c r="Y36" s="151" t="n"/>
      <c r="Z36" s="151" t="n"/>
      <c r="AA36" s="151" t="n"/>
      <c r="AB36" s="151" t="n"/>
      <c r="AC36" s="151" t="n"/>
      <c r="AD36" s="151" t="n"/>
      <c r="AE36" s="151" t="n"/>
      <c r="AF36" s="151" t="n"/>
      <c r="AG36" s="151" t="n"/>
      <c r="AH36" s="151" t="n"/>
      <c r="AI36" s="151" t="n"/>
      <c r="AJ36" s="151" t="n"/>
      <c r="AK36" s="151" t="n"/>
      <c r="AL36" s="151" t="n"/>
      <c r="AM36" s="151" t="n"/>
      <c r="AN36" s="151" t="n"/>
      <c r="AO36" s="151" t="n"/>
      <c r="AP36" s="151" t="n"/>
      <c r="AQ36" s="151" t="n"/>
      <c r="AR36" s="151" t="n"/>
      <c r="AS36" s="151" t="n"/>
      <c r="AT36" s="151" t="n"/>
      <c r="AU36" s="151" t="n"/>
      <c r="AV36" s="151" t="n"/>
      <c r="AW36" s="151" t="n"/>
      <c r="AX36" s="151" t="n"/>
      <c r="AY36" s="151" t="n"/>
      <c r="AZ36" s="151" t="n"/>
      <c r="BA36" s="151" t="n"/>
      <c r="BB36" s="151" t="n"/>
      <c r="BC36" s="151" t="n"/>
      <c r="BD36" s="151" t="n"/>
      <c r="BE36" s="151" t="n"/>
      <c r="BF36" s="151" t="n"/>
      <c r="BG36" s="151" t="n"/>
      <c r="BH36" s="151" t="n"/>
      <c r="BI36" s="151" t="n"/>
      <c r="BJ36" s="151" t="n"/>
      <c r="BK36" s="151" t="n"/>
      <c r="BL36" s="151" t="n"/>
      <c r="BM36" s="151" t="n"/>
      <c r="BN36" s="151" t="n"/>
      <c r="BO36" s="151" t="n"/>
      <c r="BP36" s="151" t="n"/>
      <c r="BQ36" s="151" t="n"/>
    </row>
    <row r="37" ht="30" customHeight="1" s="214">
      <c r="D37" s="3" t="n"/>
      <c r="L37" s="8" t="n"/>
      <c r="M37" s="2" t="n"/>
    </row>
    <row r="38" ht="30" customHeight="1" s="214">
      <c r="D38" s="4" t="n"/>
    </row>
  </sheetData>
  <mergeCells count="8">
    <mergeCell ref="AC4:AF4"/>
    <mergeCell ref="AH4:AK4"/>
    <mergeCell ref="B2:M2"/>
    <mergeCell ref="N2:S2"/>
    <mergeCell ref="T2:Y2"/>
    <mergeCell ref="N4:Q4"/>
    <mergeCell ref="S4:V4"/>
    <mergeCell ref="X4:AA4"/>
  </mergeCells>
  <conditionalFormatting sqref="E9:J36">
    <cfRule type="dataBar" priority="5">
      <dataBar>
        <cfvo type="num" val="0"/>
        <cfvo type="num" val="1"/>
        <color theme="9" tint="0.5999938962981048"/>
      </dataBar>
    </cfRule>
  </conditionalFormatting>
  <conditionalFormatting sqref="N7:BQ36">
    <cfRule type="expression" priority="1" dxfId="42">
      <formula>AND(TODAY()&gt;=N$7,TODAY()&lt;O$7)</formula>
    </cfRule>
  </conditionalFormatting>
  <conditionalFormatting sqref="N6:AR6">
    <cfRule type="expression" priority="4" dxfId="45">
      <formula>N$7&lt;=EOMONTH($N$7,0)</formula>
    </cfRule>
  </conditionalFormatting>
  <conditionalFormatting sqref="O6:BQ6">
    <cfRule type="expression" priority="3" dxfId="45">
      <formula>AND(O$7&lt;=EOMONTH($N$7,2),O$7&gt;EOMONTH($N$7,0),O$7&gt;EOMONTH($N$7,1))</formula>
    </cfRule>
  </conditionalFormatting>
  <conditionalFormatting sqref="N6:BQ6">
    <cfRule type="expression" priority="2" dxfId="46">
      <formula>AND(N$7&lt;=EOMONTH($N$7,1),N$7&gt;EOMONTH($N$7,0))</formula>
    </cfRule>
  </conditionalFormatting>
  <conditionalFormatting sqref="N10:BQ35">
    <cfRule type="expression" priority="7" dxfId="28" stopIfTrue="1">
      <formula>AND($C10="Low Risk",N$7&gt;=$K10,N$7&lt;=$K10+$L10-1)</formula>
    </cfRule>
    <cfRule type="expression" priority="8" dxfId="27" stopIfTrue="1">
      <formula>AND($C10="High Risk",N$7&gt;=$K10,N$7&lt;=$K10+$L10-1)</formula>
    </cfRule>
    <cfRule type="expression" priority="9" dxfId="26" stopIfTrue="1">
      <formula>AND($C10="On Track",N$7&gt;=$K10,N$7&lt;=$K10+$L10-1)</formula>
    </cfRule>
    <cfRule type="expression" priority="10" dxfId="25" stopIfTrue="1">
      <formula>AND($C10="Med Risk",N$7&gt;=$K10,N$7&lt;=$K10+$L10-1)</formula>
    </cfRule>
    <cfRule type="expression" priority="11" dxfId="24" stopIfTrue="1">
      <formula>AND(LEN($C10)=0,N$7&gt;=$K10,N$7&lt;=$K10+$L10-1)</formula>
    </cfRule>
  </conditionalFormatting>
  <conditionalFormatting sqref="N36:BQ36">
    <cfRule type="expression" priority="13" dxfId="259" stopIfTrue="1">
      <formula>AND(#REF!="Low Risk",N$7&gt;=#REF!,N$7&lt;=#REF!+#REF!-1)</formula>
    </cfRule>
    <cfRule type="expression" priority="14" dxfId="258" stopIfTrue="1">
      <formula>AND(#REF!="High Risk",N$7&gt;=#REF!,N$7&lt;=#REF!+#REF!-1)</formula>
    </cfRule>
    <cfRule type="expression" priority="15" dxfId="257" stopIfTrue="1">
      <formula>AND(#REF!="On Track",N$7&gt;=#REF!,N$7&lt;=#REF!+#REF!-1)</formula>
    </cfRule>
    <cfRule type="expression" priority="16" dxfId="256" stopIfTrue="1">
      <formula>AND(#REF!="Med Risk",N$7&gt;=#REF!,N$7&lt;=#REF!+#REF!-1)</formula>
    </cfRule>
    <cfRule type="expression" priority="17" dxfId="255" stopIfTrue="1">
      <formula>AND(LEN(#REF!)=0,N$7&gt;=#REF!,N$7&lt;=#REF!+#REF!-1)</formula>
    </cfRule>
  </conditionalFormatting>
  <dataValidations count="12">
    <dataValidation sqref="C10:C35" showErrorMessage="1" showInputMessage="1" allowBlank="1" type="list">
      <formula1>"Goal,Milestone,On Track, Low Risk, Med Risk, High Risk"</formula1>
    </dataValidation>
    <dataValidation sqref="C7" showErrorMessage="1" showInputMessage="1" allowBlank="1" promptTitle="Scrolling Increment" prompt="Changing this number will scroll the Gantt Chart view." type="whole" operator="greaterThanOrEqual">
      <formula1>0</formula1>
    </dataValidation>
    <dataValidation sqref="A35" showErrorMessage="1" showInputMessage="1" allowBlank="1" prompt="This is an empty row"/>
    <dataValidation sqref="A36" showErrorMessage="1" showInputMessage="1" allowBlank="1" prompt="This row marks the end of the Gantt milestone data. DO NOT enter anything in this row. _x000a_To add more items, insert new rows above this one._x000a_"/>
    <dataValidation sqref="A11" showErrorMessage="1" showInputMessage="1" allowBlank="1" prompt="Enter Project information starting in cell B11 through cell G11. _x000a_Enter Milestone Description, select a Category, assign someone to the task, and enter the progress, start date, and number of days for the task to start charting._x000a_"/>
    <dataValidation sqref="A9" showErrorMessage="1" showInputMessage="1" allowBlank="1" prompt="This row contains headers for the project schedule.  B9 through G9 contains schedule information.  Cells I9 through BL9 contain the first letter of each day of the week for the date above that heading._x000a_All project timeline charting is auto generated."/>
    <dataValidation sqref="A8" showErrorMessage="1" showInputMessage="1" allowBlank="1" prompt="A scrollbar is in cells I8 through BL8. _x000a_To jump forward or backward in the timeline, enter a value of 0 or higher in cell C7._x000a_A value of 0 takes you to the beginning of the chart."/>
    <dataValidation sqref="A7" showErrorMessage="1" showInputMessage="1" allowBlank="1" prompt="Cells I9 through BL9 contain the day number of the month for the Month represented in the cell block above each date cell and are auto calculated._x000a_Do not modify these cells._x000a_"/>
    <dataValidation sqref="A6" showErrorMessage="1" showInputMessage="1" allowBlank="1" prompt="A Scrolling Increment is in cell C7. _x000a_Months for the dates in row 7 are displayed starting in cells I6 through cell BL6._x000a_Do not modify these cells. They are auto updated based on the project start date in cell F6."/>
    <dataValidation sqref="A5" showErrorMessage="1" showInputMessage="1" allowBlank="1" prompt="Enter the name of the Project Lead in cell B5. Enter the Project Start date in cell C6 or allow the sample formula to find the smallest date value from the Gantt Data table.  _x000a_Project Start Date: label is in cell B6."/>
    <dataValidation sqref="A4" showErrorMessage="1" showInputMessage="1" allowBlank="1" prompt="Enter Company Name in cell B4._x000a_A legend is in cells I4 through AC4.  The Legend label is in cell G4."/>
    <dataValidation sqref="A2" showErrorMessage="1" showInputMessage="1" allowBlank="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dataValidations>
  <printOptions horizontalCentered="1"/>
  <pageMargins left="0.25" right="0.25" top="0.5" bottom="0.5" header="0.3" footer="0.3"/>
  <pageSetup orientation="landscape" scale="45" fitToHeight="0"/>
  <headerFooter differentFirst="1" scaleWithDoc="0">
    <oddHeader/>
    <oddFooter>&amp;L&amp;C&amp;R</oddFooter>
    <evenHeader/>
    <evenFooter/>
    <firstHeader/>
    <firstFooter/>
  </headerFooter>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2021-02-17T05:31:39Z</dcterms:created>
  <dcterms:modified xsi:type="dcterms:W3CDTF">2022-07-06T01:13:07Z</dcterms:modified>
  <cp:lastModifiedBy>Microsoft Office User</cp:lastModifiedBy>
</cp:coreProperties>
</file>