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ice\OneDrive\Desktop\excel_challenge\"/>
    </mc:Choice>
  </mc:AlternateContent>
  <xr:revisionPtr revIDLastSave="0" documentId="13_ncr:1_{C24334FE-E7C2-46CD-AC7A-2FD8E2D3627F}" xr6:coauthVersionLast="47" xr6:coauthVersionMax="47" xr10:uidLastSave="{00000000-0000-0000-0000-000000000000}"/>
  <bookViews>
    <workbookView xWindow="5010" yWindow="1725" windowWidth="21600" windowHeight="11295" activeTab="4" xr2:uid="{00000000-000D-0000-FFFF-FFFF00000000}"/>
  </bookViews>
  <sheets>
    <sheet name="Sheet6" sheetId="15" r:id="rId1"/>
    <sheet name="Crowdfunding" sheetId="1" r:id="rId2"/>
    <sheet name="Pivot table" sheetId="4" r:id="rId3"/>
    <sheet name="Pivot table 2" sheetId="5" r:id="rId4"/>
    <sheet name="Pivot line graph" sheetId="13" r:id="rId5"/>
    <sheet name="Sheet1" sheetId="10" r:id="rId6"/>
  </sheets>
  <definedNames>
    <definedName name="_xlnm._FilterDatabase" localSheetId="0" hidden="1">Sheet6!$N$2:$O$1002</definedName>
    <definedName name="_xlcn.WorksheetConnection_CrowdfundingAT1" hidden="1">Crowdfunding!$A:$T</definedName>
    <definedName name="_xlnm.Criteria" localSheetId="0">Sheet6!$S$1:$U$3</definedName>
  </definedNames>
  <calcPr calcId="191029" concurrentCalc="0"/>
  <pivotCaches>
    <pivotCache cacheId="0" r:id="rId7"/>
    <pivotCache cacheId="13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5" l="1" a="1"/>
  <c r="I2" i="15"/>
  <c r="O3" i="15" a="1"/>
  <c r="O3" i="15"/>
  <c r="J2" i="15" a="1"/>
  <c r="J2" i="15"/>
  <c r="N3" i="15" a="1"/>
  <c r="N3" i="15"/>
  <c r="C7" i="15"/>
  <c r="C4" i="15"/>
  <c r="D13" i="10"/>
  <c r="C13" i="10"/>
  <c r="B13" i="10"/>
  <c r="B12" i="10"/>
  <c r="D12" i="10"/>
  <c r="D11" i="10"/>
  <c r="D10" i="10"/>
  <c r="H10" i="10"/>
  <c r="D9" i="10"/>
  <c r="H9" i="10"/>
  <c r="D8" i="10"/>
  <c r="H8" i="10"/>
  <c r="D7" i="10"/>
  <c r="H7" i="10"/>
  <c r="D6" i="10"/>
  <c r="H6" i="10"/>
  <c r="D5" i="10"/>
  <c r="D4" i="10"/>
  <c r="H4" i="10"/>
  <c r="C12" i="10"/>
  <c r="C11" i="10"/>
  <c r="C9" i="10"/>
  <c r="G9" i="10"/>
  <c r="C10" i="10"/>
  <c r="G10" i="10"/>
  <c r="C8" i="10"/>
  <c r="G8" i="10"/>
  <c r="C7" i="10"/>
  <c r="G7" i="10"/>
  <c r="C6" i="10"/>
  <c r="G6" i="10"/>
  <c r="C5" i="10"/>
  <c r="C4" i="10"/>
  <c r="G4" i="10"/>
  <c r="B11" i="10"/>
  <c r="B10" i="10"/>
  <c r="E10" i="10"/>
  <c r="B9" i="10"/>
  <c r="E9" i="10"/>
  <c r="B8" i="10"/>
  <c r="E8" i="10"/>
  <c r="B7" i="10"/>
  <c r="E7" i="10"/>
  <c r="B6" i="10"/>
  <c r="E6" i="10"/>
  <c r="B5" i="10"/>
  <c r="B4" i="10"/>
  <c r="E4" i="10"/>
  <c r="B3" i="10"/>
  <c r="E3" i="10"/>
  <c r="D3" i="10"/>
  <c r="H3" i="10"/>
  <c r="C3" i="10"/>
  <c r="G3" i="10"/>
  <c r="D2" i="10"/>
  <c r="C2" i="10"/>
  <c r="B2" i="10"/>
  <c r="H5" i="10"/>
  <c r="F13" i="10"/>
  <c r="G13" i="10"/>
  <c r="H13" i="10"/>
  <c r="F2" i="10"/>
  <c r="G11" i="10"/>
  <c r="H2" i="10"/>
  <c r="G12" i="10"/>
  <c r="F10" i="10"/>
  <c r="F9" i="10"/>
  <c r="F8" i="10"/>
  <c r="F7" i="10"/>
  <c r="F6" i="10"/>
  <c r="E5" i="10"/>
  <c r="G5" i="10"/>
  <c r="F4" i="10"/>
  <c r="F3" i="10"/>
  <c r="E2" i="10"/>
  <c r="E13" i="10"/>
  <c r="E11" i="10"/>
  <c r="H11" i="10"/>
  <c r="G2" i="10"/>
  <c r="E12" i="10"/>
  <c r="H12" i="10"/>
  <c r="F11" i="10"/>
  <c r="F12" i="10"/>
  <c r="F5" i="10"/>
  <c r="O976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7636F-A1EF-4E0A-B2AA-5227A439B84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A9FCB32-41CB-44A2-9970-72DB01717007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<sst xmlns="http://schemas.openxmlformats.org/spreadsheetml/2006/main" count="8134" uniqueCount="2120">
  <si>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</si>
  <si>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</si>
  <si>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</si>
  <si>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</si>
  <si>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</si>
  <si>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</si>
  <si>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</si>
  <si>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</si>
  <si>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</si>
  <si>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</si>
  <si>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</si>
  <si>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</si>
  <si>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</si>
  <si>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</si>
  <si>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</si>
  <si>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</si>
  <si>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</si>
  <si>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</si>
  <si>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</si>
  <si>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</si>
  <si>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</si>
  <si>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</si>
  <si>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</si>
  <si>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</si>
  <si>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</si>
  <si>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</si>
  <si>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</si>
  <si>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</si>
  <si>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</si>
  <si>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</si>
  <si>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</si>
  <si>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</si>
  <si>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</si>
  <si>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</si>
  <si>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</si>
  <si>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</si>
  <si>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</si>
  <si>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</si>
  <si>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</si>
  <si>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</si>
  <si>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</si>
  <si>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</si>
  <si>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</si>
  <si>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</si>
  <si>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</si>
  <si>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</si>
  <si>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</si>
  <si>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</si>
  <si>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</si>
  <si>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</si>
  <si>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</si>
  <si>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</si>
  <si>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</si>
  <si>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</si>
  <si>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</si>
  <si>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</si>
  <si>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</si>
  <si>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</si>
  <si>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</si>
  <si>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</si>
  <si>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</si>
  <si>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</si>
  <si>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</si>
  <si>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</si>
  <si>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</si>
  <si>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</si>
  <si>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</si>
  <si>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</si>
  <si>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</si>
  <si>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</si>
  <si>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</si>
  <si>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</si>
  <si>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</si>
  <si>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</si>
  <si>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</si>
  <si>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</si>
  <si>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</si>
  <si>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</si>
  <si>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</si>
  <si>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</si>
  <si>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</si>
  <si>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</si>
  <si>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</si>
  <si>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</si>
  <si>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</si>
  <si>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</si>
  <si>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</si>
  <si>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</si>
  <si>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</si>
  <si>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</si>
  <si>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</si>
  <si>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</si>
  <si>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</si>
  <si>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</si>
  <si>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</si>
  <si>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</si>
  <si>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</si>
  <si>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</si>
  <si>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</si>
  <si>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</si>
  <si>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</si>
  <si>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</si>
  <si>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</si>
  <si>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</si>
  <si>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</si>
  <si>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</si>
  <si>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</si>
  <si>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</si>
  <si>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</si>
  <si>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</si>
  <si>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</si>
  <si>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</si>
  <si>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</si>
  <si>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</si>
  <si>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</si>
  <si>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</si>
  <si>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</si>
  <si>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</si>
  <si>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</si>
  <si>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</si>
  <si>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</si>
  <si>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</si>
  <si>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</si>
  <si>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</si>
  <si>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</si>
  <si>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</si>
  <si>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</si>
  <si>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</si>
  <si>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</si>
  <si>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</si>
  <si>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</si>
  <si>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</si>
  <si>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</si>
  <si>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</si>
  <si>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</si>
  <si>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</si>
  <si>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</si>
  <si>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</si>
  <si>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</si>
  <si>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</si>
  <si>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</si>
  <si>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</si>
  <si>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</si>
  <si>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</si>
  <si>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</si>
  <si>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</si>
  <si>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</si>
  <si>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</si>
  <si>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</si>
  <si>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</si>
  <si>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</si>
  <si>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</si>
  <si>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</si>
  <si>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</si>
  <si>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</si>
  <si>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</si>
  <si>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</si>
  <si>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</si>
  <si>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</si>
  <si>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</si>
  <si>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</si>
  <si>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</si>
  <si>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</si>
  <si>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</si>
  <si>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</si>
  <si>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</si>
  <si>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</si>
  <si>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</si>
  <si>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</si>
  <si>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</si>
  <si>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</si>
  <si>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</si>
  <si>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</si>
  <si>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</si>
  <si>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</si>
  <si>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</si>
  <si>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</si>
  <si>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</si>
  <si>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</si>
  <si>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</si>
  <si>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</si>
  <si>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</si>
  <si>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</si>
  <si>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</si>
  <si>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</si>
  <si>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</si>
  <si>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</si>
  <si>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</si>
  <si>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</si>
  <si>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</si>
  <si>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</si>
  <si>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</si>
  <si>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</si>
  <si>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</si>
  <si>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</si>
  <si>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</si>
  <si>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</si>
  <si>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</si>
  <si>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</si>
  <si>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</si>
  <si>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</si>
  <si>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</si>
  <si>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</si>
  <si>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</si>
  <si>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</si>
  <si>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</si>
  <si>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</si>
  <si>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</si>
  <si>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</si>
  <si>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</si>
  <si>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</si>
  <si>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</si>
  <si>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</si>
  <si>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</si>
  <si>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</si>
  <si>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</si>
  <si>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</si>
  <si>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</si>
  <si>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</si>
  <si>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</si>
  <si>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</si>
  <si>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</si>
  <si>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</si>
  <si>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</si>
  <si>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</si>
  <si>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</si>
  <si>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</si>
  <si>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</si>
  <si>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</si>
  <si>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</si>
  <si>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</si>
  <si>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</si>
  <si>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</si>
  <si>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</si>
  <si>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</si>
  <si>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</si>
  <si>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</si>
  <si>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</si>
  <si>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</si>
  <si>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</si>
  <si>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</si>
  <si>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</si>
  <si>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</si>
  <si>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</si>
  <si>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</si>
  <si>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</si>
  <si>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</si>
  <si>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</si>
  <si>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</si>
  <si>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</si>
  <si>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</si>
  <si>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</si>
  <si>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</si>
  <si>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</si>
  <si>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</si>
  <si>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</si>
  <si>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</si>
  <si>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</si>
  <si>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</si>
  <si>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</si>
  <si>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</si>
  <si>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</si>
  <si>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</si>
  <si>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</si>
  <si>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</si>
  <si>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</si>
  <si>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</si>
  <si>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</si>
  <si>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</si>
  <si>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</si>
  <si>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</si>
  <si>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</si>
  <si>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</si>
  <si>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</si>
  <si>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</si>
  <si>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</si>
  <si>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</si>
  <si>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</si>
  <si>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</si>
  <si>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</si>
  <si>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</si>
  <si>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</si>
  <si>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</si>
  <si>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</si>
  <si>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</si>
  <si>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</si>
  <si>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</si>
  <si>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</si>
  <si>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</si>
  <si>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</si>
  <si>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</si>
  <si>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</si>
  <si>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</si>
  <si>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</si>
  <si>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</si>
  <si>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</si>
  <si>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</si>
  <si>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</si>
  <si>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</si>
  <si>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</si>
  <si>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</si>
  <si>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</si>
  <si>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</si>
  <si>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</si>
  <si>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</si>
  <si>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</si>
  <si>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</si>
  <si>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</si>
  <si>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</si>
  <si>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</si>
  <si>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</si>
  <si>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</si>
  <si>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</si>
  <si>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</si>
  <si>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</si>
  <si>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</si>
  <si>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</si>
  <si>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</si>
  <si>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</si>
  <si>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</si>
  <si>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</si>
  <si>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</si>
  <si>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</si>
  <si>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</si>
  <si>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</si>
  <si>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</si>
  <si>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</si>
  <si>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</si>
  <si>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</si>
  <si>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</si>
  <si>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</si>
  <si>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</si>
  <si>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</si>
  <si>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</si>
  <si>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</si>
  <si>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</si>
  <si>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</si>
  <si>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</si>
  <si>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</si>
  <si>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</si>
  <si>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</si>
  <si>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</si>
  <si>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</si>
  <si>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</si>
  <si>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</si>
  <si>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</si>
  <si>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</si>
  <si>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</si>
  <si>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</si>
  <si>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</si>
  <si>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</si>
  <si>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</si>
  <si>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</si>
  <si>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</si>
  <si>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</si>
  <si>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</si>
  <si>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</si>
  <si>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</si>
  <si>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</si>
  <si>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</si>
  <si>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</si>
  <si>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</si>
  <si>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</si>
  <si>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</si>
  <si>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</si>
  <si>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</si>
  <si>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</si>
  <si>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</si>
  <si>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</si>
  <si>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</si>
  <si>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</si>
  <si>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</si>
  <si>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</si>
  <si>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</si>
  <si>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</si>
  <si>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</si>
  <si>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</si>
  <si>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</si>
  <si>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</si>
  <si>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</si>
  <si>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</si>
  <si>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</si>
  <si>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</si>
  <si>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</si>
  <si>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</si>
  <si>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</si>
  <si>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</si>
  <si>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</si>
  <si>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</si>
  <si>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</si>
  <si>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</si>
  <si>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</si>
  <si>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</si>
  <si>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</si>
  <si>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</si>
  <si>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</si>
  <si>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</si>
  <si>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</si>
  <si>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</si>
  <si>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</si>
  <si>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</si>
  <si>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</si>
  <si>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</si>
  <si>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</si>
  <si>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</si>
  <si>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</si>
  <si>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</si>
  <si>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</si>
  <si>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</si>
  <si>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</si>
  <si>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</si>
  <si>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</si>
  <si>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</si>
  <si>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</si>
  <si>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</si>
  <si>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</si>
  <si>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</si>
  <si>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</si>
  <si>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</si>
  <si>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</si>
  <si>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</si>
  <si>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</si>
  <si>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</si>
  <si>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</si>
  <si>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</si>
  <si>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</si>
  <si>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</si>
  <si>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</si>
  <si>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</si>
  <si>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</si>
  <si>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</si>
  <si>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</si>
  <si>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</si>
  <si>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</si>
  <si>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</si>
  <si>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</si>
  <si>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</si>
  <si>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</si>
  <si>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</si>
  <si>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</si>
  <si>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</si>
  <si>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</si>
  <si>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</si>
  <si>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</si>
  <si>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</si>
  <si>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</si>
  <si>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</si>
  <si>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</si>
  <si>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</si>
  <si>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</si>
  <si>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</si>
  <si>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</si>
  <si>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</si>
  <si>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</si>
  <si>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</si>
  <si>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</si>
  <si>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</si>
  <si>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</si>
  <si>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</si>
  <si>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</si>
  <si>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</si>
  <si>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</si>
  <si>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</si>
  <si>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</si>
  <si>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</si>
  <si>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</si>
  <si>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</si>
  <si>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</si>
  <si>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</si>
  <si>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</si>
  <si>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</si>
  <si>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</si>
  <si>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</si>
  <si>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</si>
  <si>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</si>
  <si>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</si>
  <si>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</si>
  <si>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</si>
  <si>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</si>
  <si>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</si>
  <si>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</si>
  <si>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</si>
  <si>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</si>
  <si>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</si>
  <si>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</si>
  <si>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</si>
  <si>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</si>
  <si>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</si>
  <si>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</si>
  <si>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</si>
  <si>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</si>
  <si>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</si>
  <si>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</si>
  <si>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</si>
  <si>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</si>
  <si>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</si>
  <si>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</si>
  <si>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</si>
  <si>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</si>
  <si>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</si>
  <si>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</si>
  <si>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</si>
  <si>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</si>
  <si>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</si>
  <si>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</si>
  <si>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</si>
  <si>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</si>
  <si>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</si>
  <si>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</si>
  <si>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</si>
  <si>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</si>
  <si>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</si>
  <si>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</si>
  <si>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</si>
  <si>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</si>
  <si>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</si>
  <si>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</si>
  <si>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</si>
  <si>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</si>
  <si>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</si>
  <si>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</si>
  <si>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</si>
  <si>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</si>
  <si>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</si>
  <si>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</si>
  <si>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</si>
  <si>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</si>
  <si>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</si>
  <si>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</si>
  <si>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</si>
  <si>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</si>
  <si>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</si>
  <si>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</si>
  <si>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</si>
  <si>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</si>
  <si>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</si>
  <si>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</si>
  <si>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</si>
  <si>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</si>
  <si>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</si>
  <si>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</si>
  <si>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</si>
  <si>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</si>
  <si>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</si>
  <si>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</si>
  <si>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</si>
  <si>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</si>
  <si>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</si>
  <si>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</si>
  <si>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</si>
  <si>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</si>
  <si>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</si>
  <si>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</si>
  <si>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</si>
  <si>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</si>
  <si>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</si>
  <si>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</si>
  <si>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</si>
  <si>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</si>
  <si>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</si>
  <si>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</si>
  <si>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</si>
  <si>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</si>
  <si>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</si>
  <si>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</si>
  <si>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</si>
  <si>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</si>
  <si>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</si>
  <si>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</si>
  <si>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</si>
  <si>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</si>
  <si>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</si>
  <si>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</si>
  <si>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</si>
  <si>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</si>
  <si>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</si>
  <si>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</si>
  <si>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</si>
  <si>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</si>
  <si>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</si>
  <si>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</si>
  <si>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</si>
  <si>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</si>
  <si>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</si>
  <si>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</si>
  <si>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</si>
  <si>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</si>
  <si>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</si>
  <si>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</si>
  <si>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</si>
  <si>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</si>
  <si>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</si>
  <si>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</si>
  <si>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</si>
  <si>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</si>
  <si>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</si>
  <si>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</si>
  <si>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</si>
  <si>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</si>
  <si>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</si>
  <si>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</si>
  <si>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</si>
  <si>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</si>
  <si>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</si>
  <si>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</si>
  <si>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</si>
  <si>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</si>
  <si>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</si>
  <si>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</si>
  <si>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</si>
  <si>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</si>
  <si>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</si>
  <si>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</si>
  <si>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</si>
  <si>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</si>
  <si>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</si>
  <si>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</si>
  <si>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</si>
  <si>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</si>
  <si>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</si>
  <si>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</si>
  <si>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</si>
  <si>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</si>
  <si>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</si>
  <si>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</si>
  <si>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</si>
  <si>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</si>
  <si>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</si>
  <si>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</si>
  <si>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</si>
  <si>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</si>
  <si>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</si>
  <si>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</si>
  <si>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</si>
  <si>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</si>
  <si>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</si>
  <si>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</si>
  <si>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</si>
  <si>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</si>
  <si>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</si>
  <si>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</si>
  <si>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</si>
  <si>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</si>
  <si>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</si>
  <si>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</si>
  <si>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</si>
  <si>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</si>
  <si>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</si>
  <si>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</si>
  <si>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</si>
  <si>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</si>
  <si>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</si>
  <si>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</si>
  <si>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</si>
  <si>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</si>
  <si>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</si>
  <si>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</si>
  <si>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</si>
  <si>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</si>
  <si>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</si>
  <si>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</si>
  <si>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</si>
  <si>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</si>
  <si>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</si>
  <si>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</si>
  <si>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</si>
  <si>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</si>
  <si>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</si>
  <si>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</si>
  <si>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</si>
  <si>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</si>
  <si>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</si>
  <si>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</si>
  <si>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</si>
  <si>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</si>
  <si>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</si>
  <si>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</si>
  <si>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</si>
  <si>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</si>
  <si>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</si>
  <si>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</si>
  <si>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</si>
  <si>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</si>
  <si>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</si>
  <si>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</si>
  <si>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</si>
  <si>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</si>
  <si>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</si>
  <si>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</si>
  <si>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</si>
  <si>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</si>
  <si>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</si>
  <si>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</si>
  <si>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</si>
  <si>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</si>
  <si>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</si>
  <si>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</si>
  <si>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</si>
  <si>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</si>
  <si>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</si>
  <si>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</si>
  <si>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</si>
  <si>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</si>
  <si>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</si>
  <si>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</si>
  <si>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</si>
  <si>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</si>
  <si>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</si>
  <si>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</si>
  <si>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</si>
  <si>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</si>
  <si>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</si>
  <si>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</si>
  <si>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</si>
  <si>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</si>
  <si>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</si>
  <si>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</si>
  <si>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</si>
  <si>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</si>
  <si>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</si>
  <si>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</si>
  <si>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</si>
  <si>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</si>
  <si>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</si>
  <si>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</si>
  <si>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</si>
  <si>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</si>
  <si>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</si>
  <si>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</si>
  <si>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</si>
  <si>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</si>
  <si>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</si>
  <si>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</si>
  <si>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</si>
  <si>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</si>
  <si>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</si>
  <si>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</si>
  <si>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</si>
  <si>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</si>
  <si>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</si>
  <si>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</si>
  <si>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</si>
  <si>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</si>
  <si>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</si>
  <si>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</si>
  <si>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</si>
  <si>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</si>
  <si>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</si>
  <si>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</si>
  <si>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</si>
  <si>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</si>
  <si>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</si>
  <si>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</si>
  <si>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</si>
  <si>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</si>
  <si>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</si>
  <si>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</si>
  <si>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</si>
  <si>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</si>
  <si>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</si>
  <si>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</si>
  <si>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</si>
  <si>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</si>
  <si>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</si>
  <si>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</si>
  <si>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</si>
  <si>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</si>
  <si>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</si>
  <si>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</si>
  <si>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</si>
  <si>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</si>
  <si>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</si>
  <si>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</si>
  <si>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</si>
  <si>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</si>
  <si>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</si>
  <si>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</si>
  <si>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</si>
  <si>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</si>
  <si>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</si>
  <si>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</si>
  <si>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</si>
  <si>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</si>
  <si>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</si>
  <si>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</si>
  <si>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</si>
  <si>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</si>
  <si>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</si>
  <si>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</si>
  <si>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</si>
  <si>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</si>
  <si>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</si>
  <si>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</si>
  <si>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</si>
  <si>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</si>
  <si>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</si>
  <si>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</si>
  <si>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</si>
  <si>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</si>
  <si>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</si>
  <si>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</si>
  <si>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</si>
  <si>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</si>
  <si>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</si>
  <si>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</si>
  <si>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</si>
  <si>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</si>
  <si>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</si>
  <si>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</si>
  <si>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</si>
  <si>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</si>
  <si>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</si>
  <si>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</si>
  <si>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</si>
  <si>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</si>
  <si>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</si>
  <si>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</si>
  <si>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</si>
  <si>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</si>
  <si>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</si>
  <si>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</si>
  <si>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</si>
  <si>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</si>
  <si>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</si>
  <si>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</si>
  <si>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</si>
  <si>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</si>
  <si>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</si>
  <si>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</si>
  <si>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</si>
  <si>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</si>
  <si>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</si>
  <si>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</si>
  <si>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</si>
  <si>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</si>
  <si>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</si>
  <si>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</si>
  <si>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</si>
  <si>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</si>
  <si>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</si>
  <si>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</si>
  <si>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</si>
  <si>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</si>
  <si>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</si>
  <si>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</si>
  <si>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</si>
  <si>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</si>
  <si>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</si>
  <si>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</si>
  <si>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</si>
  <si>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</si>
  <si>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</si>
  <si>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</si>
  <si>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</si>
  <si>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</si>
  <si>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</si>
  <si>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</si>
  <si>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</si>
  <si>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</si>
  <si>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</si>
  <si>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</si>
  <si>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</si>
  <si>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</si>
  <si>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</si>
  <si>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</si>
  <si>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</si>
  <si>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</si>
  <si>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</si>
  <si>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</si>
  <si>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</si>
  <si>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</si>
  <si>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</si>
  <si>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</si>
  <si>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</si>
  <si>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</si>
  <si>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</si>
  <si>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</si>
  <si>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</si>
  <si>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</si>
  <si>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</si>
  <si>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</si>
  <si>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</si>
  <si>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</si>
  <si>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</si>
  <si>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</si>
  <si>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</si>
  <si>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</si>
  <si>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</si>
  <si>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</si>
  <si>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</si>
  <si>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</si>
  <si>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</si>
  <si>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</si>
  <si>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</si>
  <si>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</si>
  <si>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</si>
  <si>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</si>
  <si>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</si>
  <si>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</si>
  <si>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</si>
  <si>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</si>
  <si>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</si>
  <si>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</si>
  <si>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</si>
  <si>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</si>
  <si>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</si>
  <si>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</si>
  <si>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</si>
  <si>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</si>
  <si>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</si>
  <si>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</si>
  <si>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</si>
  <si>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</si>
  <si>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</si>
  <si>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</si>
  <si>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</si>
  <si>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</si>
  <si>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</si>
  <si>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</si>
  <si>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</si>
  <si>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</si>
  <si>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</si>
  <si>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</si>
  <si>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</si>
  <si>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</si>
  <si>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</si>
  <si>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</si>
  <si>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</si>
  <si>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</si>
  <si>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</si>
  <si>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</si>
  <si>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</si>
  <si>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</si>
  <si>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</si>
  <si>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</si>
  <si>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</si>
  <si>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</si>
  <si>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</si>
  <si>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</si>
  <si>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</si>
  <si>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</si>
  <si>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</si>
  <si>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</si>
  <si>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</si>
  <si>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</si>
  <si>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</si>
  <si>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</si>
  <si>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</si>
  <si>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</si>
  <si>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</si>
  <si>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</si>
  <si>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</si>
  <si>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</si>
  <si>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</si>
  <si>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</si>
  <si>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</si>
  <si>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</si>
  <si>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</si>
  <si>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</si>
  <si>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</si>
  <si>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</si>
  <si>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</si>
  <si>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</si>
  <si>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</si>
  <si>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</si>
  <si>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</si>
  <si>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</si>
  <si>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</si>
  <si>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</si>
  <si>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</si>
  <si>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</si>
  <si>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</si>
  <si>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</si>
  <si>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</si>
  <si>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</si>
  <si>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</si>
  <si>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</si>
  <si>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</si>
  <si>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</si>
  <si>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</si>
  <si>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</si>
  <si>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</si>
  <si>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</si>
  <si>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</si>
  <si>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</si>
  <si>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</si>
  <si>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</si>
  <si>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</si>
  <si>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</si>
  <si>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</si>
  <si>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</si>
  <si>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</si>
  <si>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</si>
  <si>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</si>
  <si>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</si>
  <si>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</si>
  <si>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</si>
  <si>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</si>
  <si>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</si>
  <si>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</si>
  <si>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</si>
  <si>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</si>
  <si>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</si>
  <si>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</si>
  <si>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</si>
  <si>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</si>
  <si>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</si>
  <si>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</si>
  <si>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</si>
  <si>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</si>
  <si>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</si>
  <si>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</si>
  <si>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</si>
  <si>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</si>
  <si>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</si>
  <si>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</si>
  <si>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</si>
  <si>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</si>
  <si>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</si>
  <si>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</si>
  <si>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</si>
  <si>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</si>
  <si>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</si>
  <si>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</si>
  <si>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</si>
  <si>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</si>
  <si>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</si>
  <si>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</si>
  <si>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</si>
  <si>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</si>
  <si>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</si>
  <si>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</si>
  <si>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</si>
  <si>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</si>
  <si>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</si>
  <si>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</si>
  <si>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</si>
  <si>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</si>
  <si>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</si>
  <si>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</si>
  <si>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</si>
  <si>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</si>
  <si>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</si>
  <si>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</si>
  <si>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</si>
  <si>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</si>
  <si>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</si>
  <si>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</si>
  <si>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</si>
  <si>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</si>
  <si>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</si>
  <si>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</si>
  <si>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</si>
  <si>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</si>
  <si>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</si>
  <si>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</si>
  <si>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</si>
  <si>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</si>
  <si>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</si>
  <si>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</si>
  <si>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</si>
  <si>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</si>
  <si>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</si>
  <si>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</si>
  <si>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</si>
  <si>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</si>
  <si>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</si>
  <si>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</si>
  <si>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</si>
  <si>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</si>
  <si>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</si>
  <si>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</si>
  <si>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</si>
  <si>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</si>
  <si>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</si>
  <si>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</si>
  <si>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</si>
  <si>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</si>
  <si>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</si>
  <si>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</si>
  <si>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</si>
  <si>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</si>
  <si>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</si>
  <si>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</si>
  <si>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</si>
  <si>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</si>
  <si>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</si>
  <si>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</si>
  <si>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</si>
  <si>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</si>
  <si>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</si>
  <si>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</si>
  <si>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</si>
  <si>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</si>
  <si>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</si>
  <si>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</si>
  <si>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</si>
  <si>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</si>
  <si>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</si>
  <si>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</si>
  <si>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</si>
  <si>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</si>
  <si>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</si>
  <si>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</si>
  <si>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</si>
  <si>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</si>
  <si>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</si>
  <si>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</si>
  <si>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</si>
  <si>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</si>
  <si>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</si>
  <si>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</si>
  <si>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</si>
  <si>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</si>
  <si>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</si>
  <si>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</si>
  <si>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</si>
  <si>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</si>
  <si>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</si>
  <si>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</si>
  <si>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</si>
  <si>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</si>
  <si>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</si>
  <si>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</si>
  <si>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</si>
  <si>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</si>
  <si>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</si>
  <si>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</si>
  <si>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</si>
  <si>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</si>
  <si>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</si>
  <si>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</si>
  <si>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</si>
  <si>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</si>
  <si>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</si>
  <si>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</si>
  <si>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</si>
  <si>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</si>
  <si>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</si>
  <si>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</si>
  <si>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</si>
  <si>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</si>
  <si>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</si>
  <si>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</si>
  <si>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</si>
  <si>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</si>
  <si>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</si>
  <si>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</si>
  <si>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</si>
  <si>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</si>
  <si>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</si>
  <si>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</si>
  <si>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</si>
  <si>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</si>
  <si>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</si>
  <si>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</si>
  <si>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</si>
  <si>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</si>
  <si>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</si>
  <si>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</si>
  <si>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</si>
  <si>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</si>
  <si>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</si>
  <si>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</si>
  <si>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</si>
  <si>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</si>
  <si>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</si>
  <si>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</si>
  <si>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</si>
  <si>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</si>
  <si>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</si>
  <si>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</si>
  <si>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</si>
  <si>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</si>
  <si>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</si>
  <si>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</si>
  <si>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</si>
  <si>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</si>
  <si>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</si>
  <si>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</si>
  <si>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</si>
  <si>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</si>
  <si>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</si>
  <si>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</si>
  <si>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</si>
  <si>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</si>
  <si>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</si>
  <si>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</si>
  <si>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</si>
  <si>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</si>
  <si>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</si>
  <si>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</si>
  <si>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</si>
  <si>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</si>
  <si>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</si>
  <si>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</si>
  <si>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</si>
  <si>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</si>
  <si>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</si>
  <si>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</si>
  <si>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</si>
  <si>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</si>
  <si>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</si>
  <si>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</si>
  <si>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</si>
  <si>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</si>
  <si>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</si>
  <si>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</si>
  <si>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</si>
  <si>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</si>
  <si>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</si>
  <si>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</si>
  <si>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</si>
  <si>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</si>
  <si>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</si>
  <si>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</si>
  <si>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</si>
  <si>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</si>
  <si>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</si>
  <si>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</si>
  <si>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</si>
  <si>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</si>
  <si>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</si>
  <si>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</si>
  <si>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</si>
  <si>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</si>
  <si>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</si>
  <si>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</si>
  <si>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</si>
  <si>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</si>
  <si>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</si>
  <si>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</si>
  <si>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</si>
  <si>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</si>
  <si>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</si>
  <si>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</si>
  <si>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</si>
  <si>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</si>
  <si>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</si>
  <si>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</si>
  <si>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</si>
  <si>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</si>
  <si>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</si>
  <si>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</si>
  <si>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</si>
  <si>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</si>
  <si>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</si>
  <si>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</si>
  <si>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</si>
  <si>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</si>
  <si>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</si>
  <si>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</si>
  <si>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</si>
  <si>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</si>
  <si>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</si>
  <si>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</si>
  <si>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</si>
  <si>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</si>
  <si>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</si>
  <si>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</si>
  <si>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</si>
  <si>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</si>
  <si>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</si>
  <si>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</si>
  <si>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</si>
  <si>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</si>
  <si>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</si>
  <si>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</si>
  <si>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</si>
  <si>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</si>
  <si>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</si>
  <si>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</si>
  <si>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</si>
  <si>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</si>
  <si>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</si>
  <si>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</si>
  <si>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</si>
  <si>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</si>
  <si>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</si>
  <si>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</si>
  <si>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</si>
  <si>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</si>
  <si>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</si>
  <si>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</si>
  <si>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</si>
  <si>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</si>
  <si>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</si>
  <si>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</si>
  <si>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</si>
  <si>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</si>
  <si>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</si>
  <si>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</si>
  <si>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</si>
  <si>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</si>
  <si>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</si>
  <si>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</si>
  <si>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</si>
  <si>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</si>
  <si>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</si>
  <si>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</si>
  <si>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</si>
  <si>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</si>
  <si>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</si>
  <si>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</si>
  <si>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</si>
  <si>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</si>
  <si>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</si>
  <si>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</si>
  <si>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</si>
  <si>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</si>
  <si>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</si>
  <si>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</si>
  <si>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</si>
  <si>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</si>
  <si>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</si>
  <si>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</si>
  <si>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</si>
  <si>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</si>
  <si>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</si>
  <si>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</si>
  <si>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</si>
  <si>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</si>
  <si>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</si>
  <si>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</si>
  <si>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</si>
  <si>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</si>
  <si>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</si>
  <si>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</si>
  <si>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</si>
  <si>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</si>
  <si>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</si>
  <si>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</si>
  <si>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</si>
  <si>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</si>
  <si>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</si>
  <si>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</si>
  <si>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</si>
  <si>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</si>
  <si>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</si>
  <si>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</si>
  <si>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</si>
  <si>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</si>
  <si>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</si>
  <si>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</si>
  <si>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</si>
  <si>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</si>
  <si>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</si>
  <si>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</si>
  <si>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</si>
  <si>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</si>
  <si>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</si>
  <si>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</si>
  <si>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</si>
  <si>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</si>
  <si>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</si>
  <si>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</si>
  <si>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</si>
  <si>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</si>
  <si>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</si>
  <si>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</si>
  <si>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</si>
  <si>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</si>
  <si>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</si>
  <si>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</si>
  <si>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</si>
  <si>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</si>
  <si>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</si>
  <si>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</si>
  <si>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</si>
  <si>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</si>
  <si>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</si>
  <si>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</si>
  <si>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</si>
  <si>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</si>
  <si>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</si>
  <si>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</si>
  <si>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</si>
  <si>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</si>
  <si>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</si>
  <si>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</si>
  <si>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</si>
  <si>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</si>
  <si>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</si>
  <si>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</si>
  <si>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</si>
  <si>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</si>
  <si>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</si>
  <si>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</si>
  <si>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</si>
  <si>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</si>
  <si>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</si>
  <si>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</si>
  <si>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</si>
  <si>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</si>
  <si>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</si>
  <si>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</si>
  <si>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</si>
  <si>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</si>
  <si>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</si>
  <si>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</si>
  <si>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</si>
  <si>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</si>
  <si>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</si>
  <si>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</si>
  <si>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</si>
  <si>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</si>
  <si>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</si>
  <si>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</si>
  <si>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</si>
  <si>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</si>
  <si>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</si>
  <si>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</si>
  <si>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</si>
  <si>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</si>
  <si>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</si>
  <si>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</si>
  <si>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</si>
  <si>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</si>
  <si>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</si>
  <si>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</si>
  <si>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</si>
  <si>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</si>
  <si>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</si>
  <si>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</si>
  <si>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</si>
  <si>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</si>
  <si>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</si>
  <si>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</si>
  <si>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</si>
  <si>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</si>
  <si>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</si>
  <si>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</si>
  <si>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</si>
  <si>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</si>
  <si>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</si>
  <si>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</si>
  <si>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</si>
  <si>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</si>
  <si>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</si>
  <si>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</si>
  <si>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</si>
  <si>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</si>
  <si>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</si>
  <si>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</si>
  <si>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</si>
  <si>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</si>
  <si>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</si>
  <si>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</si>
  <si>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</si>
  <si>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</si>
  <si>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</si>
  <si>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</si>
  <si>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</si>
  <si>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</si>
  <si>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</si>
  <si>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</si>
  <si>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</si>
  <si>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</si>
  <si>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</si>
  <si>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</si>
  <si>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</si>
  <si>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</si>
  <si>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</si>
  <si>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</si>
  <si>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</si>
  <si>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</si>
  <si>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</si>
  <si>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</si>
  <si>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</si>
  <si>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</si>
  <si>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</si>
  <si>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</si>
  <si>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</si>
  <si>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</si>
  <si>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</si>
  <si>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</si>
  <si>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</si>
  <si>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</si>
  <si>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</si>
  <si>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</si>
  <si>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</si>
  <si>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</si>
  <si>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</si>
  <si>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</si>
  <si>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</si>
  <si>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</si>
  <si>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</si>
  <si>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</si>
  <si>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</si>
  <si>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</si>
  <si>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</si>
  <si>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</si>
  <si>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</si>
  <si>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</si>
  <si>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</si>
  <si>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</si>
  <si>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</si>
  <si>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</si>
  <si>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</si>
  <si>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</si>
  <si>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</si>
  <si>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</si>
  <si>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</si>
  <si>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</si>
  <si>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</si>
  <si>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</si>
  <si>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</si>
  <si>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</si>
  <si>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</si>
  <si>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</si>
  <si>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</si>
  <si>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</si>
  <si>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</si>
  <si>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</si>
  <si>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</si>
  <si>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</si>
  <si>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</si>
  <si>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</si>
  <si>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</si>
  <si>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</si>
  <si>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</si>
  <si>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</si>
  <si>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</si>
  <si>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</si>
  <si>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</si>
  <si>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</si>
  <si>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</si>
  <si>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</si>
  <si>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</si>
  <si>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</si>
  <si>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</si>
  <si>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</si>
  <si>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</si>
  <si>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</si>
  <si>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</si>
  <si>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</si>
  <si>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</si>
  <si>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</si>
  <si>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</si>
  <si>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</si>
  <si>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</si>
  <si>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</si>
  <si>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</si>
  <si>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</si>
  <si>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</si>
  <si>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</si>
  <si>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</si>
  <si>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</si>
  <si>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</si>
  <si>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</si>
  <si>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</si>
  <si>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</si>
  <si>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</si>
  <si>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</si>
  <si>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</si>
  <si>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</si>
  <si>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</si>
  <si>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</si>
  <si>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</si>
  <si>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</si>
  <si>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</si>
  <si>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</si>
  <si>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</si>
  <si>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</si>
  <si>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</si>
  <si>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</si>
  <si>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</si>
  <si>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</si>
  <si>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</si>
  <si>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</si>
  <si>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</si>
  <si>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</si>
  <si>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</si>
  <si>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</si>
  <si>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</si>
  <si>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</si>
  <si>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</si>
  <si>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</si>
  <si>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</si>
  <si>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</si>
  <si>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</si>
  <si>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</si>
  <si>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</si>
  <si>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</si>
  <si>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</si>
  <si>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</si>
  <si>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</si>
  <si>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</si>
  <si>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</si>
  <si>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</si>
  <si>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</si>
  <si>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</si>
  <si>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</si>
  <si>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</si>
  <si>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</si>
  <si>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</si>
  <si>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</si>
  <si>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</si>
  <si>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</si>
  <si>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</si>
  <si>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</si>
  <si>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</si>
  <si>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</si>
  <si>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</si>
  <si>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</si>
  <si>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</si>
  <si>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</si>
  <si>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</si>
  <si>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</si>
  <si>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</si>
  <si>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</si>
  <si>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</si>
  <si>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</si>
  <si>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</si>
  <si>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</si>
  <si>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</si>
  <si>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</si>
  <si>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</si>
  <si>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</si>
  <si>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</si>
  <si>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</si>
  <si>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</si>
  <si>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</si>
  <si>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</si>
  <si>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</si>
  <si>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</si>
  <si>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</si>
  <si>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</si>
  <si>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</si>
  <si>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</si>
  <si>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</si>
  <si>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</si>
  <si>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</si>
  <si>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</si>
  <si>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</si>
  <si>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</si>
  <si>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</si>
  <si>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</si>
  <si>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</si>
  <si>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</si>
  <si>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</si>
  <si>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</si>
  <si>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</si>
  <si>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</si>
  <si>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</si>
  <si>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</si>
  <si>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</si>
  <si>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</si>
  <si>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</si>
  <si>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</si>
  <si>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</si>
  <si>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</si>
  <si>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</si>
  <si>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</si>
  <si>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</si>
  <si>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</si>
  <si>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</si>
  <si>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</si>
  <si>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</si>
  <si>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</si>
  <si>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</si>
  <si>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</si>
  <si>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</si>
  <si>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</si>
  <si>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</si>
  <si>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</si>
  <si>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</si>
  <si>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</si>
  <si>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</si>
  <si>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</si>
  <si>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</si>
  <si>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</si>
  <si>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</si>
  <si>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</si>
  <si>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</si>
  <si>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</si>
  <si>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</si>
  <si>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</si>
  <si>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</si>
  <si>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</si>
  <si>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</si>
  <si>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</si>
  <si>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</si>
  <si>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</si>
  <si>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</si>
  <si>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</si>
  <si>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</si>
  <si>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</si>
  <si>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</si>
  <si>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</si>
  <si>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</si>
  <si>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</si>
  <si>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</si>
  <si>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</si>
  <si>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</si>
  <si>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</si>
  <si>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</si>
  <si>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</si>
  <si>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</si>
  <si>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</si>
  <si>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</si>
  <si>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</si>
  <si>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</si>
  <si>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</si>
  <si>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</si>
  <si>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</si>
  <si>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</si>
  <si>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</si>
  <si>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</si>
  <si>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</si>
  <si>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</si>
  <si>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</si>
  <si>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</si>
  <si>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</si>
  <si>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</si>
  <si>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</si>
  <si>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</si>
  <si>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</si>
  <si>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</si>
  <si>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</si>
  <si>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</si>
  <si>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</si>
  <si>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</si>
  <si>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</si>
  <si>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</si>
  <si>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</si>
  <si>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</si>
  <si>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</si>
  <si>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</si>
  <si>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</si>
  <si>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</si>
  <si>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</si>
  <si>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</si>
  <si>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</si>
  <si>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</si>
  <si>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</si>
  <si>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</si>
  <si>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</si>
  <si>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</si>
  <si>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</si>
  <si>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</si>
  <si>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</si>
  <si>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</si>
  <si>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</si>
  <si>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</si>
  <si>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</si>
  <si>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</si>
  <si>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</si>
  <si>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</si>
  <si>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</si>
  <si>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</si>
  <si>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</si>
  <si>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</si>
  <si>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</si>
  <si>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</si>
  <si>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</si>
  <si>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</si>
  <si>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</si>
  <si>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</si>
  <si>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</si>
  <si>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</si>
  <si>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</si>
  <si>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</si>
  <si>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</si>
  <si>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</si>
  <si>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</si>
  <si>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</si>
  <si>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</si>
  <si>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</si>
  <si>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</si>
  <si>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</si>
  <si>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</si>
  <si>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</si>
  <si>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</si>
  <si>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</si>
  <si>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</si>
  <si>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</si>
  <si>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</si>
  <si>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</si>
  <si>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</si>
  <si>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</si>
  <si>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</si>
  <si>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</si>
  <si>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</si>
  <si>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</si>
  <si>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</si>
  <si>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</si>
  <si>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</si>
  <si>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</si>
  <si>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</si>
  <si>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</si>
  <si>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</si>
  <si>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</si>
  <si>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</si>
  <si>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</si>
  <si>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</si>
  <si>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</si>
  <si>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</si>
  <si>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</si>
  <si>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</si>
  <si>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</si>
  <si>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</si>
  <si>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</si>
  <si>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</si>
  <si>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</si>
  <si>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</si>
  <si>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</si>
  <si>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</si>
  <si>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</si>
  <si>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</si>
  <si>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</si>
  <si>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</si>
  <si>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</si>
  <si>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</si>
  <si>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</si>
  <si>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</si>
  <si>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</si>
  <si>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</si>
  <si>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</si>
  <si>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</si>
  <si>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</si>
  <si>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</si>
  <si>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</si>
  <si>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</si>
  <si>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</si>
  <si>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</si>
  <si>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</si>
  <si>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</si>
  <si>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</si>
  <si>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</si>
  <si>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</si>
  <si>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</si>
  <si>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</si>
  <si>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</si>
  <si>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</si>
  <si>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</si>
  <si>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</si>
  <si>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</si>
  <si>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</si>
  <si>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</si>
  <si>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</si>
  <si>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</si>
  <si>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</si>
  <si>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</si>
  <si>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</si>
  <si>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</si>
  <si>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</si>
  <si>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</si>
  <si>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</si>
  <si>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</si>
  <si>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</si>
  <si>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</si>
  <si>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</si>
  <si>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</si>
  <si>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</si>
  <si>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</si>
  <si>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</si>
  <si>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</si>
  <si>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</si>
  <si>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</si>
  <si>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</si>
  <si>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</si>
  <si>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</si>
  <si>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</si>
  <si>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</si>
  <si>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</si>
  <si>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</si>
  <si>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</si>
  <si>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</si>
  <si>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</si>
  <si>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</si>
  <si>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</si>
  <si>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</si>
  <si>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</si>
  <si>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</si>
  <si>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</si>
  <si>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</si>
  <si>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</si>
  <si>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</si>
  <si>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</si>
  <si>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</si>
  <si>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</si>
  <si>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</si>
  <si>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</si>
  <si>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</si>
  <si>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</si>
  <si>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</si>
  <si>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</si>
  <si>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</si>
  <si>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</si>
  <si>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</si>
  <si>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</si>
  <si>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</si>
  <si>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</si>
  <si>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</si>
  <si>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</si>
  <si>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</si>
  <si>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</si>
  <si>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</si>
  <si>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</si>
  <si>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</si>
  <si>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</si>
  <si>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</si>
  <si>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</si>
  <si>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</si>
  <si>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</si>
  <si>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</si>
  <si>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</si>
  <si>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</si>
  <si>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</si>
  <si>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</si>
  <si>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</si>
  <si>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</si>
  <si>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</si>
  <si>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</si>
  <si>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</si>
  <si>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</si>
  <si>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</si>
  <si>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</si>
  <si>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</si>
  <si>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</si>
  <si>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</si>
  <si>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</si>
  <si>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</si>
  <si>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</si>
  <si>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</si>
  <si>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</si>
  <si>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</si>
  <si>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</si>
  <si>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</si>
  <si>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</si>
  <si>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</si>
  <si>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</si>
  <si>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</si>
  <si>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</si>
  <si>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</si>
  <si>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</si>
  <si>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</si>
  <si>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</si>
  <si>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</si>
  <si>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</si>
  <si>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</si>
  <si>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</si>
  <si>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</si>
  <si>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</si>
  <si>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</si>
  <si>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</si>
  <si>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</si>
  <si>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</si>
  <si>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</si>
  <si>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</si>
  <si>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</si>
  <si>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</si>
  <si>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</si>
  <si>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</si>
  <si>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</si>
  <si>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</si>
  <si>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</si>
  <si>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</si>
  <si>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</si>
  <si>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</si>
  <si>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</si>
  <si>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</si>
  <si>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</si>
  <si>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</si>
  <si>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</si>
  <si>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</si>
  <si>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</si>
  <si>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</si>
  <si>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</si>
  <si>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</si>
  <si>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</si>
  <si>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</si>
  <si>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</si>
  <si>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</si>
  <si>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</si>
  <si>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</si>
  <si>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</si>
  <si>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</si>
  <si>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</si>
  <si>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</si>
  <si>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</si>
  <si>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</si>
  <si>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</si>
  <si>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</si>
  <si>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</si>
  <si>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</si>
  <si>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</si>
  <si>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</si>
  <si>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</si>
  <si>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</si>
  <si>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</si>
  <si>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</si>
  <si>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</si>
  <si>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</si>
  <si>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</si>
  <si>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</si>
  <si>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</si>
  <si>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</si>
  <si>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</si>
  <si>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</si>
  <si>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</si>
  <si>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</si>
  <si>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</si>
  <si>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</si>
  <si>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</si>
  <si>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</si>
  <si>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</si>
  <si>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</si>
  <si>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</si>
  <si>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</si>
  <si>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</si>
  <si>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</si>
  <si>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</si>
  <si>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</si>
  <si>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</si>
  <si>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</si>
  <si>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</si>
  <si>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</si>
  <si>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</si>
  <si>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</si>
  <si>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</si>
  <si>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</si>
  <si>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</si>
  <si>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</si>
  <si>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</si>
  <si>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</si>
  <si>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</si>
  <si>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</si>
  <si>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</si>
  <si>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</si>
  <si>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</si>
  <si>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</si>
  <si>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</si>
  <si>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</si>
  <si>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</si>
  <si>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</si>
  <si>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</si>
  <si>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</si>
  <si>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</si>
  <si>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</si>
  <si>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</si>
  <si>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</si>
  <si>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</si>
  <si>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</si>
  <si>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</si>
  <si>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</si>
  <si>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</si>
  <si>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</si>
  <si>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</si>
  <si>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</si>
  <si>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</si>
  <si>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</si>
  <si>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</si>
  <si>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</si>
  <si>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</si>
  <si>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</si>
  <si>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</si>
  <si>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</si>
  <si>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</si>
  <si>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</si>
  <si>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</si>
  <si>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</si>
  <si>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</si>
  <si>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</si>
  <si>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</si>
  <si>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</si>
  <si>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Column Labels</t>
  </si>
  <si>
    <t>Grand Total</t>
  </si>
  <si>
    <t>Row Labels</t>
  </si>
  <si>
    <t>Count of outcome</t>
  </si>
  <si>
    <t>date ended conversion</t>
  </si>
  <si>
    <t>date created conversion</t>
  </si>
  <si>
    <t>number successful</t>
  </si>
  <si>
    <t>number failed</t>
  </si>
  <si>
    <t>number canceled</t>
  </si>
  <si>
    <t>total  projects</t>
  </si>
  <si>
    <t>percentage successful</t>
  </si>
  <si>
    <t>percentage failed</t>
  </si>
  <si>
    <t>percentage canceled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</si>
  <si>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</si>
  <si>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</si>
  <si>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</si>
  <si>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</si>
  <si>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</si>
  <si>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</si>
  <si>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</si>
  <si>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</si>
  <si>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</si>
  <si>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</si>
  <si>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</si>
  <si>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</si>
  <si>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</si>
  <si>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Qtr1</t>
  </si>
  <si>
    <t>Qtr2</t>
  </si>
  <si>
    <t>Qtr3</t>
  </si>
  <si>
    <t>Qtr4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</si>
  <si>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</si>
  <si>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</si>
  <si>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</si>
  <si>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</si>
  <si>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</si>
  <si>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</si>
  <si>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</si>
  <si>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</si>
  <si>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</si>
  <si>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</si>
  <si>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</si>
  <si>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</si>
  <si>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All</t>
  </si>
  <si>
    <t>date created conversion (Year)</t>
  </si>
  <si>
    <t>Mean backers</t>
  </si>
  <si>
    <t>Median</t>
  </si>
  <si>
    <t>Minimum</t>
  </si>
  <si>
    <t>Maximum</t>
  </si>
  <si>
    <t>Variance</t>
  </si>
  <si>
    <t>St dev.</t>
  </si>
  <si>
    <t>backers</t>
  </si>
  <si>
    <t>Outcome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</si>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</sst>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.xlsx]Pivot table!PivotTable2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campaigns successful per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A-4B52-87B8-D4BFBA1F6BBD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9A-4B52-87B8-D4BFBA1F6BBD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9A-4B52-87B8-D4BFBA1F6BBD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9A-4B52-87B8-D4BFBA1F6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9280863"/>
        <c:axId val="1039281279"/>
      </c:barChart>
      <c:catAx>
        <c:axId val="103928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81279"/>
        <c:crosses val="autoZero"/>
        <c:auto val="1"/>
        <c:lblAlgn val="ctr"/>
        <c:lblOffset val="100"/>
        <c:noMultiLvlLbl val="0"/>
      </c:catAx>
      <c:valAx>
        <c:axId val="103928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8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.xlsx]Pivot table 2!PivotTable3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6-45E2-A17F-9E41A87C4974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6-45E2-A17F-9E41A87C4974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36-45E2-A17F-9E41A87C4974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36-45E2-A17F-9E41A87C4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6297647"/>
        <c:axId val="1246298063"/>
      </c:barChart>
      <c:catAx>
        <c:axId val="1246297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298063"/>
        <c:crosses val="autoZero"/>
        <c:auto val="1"/>
        <c:lblAlgn val="ctr"/>
        <c:lblOffset val="100"/>
        <c:noMultiLvlLbl val="0"/>
      </c:catAx>
      <c:valAx>
        <c:axId val="12462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29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.xlsx]Pivot line graph!PivotTable3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Campaigns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'Pivot line graph'!$A$6:$A$22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line graph'!$B$6:$B$22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B-4C93-B157-20C827BF46C0}"/>
            </c:ext>
          </c:extLst>
        </c:ser>
        <c:ser>
          <c:idx val="1"/>
          <c:order val="1"/>
          <c:tx>
            <c:strRef>
              <c:f>'Pivot 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'Pivot line graph'!$A$6:$A$22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line graph'!$C$6:$C$22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B-4C93-B157-20C827BF46C0}"/>
            </c:ext>
          </c:extLst>
        </c:ser>
        <c:ser>
          <c:idx val="2"/>
          <c:order val="2"/>
          <c:tx>
            <c:strRef>
              <c:f>'Pivot line graph'!$D$4:$D$5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'Pivot line graph'!$A$6:$A$22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line graph'!$D$6:$D$22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DB-4C93-B157-20C827BF46C0}"/>
            </c:ext>
          </c:extLst>
        </c:ser>
        <c:ser>
          <c:idx val="3"/>
          <c:order val="3"/>
          <c:tx>
            <c:strRef>
              <c:f>'Pivot line graph'!$E$4:$E$5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'Pivot line graph'!$A$6:$A$22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line graph'!$E$6:$E$22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DB-4C93-B157-20C827BF4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804032"/>
        <c:axId val="1138011200"/>
      </c:lineChart>
      <c:catAx>
        <c:axId val="143580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11200"/>
        <c:crosses val="autoZero"/>
        <c:auto val="1"/>
        <c:lblAlgn val="ctr"/>
        <c:lblOffset val="100"/>
        <c:noMultiLvlLbl val="0"/>
      </c:catAx>
      <c:valAx>
        <c:axId val="113801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80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Sheet1!$F$1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59</c:v>
                </c:pt>
                <c:pt idx="1">
                  <c:v>83</c:v>
                </c:pt>
                <c:pt idx="2">
                  <c:v>52</c:v>
                </c:pt>
                <c:pt idx="3">
                  <c:v>44</c:v>
                </c:pt>
                <c:pt idx="4">
                  <c:v>100</c:v>
                </c:pt>
                <c:pt idx="5">
                  <c:v>100</c:v>
                </c:pt>
                <c:pt idx="6">
                  <c:v>79</c:v>
                </c:pt>
                <c:pt idx="7">
                  <c:v>100</c:v>
                </c:pt>
                <c:pt idx="8">
                  <c:v>67</c:v>
                </c:pt>
                <c:pt idx="9">
                  <c:v>79</c:v>
                </c:pt>
                <c:pt idx="10">
                  <c:v>73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6D-4598-96CF-37EAEBE271A0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Sheet1!$G$2:$G$13</c:f>
              <c:numCache>
                <c:formatCode>General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40</c:v>
                </c:pt>
                <c:pt idx="3">
                  <c:v>56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25</c:v>
                </c:pt>
                <c:pt idx="9">
                  <c:v>21</c:v>
                </c:pt>
                <c:pt idx="10">
                  <c:v>27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6D-4598-96CF-37EAEBE271A0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Sheet1!$H$2:$H$13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6D-4598-96CF-37EAEBE27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36975"/>
        <c:axId val="2669302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C6D-4598-96CF-37EAEBE271A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6D-4598-96CF-37EAEBE271A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6D-4598-96CF-37EAEBE271A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total 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6D-4598-96CF-37EAEBE271A0}"/>
                  </c:ext>
                </c:extLst>
              </c15:ser>
            </c15:filteredLineSeries>
          </c:ext>
        </c:extLst>
      </c:lineChart>
      <c:catAx>
        <c:axId val="553836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30239"/>
        <c:crosses val="autoZero"/>
        <c:auto val="1"/>
        <c:lblAlgn val="ctr"/>
        <c:lblOffset val="100"/>
        <c:noMultiLvlLbl val="0"/>
      </c:catAx>
      <c:valAx>
        <c:axId val="26693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2.5872023989681456E-2"/>
              <c:y val="0.31558490396524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3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52386</xdr:colOff>
      <xdr:row>2</xdr:row>
      <xdr:rowOff>85725</xdr:rowOff>
    </xdr:from>
    <xdr:to>
      <xdr:col>19</xdr:col>
      <xdr:colOff>104775</xdr:colOff>
      <xdr:row>21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BD0AFD-109D-D079-F782-13CD3CEC8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61911</xdr:colOff>
      <xdr:row>4</xdr:row>
      <xdr:rowOff>190499</xdr:rowOff>
    </xdr:from>
    <xdr:to>
      <xdr:col>17</xdr:col>
      <xdr:colOff>447674</xdr:colOff>
      <xdr:row>26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24EB81-61C1-797C-2F09-5AC8B4D36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3</xdr:row>
      <xdr:rowOff>180975</xdr:rowOff>
    </xdr:from>
    <xdr:to>
      <xdr:col>12</xdr:col>
      <xdr:colOff>590550</xdr:colOff>
      <xdr:row>22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FF6CC9-730A-7B0F-BC20-A82FE7DA0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14</xdr:row>
      <xdr:rowOff>85725</xdr:rowOff>
    </xdr:from>
    <xdr:to>
      <xdr:col>17</xdr:col>
      <xdr:colOff>228600</xdr:colOff>
      <xdr:row>33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EDFAA1-C48C-D2AD-563F-7837A8428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ce carlos" refreshedDate="44990.090706944444" createdVersion="8" refreshedVersion="8" minRefreshableVersion="3" recordCount="1001" xr:uid="{FD12EC76-1736-404F-9674-317B74EF530F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ice carlos" refreshedDate="44994.891277199073" backgroundQuery="1" createdVersion="8" refreshedVersion="8" minRefreshableVersion="3" recordCount="0" supportSubquery="1" supportAdvancedDrill="1" xr:uid="{094D28EF-78C0-46CC-B739-0A200FAF1A26}">
  <cacheSource type="external" connectionId="1"/>
  <cacheFields count="7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date created conversion].[date created conversion]" caption="date created conversion" numFmtId="0" hierarchy="13" level="1">
      <sharedItems containsSemiMixedTypes="0" containsNonDate="0" containsDate="1" containsString="0" minDate="2010-02-05T06:00:00" maxDate="2019-02-22T06:00:00" count="72">
        <d v="2010-02-05T06:00:00"/>
        <d v="2010-02-09T06:00:00"/>
        <d v="2010-02-11T06:00:00"/>
        <d v="2010-02-14T06:00:00"/>
        <d v="2010-02-27T06:00:00"/>
        <d v="2011-02-02T06:00:00"/>
        <d v="2011-02-11T06:00:00"/>
        <d v="2011-02-14T06:00:00"/>
        <d v="2011-02-16T06:00:00"/>
        <d v="2011-02-17T06:00:00"/>
        <d v="2011-02-21T06:00:00"/>
        <d v="2011-02-26T06:00:00"/>
        <d v="2012-02-05T06:00:00"/>
        <d v="2012-02-09T06:00:00"/>
        <d v="2012-02-12T06:00:00"/>
        <d v="2012-02-16T06:00:00"/>
        <d v="2012-02-20T06:00:00"/>
        <d v="2012-02-24T06:00:00"/>
        <d v="2012-02-27T06:00:00"/>
        <d v="2012-02-29T06:00:00"/>
        <d v="2013-02-03T06:00:00"/>
        <d v="2013-02-04T06:00:00"/>
        <d v="2013-02-09T06:00:00"/>
        <d v="2013-02-12T06:00:00"/>
        <d v="2013-02-23T06:00:00"/>
        <d v="2013-02-25T06:00:00"/>
        <d v="2013-02-27T06:00:00"/>
        <d v="2014-02-10T06:00:00"/>
        <d v="2014-02-14T06:00:00"/>
        <d v="2014-02-22T06:00:00"/>
        <d v="2014-02-26T06:00:00"/>
        <d v="2014-02-28T06:00:00"/>
        <d v="2015-02-03T06:00:00"/>
        <d v="2015-02-08T06:00:00"/>
        <d v="2015-02-11T06:00:00"/>
        <d v="2015-02-12T06:00:00"/>
        <d v="2015-02-20T06:00:00"/>
        <d v="2015-02-21T06:00:00"/>
        <d v="2015-02-25T06:00:00"/>
        <d v="2015-02-26T06:00:00"/>
        <d v="2015-02-28T06:00:00"/>
        <d v="2016-02-03T06:00:00"/>
        <d v="2016-02-05T06:00:00"/>
        <d v="2016-02-08T06:00:00"/>
        <d v="2016-02-19T06:00:00"/>
        <d v="2016-02-22T06:00:00"/>
        <d v="2016-02-24T06:00:00"/>
        <d v="2016-02-25T06:00:00"/>
        <d v="2016-02-26T06:00:00"/>
        <d v="2017-02-03T06:00:00"/>
        <d v="2017-02-10T06:00:00"/>
        <d v="2017-02-13T06:00:00"/>
        <d v="2017-02-16T06:00:00"/>
        <d v="2017-02-17T06:00:00"/>
        <d v="2017-02-20T06:00:00"/>
        <d v="2017-02-21T06:00:00"/>
        <d v="2017-02-22T06:00:00"/>
        <d v="2017-02-28T06:00:00"/>
        <d v="2018-02-03T06:00:00"/>
        <d v="2018-02-05T06:00:00"/>
        <d v="2018-02-07T06:00:00"/>
        <d v="2018-02-10T06:00:00"/>
        <d v="2018-02-11T06:00:00"/>
        <d v="2018-02-21T06:00:00"/>
        <d v="2018-02-23T06:00:00"/>
        <d v="2018-02-25T06:00:00"/>
        <d v="2019-02-07T06:00:00"/>
        <d v="2019-02-09T06:00:00"/>
        <d v="2019-02-13T06:00:00"/>
        <d v="2019-02-14T06:00:00"/>
        <d v="2019-02-19T06:00:00"/>
        <d v="2019-02-22T06:00:00"/>
      </sharedItems>
      <extLst>
        <ext xmlns:x15="http://schemas.microsoft.com/office/spreadsheetml/2010/11/main" uri="{4F2E5C28-24EA-4eb8-9CBF-B6C8F9C3D259}">
          <x15:cachedUniqueNames>
            <x15:cachedUniqueName index="0" name="[Range].[date created conversion].&amp;[2010-02-05T06:00:00]"/>
            <x15:cachedUniqueName index="1" name="[Range].[date created conversion].&amp;[2010-02-09T06:00:00]"/>
            <x15:cachedUniqueName index="2" name="[Range].[date created conversion].&amp;[2010-02-11T06:00:00]"/>
            <x15:cachedUniqueName index="3" name="[Range].[date created conversion].&amp;[2010-02-14T06:00:00]"/>
            <x15:cachedUniqueName index="4" name="[Range].[date created conversion].&amp;[2010-02-27T06:00:00]"/>
            <x15:cachedUniqueName index="5" name="[Range].[date created conversion].&amp;[2011-02-02T06:00:00]"/>
            <x15:cachedUniqueName index="6" name="[Range].[date created conversion].&amp;[2011-02-11T06:00:00]"/>
            <x15:cachedUniqueName index="7" name="[Range].[date created conversion].&amp;[2011-02-14T06:00:00]"/>
            <x15:cachedUniqueName index="8" name="[Range].[date created conversion].&amp;[2011-02-16T06:00:00]"/>
            <x15:cachedUniqueName index="9" name="[Range].[date created conversion].&amp;[2011-02-17T06:00:00]"/>
            <x15:cachedUniqueName index="10" name="[Range].[date created conversion].&amp;[2011-02-21T06:00:00]"/>
            <x15:cachedUniqueName index="11" name="[Range].[date created conversion].&amp;[2011-02-26T06:00:00]"/>
            <x15:cachedUniqueName index="12" name="[Range].[date created conversion].&amp;[2012-02-05T06:00:00]"/>
            <x15:cachedUniqueName index="13" name="[Range].[date created conversion].&amp;[2012-02-09T06:00:00]"/>
            <x15:cachedUniqueName index="14" name="[Range].[date created conversion].&amp;[2012-02-12T06:00:00]"/>
            <x15:cachedUniqueName index="15" name="[Range].[date created conversion].&amp;[2012-02-16T06:00:00]"/>
            <x15:cachedUniqueName index="16" name="[Range].[date created conversion].&amp;[2012-02-20T06:00:00]"/>
            <x15:cachedUniqueName index="17" name="[Range].[date created conversion].&amp;[2012-02-24T06:00:00]"/>
            <x15:cachedUniqueName index="18" name="[Range].[date created conversion].&amp;[2012-02-27T06:00:00]"/>
            <x15:cachedUniqueName index="19" name="[Range].[date created conversion].&amp;[2012-02-29T06:00:00]"/>
            <x15:cachedUniqueName index="20" name="[Range].[date created conversion].&amp;[2013-02-03T06:00:00]"/>
            <x15:cachedUniqueName index="21" name="[Range].[date created conversion].&amp;[2013-02-04T06:00:00]"/>
            <x15:cachedUniqueName index="22" name="[Range].[date created conversion].&amp;[2013-02-09T06:00:00]"/>
            <x15:cachedUniqueName index="23" name="[Range].[date created conversion].&amp;[2013-02-12T06:00:00]"/>
            <x15:cachedUniqueName index="24" name="[Range].[date created conversion].&amp;[2013-02-23T06:00:00]"/>
            <x15:cachedUniqueName index="25" name="[Range].[date created conversion].&amp;[2013-02-25T06:00:00]"/>
            <x15:cachedUniqueName index="26" name="[Range].[date created conversion].&amp;[2013-02-27T06:00:00]"/>
            <x15:cachedUniqueName index="27" name="[Range].[date created conversion].&amp;[2014-02-10T06:00:00]"/>
            <x15:cachedUniqueName index="28" name="[Range].[date created conversion].&amp;[2014-02-14T06:00:00]"/>
            <x15:cachedUniqueName index="29" name="[Range].[date created conversion].&amp;[2014-02-22T06:00:00]"/>
            <x15:cachedUniqueName index="30" name="[Range].[date created conversion].&amp;[2014-02-26T06:00:00]"/>
            <x15:cachedUniqueName index="31" name="[Range].[date created conversion].&amp;[2014-02-28T06:00:00]"/>
            <x15:cachedUniqueName index="32" name="[Range].[date created conversion].&amp;[2015-02-03T06:00:00]"/>
            <x15:cachedUniqueName index="33" name="[Range].[date created conversion].&amp;[2015-02-08T06:00:00]"/>
            <x15:cachedUniqueName index="34" name="[Range].[date created conversion].&amp;[2015-02-11T06:00:00]"/>
            <x15:cachedUniqueName index="35" name="[Range].[date created conversion].&amp;[2015-02-12T06:00:00]"/>
            <x15:cachedUniqueName index="36" name="[Range].[date created conversion].&amp;[2015-02-20T06:00:00]"/>
            <x15:cachedUniqueName index="37" name="[Range].[date created conversion].&amp;[2015-02-21T06:00:00]"/>
            <x15:cachedUniqueName index="38" name="[Range].[date created conversion].&amp;[2015-02-25T06:00:00]"/>
            <x15:cachedUniqueName index="39" name="[Range].[date created conversion].&amp;[2015-02-26T06:00:00]"/>
            <x15:cachedUniqueName index="40" name="[Range].[date created conversion].&amp;[2015-02-28T06:00:00]"/>
            <x15:cachedUniqueName index="41" name="[Range].[date created conversion].&amp;[2016-02-03T06:00:00]"/>
            <x15:cachedUniqueName index="42" name="[Range].[date created conversion].&amp;[2016-02-05T06:00:00]"/>
            <x15:cachedUniqueName index="43" name="[Range].[date created conversion].&amp;[2016-02-08T06:00:00]"/>
            <x15:cachedUniqueName index="44" name="[Range].[date created conversion].&amp;[2016-02-19T06:00:00]"/>
            <x15:cachedUniqueName index="45" name="[Range].[date created conversion].&amp;[2016-02-22T06:00:00]"/>
            <x15:cachedUniqueName index="46" name="[Range].[date created conversion].&amp;[2016-02-24T06:00:00]"/>
            <x15:cachedUniqueName index="47" name="[Range].[date created conversion].&amp;[2016-02-25T06:00:00]"/>
            <x15:cachedUniqueName index="48" name="[Range].[date created conversion].&amp;[2016-02-26T06:00:00]"/>
            <x15:cachedUniqueName index="49" name="[Range].[date created conversion].&amp;[2017-02-03T06:00:00]"/>
            <x15:cachedUniqueName index="50" name="[Range].[date created conversion].&amp;[2017-02-10T06:00:00]"/>
            <x15:cachedUniqueName index="51" name="[Range].[date created conversion].&amp;[2017-02-13T06:00:00]"/>
            <x15:cachedUniqueName index="52" name="[Range].[date created conversion].&amp;[2017-02-16T06:00:00]"/>
            <x15:cachedUniqueName index="53" name="[Range].[date created conversion].&amp;[2017-02-17T06:00:00]"/>
            <x15:cachedUniqueName index="54" name="[Range].[date created conversion].&amp;[2017-02-20T06:00:00]"/>
            <x15:cachedUniqueName index="55" name="[Range].[date created conversion].&amp;[2017-02-21T06:00:00]"/>
            <x15:cachedUniqueName index="56" name="[Range].[date created conversion].&amp;[2017-02-22T06:00:00]"/>
            <x15:cachedUniqueName index="57" name="[Range].[date created conversion].&amp;[2017-02-28T06:00:00]"/>
            <x15:cachedUniqueName index="58" name="[Range].[date created conversion].&amp;[2018-02-03T06:00:00]"/>
            <x15:cachedUniqueName index="59" name="[Range].[date created conversion].&amp;[2018-02-05T06:00:00]"/>
            <x15:cachedUniqueName index="60" name="[Range].[date created conversion].&amp;[2018-02-07T06:00:00]"/>
            <x15:cachedUniqueName index="61" name="[Range].[date created conversion].&amp;[2018-02-10T06:00:00]"/>
            <x15:cachedUniqueName index="62" name="[Range].[date created conversion].&amp;[2018-02-11T06:00:00]"/>
            <x15:cachedUniqueName index="63" name="[Range].[date created conversion].&amp;[2018-02-21T06:00:00]"/>
            <x15:cachedUniqueName index="64" name="[Range].[date created conversion].&amp;[2018-02-23T06:00:00]"/>
            <x15:cachedUniqueName index="65" name="[Range].[date created conversion].&amp;[2018-02-25T06:00:00]"/>
            <x15:cachedUniqueName index="66" name="[Range].[date created conversion].&amp;[2019-02-07T06:00:00]"/>
            <x15:cachedUniqueName index="67" name="[Range].[date created conversion].&amp;[2019-02-09T06:00:00]"/>
            <x15:cachedUniqueName index="68" name="[Range].[date created conversion].&amp;[2019-02-13T06:00:00]"/>
            <x15:cachedUniqueName index="69" name="[Range].[date created conversion].&amp;[2019-02-14T06:00:00]"/>
            <x15:cachedUniqueName index="70" name="[Range].[date created conversion].&amp;[2019-02-19T06:00:00]"/>
            <x15:cachedUniqueName index="71" name="[Range].[date created conversion].&amp;[2019-02-22T06:00:00]"/>
          </x15:cachedUniqueNames>
        </ext>
      </extLst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Quarter)].[date created conversion (Quarter)]" caption="date created conversion (Quarter)" numFmtId="0" hierarchy="21" level="1">
      <sharedItems count="4">
        <s v="Qtr1"/>
        <s v="Qtr2"/>
        <s v="Qtr3"/>
        <s v="Qtr4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>
      <fieldsUsage count="2">
        <fieldUsage x="-1"/>
        <fieldUsage x="1"/>
      </fieldsUsage>
    </cacheHierarchy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6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x v="0"/>
    <n v="0"/>
    <n v="0"/>
    <x v="0"/>
    <x v="0"/>
    <n v="0"/>
    <x v="0"/>
    <s v="CAD"/>
    <x v="0"/>
    <x v="0"/>
    <b v="0"/>
    <b v="0"/>
    <x v="0"/>
    <x v="0"/>
    <x v="0"/>
  </r>
  <r>
    <n v="1"/>
    <x v="1"/>
    <s v="Managed bottom-line architecture"/>
    <x v="1"/>
    <n v="14560"/>
    <n v="1040"/>
    <x v="1"/>
    <x v="1"/>
    <n v="92.151898734177209"/>
    <x v="1"/>
    <s v="USD"/>
    <x v="1"/>
    <x v="1"/>
    <b v="0"/>
    <b v="1"/>
    <x v="1"/>
    <x v="1"/>
    <x v="1"/>
  </r>
  <r>
    <n v="2"/>
    <x v="2"/>
    <s v="Function-based leadingedge pricing structure"/>
    <x v="2"/>
    <n v="142523"/>
    <n v="131.4787822878229"/>
    <x v="1"/>
    <x v="2"/>
    <n v="100.01614035087719"/>
    <x v="2"/>
    <s v="AUD"/>
    <x v="2"/>
    <x v="2"/>
    <b v="0"/>
    <b v="0"/>
    <x v="2"/>
    <x v="2"/>
    <x v="2"/>
  </r>
  <r>
    <n v="3"/>
    <x v="3"/>
    <s v="Vision-oriented fresh-thinking conglomeration"/>
    <x v="3"/>
    <n v="2477"/>
    <n v="58.976190476190467"/>
    <x v="0"/>
    <x v="3"/>
    <n v="103.20833333333333"/>
    <x v="1"/>
    <s v="USD"/>
    <x v="3"/>
    <x v="3"/>
    <b v="0"/>
    <b v="0"/>
    <x v="1"/>
    <x v="1"/>
    <x v="1"/>
  </r>
  <r>
    <n v="4"/>
    <x v="4"/>
    <s v="Proactive foreground core"/>
    <x v="4"/>
    <n v="5265"/>
    <n v="69.276315789473685"/>
    <x v="0"/>
    <x v="4"/>
    <n v="99.339622641509436"/>
    <x v="1"/>
    <s v="USD"/>
    <x v="4"/>
    <x v="4"/>
    <b v="0"/>
    <b v="0"/>
    <x v="3"/>
    <x v="3"/>
    <x v="3"/>
  </r>
  <r>
    <n v="5"/>
    <x v="5"/>
    <s v="Open-source optimizing database"/>
    <x v="4"/>
    <n v="13195"/>
    <n v="173.61842105263159"/>
    <x v="1"/>
    <x v="5"/>
    <n v="75.833333333333329"/>
    <x v="3"/>
    <s v="DKK"/>
    <x v="5"/>
    <x v="5"/>
    <b v="0"/>
    <b v="0"/>
    <x v="3"/>
    <x v="3"/>
    <x v="3"/>
  </r>
  <r>
    <n v="6"/>
    <x v="6"/>
    <s v="Operative upward-trending algorithm"/>
    <x v="5"/>
    <n v="1090"/>
    <n v="20.961538461538463"/>
    <x v="0"/>
    <x v="6"/>
    <n v="60.555555555555557"/>
    <x v="4"/>
    <s v="GBP"/>
    <x v="6"/>
    <x v="6"/>
    <b v="0"/>
    <b v="0"/>
    <x v="4"/>
    <x v="4"/>
    <x v="4"/>
  </r>
  <r>
    <n v="7"/>
    <x v="7"/>
    <s v="Centralized cohesive challenge"/>
    <x v="6"/>
    <n v="14741"/>
    <n v="327.57777777777778"/>
    <x v="1"/>
    <x v="7"/>
    <n v="64.93832599118943"/>
    <x v="3"/>
    <s v="DKK"/>
    <x v="7"/>
    <x v="7"/>
    <b v="0"/>
    <b v="0"/>
    <x v="3"/>
    <x v="3"/>
    <x v="3"/>
  </r>
  <r>
    <n v="8"/>
    <x v="8"/>
    <s v="Exclusive attitude-oriented intranet"/>
    <x v="7"/>
    <n v="21946"/>
    <n v="19.932788374205266"/>
    <x v="2"/>
    <x v="8"/>
    <n v="30.997175141242938"/>
    <x v="3"/>
    <s v="DKK"/>
    <x v="8"/>
    <x v="8"/>
    <b v="0"/>
    <b v="0"/>
    <x v="3"/>
    <x v="3"/>
    <x v="3"/>
  </r>
  <r>
    <n v="9"/>
    <x v="9"/>
    <s v="Open-source fresh-thinking model"/>
    <x v="8"/>
    <n v="3208"/>
    <n v="51.741935483870968"/>
    <x v="0"/>
    <x v="9"/>
    <n v="72.909090909090907"/>
    <x v="1"/>
    <s v="USD"/>
    <x v="9"/>
    <x v="9"/>
    <b v="0"/>
    <b v="0"/>
    <x v="5"/>
    <x v="1"/>
    <x v="5"/>
  </r>
  <r>
    <n v="10"/>
    <x v="10"/>
    <s v="Monitored empowering installation"/>
    <x v="5"/>
    <n v="13838"/>
    <n v="266.11538461538464"/>
    <x v="1"/>
    <x v="10"/>
    <n v="62.9"/>
    <x v="1"/>
    <s v="USD"/>
    <x v="10"/>
    <x v="10"/>
    <b v="0"/>
    <b v="0"/>
    <x v="6"/>
    <x v="4"/>
    <x v="6"/>
  </r>
  <r>
    <n v="11"/>
    <x v="11"/>
    <s v="Grass-roots zero administration system engine"/>
    <x v="9"/>
    <n v="3030"/>
    <n v="48.095238095238095"/>
    <x v="0"/>
    <x v="11"/>
    <n v="112.22222222222223"/>
    <x v="1"/>
    <s v="USD"/>
    <x v="11"/>
    <x v="11"/>
    <b v="0"/>
    <b v="1"/>
    <x v="3"/>
    <x v="3"/>
    <x v="3"/>
  </r>
  <r>
    <n v="12"/>
    <x v="12"/>
    <s v="Assimilated hybrid intranet"/>
    <x v="9"/>
    <n v="5629"/>
    <n v="89.349206349206341"/>
    <x v="0"/>
    <x v="12"/>
    <n v="102.34545454545454"/>
    <x v="1"/>
    <s v="USD"/>
    <x v="12"/>
    <x v="12"/>
    <b v="0"/>
    <b v="0"/>
    <x v="6"/>
    <x v="4"/>
    <x v="6"/>
  </r>
  <r>
    <n v="13"/>
    <x v="13"/>
    <s v="Multi-tiered directional open architecture"/>
    <x v="3"/>
    <n v="10295"/>
    <n v="245.11904761904765"/>
    <x v="1"/>
    <x v="13"/>
    <n v="105.05102040816327"/>
    <x v="1"/>
    <s v="USD"/>
    <x v="13"/>
    <x v="13"/>
    <b v="0"/>
    <b v="0"/>
    <x v="7"/>
    <x v="1"/>
    <x v="7"/>
  </r>
  <r>
    <n v="14"/>
    <x v="14"/>
    <s v="Cloned directional synergy"/>
    <x v="10"/>
    <n v="18829"/>
    <n v="66.769503546099301"/>
    <x v="0"/>
    <x v="14"/>
    <n v="94.144999999999996"/>
    <x v="1"/>
    <s v="USD"/>
    <x v="14"/>
    <x v="14"/>
    <b v="0"/>
    <b v="0"/>
    <x v="7"/>
    <x v="1"/>
    <x v="7"/>
  </r>
  <r>
    <n v="15"/>
    <x v="15"/>
    <s v="Extended eco-centric pricing structure"/>
    <x v="11"/>
    <n v="38414"/>
    <n v="47.307881773399011"/>
    <x v="0"/>
    <x v="15"/>
    <n v="84.986725663716811"/>
    <x v="1"/>
    <s v="USD"/>
    <x v="15"/>
    <x v="15"/>
    <b v="0"/>
    <b v="0"/>
    <x v="8"/>
    <x v="2"/>
    <x v="8"/>
  </r>
  <r>
    <n v="16"/>
    <x v="16"/>
    <s v="Cross-platform systemic adapter"/>
    <x v="12"/>
    <n v="11041"/>
    <n v="649.47058823529414"/>
    <x v="1"/>
    <x v="16"/>
    <n v="110.41"/>
    <x v="1"/>
    <s v="USD"/>
    <x v="16"/>
    <x v="16"/>
    <b v="0"/>
    <b v="0"/>
    <x v="9"/>
    <x v="5"/>
    <x v="9"/>
  </r>
  <r>
    <n v="17"/>
    <x v="17"/>
    <s v="Seamless 4thgeneration methodology"/>
    <x v="13"/>
    <n v="134845"/>
    <n v="159.39125295508273"/>
    <x v="1"/>
    <x v="17"/>
    <n v="107.96236989591674"/>
    <x v="1"/>
    <s v="USD"/>
    <x v="17"/>
    <x v="17"/>
    <b v="0"/>
    <b v="0"/>
    <x v="10"/>
    <x v="4"/>
    <x v="10"/>
  </r>
  <r>
    <n v="18"/>
    <x v="18"/>
    <s v="Exclusive needs-based adapter"/>
    <x v="14"/>
    <n v="6089"/>
    <n v="66.912087912087912"/>
    <x v="3"/>
    <x v="18"/>
    <n v="45.103703703703701"/>
    <x v="1"/>
    <s v="USD"/>
    <x v="18"/>
    <x v="18"/>
    <b v="0"/>
    <b v="0"/>
    <x v="3"/>
    <x v="3"/>
    <x v="3"/>
  </r>
  <r>
    <n v="19"/>
    <x v="19"/>
    <s v="Down-sized cohesive archive"/>
    <x v="15"/>
    <n v="30331"/>
    <n v="48.529600000000002"/>
    <x v="0"/>
    <x v="19"/>
    <n v="45.001483679525222"/>
    <x v="1"/>
    <s v="USD"/>
    <x v="19"/>
    <x v="19"/>
    <b v="0"/>
    <b v="1"/>
    <x v="3"/>
    <x v="3"/>
    <x v="3"/>
  </r>
  <r>
    <n v="20"/>
    <x v="20"/>
    <s v="Proactive composite alliance"/>
    <x v="16"/>
    <n v="147936"/>
    <n v="112.24279210925646"/>
    <x v="1"/>
    <x v="20"/>
    <n v="105.97134670487107"/>
    <x v="1"/>
    <s v="USD"/>
    <x v="20"/>
    <x v="20"/>
    <b v="0"/>
    <b v="0"/>
    <x v="6"/>
    <x v="4"/>
    <x v="6"/>
  </r>
  <r>
    <n v="21"/>
    <x v="21"/>
    <s v="Re-engineered intangible definition"/>
    <x v="17"/>
    <n v="38533"/>
    <n v="40.992553191489364"/>
    <x v="0"/>
    <x v="21"/>
    <n v="69.055555555555557"/>
    <x v="1"/>
    <s v="USD"/>
    <x v="21"/>
    <x v="21"/>
    <b v="0"/>
    <b v="0"/>
    <x v="3"/>
    <x v="3"/>
    <x v="3"/>
  </r>
  <r>
    <n v="22"/>
    <x v="22"/>
    <s v="Enhanced dynamic definition"/>
    <x v="18"/>
    <n v="75690"/>
    <n v="128.07106598984771"/>
    <x v="1"/>
    <x v="22"/>
    <n v="85.044943820224717"/>
    <x v="1"/>
    <s v="USD"/>
    <x v="22"/>
    <x v="22"/>
    <b v="0"/>
    <b v="0"/>
    <x v="3"/>
    <x v="3"/>
    <x v="3"/>
  </r>
  <r>
    <n v="23"/>
    <x v="23"/>
    <s v="Devolved next generation adapter"/>
    <x v="6"/>
    <n v="14942"/>
    <n v="332.04444444444448"/>
    <x v="1"/>
    <x v="23"/>
    <n v="105.22535211267606"/>
    <x v="4"/>
    <s v="GBP"/>
    <x v="23"/>
    <x v="23"/>
    <b v="0"/>
    <b v="0"/>
    <x v="4"/>
    <x v="4"/>
    <x v="4"/>
  </r>
  <r>
    <n v="24"/>
    <x v="24"/>
    <s v="Cross-platform intermediate frame"/>
    <x v="19"/>
    <n v="104257"/>
    <n v="112.83225108225108"/>
    <x v="1"/>
    <x v="24"/>
    <n v="39.003741114852225"/>
    <x v="1"/>
    <s v="USD"/>
    <x v="24"/>
    <x v="24"/>
    <b v="0"/>
    <b v="0"/>
    <x v="8"/>
    <x v="2"/>
    <x v="8"/>
  </r>
  <r>
    <n v="25"/>
    <x v="25"/>
    <s v="Monitored impactful analyzer"/>
    <x v="20"/>
    <n v="11904"/>
    <n v="216.43636363636364"/>
    <x v="1"/>
    <x v="25"/>
    <n v="73.030674846625772"/>
    <x v="1"/>
    <s v="USD"/>
    <x v="25"/>
    <x v="25"/>
    <b v="0"/>
    <b v="1"/>
    <x v="11"/>
    <x v="6"/>
    <x v="11"/>
  </r>
  <r>
    <n v="26"/>
    <x v="26"/>
    <s v="Optional responsive customer loyalty"/>
    <x v="21"/>
    <n v="51814"/>
    <n v="48.199069767441863"/>
    <x v="3"/>
    <x v="26"/>
    <n v="35.009459459459457"/>
    <x v="1"/>
    <s v="USD"/>
    <x v="26"/>
    <x v="26"/>
    <b v="0"/>
    <b v="0"/>
    <x v="3"/>
    <x v="3"/>
    <x v="3"/>
  </r>
  <r>
    <n v="27"/>
    <x v="27"/>
    <s v="Diverse transitional migration"/>
    <x v="22"/>
    <n v="1599"/>
    <n v="79.95"/>
    <x v="0"/>
    <x v="27"/>
    <n v="106.6"/>
    <x v="1"/>
    <s v="USD"/>
    <x v="27"/>
    <x v="27"/>
    <b v="0"/>
    <b v="0"/>
    <x v="1"/>
    <x v="1"/>
    <x v="1"/>
  </r>
  <r>
    <n v="28"/>
    <x v="28"/>
    <s v="Synchronized global task-force"/>
    <x v="23"/>
    <n v="137635"/>
    <n v="105.22553516819573"/>
    <x v="1"/>
    <x v="28"/>
    <n v="61.997747747747745"/>
    <x v="1"/>
    <s v="USD"/>
    <x v="28"/>
    <x v="28"/>
    <b v="0"/>
    <b v="1"/>
    <x v="3"/>
    <x v="3"/>
    <x v="3"/>
  </r>
  <r>
    <n v="29"/>
    <x v="29"/>
    <s v="Focused 6thgeneration forecast"/>
    <x v="24"/>
    <n v="150965"/>
    <n v="328.89978213507629"/>
    <x v="1"/>
    <x v="29"/>
    <n v="94.000622665006233"/>
    <x v="5"/>
    <s v="CHF"/>
    <x v="29"/>
    <x v="29"/>
    <b v="0"/>
    <b v="0"/>
    <x v="12"/>
    <x v="4"/>
    <x v="12"/>
  </r>
  <r>
    <n v="30"/>
    <x v="30"/>
    <s v="Down-sized analyzing challenge"/>
    <x v="25"/>
    <n v="14455"/>
    <n v="160.61111111111111"/>
    <x v="1"/>
    <x v="30"/>
    <n v="112.05426356589147"/>
    <x v="1"/>
    <s v="USD"/>
    <x v="30"/>
    <x v="30"/>
    <b v="0"/>
    <b v="0"/>
    <x v="10"/>
    <x v="4"/>
    <x v="10"/>
  </r>
  <r>
    <n v="31"/>
    <x v="31"/>
    <s v="Progressive needs-based focus group"/>
    <x v="26"/>
    <n v="10850"/>
    <n v="310"/>
    <x v="1"/>
    <x v="31"/>
    <n v="48.008849557522126"/>
    <x v="4"/>
    <s v="GBP"/>
    <x v="31"/>
    <x v="31"/>
    <b v="0"/>
    <b v="0"/>
    <x v="11"/>
    <x v="6"/>
    <x v="11"/>
  </r>
  <r>
    <n v="32"/>
    <x v="32"/>
    <s v="Ergonomic 6thgeneration success"/>
    <x v="27"/>
    <n v="87676"/>
    <n v="86.807920792079202"/>
    <x v="0"/>
    <x v="32"/>
    <n v="38.004334633723452"/>
    <x v="6"/>
    <s v="EUR"/>
    <x v="32"/>
    <x v="32"/>
    <b v="0"/>
    <b v="0"/>
    <x v="4"/>
    <x v="4"/>
    <x v="4"/>
  </r>
  <r>
    <n v="33"/>
    <x v="33"/>
    <s v="Exclusive interactive approach"/>
    <x v="28"/>
    <n v="189666"/>
    <n v="377.82071713147411"/>
    <x v="1"/>
    <x v="33"/>
    <n v="35.000184535892231"/>
    <x v="1"/>
    <s v="USD"/>
    <x v="33"/>
    <x v="33"/>
    <b v="0"/>
    <b v="0"/>
    <x v="3"/>
    <x v="3"/>
    <x v="3"/>
  </r>
  <r>
    <n v="34"/>
    <x v="34"/>
    <s v="Reverse-engineered asynchronous archive"/>
    <x v="29"/>
    <n v="14025"/>
    <n v="150.80645161290323"/>
    <x v="1"/>
    <x v="34"/>
    <n v="85"/>
    <x v="1"/>
    <s v="USD"/>
    <x v="34"/>
    <x v="34"/>
    <b v="0"/>
    <b v="0"/>
    <x v="4"/>
    <x v="4"/>
    <x v="4"/>
  </r>
  <r>
    <n v="35"/>
    <x v="35"/>
    <s v="Synergized intangible challenge"/>
    <x v="30"/>
    <n v="188628"/>
    <n v="150.30119521912351"/>
    <x v="1"/>
    <x v="35"/>
    <n v="95.993893129770996"/>
    <x v="3"/>
    <s v="DKK"/>
    <x v="35"/>
    <x v="35"/>
    <b v="0"/>
    <b v="1"/>
    <x v="6"/>
    <x v="4"/>
    <x v="6"/>
  </r>
  <r>
    <n v="36"/>
    <x v="36"/>
    <s v="Monitored multi-state encryption"/>
    <x v="31"/>
    <n v="1101"/>
    <n v="157.28571428571431"/>
    <x v="1"/>
    <x v="36"/>
    <n v="68.8125"/>
    <x v="1"/>
    <s v="USD"/>
    <x v="36"/>
    <x v="36"/>
    <b v="0"/>
    <b v="0"/>
    <x v="3"/>
    <x v="3"/>
    <x v="3"/>
  </r>
  <r>
    <n v="37"/>
    <x v="37"/>
    <s v="Profound attitude-oriented functionalities"/>
    <x v="32"/>
    <n v="11339"/>
    <n v="139.98765432098764"/>
    <x v="1"/>
    <x v="37"/>
    <n v="105.97196261682242"/>
    <x v="1"/>
    <s v="USD"/>
    <x v="37"/>
    <x v="37"/>
    <b v="0"/>
    <b v="1"/>
    <x v="13"/>
    <x v="5"/>
    <x v="13"/>
  </r>
  <r>
    <n v="38"/>
    <x v="38"/>
    <s v="Digitized client-driven database"/>
    <x v="33"/>
    <n v="10085"/>
    <n v="325.32258064516128"/>
    <x v="1"/>
    <x v="38"/>
    <n v="75.261194029850742"/>
    <x v="1"/>
    <s v="USD"/>
    <x v="38"/>
    <x v="38"/>
    <b v="0"/>
    <b v="0"/>
    <x v="14"/>
    <x v="7"/>
    <x v="14"/>
  </r>
  <r>
    <n v="39"/>
    <x v="39"/>
    <s v="Organized bi-directional function"/>
    <x v="34"/>
    <n v="5027"/>
    <n v="50.777777777777779"/>
    <x v="0"/>
    <x v="39"/>
    <n v="57.125"/>
    <x v="3"/>
    <s v="DKK"/>
    <x v="39"/>
    <x v="39"/>
    <b v="0"/>
    <b v="0"/>
    <x v="3"/>
    <x v="3"/>
    <x v="3"/>
  </r>
  <r>
    <n v="40"/>
    <x v="40"/>
    <s v="Reduced stable middleware"/>
    <x v="35"/>
    <n v="14878"/>
    <n v="169.06818181818181"/>
    <x v="1"/>
    <x v="40"/>
    <n v="75.141414141414145"/>
    <x v="1"/>
    <s v="USD"/>
    <x v="40"/>
    <x v="40"/>
    <b v="0"/>
    <b v="1"/>
    <x v="8"/>
    <x v="2"/>
    <x v="8"/>
  </r>
  <r>
    <n v="41"/>
    <x v="41"/>
    <s v="Universal 5thgeneration neural-net"/>
    <x v="36"/>
    <n v="11924"/>
    <n v="212.92857142857144"/>
    <x v="1"/>
    <x v="41"/>
    <n v="107.42342342342343"/>
    <x v="6"/>
    <s v="EUR"/>
    <x v="41"/>
    <x v="41"/>
    <b v="0"/>
    <b v="1"/>
    <x v="1"/>
    <x v="1"/>
    <x v="1"/>
  </r>
  <r>
    <n v="42"/>
    <x v="42"/>
    <s v="Virtual uniform frame"/>
    <x v="37"/>
    <n v="7991"/>
    <n v="443.94444444444446"/>
    <x v="1"/>
    <x v="42"/>
    <n v="35.995495495495497"/>
    <x v="1"/>
    <s v="USD"/>
    <x v="42"/>
    <x v="42"/>
    <b v="0"/>
    <b v="0"/>
    <x v="0"/>
    <x v="0"/>
    <x v="0"/>
  </r>
  <r>
    <n v="43"/>
    <x v="43"/>
    <s v="Profound explicit paradigm"/>
    <x v="38"/>
    <n v="167717"/>
    <n v="185.9390243902439"/>
    <x v="1"/>
    <x v="43"/>
    <n v="26.998873148744366"/>
    <x v="1"/>
    <s v="USD"/>
    <x v="43"/>
    <x v="43"/>
    <b v="0"/>
    <b v="0"/>
    <x v="15"/>
    <x v="5"/>
    <x v="15"/>
  </r>
  <r>
    <n v="44"/>
    <x v="44"/>
    <s v="Visionary real-time groupware"/>
    <x v="39"/>
    <n v="10541"/>
    <n v="658.8125"/>
    <x v="1"/>
    <x v="13"/>
    <n v="107.56122448979592"/>
    <x v="3"/>
    <s v="DKK"/>
    <x v="44"/>
    <x v="44"/>
    <b v="0"/>
    <b v="0"/>
    <x v="13"/>
    <x v="5"/>
    <x v="13"/>
  </r>
  <r>
    <n v="45"/>
    <x v="45"/>
    <s v="Networked tertiary Graphical User Interface"/>
    <x v="40"/>
    <n v="4530"/>
    <n v="47.684210526315788"/>
    <x v="0"/>
    <x v="44"/>
    <n v="94.375"/>
    <x v="1"/>
    <s v="USD"/>
    <x v="45"/>
    <x v="45"/>
    <b v="0"/>
    <b v="1"/>
    <x v="3"/>
    <x v="3"/>
    <x v="3"/>
  </r>
  <r>
    <n v="46"/>
    <x v="46"/>
    <s v="Virtual grid-enabled task-force"/>
    <x v="41"/>
    <n v="4247"/>
    <n v="114.78378378378378"/>
    <x v="1"/>
    <x v="45"/>
    <n v="46.163043478260867"/>
    <x v="1"/>
    <s v="USD"/>
    <x v="46"/>
    <x v="46"/>
    <b v="0"/>
    <b v="0"/>
    <x v="1"/>
    <x v="1"/>
    <x v="1"/>
  </r>
  <r>
    <n v="47"/>
    <x v="47"/>
    <s v="Function-based multi-state software"/>
    <x v="42"/>
    <n v="7129"/>
    <n v="475.26666666666665"/>
    <x v="1"/>
    <x v="46"/>
    <n v="47.845637583892618"/>
    <x v="1"/>
    <s v="USD"/>
    <x v="47"/>
    <x v="47"/>
    <b v="0"/>
    <b v="0"/>
    <x v="3"/>
    <x v="3"/>
    <x v="3"/>
  </r>
  <r>
    <n v="48"/>
    <x v="48"/>
    <s v="Optimized leadingedge concept"/>
    <x v="43"/>
    <n v="128862"/>
    <n v="386.97297297297297"/>
    <x v="1"/>
    <x v="47"/>
    <n v="53.007815713698065"/>
    <x v="1"/>
    <s v="USD"/>
    <x v="48"/>
    <x v="48"/>
    <b v="0"/>
    <b v="0"/>
    <x v="3"/>
    <x v="3"/>
    <x v="3"/>
  </r>
  <r>
    <n v="49"/>
    <x v="49"/>
    <s v="Sharable holistic interface"/>
    <x v="44"/>
    <n v="13653"/>
    <n v="189.625"/>
    <x v="1"/>
    <x v="48"/>
    <n v="45.059405940594061"/>
    <x v="1"/>
    <s v="USD"/>
    <x v="49"/>
    <x v="49"/>
    <b v="0"/>
    <b v="0"/>
    <x v="1"/>
    <x v="1"/>
    <x v="1"/>
  </r>
  <r>
    <n v="50"/>
    <x v="50"/>
    <s v="Down-sized system-worthy secured line"/>
    <x v="0"/>
    <n v="2"/>
    <n v="2"/>
    <x v="0"/>
    <x v="49"/>
    <n v="2"/>
    <x v="6"/>
    <s v="EUR"/>
    <x v="50"/>
    <x v="50"/>
    <b v="0"/>
    <b v="0"/>
    <x v="16"/>
    <x v="1"/>
    <x v="16"/>
  </r>
  <r>
    <n v="51"/>
    <x v="51"/>
    <s v="Inverse secondary infrastructure"/>
    <x v="45"/>
    <n v="145243"/>
    <n v="91.867805186590772"/>
    <x v="0"/>
    <x v="50"/>
    <n v="99.006816632583508"/>
    <x v="4"/>
    <s v="GBP"/>
    <x v="51"/>
    <x v="51"/>
    <b v="0"/>
    <b v="1"/>
    <x v="8"/>
    <x v="2"/>
    <x v="8"/>
  </r>
  <r>
    <n v="52"/>
    <x v="52"/>
    <s v="Organic foreground leverage"/>
    <x v="44"/>
    <n v="2459"/>
    <n v="34.152777777777779"/>
    <x v="0"/>
    <x v="51"/>
    <n v="32.786666666666669"/>
    <x v="1"/>
    <s v="USD"/>
    <x v="52"/>
    <x v="52"/>
    <b v="0"/>
    <b v="0"/>
    <x v="3"/>
    <x v="3"/>
    <x v="3"/>
  </r>
  <r>
    <n v="53"/>
    <x v="53"/>
    <s v="Reverse-engineered static concept"/>
    <x v="35"/>
    <n v="12356"/>
    <n v="140.40909090909091"/>
    <x v="1"/>
    <x v="52"/>
    <n v="59.119617224880386"/>
    <x v="1"/>
    <s v="USD"/>
    <x v="53"/>
    <x v="53"/>
    <b v="0"/>
    <b v="0"/>
    <x v="6"/>
    <x v="4"/>
    <x v="6"/>
  </r>
  <r>
    <n v="54"/>
    <x v="54"/>
    <s v="Multi-channeled neutral customer loyalty"/>
    <x v="46"/>
    <n v="5392"/>
    <n v="89.86666666666666"/>
    <x v="0"/>
    <x v="53"/>
    <n v="44.93333333333333"/>
    <x v="1"/>
    <s v="USD"/>
    <x v="54"/>
    <x v="54"/>
    <b v="0"/>
    <b v="0"/>
    <x v="8"/>
    <x v="2"/>
    <x v="8"/>
  </r>
  <r>
    <n v="55"/>
    <x v="55"/>
    <s v="Reverse-engineered bifurcated strategy"/>
    <x v="47"/>
    <n v="11746"/>
    <n v="177.96969696969697"/>
    <x v="1"/>
    <x v="54"/>
    <n v="89.664122137404576"/>
    <x v="1"/>
    <s v="USD"/>
    <x v="55"/>
    <x v="55"/>
    <b v="0"/>
    <b v="0"/>
    <x v="17"/>
    <x v="1"/>
    <x v="17"/>
  </r>
  <r>
    <n v="56"/>
    <x v="56"/>
    <s v="Horizontal context-sensitive knowledge user"/>
    <x v="48"/>
    <n v="11493"/>
    <n v="143.66249999999999"/>
    <x v="1"/>
    <x v="55"/>
    <n v="70.079268292682926"/>
    <x v="1"/>
    <s v="USD"/>
    <x v="56"/>
    <x v="56"/>
    <b v="0"/>
    <b v="0"/>
    <x v="8"/>
    <x v="2"/>
    <x v="8"/>
  </r>
  <r>
    <n v="57"/>
    <x v="57"/>
    <s v="Cross-group multi-state task-force"/>
    <x v="49"/>
    <n v="6243"/>
    <n v="215.27586206896552"/>
    <x v="1"/>
    <x v="56"/>
    <n v="31.059701492537314"/>
    <x v="1"/>
    <s v="USD"/>
    <x v="57"/>
    <x v="57"/>
    <b v="0"/>
    <b v="0"/>
    <x v="11"/>
    <x v="6"/>
    <x v="11"/>
  </r>
  <r>
    <n v="58"/>
    <x v="58"/>
    <s v="Expanded 3rdgeneration strategy"/>
    <x v="50"/>
    <n v="6132"/>
    <n v="227.11111111111114"/>
    <x v="1"/>
    <x v="57"/>
    <n v="29.061611374407583"/>
    <x v="1"/>
    <s v="USD"/>
    <x v="58"/>
    <x v="58"/>
    <b v="0"/>
    <b v="0"/>
    <x v="3"/>
    <x v="3"/>
    <x v="3"/>
  </r>
  <r>
    <n v="59"/>
    <x v="59"/>
    <s v="Assimilated real-time support"/>
    <x v="1"/>
    <n v="3851"/>
    <n v="275.07142857142861"/>
    <x v="1"/>
    <x v="58"/>
    <n v="30.0859375"/>
    <x v="1"/>
    <s v="USD"/>
    <x v="59"/>
    <x v="59"/>
    <b v="0"/>
    <b v="1"/>
    <x v="3"/>
    <x v="3"/>
    <x v="3"/>
  </r>
  <r>
    <n v="60"/>
    <x v="60"/>
    <s v="User-centric regional database"/>
    <x v="51"/>
    <n v="135997"/>
    <n v="144.37048832271762"/>
    <x v="1"/>
    <x v="59"/>
    <n v="84.998125000000002"/>
    <x v="0"/>
    <s v="CAD"/>
    <x v="60"/>
    <x v="60"/>
    <b v="0"/>
    <b v="0"/>
    <x v="3"/>
    <x v="3"/>
    <x v="3"/>
  </r>
  <r>
    <n v="61"/>
    <x v="61"/>
    <s v="Open-source zero administration complexity"/>
    <x v="52"/>
    <n v="184750"/>
    <n v="92.74598393574297"/>
    <x v="0"/>
    <x v="60"/>
    <n v="82.001775410563695"/>
    <x v="0"/>
    <s v="CAD"/>
    <x v="61"/>
    <x v="61"/>
    <b v="0"/>
    <b v="0"/>
    <x v="3"/>
    <x v="3"/>
    <x v="3"/>
  </r>
  <r>
    <n v="62"/>
    <x v="62"/>
    <s v="Organized incremental standardization"/>
    <x v="22"/>
    <n v="14452"/>
    <n v="722.6"/>
    <x v="1"/>
    <x v="61"/>
    <n v="58.040160642570278"/>
    <x v="1"/>
    <s v="USD"/>
    <x v="62"/>
    <x v="62"/>
    <b v="0"/>
    <b v="0"/>
    <x v="2"/>
    <x v="2"/>
    <x v="2"/>
  </r>
  <r>
    <n v="63"/>
    <x v="63"/>
    <s v="Assimilated didactic open system"/>
    <x v="53"/>
    <n v="557"/>
    <n v="11.851063829787234"/>
    <x v="0"/>
    <x v="62"/>
    <n v="111.4"/>
    <x v="1"/>
    <s v="USD"/>
    <x v="63"/>
    <x v="63"/>
    <b v="0"/>
    <b v="0"/>
    <x v="3"/>
    <x v="3"/>
    <x v="3"/>
  </r>
  <r>
    <n v="64"/>
    <x v="64"/>
    <s v="Vision-oriented logistical intranet"/>
    <x v="54"/>
    <n v="2734"/>
    <n v="97.642857142857139"/>
    <x v="0"/>
    <x v="63"/>
    <n v="71.94736842105263"/>
    <x v="1"/>
    <s v="USD"/>
    <x v="64"/>
    <x v="64"/>
    <b v="0"/>
    <b v="1"/>
    <x v="2"/>
    <x v="2"/>
    <x v="2"/>
  </r>
  <r>
    <n v="65"/>
    <x v="65"/>
    <s v="Mandatory incremental projection"/>
    <x v="55"/>
    <n v="14405"/>
    <n v="236.14754098360655"/>
    <x v="1"/>
    <x v="64"/>
    <n v="61.038135593220339"/>
    <x v="1"/>
    <s v="USD"/>
    <x v="65"/>
    <x v="65"/>
    <b v="0"/>
    <b v="0"/>
    <x v="3"/>
    <x v="3"/>
    <x v="3"/>
  </r>
  <r>
    <n v="66"/>
    <x v="66"/>
    <s v="Grass-roots needs-based encryption"/>
    <x v="49"/>
    <n v="1307"/>
    <n v="45.068965517241381"/>
    <x v="0"/>
    <x v="65"/>
    <n v="108.91666666666667"/>
    <x v="1"/>
    <s v="USD"/>
    <x v="66"/>
    <x v="66"/>
    <b v="0"/>
    <b v="1"/>
    <x v="3"/>
    <x v="3"/>
    <x v="3"/>
  </r>
  <r>
    <n v="67"/>
    <x v="67"/>
    <s v="Team-oriented 6thgeneration middleware"/>
    <x v="56"/>
    <n v="117892"/>
    <n v="162.38567493112947"/>
    <x v="1"/>
    <x v="66"/>
    <n v="29.001722017220171"/>
    <x v="4"/>
    <s v="GBP"/>
    <x v="67"/>
    <x v="67"/>
    <b v="0"/>
    <b v="1"/>
    <x v="8"/>
    <x v="2"/>
    <x v="8"/>
  </r>
  <r>
    <n v="68"/>
    <x v="68"/>
    <s v="Inverse multi-tasking installation"/>
    <x v="57"/>
    <n v="14508"/>
    <n v="254.52631578947367"/>
    <x v="1"/>
    <x v="67"/>
    <n v="58.975609756097562"/>
    <x v="6"/>
    <s v="EUR"/>
    <x v="68"/>
    <x v="68"/>
    <b v="0"/>
    <b v="1"/>
    <x v="3"/>
    <x v="3"/>
    <x v="3"/>
  </r>
  <r>
    <n v="69"/>
    <x v="69"/>
    <s v="Switchable disintermediate moderator"/>
    <x v="58"/>
    <n v="1901"/>
    <n v="24.063291139240505"/>
    <x v="3"/>
    <x v="68"/>
    <n v="111.82352941176471"/>
    <x v="1"/>
    <s v="USD"/>
    <x v="69"/>
    <x v="69"/>
    <b v="0"/>
    <b v="0"/>
    <x v="3"/>
    <x v="3"/>
    <x v="3"/>
  </r>
  <r>
    <n v="70"/>
    <x v="70"/>
    <s v="Re-engineered 24/7 task-force"/>
    <x v="59"/>
    <n v="158389"/>
    <n v="123.74140625000001"/>
    <x v="1"/>
    <x v="69"/>
    <n v="63.995555555555555"/>
    <x v="6"/>
    <s v="EUR"/>
    <x v="70"/>
    <x v="70"/>
    <b v="0"/>
    <b v="1"/>
    <x v="3"/>
    <x v="3"/>
    <x v="3"/>
  </r>
  <r>
    <n v="71"/>
    <x v="71"/>
    <s v="Organic object-oriented budgetary management"/>
    <x v="46"/>
    <n v="6484"/>
    <n v="108.06666666666666"/>
    <x v="1"/>
    <x v="70"/>
    <n v="85.315789473684205"/>
    <x v="1"/>
    <s v="USD"/>
    <x v="71"/>
    <x v="49"/>
    <b v="0"/>
    <b v="0"/>
    <x v="3"/>
    <x v="3"/>
    <x v="3"/>
  </r>
  <r>
    <n v="72"/>
    <x v="72"/>
    <s v="Seamless coherent parallelism"/>
    <x v="60"/>
    <n v="4022"/>
    <n v="670.33333333333326"/>
    <x v="1"/>
    <x v="71"/>
    <n v="74.481481481481481"/>
    <x v="1"/>
    <s v="USD"/>
    <x v="72"/>
    <x v="71"/>
    <b v="0"/>
    <b v="0"/>
    <x v="10"/>
    <x v="4"/>
    <x v="10"/>
  </r>
  <r>
    <n v="73"/>
    <x v="73"/>
    <s v="Cross-platform even-keeled initiative"/>
    <x v="1"/>
    <n v="9253"/>
    <n v="660.92857142857144"/>
    <x v="1"/>
    <x v="39"/>
    <n v="105.14772727272727"/>
    <x v="1"/>
    <s v="USD"/>
    <x v="73"/>
    <x v="72"/>
    <b v="0"/>
    <b v="0"/>
    <x v="17"/>
    <x v="1"/>
    <x v="17"/>
  </r>
  <r>
    <n v="74"/>
    <x v="74"/>
    <s v="Progressive tertiary framework"/>
    <x v="61"/>
    <n v="4776"/>
    <n v="122.46153846153847"/>
    <x v="1"/>
    <x v="72"/>
    <n v="56.188235294117646"/>
    <x v="4"/>
    <s v="GBP"/>
    <x v="74"/>
    <x v="73"/>
    <b v="0"/>
    <b v="0"/>
    <x v="16"/>
    <x v="1"/>
    <x v="16"/>
  </r>
  <r>
    <n v="75"/>
    <x v="75"/>
    <s v="Multi-layered dynamic protocol"/>
    <x v="62"/>
    <n v="14606"/>
    <n v="150.57731958762886"/>
    <x v="1"/>
    <x v="73"/>
    <n v="85.917647058823533"/>
    <x v="1"/>
    <s v="USD"/>
    <x v="75"/>
    <x v="74"/>
    <b v="0"/>
    <b v="0"/>
    <x v="14"/>
    <x v="7"/>
    <x v="14"/>
  </r>
  <r>
    <n v="76"/>
    <x v="76"/>
    <s v="Horizontal next generation function"/>
    <x v="63"/>
    <n v="95993"/>
    <n v="78.106590724165997"/>
    <x v="0"/>
    <x v="74"/>
    <n v="57.00296912114014"/>
    <x v="1"/>
    <s v="USD"/>
    <x v="76"/>
    <x v="75"/>
    <b v="1"/>
    <b v="1"/>
    <x v="3"/>
    <x v="3"/>
    <x v="3"/>
  </r>
  <r>
    <n v="77"/>
    <x v="77"/>
    <s v="Pre-emptive impactful model"/>
    <x v="40"/>
    <n v="4460"/>
    <n v="46.94736842105263"/>
    <x v="0"/>
    <x v="75"/>
    <n v="79.642857142857139"/>
    <x v="1"/>
    <s v="USD"/>
    <x v="77"/>
    <x v="76"/>
    <b v="0"/>
    <b v="1"/>
    <x v="10"/>
    <x v="4"/>
    <x v="10"/>
  </r>
  <r>
    <n v="78"/>
    <x v="78"/>
    <s v="User-centric bifurcated knowledge user"/>
    <x v="6"/>
    <n v="13536"/>
    <n v="300.8"/>
    <x v="1"/>
    <x v="76"/>
    <n v="41.018181818181816"/>
    <x v="1"/>
    <s v="USD"/>
    <x v="78"/>
    <x v="77"/>
    <b v="0"/>
    <b v="0"/>
    <x v="18"/>
    <x v="5"/>
    <x v="18"/>
  </r>
  <r>
    <n v="79"/>
    <x v="79"/>
    <s v="Triple-buffered reciprocal project"/>
    <x v="64"/>
    <n v="40228"/>
    <n v="69.598615916955026"/>
    <x v="0"/>
    <x v="77"/>
    <n v="48.004773269689736"/>
    <x v="1"/>
    <s v="USD"/>
    <x v="79"/>
    <x v="78"/>
    <b v="0"/>
    <b v="0"/>
    <x v="3"/>
    <x v="3"/>
    <x v="3"/>
  </r>
  <r>
    <n v="80"/>
    <x v="80"/>
    <s v="Cross-platform needs-based approach"/>
    <x v="65"/>
    <n v="7012"/>
    <n v="637.4545454545455"/>
    <x v="1"/>
    <x v="78"/>
    <n v="55.212598425196852"/>
    <x v="1"/>
    <s v="USD"/>
    <x v="80"/>
    <x v="79"/>
    <b v="0"/>
    <b v="0"/>
    <x v="11"/>
    <x v="6"/>
    <x v="11"/>
  </r>
  <r>
    <n v="81"/>
    <x v="81"/>
    <s v="User-friendly static contingency"/>
    <x v="66"/>
    <n v="37857"/>
    <n v="225.33928571428569"/>
    <x v="1"/>
    <x v="79"/>
    <n v="92.109489051094897"/>
    <x v="1"/>
    <s v="USD"/>
    <x v="81"/>
    <x v="80"/>
    <b v="0"/>
    <b v="0"/>
    <x v="1"/>
    <x v="1"/>
    <x v="1"/>
  </r>
  <r>
    <n v="82"/>
    <x v="82"/>
    <s v="Reactive content-based framework"/>
    <x v="67"/>
    <n v="14973"/>
    <n v="1497.3000000000002"/>
    <x v="1"/>
    <x v="80"/>
    <n v="83.183333333333337"/>
    <x v="4"/>
    <s v="GBP"/>
    <x v="82"/>
    <x v="4"/>
    <b v="0"/>
    <b v="1"/>
    <x v="11"/>
    <x v="6"/>
    <x v="11"/>
  </r>
  <r>
    <n v="83"/>
    <x v="83"/>
    <s v="Realigned user-facing concept"/>
    <x v="68"/>
    <n v="39996"/>
    <n v="37.590225563909776"/>
    <x v="0"/>
    <x v="81"/>
    <n v="39.996000000000002"/>
    <x v="1"/>
    <s v="USD"/>
    <x v="83"/>
    <x v="81"/>
    <b v="0"/>
    <b v="0"/>
    <x v="5"/>
    <x v="1"/>
    <x v="5"/>
  </r>
  <r>
    <n v="84"/>
    <x v="84"/>
    <s v="Public-key zero tolerance orchestration"/>
    <x v="69"/>
    <n v="41564"/>
    <n v="132.36942675159236"/>
    <x v="1"/>
    <x v="82"/>
    <n v="111.1336898395722"/>
    <x v="1"/>
    <s v="USD"/>
    <x v="84"/>
    <x v="82"/>
    <b v="0"/>
    <b v="0"/>
    <x v="8"/>
    <x v="2"/>
    <x v="8"/>
  </r>
  <r>
    <n v="85"/>
    <x v="85"/>
    <s v="Multi-tiered eco-centric architecture"/>
    <x v="70"/>
    <n v="6430"/>
    <n v="131.22448979591837"/>
    <x v="1"/>
    <x v="83"/>
    <n v="90.563380281690144"/>
    <x v="2"/>
    <s v="AUD"/>
    <x v="85"/>
    <x v="83"/>
    <b v="0"/>
    <b v="0"/>
    <x v="7"/>
    <x v="1"/>
    <x v="7"/>
  </r>
  <r>
    <n v="86"/>
    <x v="86"/>
    <s v="Organic motivating firmware"/>
    <x v="71"/>
    <n v="12405"/>
    <n v="167.63513513513513"/>
    <x v="1"/>
    <x v="84"/>
    <n v="61.108374384236456"/>
    <x v="1"/>
    <s v="USD"/>
    <x v="86"/>
    <x v="84"/>
    <b v="1"/>
    <b v="0"/>
    <x v="3"/>
    <x v="3"/>
    <x v="3"/>
  </r>
  <r>
    <n v="87"/>
    <x v="87"/>
    <s v="Synergized 4thgeneration conglomeration"/>
    <x v="72"/>
    <n v="123040"/>
    <n v="61.984886649874063"/>
    <x v="0"/>
    <x v="85"/>
    <n v="83.022941970310384"/>
    <x v="2"/>
    <s v="AUD"/>
    <x v="87"/>
    <x v="85"/>
    <b v="0"/>
    <b v="1"/>
    <x v="1"/>
    <x v="1"/>
    <x v="1"/>
  </r>
  <r>
    <n v="88"/>
    <x v="88"/>
    <s v="Grass-roots fault-tolerant policy"/>
    <x v="73"/>
    <n v="12516"/>
    <n v="260.75"/>
    <x v="1"/>
    <x v="86"/>
    <n v="110.76106194690266"/>
    <x v="1"/>
    <s v="USD"/>
    <x v="88"/>
    <x v="86"/>
    <b v="0"/>
    <b v="0"/>
    <x v="18"/>
    <x v="5"/>
    <x v="18"/>
  </r>
  <r>
    <n v="89"/>
    <x v="89"/>
    <s v="Monitored scalable knowledgebase"/>
    <x v="74"/>
    <n v="8588"/>
    <n v="252.58823529411765"/>
    <x v="1"/>
    <x v="87"/>
    <n v="89.458333333333329"/>
    <x v="1"/>
    <s v="USD"/>
    <x v="89"/>
    <x v="87"/>
    <b v="0"/>
    <b v="0"/>
    <x v="3"/>
    <x v="3"/>
    <x v="3"/>
  </r>
  <r>
    <n v="90"/>
    <x v="90"/>
    <s v="Synergistic explicit parallelism"/>
    <x v="75"/>
    <n v="6132"/>
    <n v="78.615384615384613"/>
    <x v="0"/>
    <x v="88"/>
    <n v="57.849056603773583"/>
    <x v="1"/>
    <s v="USD"/>
    <x v="90"/>
    <x v="88"/>
    <b v="0"/>
    <b v="1"/>
    <x v="3"/>
    <x v="3"/>
    <x v="3"/>
  </r>
  <r>
    <n v="91"/>
    <x v="91"/>
    <s v="Enhanced systemic analyzer"/>
    <x v="76"/>
    <n v="74688"/>
    <n v="48.404406999351913"/>
    <x v="0"/>
    <x v="89"/>
    <n v="109.99705449189985"/>
    <x v="6"/>
    <s v="EUR"/>
    <x v="91"/>
    <x v="89"/>
    <b v="0"/>
    <b v="0"/>
    <x v="18"/>
    <x v="5"/>
    <x v="18"/>
  </r>
  <r>
    <n v="92"/>
    <x v="92"/>
    <s v="Object-based analyzing knowledge user"/>
    <x v="77"/>
    <n v="51775"/>
    <n v="258.875"/>
    <x v="1"/>
    <x v="90"/>
    <n v="103.96586345381526"/>
    <x v="5"/>
    <s v="CHF"/>
    <x v="92"/>
    <x v="40"/>
    <b v="0"/>
    <b v="1"/>
    <x v="11"/>
    <x v="6"/>
    <x v="11"/>
  </r>
  <r>
    <n v="93"/>
    <x v="93"/>
    <s v="Pre-emptive radical architecture"/>
    <x v="78"/>
    <n v="65877"/>
    <n v="60.548713235294116"/>
    <x v="3"/>
    <x v="91"/>
    <n v="107.99508196721311"/>
    <x v="1"/>
    <s v="USD"/>
    <x v="93"/>
    <x v="90"/>
    <b v="0"/>
    <b v="1"/>
    <x v="3"/>
    <x v="3"/>
    <x v="3"/>
  </r>
  <r>
    <n v="94"/>
    <x v="94"/>
    <s v="Grass-roots web-enabled contingency"/>
    <x v="49"/>
    <n v="8807"/>
    <n v="303.68965517241378"/>
    <x v="1"/>
    <x v="80"/>
    <n v="48.927777777777777"/>
    <x v="4"/>
    <s v="GBP"/>
    <x v="94"/>
    <x v="91"/>
    <b v="0"/>
    <b v="0"/>
    <x v="2"/>
    <x v="2"/>
    <x v="2"/>
  </r>
  <r>
    <n v="95"/>
    <x v="95"/>
    <s v="Stand-alone system-worthy standardization"/>
    <x v="79"/>
    <n v="1017"/>
    <n v="112.99999999999999"/>
    <x v="1"/>
    <x v="11"/>
    <n v="37.666666666666664"/>
    <x v="1"/>
    <s v="USD"/>
    <x v="95"/>
    <x v="92"/>
    <b v="0"/>
    <b v="0"/>
    <x v="4"/>
    <x v="4"/>
    <x v="4"/>
  </r>
  <r>
    <n v="96"/>
    <x v="96"/>
    <s v="Down-sized systematic policy"/>
    <x v="80"/>
    <n v="151513"/>
    <n v="217.37876614060258"/>
    <x v="1"/>
    <x v="92"/>
    <n v="64.999141999141997"/>
    <x v="1"/>
    <s v="USD"/>
    <x v="96"/>
    <x v="36"/>
    <b v="0"/>
    <b v="0"/>
    <x v="3"/>
    <x v="3"/>
    <x v="3"/>
  </r>
  <r>
    <n v="97"/>
    <x v="97"/>
    <s v="Cloned bi-directional architecture"/>
    <x v="81"/>
    <n v="12047"/>
    <n v="926.69230769230762"/>
    <x v="1"/>
    <x v="86"/>
    <n v="106.61061946902655"/>
    <x v="1"/>
    <s v="USD"/>
    <x v="48"/>
    <x v="93"/>
    <b v="0"/>
    <b v="0"/>
    <x v="0"/>
    <x v="0"/>
    <x v="0"/>
  </r>
  <r>
    <n v="98"/>
    <x v="98"/>
    <s v="Seamless transitional portal"/>
    <x v="82"/>
    <n v="32951"/>
    <n v="33.692229038854805"/>
    <x v="0"/>
    <x v="93"/>
    <n v="27.009016393442622"/>
    <x v="2"/>
    <s v="AUD"/>
    <x v="97"/>
    <x v="94"/>
    <b v="0"/>
    <b v="0"/>
    <x v="11"/>
    <x v="6"/>
    <x v="11"/>
  </r>
  <r>
    <n v="99"/>
    <x v="99"/>
    <s v="Fully-configurable motivating approach"/>
    <x v="4"/>
    <n v="14951"/>
    <n v="196.7236842105263"/>
    <x v="1"/>
    <x v="55"/>
    <n v="91.16463414634147"/>
    <x v="1"/>
    <s v="USD"/>
    <x v="98"/>
    <x v="95"/>
    <b v="0"/>
    <b v="0"/>
    <x v="3"/>
    <x v="3"/>
    <x v="3"/>
  </r>
  <r>
    <n v="100"/>
    <x v="100"/>
    <s v="Upgradable fault-tolerant approach"/>
    <x v="0"/>
    <n v="1"/>
    <n v="1"/>
    <x v="0"/>
    <x v="49"/>
    <n v="1"/>
    <x v="1"/>
    <s v="USD"/>
    <x v="99"/>
    <x v="96"/>
    <b v="0"/>
    <b v="0"/>
    <x v="3"/>
    <x v="3"/>
    <x v="3"/>
  </r>
  <r>
    <n v="101"/>
    <x v="101"/>
    <s v="Reduced heuristic moratorium"/>
    <x v="79"/>
    <n v="9193"/>
    <n v="1021.4444444444445"/>
    <x v="1"/>
    <x v="55"/>
    <n v="56.054878048780488"/>
    <x v="1"/>
    <s v="USD"/>
    <x v="100"/>
    <x v="97"/>
    <b v="0"/>
    <b v="1"/>
    <x v="5"/>
    <x v="1"/>
    <x v="5"/>
  </r>
  <r>
    <n v="102"/>
    <x v="102"/>
    <s v="Front-line web-enabled model"/>
    <x v="41"/>
    <n v="10422"/>
    <n v="281.67567567567568"/>
    <x v="1"/>
    <x v="94"/>
    <n v="31.017857142857142"/>
    <x v="1"/>
    <s v="USD"/>
    <x v="101"/>
    <x v="98"/>
    <b v="0"/>
    <b v="1"/>
    <x v="8"/>
    <x v="2"/>
    <x v="8"/>
  </r>
  <r>
    <n v="103"/>
    <x v="103"/>
    <s v="Polarized incremental emulation"/>
    <x v="83"/>
    <n v="2461"/>
    <n v="24.610000000000003"/>
    <x v="0"/>
    <x v="95"/>
    <n v="66.513513513513516"/>
    <x v="6"/>
    <s v="EUR"/>
    <x v="102"/>
    <x v="99"/>
    <b v="0"/>
    <b v="0"/>
    <x v="5"/>
    <x v="1"/>
    <x v="5"/>
  </r>
  <r>
    <n v="104"/>
    <x v="104"/>
    <s v="Self-enabling grid-enabled initiative"/>
    <x v="84"/>
    <n v="170623"/>
    <n v="143.14010067114094"/>
    <x v="1"/>
    <x v="96"/>
    <n v="89.005216484089729"/>
    <x v="1"/>
    <s v="USD"/>
    <x v="103"/>
    <x v="100"/>
    <b v="0"/>
    <b v="0"/>
    <x v="7"/>
    <x v="1"/>
    <x v="7"/>
  </r>
  <r>
    <n v="105"/>
    <x v="105"/>
    <s v="Total fresh-thinking system engine"/>
    <x v="85"/>
    <n v="9829"/>
    <n v="144.54411764705884"/>
    <x v="1"/>
    <x v="97"/>
    <n v="103.46315789473684"/>
    <x v="1"/>
    <s v="USD"/>
    <x v="104"/>
    <x v="101"/>
    <b v="0"/>
    <b v="0"/>
    <x v="2"/>
    <x v="2"/>
    <x v="2"/>
  </r>
  <r>
    <n v="106"/>
    <x v="106"/>
    <s v="Ameliorated clear-thinking circuit"/>
    <x v="61"/>
    <n v="14006"/>
    <n v="359.12820512820514"/>
    <x v="1"/>
    <x v="98"/>
    <n v="95.278911564625844"/>
    <x v="1"/>
    <s v="USD"/>
    <x v="105"/>
    <x v="102"/>
    <b v="0"/>
    <b v="0"/>
    <x v="3"/>
    <x v="3"/>
    <x v="3"/>
  </r>
  <r>
    <n v="107"/>
    <x v="107"/>
    <s v="Multi-layered encompassing installation"/>
    <x v="26"/>
    <n v="6527"/>
    <n v="186.48571428571427"/>
    <x v="1"/>
    <x v="99"/>
    <n v="75.895348837209298"/>
    <x v="1"/>
    <s v="USD"/>
    <x v="106"/>
    <x v="103"/>
    <b v="0"/>
    <b v="1"/>
    <x v="3"/>
    <x v="3"/>
    <x v="3"/>
  </r>
  <r>
    <n v="108"/>
    <x v="108"/>
    <s v="Universal encompassing implementation"/>
    <x v="42"/>
    <n v="8929"/>
    <n v="595.26666666666665"/>
    <x v="1"/>
    <x v="100"/>
    <n v="107.57831325301204"/>
    <x v="1"/>
    <s v="USD"/>
    <x v="107"/>
    <x v="104"/>
    <b v="0"/>
    <b v="0"/>
    <x v="4"/>
    <x v="4"/>
    <x v="4"/>
  </r>
  <r>
    <n v="109"/>
    <x v="109"/>
    <s v="Object-based client-server application"/>
    <x v="5"/>
    <n v="3079"/>
    <n v="59.21153846153846"/>
    <x v="0"/>
    <x v="101"/>
    <n v="51.31666666666667"/>
    <x v="1"/>
    <s v="USD"/>
    <x v="108"/>
    <x v="105"/>
    <b v="0"/>
    <b v="0"/>
    <x v="19"/>
    <x v="4"/>
    <x v="19"/>
  </r>
  <r>
    <n v="110"/>
    <x v="110"/>
    <s v="Cross-platform solution-oriented process improvement"/>
    <x v="86"/>
    <n v="21307"/>
    <n v="14.962780898876405"/>
    <x v="0"/>
    <x v="102"/>
    <n v="71.983108108108112"/>
    <x v="1"/>
    <s v="USD"/>
    <x v="109"/>
    <x v="106"/>
    <b v="0"/>
    <b v="0"/>
    <x v="0"/>
    <x v="0"/>
    <x v="0"/>
  </r>
  <r>
    <n v="111"/>
    <x v="111"/>
    <s v="Re-engineered user-facing approach"/>
    <x v="87"/>
    <n v="73653"/>
    <n v="119.95602605863192"/>
    <x v="1"/>
    <x v="103"/>
    <n v="108.95414201183432"/>
    <x v="1"/>
    <s v="USD"/>
    <x v="110"/>
    <x v="107"/>
    <b v="0"/>
    <b v="0"/>
    <x v="15"/>
    <x v="5"/>
    <x v="15"/>
  </r>
  <r>
    <n v="112"/>
    <x v="112"/>
    <s v="Re-engineered client-driven hub"/>
    <x v="53"/>
    <n v="12635"/>
    <n v="268.82978723404256"/>
    <x v="1"/>
    <x v="104"/>
    <n v="35"/>
    <x v="2"/>
    <s v="AUD"/>
    <x v="111"/>
    <x v="108"/>
    <b v="0"/>
    <b v="0"/>
    <x v="2"/>
    <x v="2"/>
    <x v="2"/>
  </r>
  <r>
    <n v="113"/>
    <x v="113"/>
    <s v="User-friendly tertiary array"/>
    <x v="88"/>
    <n v="12437"/>
    <n v="376.87878787878788"/>
    <x v="1"/>
    <x v="54"/>
    <n v="94.938931297709928"/>
    <x v="1"/>
    <s v="USD"/>
    <x v="112"/>
    <x v="109"/>
    <b v="0"/>
    <b v="0"/>
    <x v="0"/>
    <x v="0"/>
    <x v="0"/>
  </r>
  <r>
    <n v="114"/>
    <x v="114"/>
    <s v="Robust heuristic encoding"/>
    <x v="89"/>
    <n v="13816"/>
    <n v="727.15789473684208"/>
    <x v="1"/>
    <x v="105"/>
    <n v="109.65079365079364"/>
    <x v="1"/>
    <s v="USD"/>
    <x v="113"/>
    <x v="110"/>
    <b v="0"/>
    <b v="1"/>
    <x v="8"/>
    <x v="2"/>
    <x v="8"/>
  </r>
  <r>
    <n v="115"/>
    <x v="115"/>
    <s v="Team-oriented clear-thinking capacity"/>
    <x v="90"/>
    <n v="145382"/>
    <n v="87.211757648470297"/>
    <x v="0"/>
    <x v="106"/>
    <n v="44.001815980629537"/>
    <x v="6"/>
    <s v="EUR"/>
    <x v="114"/>
    <x v="111"/>
    <b v="0"/>
    <b v="0"/>
    <x v="13"/>
    <x v="5"/>
    <x v="13"/>
  </r>
  <r>
    <n v="116"/>
    <x v="116"/>
    <s v="De-engineered motivating standardization"/>
    <x v="44"/>
    <n v="6336"/>
    <n v="88"/>
    <x v="0"/>
    <x v="107"/>
    <n v="86.794520547945211"/>
    <x v="1"/>
    <s v="USD"/>
    <x v="115"/>
    <x v="112"/>
    <b v="0"/>
    <b v="0"/>
    <x v="3"/>
    <x v="3"/>
    <x v="3"/>
  </r>
  <r>
    <n v="117"/>
    <x v="117"/>
    <s v="Business-focused 24hour groupware"/>
    <x v="70"/>
    <n v="8523"/>
    <n v="173.9387755102041"/>
    <x v="1"/>
    <x v="108"/>
    <n v="30.992727272727272"/>
    <x v="1"/>
    <s v="USD"/>
    <x v="116"/>
    <x v="113"/>
    <b v="0"/>
    <b v="0"/>
    <x v="19"/>
    <x v="4"/>
    <x v="19"/>
  </r>
  <r>
    <n v="118"/>
    <x v="118"/>
    <s v="Organic next generation protocol"/>
    <x v="91"/>
    <n v="6351"/>
    <n v="117.61111111111111"/>
    <x v="1"/>
    <x v="109"/>
    <n v="94.791044776119406"/>
    <x v="1"/>
    <s v="USD"/>
    <x v="117"/>
    <x v="114"/>
    <b v="0"/>
    <b v="0"/>
    <x v="14"/>
    <x v="7"/>
    <x v="14"/>
  </r>
  <r>
    <n v="119"/>
    <x v="119"/>
    <s v="Reverse-engineered full-range Internet solution"/>
    <x v="92"/>
    <n v="10748"/>
    <n v="214.96"/>
    <x v="1"/>
    <x v="110"/>
    <n v="69.79220779220779"/>
    <x v="1"/>
    <s v="USD"/>
    <x v="118"/>
    <x v="115"/>
    <b v="0"/>
    <b v="1"/>
    <x v="4"/>
    <x v="4"/>
    <x v="4"/>
  </r>
  <r>
    <n v="120"/>
    <x v="120"/>
    <s v="Synchronized regional synergy"/>
    <x v="93"/>
    <n v="112272"/>
    <n v="149.49667110519306"/>
    <x v="1"/>
    <x v="111"/>
    <n v="63.003367003367003"/>
    <x v="1"/>
    <s v="USD"/>
    <x v="119"/>
    <x v="116"/>
    <b v="0"/>
    <b v="1"/>
    <x v="20"/>
    <x v="6"/>
    <x v="20"/>
  </r>
  <r>
    <n v="121"/>
    <x v="121"/>
    <s v="Multi-lateral homogeneous success"/>
    <x v="94"/>
    <n v="99361"/>
    <n v="219.33995584988963"/>
    <x v="1"/>
    <x v="112"/>
    <n v="110.0343300110742"/>
    <x v="1"/>
    <s v="USD"/>
    <x v="33"/>
    <x v="117"/>
    <b v="0"/>
    <b v="0"/>
    <x v="11"/>
    <x v="6"/>
    <x v="11"/>
  </r>
  <r>
    <n v="122"/>
    <x v="122"/>
    <s v="Seamless zero-defect solution"/>
    <x v="95"/>
    <n v="88055"/>
    <n v="64.367690058479525"/>
    <x v="0"/>
    <x v="113"/>
    <n v="25.997933274284026"/>
    <x v="1"/>
    <s v="USD"/>
    <x v="120"/>
    <x v="95"/>
    <b v="0"/>
    <b v="0"/>
    <x v="13"/>
    <x v="5"/>
    <x v="13"/>
  </r>
  <r>
    <n v="123"/>
    <x v="123"/>
    <s v="Enhanced scalable concept"/>
    <x v="96"/>
    <n v="33092"/>
    <n v="18.622397298818232"/>
    <x v="0"/>
    <x v="114"/>
    <n v="49.987915407854985"/>
    <x v="0"/>
    <s v="CAD"/>
    <x v="121"/>
    <x v="118"/>
    <b v="1"/>
    <b v="0"/>
    <x v="3"/>
    <x v="3"/>
    <x v="3"/>
  </r>
  <r>
    <n v="124"/>
    <x v="124"/>
    <s v="Polarized uniform software"/>
    <x v="97"/>
    <n v="9562"/>
    <n v="367.76923076923077"/>
    <x v="1"/>
    <x v="115"/>
    <n v="101.72340425531915"/>
    <x v="6"/>
    <s v="EUR"/>
    <x v="122"/>
    <x v="119"/>
    <b v="0"/>
    <b v="0"/>
    <x v="14"/>
    <x v="7"/>
    <x v="14"/>
  </r>
  <r>
    <n v="125"/>
    <x v="125"/>
    <s v="Stand-alone web-enabled moderator"/>
    <x v="98"/>
    <n v="8475"/>
    <n v="159.90566037735849"/>
    <x v="1"/>
    <x v="80"/>
    <n v="47.083333333333336"/>
    <x v="1"/>
    <s v="USD"/>
    <x v="123"/>
    <x v="120"/>
    <b v="0"/>
    <b v="0"/>
    <x v="3"/>
    <x v="3"/>
    <x v="3"/>
  </r>
  <r>
    <n v="126"/>
    <x v="126"/>
    <s v="Proactive methodical benchmark"/>
    <x v="99"/>
    <n v="69617"/>
    <n v="38.633185349611544"/>
    <x v="0"/>
    <x v="116"/>
    <n v="89.944444444444443"/>
    <x v="1"/>
    <s v="USD"/>
    <x v="124"/>
    <x v="121"/>
    <b v="0"/>
    <b v="1"/>
    <x v="3"/>
    <x v="3"/>
    <x v="3"/>
  </r>
  <r>
    <n v="127"/>
    <x v="127"/>
    <s v="Team-oriented 6thgeneration matrix"/>
    <x v="100"/>
    <n v="53067"/>
    <n v="51.42151162790698"/>
    <x v="0"/>
    <x v="117"/>
    <n v="78.96875"/>
    <x v="0"/>
    <s v="CAD"/>
    <x v="125"/>
    <x v="122"/>
    <b v="0"/>
    <b v="0"/>
    <x v="3"/>
    <x v="3"/>
    <x v="3"/>
  </r>
  <r>
    <n v="128"/>
    <x v="128"/>
    <s v="Phased human-resource core"/>
    <x v="101"/>
    <n v="42596"/>
    <n v="60.334277620396605"/>
    <x v="3"/>
    <x v="118"/>
    <n v="80.067669172932327"/>
    <x v="1"/>
    <s v="USD"/>
    <x v="126"/>
    <x v="123"/>
    <b v="0"/>
    <b v="0"/>
    <x v="1"/>
    <x v="1"/>
    <x v="1"/>
  </r>
  <r>
    <n v="129"/>
    <x v="129"/>
    <s v="Mandatory tertiary implementation"/>
    <x v="102"/>
    <n v="4756"/>
    <n v="3.202693602693603"/>
    <x v="3"/>
    <x v="12"/>
    <n v="86.472727272727269"/>
    <x v="2"/>
    <s v="AUD"/>
    <x v="127"/>
    <x v="97"/>
    <b v="0"/>
    <b v="0"/>
    <x v="0"/>
    <x v="0"/>
    <x v="0"/>
  </r>
  <r>
    <n v="130"/>
    <x v="130"/>
    <s v="Secured directional encryption"/>
    <x v="103"/>
    <n v="14925"/>
    <n v="155.46875"/>
    <x v="1"/>
    <x v="119"/>
    <n v="28.001876172607879"/>
    <x v="3"/>
    <s v="DKK"/>
    <x v="128"/>
    <x v="124"/>
    <b v="0"/>
    <b v="0"/>
    <x v="6"/>
    <x v="4"/>
    <x v="6"/>
  </r>
  <r>
    <n v="131"/>
    <x v="131"/>
    <s v="Distributed 5thgeneration implementation"/>
    <x v="104"/>
    <n v="166116"/>
    <n v="100.85974499089254"/>
    <x v="1"/>
    <x v="120"/>
    <n v="67.996725337699544"/>
    <x v="4"/>
    <s v="GBP"/>
    <x v="129"/>
    <x v="125"/>
    <b v="0"/>
    <b v="0"/>
    <x v="2"/>
    <x v="2"/>
    <x v="2"/>
  </r>
  <r>
    <n v="132"/>
    <x v="132"/>
    <s v="Virtual static core"/>
    <x v="88"/>
    <n v="3834"/>
    <n v="116.18181818181819"/>
    <x v="1"/>
    <x v="121"/>
    <n v="43.078651685393261"/>
    <x v="1"/>
    <s v="USD"/>
    <x v="130"/>
    <x v="126"/>
    <b v="0"/>
    <b v="1"/>
    <x v="3"/>
    <x v="3"/>
    <x v="3"/>
  </r>
  <r>
    <n v="133"/>
    <x v="133"/>
    <s v="Secured content-based product"/>
    <x v="6"/>
    <n v="13985"/>
    <n v="310.77777777777777"/>
    <x v="1"/>
    <x v="122"/>
    <n v="87.95597484276729"/>
    <x v="1"/>
    <s v="USD"/>
    <x v="131"/>
    <x v="127"/>
    <b v="0"/>
    <b v="0"/>
    <x v="21"/>
    <x v="1"/>
    <x v="21"/>
  </r>
  <r>
    <n v="134"/>
    <x v="134"/>
    <s v="Secured executive concept"/>
    <x v="105"/>
    <n v="89288"/>
    <n v="89.73668341708543"/>
    <x v="0"/>
    <x v="123"/>
    <n v="94.987234042553197"/>
    <x v="5"/>
    <s v="CHF"/>
    <x v="132"/>
    <x v="128"/>
    <b v="0"/>
    <b v="1"/>
    <x v="4"/>
    <x v="4"/>
    <x v="4"/>
  </r>
  <r>
    <n v="135"/>
    <x v="135"/>
    <s v="Balanced zero-defect software"/>
    <x v="106"/>
    <n v="5488"/>
    <n v="71.27272727272728"/>
    <x v="0"/>
    <x v="124"/>
    <n v="46.905982905982903"/>
    <x v="1"/>
    <s v="USD"/>
    <x v="133"/>
    <x v="129"/>
    <b v="0"/>
    <b v="1"/>
    <x v="3"/>
    <x v="3"/>
    <x v="3"/>
  </r>
  <r>
    <n v="136"/>
    <x v="136"/>
    <s v="Distributed context-sensitive flexibility"/>
    <x v="107"/>
    <n v="2721"/>
    <n v="3.2862318840579712"/>
    <x v="3"/>
    <x v="125"/>
    <n v="46.913793103448278"/>
    <x v="1"/>
    <s v="USD"/>
    <x v="134"/>
    <x v="130"/>
    <b v="0"/>
    <b v="1"/>
    <x v="6"/>
    <x v="4"/>
    <x v="6"/>
  </r>
  <r>
    <n v="137"/>
    <x v="137"/>
    <s v="Down-sized disintermediate support"/>
    <x v="37"/>
    <n v="4712"/>
    <n v="261.77777777777777"/>
    <x v="1"/>
    <x v="126"/>
    <n v="94.24"/>
    <x v="1"/>
    <s v="USD"/>
    <x v="135"/>
    <x v="131"/>
    <b v="0"/>
    <b v="0"/>
    <x v="9"/>
    <x v="5"/>
    <x v="9"/>
  </r>
  <r>
    <n v="138"/>
    <x v="138"/>
    <s v="Stand-alone mission-critical moratorium"/>
    <x v="103"/>
    <n v="9216"/>
    <n v="96"/>
    <x v="0"/>
    <x v="127"/>
    <n v="80.139130434782615"/>
    <x v="1"/>
    <s v="USD"/>
    <x v="136"/>
    <x v="132"/>
    <b v="0"/>
    <b v="0"/>
    <x v="20"/>
    <x v="6"/>
    <x v="20"/>
  </r>
  <r>
    <n v="139"/>
    <x v="139"/>
    <s v="Down-sized empowering protocol"/>
    <x v="108"/>
    <n v="19246"/>
    <n v="20.896851248642779"/>
    <x v="0"/>
    <x v="128"/>
    <n v="59.036809815950917"/>
    <x v="1"/>
    <s v="USD"/>
    <x v="137"/>
    <x v="133"/>
    <b v="0"/>
    <b v="1"/>
    <x v="8"/>
    <x v="2"/>
    <x v="8"/>
  </r>
  <r>
    <n v="140"/>
    <x v="140"/>
    <s v="Fully-configurable coherent Internet solution"/>
    <x v="20"/>
    <n v="12274"/>
    <n v="223.16363636363636"/>
    <x v="1"/>
    <x v="129"/>
    <n v="65.989247311827953"/>
    <x v="1"/>
    <s v="USD"/>
    <x v="138"/>
    <x v="134"/>
    <b v="0"/>
    <b v="0"/>
    <x v="4"/>
    <x v="4"/>
    <x v="4"/>
  </r>
  <r>
    <n v="141"/>
    <x v="141"/>
    <s v="Distributed motivating algorithm"/>
    <x v="109"/>
    <n v="65323"/>
    <n v="101.59097978227061"/>
    <x v="1"/>
    <x v="130"/>
    <n v="60.992530345471522"/>
    <x v="1"/>
    <s v="USD"/>
    <x v="139"/>
    <x v="135"/>
    <b v="0"/>
    <b v="0"/>
    <x v="2"/>
    <x v="2"/>
    <x v="2"/>
  </r>
  <r>
    <n v="142"/>
    <x v="142"/>
    <s v="Expanded solution-oriented benchmark"/>
    <x v="92"/>
    <n v="11502"/>
    <n v="230.03999999999996"/>
    <x v="1"/>
    <x v="124"/>
    <n v="98.307692307692307"/>
    <x v="1"/>
    <s v="USD"/>
    <x v="107"/>
    <x v="136"/>
    <b v="0"/>
    <b v="0"/>
    <x v="2"/>
    <x v="2"/>
    <x v="2"/>
  </r>
  <r>
    <n v="143"/>
    <x v="143"/>
    <s v="Implemented discrete secured line"/>
    <x v="91"/>
    <n v="7322"/>
    <n v="135.59259259259261"/>
    <x v="1"/>
    <x v="131"/>
    <n v="104.6"/>
    <x v="1"/>
    <s v="USD"/>
    <x v="140"/>
    <x v="137"/>
    <b v="0"/>
    <b v="0"/>
    <x v="7"/>
    <x v="1"/>
    <x v="7"/>
  </r>
  <r>
    <n v="144"/>
    <x v="144"/>
    <s v="Multi-lateral actuating installation"/>
    <x v="25"/>
    <n v="11619"/>
    <n v="129.1"/>
    <x v="1"/>
    <x v="18"/>
    <n v="86.066666666666663"/>
    <x v="1"/>
    <s v="USD"/>
    <x v="141"/>
    <x v="138"/>
    <b v="0"/>
    <b v="0"/>
    <x v="3"/>
    <x v="3"/>
    <x v="3"/>
  </r>
  <r>
    <n v="145"/>
    <x v="145"/>
    <s v="Secured reciprocal array"/>
    <x v="110"/>
    <n v="59128"/>
    <n v="236.512"/>
    <x v="1"/>
    <x v="132"/>
    <n v="76.989583333333329"/>
    <x v="5"/>
    <s v="CHF"/>
    <x v="142"/>
    <x v="139"/>
    <b v="0"/>
    <b v="0"/>
    <x v="8"/>
    <x v="2"/>
    <x v="8"/>
  </r>
  <r>
    <n v="146"/>
    <x v="146"/>
    <s v="Optional bandwidth-monitored middleware"/>
    <x v="35"/>
    <n v="1518"/>
    <n v="17.25"/>
    <x v="3"/>
    <x v="133"/>
    <n v="29.764705882352942"/>
    <x v="1"/>
    <s v="USD"/>
    <x v="143"/>
    <x v="140"/>
    <b v="0"/>
    <b v="0"/>
    <x v="3"/>
    <x v="3"/>
    <x v="3"/>
  </r>
  <r>
    <n v="147"/>
    <x v="147"/>
    <s v="Upgradable upward-trending workforce"/>
    <x v="111"/>
    <n v="9337"/>
    <n v="112.49397590361446"/>
    <x v="1"/>
    <x v="134"/>
    <n v="46.91959798994975"/>
    <x v="1"/>
    <s v="USD"/>
    <x v="144"/>
    <x v="141"/>
    <b v="0"/>
    <b v="1"/>
    <x v="3"/>
    <x v="3"/>
    <x v="3"/>
  </r>
  <r>
    <n v="148"/>
    <x v="148"/>
    <s v="Upgradable hybrid capability"/>
    <x v="29"/>
    <n v="11255"/>
    <n v="121.02150537634408"/>
    <x v="1"/>
    <x v="37"/>
    <n v="105.18691588785046"/>
    <x v="1"/>
    <s v="USD"/>
    <x v="145"/>
    <x v="142"/>
    <b v="0"/>
    <b v="0"/>
    <x v="8"/>
    <x v="2"/>
    <x v="8"/>
  </r>
  <r>
    <n v="149"/>
    <x v="149"/>
    <s v="Managed fresh-thinking flexibility"/>
    <x v="8"/>
    <n v="13632"/>
    <n v="219.87096774193549"/>
    <x v="1"/>
    <x v="135"/>
    <n v="69.907692307692301"/>
    <x v="1"/>
    <s v="USD"/>
    <x v="146"/>
    <x v="143"/>
    <b v="0"/>
    <b v="0"/>
    <x v="7"/>
    <x v="1"/>
    <x v="7"/>
  </r>
  <r>
    <n v="150"/>
    <x v="150"/>
    <s v="Networked stable workforce"/>
    <x v="0"/>
    <n v="1"/>
    <n v="1"/>
    <x v="0"/>
    <x v="49"/>
    <n v="1"/>
    <x v="1"/>
    <s v="USD"/>
    <x v="147"/>
    <x v="144"/>
    <b v="0"/>
    <b v="0"/>
    <x v="1"/>
    <x v="1"/>
    <x v="1"/>
  </r>
  <r>
    <n v="151"/>
    <x v="151"/>
    <s v="Customizable intermediate extranet"/>
    <x v="112"/>
    <n v="88037"/>
    <n v="64.166909620991248"/>
    <x v="0"/>
    <x v="50"/>
    <n v="60.011588275391958"/>
    <x v="1"/>
    <s v="USD"/>
    <x v="148"/>
    <x v="145"/>
    <b v="0"/>
    <b v="0"/>
    <x v="5"/>
    <x v="1"/>
    <x v="5"/>
  </r>
  <r>
    <n v="152"/>
    <x v="152"/>
    <s v="User-centric fault-tolerant task-force"/>
    <x v="113"/>
    <n v="175573"/>
    <n v="423.06746987951806"/>
    <x v="1"/>
    <x v="136"/>
    <n v="52.006220379146917"/>
    <x v="1"/>
    <s v="USD"/>
    <x v="149"/>
    <x v="146"/>
    <b v="0"/>
    <b v="0"/>
    <x v="7"/>
    <x v="1"/>
    <x v="7"/>
  </r>
  <r>
    <n v="153"/>
    <x v="153"/>
    <s v="Multi-tiered radical definition"/>
    <x v="114"/>
    <n v="176112"/>
    <n v="92.984160506863773"/>
    <x v="0"/>
    <x v="137"/>
    <n v="31.000176025347649"/>
    <x v="1"/>
    <s v="USD"/>
    <x v="150"/>
    <x v="147"/>
    <b v="0"/>
    <b v="0"/>
    <x v="3"/>
    <x v="3"/>
    <x v="3"/>
  </r>
  <r>
    <n v="154"/>
    <x v="154"/>
    <s v="Devolved foreground benchmark"/>
    <x v="115"/>
    <n v="100650"/>
    <n v="58.756567425569173"/>
    <x v="0"/>
    <x v="138"/>
    <n v="95.042492917847028"/>
    <x v="1"/>
    <s v="USD"/>
    <x v="151"/>
    <x v="148"/>
    <b v="0"/>
    <b v="1"/>
    <x v="7"/>
    <x v="1"/>
    <x v="7"/>
  </r>
  <r>
    <n v="155"/>
    <x v="155"/>
    <s v="Distributed eco-centric methodology"/>
    <x v="116"/>
    <n v="90706"/>
    <n v="65.022222222222226"/>
    <x v="0"/>
    <x v="139"/>
    <n v="75.968174204355108"/>
    <x v="1"/>
    <s v="USD"/>
    <x v="152"/>
    <x v="149"/>
    <b v="0"/>
    <b v="0"/>
    <x v="3"/>
    <x v="3"/>
    <x v="3"/>
  </r>
  <r>
    <n v="156"/>
    <x v="156"/>
    <s v="Streamlined encompassing encryption"/>
    <x v="117"/>
    <n v="26914"/>
    <n v="73.939560439560438"/>
    <x v="3"/>
    <x v="140"/>
    <n v="71.013192612137203"/>
    <x v="2"/>
    <s v="AUD"/>
    <x v="153"/>
    <x v="150"/>
    <b v="0"/>
    <b v="0"/>
    <x v="1"/>
    <x v="1"/>
    <x v="1"/>
  </r>
  <r>
    <n v="157"/>
    <x v="157"/>
    <s v="User-friendly reciprocal initiative"/>
    <x v="3"/>
    <n v="2212"/>
    <n v="52.666666666666664"/>
    <x v="0"/>
    <x v="141"/>
    <n v="73.733333333333334"/>
    <x v="2"/>
    <s v="AUD"/>
    <x v="154"/>
    <x v="151"/>
    <b v="0"/>
    <b v="0"/>
    <x v="14"/>
    <x v="7"/>
    <x v="14"/>
  </r>
  <r>
    <n v="158"/>
    <x v="158"/>
    <s v="Ergonomic fresh-thinking installation"/>
    <x v="118"/>
    <n v="4640"/>
    <n v="220.95238095238096"/>
    <x v="1"/>
    <x v="142"/>
    <n v="113.17073170731707"/>
    <x v="1"/>
    <s v="USD"/>
    <x v="155"/>
    <x v="152"/>
    <b v="0"/>
    <b v="0"/>
    <x v="1"/>
    <x v="1"/>
    <x v="1"/>
  </r>
  <r>
    <n v="159"/>
    <x v="159"/>
    <s v="Robust explicit hardware"/>
    <x v="119"/>
    <n v="191222"/>
    <n v="100.01150627615063"/>
    <x v="1"/>
    <x v="143"/>
    <n v="105.00933552992861"/>
    <x v="1"/>
    <s v="USD"/>
    <x v="156"/>
    <x v="153"/>
    <b v="0"/>
    <b v="1"/>
    <x v="3"/>
    <x v="3"/>
    <x v="3"/>
  </r>
  <r>
    <n v="160"/>
    <x v="160"/>
    <s v="Stand-alone actuating support"/>
    <x v="48"/>
    <n v="12985"/>
    <n v="162.3125"/>
    <x v="1"/>
    <x v="55"/>
    <n v="79.176829268292678"/>
    <x v="1"/>
    <s v="USD"/>
    <x v="157"/>
    <x v="154"/>
    <b v="0"/>
    <b v="0"/>
    <x v="8"/>
    <x v="2"/>
    <x v="8"/>
  </r>
  <r>
    <n v="161"/>
    <x v="161"/>
    <s v="Cross-platform methodical process improvement"/>
    <x v="20"/>
    <n v="4300"/>
    <n v="78.181818181818187"/>
    <x v="0"/>
    <x v="51"/>
    <n v="57.333333333333336"/>
    <x v="1"/>
    <s v="USD"/>
    <x v="158"/>
    <x v="155"/>
    <b v="0"/>
    <b v="1"/>
    <x v="2"/>
    <x v="2"/>
    <x v="2"/>
  </r>
  <r>
    <n v="162"/>
    <x v="162"/>
    <s v="Extended bottom-line open architecture"/>
    <x v="55"/>
    <n v="9134"/>
    <n v="149.73770491803279"/>
    <x v="1"/>
    <x v="144"/>
    <n v="58.178343949044589"/>
    <x v="5"/>
    <s v="CHF"/>
    <x v="159"/>
    <x v="156"/>
    <b v="0"/>
    <b v="0"/>
    <x v="1"/>
    <x v="1"/>
    <x v="1"/>
  </r>
  <r>
    <n v="163"/>
    <x v="163"/>
    <s v="Extended reciprocal circuit"/>
    <x v="26"/>
    <n v="8864"/>
    <n v="253.25714285714284"/>
    <x v="1"/>
    <x v="67"/>
    <n v="36.032520325203251"/>
    <x v="1"/>
    <s v="USD"/>
    <x v="160"/>
    <x v="157"/>
    <b v="0"/>
    <b v="1"/>
    <x v="14"/>
    <x v="7"/>
    <x v="14"/>
  </r>
  <r>
    <n v="164"/>
    <x v="164"/>
    <s v="Polarized human-resource protocol"/>
    <x v="120"/>
    <n v="150755"/>
    <n v="100.16943521594683"/>
    <x v="1"/>
    <x v="20"/>
    <n v="107.99068767908309"/>
    <x v="1"/>
    <s v="USD"/>
    <x v="161"/>
    <x v="158"/>
    <b v="0"/>
    <b v="0"/>
    <x v="3"/>
    <x v="3"/>
    <x v="3"/>
  </r>
  <r>
    <n v="165"/>
    <x v="165"/>
    <s v="Synergized radical product"/>
    <x v="121"/>
    <n v="110279"/>
    <n v="121.99004424778761"/>
    <x v="1"/>
    <x v="145"/>
    <n v="44.005985634477256"/>
    <x v="1"/>
    <s v="USD"/>
    <x v="162"/>
    <x v="159"/>
    <b v="0"/>
    <b v="0"/>
    <x v="2"/>
    <x v="2"/>
    <x v="2"/>
  </r>
  <r>
    <n v="166"/>
    <x v="166"/>
    <s v="Robust heuristic artificial intelligence"/>
    <x v="122"/>
    <n v="13439"/>
    <n v="137.13265306122449"/>
    <x v="1"/>
    <x v="146"/>
    <n v="55.077868852459019"/>
    <x v="1"/>
    <s v="USD"/>
    <x v="163"/>
    <x v="160"/>
    <b v="0"/>
    <b v="0"/>
    <x v="14"/>
    <x v="7"/>
    <x v="14"/>
  </r>
  <r>
    <n v="167"/>
    <x v="167"/>
    <s v="Robust content-based emulation"/>
    <x v="97"/>
    <n v="10804"/>
    <n v="415.53846153846149"/>
    <x v="1"/>
    <x v="147"/>
    <n v="74"/>
    <x v="2"/>
    <s v="AUD"/>
    <x v="164"/>
    <x v="161"/>
    <b v="0"/>
    <b v="0"/>
    <x v="3"/>
    <x v="3"/>
    <x v="3"/>
  </r>
  <r>
    <n v="168"/>
    <x v="168"/>
    <s v="Ergonomic uniform open system"/>
    <x v="123"/>
    <n v="40107"/>
    <n v="31.30913348946136"/>
    <x v="0"/>
    <x v="148"/>
    <n v="41.996858638743454"/>
    <x v="3"/>
    <s v="DKK"/>
    <x v="165"/>
    <x v="162"/>
    <b v="0"/>
    <b v="1"/>
    <x v="7"/>
    <x v="1"/>
    <x v="7"/>
  </r>
  <r>
    <n v="169"/>
    <x v="169"/>
    <s v="Profit-focused modular product"/>
    <x v="124"/>
    <n v="98811"/>
    <n v="424.08154506437768"/>
    <x v="1"/>
    <x v="149"/>
    <n v="77.988161010260455"/>
    <x v="1"/>
    <s v="USD"/>
    <x v="166"/>
    <x v="163"/>
    <b v="0"/>
    <b v="1"/>
    <x v="12"/>
    <x v="4"/>
    <x v="12"/>
  </r>
  <r>
    <n v="170"/>
    <x v="170"/>
    <s v="Mandatory mobile product"/>
    <x v="125"/>
    <n v="5528"/>
    <n v="2.93886230728336"/>
    <x v="0"/>
    <x v="109"/>
    <n v="82.507462686567166"/>
    <x v="1"/>
    <s v="USD"/>
    <x v="167"/>
    <x v="164"/>
    <b v="0"/>
    <b v="0"/>
    <x v="7"/>
    <x v="1"/>
    <x v="7"/>
  </r>
  <r>
    <n v="171"/>
    <x v="171"/>
    <s v="Public-key 3rdgeneration budgetary management"/>
    <x v="70"/>
    <n v="521"/>
    <n v="10.63265306122449"/>
    <x v="0"/>
    <x v="62"/>
    <n v="104.2"/>
    <x v="1"/>
    <s v="USD"/>
    <x v="168"/>
    <x v="165"/>
    <b v="0"/>
    <b v="0"/>
    <x v="18"/>
    <x v="5"/>
    <x v="18"/>
  </r>
  <r>
    <n v="172"/>
    <x v="172"/>
    <s v="Centralized national firmware"/>
    <x v="126"/>
    <n v="663"/>
    <n v="82.875"/>
    <x v="0"/>
    <x v="150"/>
    <n v="25.5"/>
    <x v="1"/>
    <s v="USD"/>
    <x v="169"/>
    <x v="166"/>
    <b v="0"/>
    <b v="1"/>
    <x v="4"/>
    <x v="4"/>
    <x v="4"/>
  </r>
  <r>
    <n v="173"/>
    <x v="173"/>
    <s v="Cross-group 4thgeneration middleware"/>
    <x v="127"/>
    <n v="157635"/>
    <n v="163.01447776628748"/>
    <x v="1"/>
    <x v="151"/>
    <n v="100.98334401024984"/>
    <x v="1"/>
    <s v="USD"/>
    <x v="170"/>
    <x v="167"/>
    <b v="0"/>
    <b v="0"/>
    <x v="3"/>
    <x v="3"/>
    <x v="3"/>
  </r>
  <r>
    <n v="174"/>
    <x v="174"/>
    <s v="Pre-emptive scalable access"/>
    <x v="60"/>
    <n v="5368"/>
    <n v="894.66666666666674"/>
    <x v="1"/>
    <x v="44"/>
    <n v="111.83333333333333"/>
    <x v="1"/>
    <s v="USD"/>
    <x v="171"/>
    <x v="168"/>
    <b v="0"/>
    <b v="1"/>
    <x v="8"/>
    <x v="2"/>
    <x v="8"/>
  </r>
  <r>
    <n v="175"/>
    <x v="175"/>
    <s v="Sharable intangible migration"/>
    <x v="128"/>
    <n v="47459"/>
    <n v="26.191501103752756"/>
    <x v="0"/>
    <x v="152"/>
    <n v="41.999115044247787"/>
    <x v="1"/>
    <s v="USD"/>
    <x v="172"/>
    <x v="169"/>
    <b v="0"/>
    <b v="0"/>
    <x v="3"/>
    <x v="3"/>
    <x v="3"/>
  </r>
  <r>
    <n v="176"/>
    <x v="176"/>
    <s v="Proactive scalable Graphical User Interface"/>
    <x v="129"/>
    <n v="86060"/>
    <n v="74.834782608695647"/>
    <x v="0"/>
    <x v="153"/>
    <n v="110.05115089514067"/>
    <x v="1"/>
    <s v="USD"/>
    <x v="173"/>
    <x v="170"/>
    <b v="0"/>
    <b v="0"/>
    <x v="3"/>
    <x v="3"/>
    <x v="3"/>
  </r>
  <r>
    <n v="177"/>
    <x v="177"/>
    <s v="Digitized solution-oriented product"/>
    <x v="130"/>
    <n v="161593"/>
    <n v="416.47680412371136"/>
    <x v="1"/>
    <x v="154"/>
    <n v="58.997079225994888"/>
    <x v="1"/>
    <s v="USD"/>
    <x v="174"/>
    <x v="171"/>
    <b v="0"/>
    <b v="0"/>
    <x v="3"/>
    <x v="3"/>
    <x v="3"/>
  </r>
  <r>
    <n v="178"/>
    <x v="178"/>
    <s v="Triple-buffered cohesive structure"/>
    <x v="44"/>
    <n v="6927"/>
    <n v="96.208333333333329"/>
    <x v="0"/>
    <x v="155"/>
    <n v="32.985714285714288"/>
    <x v="1"/>
    <s v="USD"/>
    <x v="175"/>
    <x v="172"/>
    <b v="0"/>
    <b v="0"/>
    <x v="0"/>
    <x v="0"/>
    <x v="0"/>
  </r>
  <r>
    <n v="179"/>
    <x v="179"/>
    <s v="Realigned human-resource orchestration"/>
    <x v="131"/>
    <n v="159185"/>
    <n v="357.71910112359546"/>
    <x v="1"/>
    <x v="156"/>
    <n v="45.005654509471306"/>
    <x v="0"/>
    <s v="CAD"/>
    <x v="176"/>
    <x v="173"/>
    <b v="0"/>
    <b v="1"/>
    <x v="3"/>
    <x v="3"/>
    <x v="3"/>
  </r>
  <r>
    <n v="180"/>
    <x v="180"/>
    <s v="Optional clear-thinking software"/>
    <x v="132"/>
    <n v="172736"/>
    <n v="308.45714285714286"/>
    <x v="1"/>
    <x v="157"/>
    <n v="81.98196487897485"/>
    <x v="2"/>
    <s v="AUD"/>
    <x v="177"/>
    <x v="174"/>
    <b v="0"/>
    <b v="0"/>
    <x v="8"/>
    <x v="2"/>
    <x v="8"/>
  </r>
  <r>
    <n v="181"/>
    <x v="181"/>
    <s v="Centralized global approach"/>
    <x v="133"/>
    <n v="5315"/>
    <n v="61.802325581395344"/>
    <x v="0"/>
    <x v="158"/>
    <n v="39.080882352941174"/>
    <x v="1"/>
    <s v="USD"/>
    <x v="178"/>
    <x v="175"/>
    <b v="0"/>
    <b v="0"/>
    <x v="2"/>
    <x v="2"/>
    <x v="2"/>
  </r>
  <r>
    <n v="182"/>
    <x v="182"/>
    <s v="Reverse-engineered bandwidth-monitored contingency"/>
    <x v="134"/>
    <n v="195750"/>
    <n v="722.32472324723244"/>
    <x v="1"/>
    <x v="159"/>
    <n v="58.996383363471971"/>
    <x v="3"/>
    <s v="DKK"/>
    <x v="179"/>
    <x v="176"/>
    <b v="0"/>
    <b v="0"/>
    <x v="3"/>
    <x v="3"/>
    <x v="3"/>
  </r>
  <r>
    <n v="183"/>
    <x v="183"/>
    <s v="Pre-emptive bandwidth-monitored instruction set"/>
    <x v="135"/>
    <n v="3525"/>
    <n v="69.117647058823522"/>
    <x v="0"/>
    <x v="99"/>
    <n v="40.988372093023258"/>
    <x v="0"/>
    <s v="CAD"/>
    <x v="180"/>
    <x v="177"/>
    <b v="0"/>
    <b v="0"/>
    <x v="1"/>
    <x v="1"/>
    <x v="1"/>
  </r>
  <r>
    <n v="184"/>
    <x v="184"/>
    <s v="Adaptive asynchronous emulation"/>
    <x v="136"/>
    <n v="10550"/>
    <n v="293.05555555555554"/>
    <x v="1"/>
    <x v="160"/>
    <n v="31.029411764705884"/>
    <x v="1"/>
    <s v="USD"/>
    <x v="181"/>
    <x v="178"/>
    <b v="0"/>
    <b v="0"/>
    <x v="3"/>
    <x v="3"/>
    <x v="3"/>
  </r>
  <r>
    <n v="185"/>
    <x v="185"/>
    <s v="Innovative actuating conglomeration"/>
    <x v="67"/>
    <n v="718"/>
    <n v="71.8"/>
    <x v="0"/>
    <x v="161"/>
    <n v="37.789473684210527"/>
    <x v="1"/>
    <s v="USD"/>
    <x v="182"/>
    <x v="179"/>
    <b v="0"/>
    <b v="0"/>
    <x v="19"/>
    <x v="4"/>
    <x v="19"/>
  </r>
  <r>
    <n v="186"/>
    <x v="186"/>
    <s v="Grass-roots foreground policy"/>
    <x v="137"/>
    <n v="28358"/>
    <n v="31.934684684684683"/>
    <x v="0"/>
    <x v="162"/>
    <n v="32.006772009029348"/>
    <x v="1"/>
    <s v="USD"/>
    <x v="183"/>
    <x v="180"/>
    <b v="0"/>
    <b v="0"/>
    <x v="3"/>
    <x v="3"/>
    <x v="3"/>
  </r>
  <r>
    <n v="187"/>
    <x v="187"/>
    <s v="Horizontal transitional paradigm"/>
    <x v="138"/>
    <n v="138384"/>
    <n v="229.87375415282392"/>
    <x v="1"/>
    <x v="163"/>
    <n v="95.966712898751737"/>
    <x v="0"/>
    <s v="CAD"/>
    <x v="184"/>
    <x v="181"/>
    <b v="0"/>
    <b v="1"/>
    <x v="12"/>
    <x v="4"/>
    <x v="12"/>
  </r>
  <r>
    <n v="188"/>
    <x v="188"/>
    <s v="Networked didactic info-mediaries"/>
    <x v="139"/>
    <n v="2625"/>
    <n v="32.012195121951223"/>
    <x v="0"/>
    <x v="164"/>
    <n v="75"/>
    <x v="6"/>
    <s v="EUR"/>
    <x v="185"/>
    <x v="182"/>
    <b v="0"/>
    <b v="0"/>
    <x v="3"/>
    <x v="3"/>
    <x v="3"/>
  </r>
  <r>
    <n v="189"/>
    <x v="189"/>
    <s v="Switchable contextually-based access"/>
    <x v="140"/>
    <n v="45004"/>
    <n v="23.525352848928385"/>
    <x v="3"/>
    <x v="165"/>
    <n v="102.0498866213152"/>
    <x v="1"/>
    <s v="USD"/>
    <x v="186"/>
    <x v="183"/>
    <b v="0"/>
    <b v="0"/>
    <x v="3"/>
    <x v="3"/>
    <x v="3"/>
  </r>
  <r>
    <n v="190"/>
    <x v="190"/>
    <s v="Up-sized dynamic throughput"/>
    <x v="41"/>
    <n v="2538"/>
    <n v="68.594594594594597"/>
    <x v="0"/>
    <x v="3"/>
    <n v="105.75"/>
    <x v="1"/>
    <s v="USD"/>
    <x v="187"/>
    <x v="184"/>
    <b v="0"/>
    <b v="1"/>
    <x v="3"/>
    <x v="3"/>
    <x v="3"/>
  </r>
  <r>
    <n v="191"/>
    <x v="191"/>
    <s v="Mandatory reciprocal superstructure"/>
    <x v="141"/>
    <n v="3188"/>
    <n v="37.952380952380956"/>
    <x v="0"/>
    <x v="99"/>
    <n v="37.069767441860463"/>
    <x v="6"/>
    <s v="EUR"/>
    <x v="188"/>
    <x v="185"/>
    <b v="0"/>
    <b v="0"/>
    <x v="3"/>
    <x v="3"/>
    <x v="3"/>
  </r>
  <r>
    <n v="192"/>
    <x v="192"/>
    <s v="Upgradable 4thgeneration productivity"/>
    <x v="142"/>
    <n v="8517"/>
    <n v="19.992957746478872"/>
    <x v="0"/>
    <x v="166"/>
    <n v="35.049382716049379"/>
    <x v="1"/>
    <s v="USD"/>
    <x v="189"/>
    <x v="186"/>
    <b v="0"/>
    <b v="0"/>
    <x v="1"/>
    <x v="1"/>
    <x v="1"/>
  </r>
  <r>
    <n v="193"/>
    <x v="193"/>
    <s v="Progressive discrete hub"/>
    <x v="47"/>
    <n v="3012"/>
    <n v="45.636363636363633"/>
    <x v="0"/>
    <x v="167"/>
    <n v="46.338461538461537"/>
    <x v="1"/>
    <s v="USD"/>
    <x v="190"/>
    <x v="187"/>
    <b v="1"/>
    <b v="0"/>
    <x v="7"/>
    <x v="1"/>
    <x v="7"/>
  </r>
  <r>
    <n v="194"/>
    <x v="194"/>
    <s v="Assimilated multi-tasking archive"/>
    <x v="143"/>
    <n v="8716"/>
    <n v="122.7605633802817"/>
    <x v="1"/>
    <x v="105"/>
    <n v="69.174603174603178"/>
    <x v="1"/>
    <s v="USD"/>
    <x v="191"/>
    <x v="188"/>
    <b v="0"/>
    <b v="0"/>
    <x v="16"/>
    <x v="1"/>
    <x v="16"/>
  </r>
  <r>
    <n v="195"/>
    <x v="195"/>
    <s v="Upgradable high-level solution"/>
    <x v="144"/>
    <n v="57157"/>
    <n v="361.75316455696202"/>
    <x v="1"/>
    <x v="168"/>
    <n v="109.07824427480917"/>
    <x v="1"/>
    <s v="USD"/>
    <x v="192"/>
    <x v="189"/>
    <b v="0"/>
    <b v="0"/>
    <x v="5"/>
    <x v="1"/>
    <x v="5"/>
  </r>
  <r>
    <n v="196"/>
    <x v="196"/>
    <s v="Organic bandwidth-monitored frame"/>
    <x v="139"/>
    <n v="5178"/>
    <n v="63.146341463414636"/>
    <x v="0"/>
    <x v="16"/>
    <n v="51.78"/>
    <x v="3"/>
    <s v="DKK"/>
    <x v="173"/>
    <x v="190"/>
    <b v="0"/>
    <b v="0"/>
    <x v="8"/>
    <x v="2"/>
    <x v="8"/>
  </r>
  <r>
    <n v="197"/>
    <x v="197"/>
    <s v="Business-focused logistical framework"/>
    <x v="145"/>
    <n v="163118"/>
    <n v="298.20475319926874"/>
    <x v="1"/>
    <x v="169"/>
    <n v="82.010055304172951"/>
    <x v="1"/>
    <s v="USD"/>
    <x v="193"/>
    <x v="191"/>
    <b v="0"/>
    <b v="0"/>
    <x v="6"/>
    <x v="4"/>
    <x v="6"/>
  </r>
  <r>
    <n v="198"/>
    <x v="198"/>
    <s v="Universal multi-state capability"/>
    <x v="146"/>
    <n v="6041"/>
    <n v="9.5585443037974684"/>
    <x v="0"/>
    <x v="170"/>
    <n v="35.958333333333336"/>
    <x v="1"/>
    <s v="USD"/>
    <x v="194"/>
    <x v="192"/>
    <b v="0"/>
    <b v="0"/>
    <x v="5"/>
    <x v="1"/>
    <x v="5"/>
  </r>
  <r>
    <n v="199"/>
    <x v="199"/>
    <s v="Digitized reciprocal infrastructure"/>
    <x v="37"/>
    <n v="968"/>
    <n v="53.777777777777779"/>
    <x v="0"/>
    <x v="171"/>
    <n v="74.461538461538467"/>
    <x v="1"/>
    <s v="USD"/>
    <x v="195"/>
    <x v="193"/>
    <b v="0"/>
    <b v="0"/>
    <x v="1"/>
    <x v="1"/>
    <x v="1"/>
  </r>
  <r>
    <n v="200"/>
    <x v="200"/>
    <s v="Reduced dedicated capability"/>
    <x v="0"/>
    <n v="2"/>
    <n v="2"/>
    <x v="0"/>
    <x v="49"/>
    <n v="2"/>
    <x v="0"/>
    <s v="CAD"/>
    <x v="152"/>
    <x v="194"/>
    <b v="0"/>
    <b v="0"/>
    <x v="3"/>
    <x v="3"/>
    <x v="3"/>
  </r>
  <r>
    <n v="201"/>
    <x v="201"/>
    <s v="Cross-platform bi-directional workforce"/>
    <x v="118"/>
    <n v="14305"/>
    <n v="681.19047619047615"/>
    <x v="1"/>
    <x v="144"/>
    <n v="91.114649681528661"/>
    <x v="1"/>
    <s v="USD"/>
    <x v="196"/>
    <x v="195"/>
    <b v="0"/>
    <b v="0"/>
    <x v="2"/>
    <x v="2"/>
    <x v="2"/>
  </r>
  <r>
    <n v="202"/>
    <x v="202"/>
    <s v="Upgradable scalable methodology"/>
    <x v="111"/>
    <n v="6543"/>
    <n v="78.831325301204828"/>
    <x v="3"/>
    <x v="172"/>
    <n v="79.792682926829272"/>
    <x v="1"/>
    <s v="USD"/>
    <x v="197"/>
    <x v="196"/>
    <b v="0"/>
    <b v="0"/>
    <x v="0"/>
    <x v="0"/>
    <x v="0"/>
  </r>
  <r>
    <n v="203"/>
    <x v="203"/>
    <s v="Customer-focused client-server service-desk"/>
    <x v="147"/>
    <n v="193413"/>
    <n v="134.40792216817235"/>
    <x v="1"/>
    <x v="173"/>
    <n v="42.999777678968428"/>
    <x v="2"/>
    <s v="AUD"/>
    <x v="198"/>
    <x v="197"/>
    <b v="0"/>
    <b v="0"/>
    <x v="3"/>
    <x v="3"/>
    <x v="3"/>
  </r>
  <r>
    <n v="204"/>
    <x v="204"/>
    <s v="Mandatory multimedia leverage"/>
    <x v="148"/>
    <n v="2529"/>
    <n v="3.3719999999999999"/>
    <x v="0"/>
    <x v="174"/>
    <n v="63.225000000000001"/>
    <x v="1"/>
    <s v="USD"/>
    <x v="199"/>
    <x v="198"/>
    <b v="0"/>
    <b v="0"/>
    <x v="17"/>
    <x v="1"/>
    <x v="17"/>
  </r>
  <r>
    <n v="205"/>
    <x v="205"/>
    <s v="Focused analyzing circuit"/>
    <x v="81"/>
    <n v="5614"/>
    <n v="431.84615384615387"/>
    <x v="1"/>
    <x v="175"/>
    <n v="70.174999999999997"/>
    <x v="1"/>
    <s v="USD"/>
    <x v="200"/>
    <x v="199"/>
    <b v="1"/>
    <b v="0"/>
    <x v="3"/>
    <x v="3"/>
    <x v="3"/>
  </r>
  <r>
    <n v="206"/>
    <x v="206"/>
    <s v="Fundamental grid-enabled strategy"/>
    <x v="25"/>
    <n v="3496"/>
    <n v="38.844444444444441"/>
    <x v="3"/>
    <x v="176"/>
    <n v="61.333333333333336"/>
    <x v="1"/>
    <s v="USD"/>
    <x v="201"/>
    <x v="200"/>
    <b v="0"/>
    <b v="0"/>
    <x v="13"/>
    <x v="5"/>
    <x v="13"/>
  </r>
  <r>
    <n v="207"/>
    <x v="207"/>
    <s v="Digitized 5thgeneration knowledgebase"/>
    <x v="67"/>
    <n v="4257"/>
    <n v="425.7"/>
    <x v="1"/>
    <x v="177"/>
    <n v="99"/>
    <x v="1"/>
    <s v="USD"/>
    <x v="202"/>
    <x v="201"/>
    <b v="0"/>
    <b v="1"/>
    <x v="1"/>
    <x v="1"/>
    <x v="1"/>
  </r>
  <r>
    <n v="208"/>
    <x v="208"/>
    <s v="Mandatory multi-tasking encryption"/>
    <x v="149"/>
    <n v="199110"/>
    <n v="101.12239715591672"/>
    <x v="1"/>
    <x v="178"/>
    <n v="96.984900146127615"/>
    <x v="1"/>
    <s v="USD"/>
    <x v="203"/>
    <x v="202"/>
    <b v="0"/>
    <b v="0"/>
    <x v="4"/>
    <x v="4"/>
    <x v="4"/>
  </r>
  <r>
    <n v="209"/>
    <x v="209"/>
    <s v="Distributed system-worthy application"/>
    <x v="150"/>
    <n v="41212"/>
    <n v="21.188688946015425"/>
    <x v="2"/>
    <x v="179"/>
    <n v="51.004950495049506"/>
    <x v="2"/>
    <s v="AUD"/>
    <x v="204"/>
    <x v="203"/>
    <b v="0"/>
    <b v="0"/>
    <x v="4"/>
    <x v="4"/>
    <x v="4"/>
  </r>
  <r>
    <n v="210"/>
    <x v="210"/>
    <s v="Synergistic tertiary time-frame"/>
    <x v="151"/>
    <n v="6338"/>
    <n v="67.425531914893625"/>
    <x v="0"/>
    <x v="31"/>
    <n v="28.044247787610619"/>
    <x v="3"/>
    <s v="DKK"/>
    <x v="205"/>
    <x v="204"/>
    <b v="0"/>
    <b v="0"/>
    <x v="22"/>
    <x v="4"/>
    <x v="22"/>
  </r>
  <r>
    <n v="211"/>
    <x v="211"/>
    <s v="Customer-focused impactful benchmark"/>
    <x v="152"/>
    <n v="99100"/>
    <n v="94.923371647509583"/>
    <x v="0"/>
    <x v="180"/>
    <n v="60.984615384615381"/>
    <x v="1"/>
    <s v="USD"/>
    <x v="206"/>
    <x v="205"/>
    <b v="0"/>
    <b v="0"/>
    <x v="3"/>
    <x v="3"/>
    <x v="3"/>
  </r>
  <r>
    <n v="212"/>
    <x v="212"/>
    <s v="Profound next generation infrastructure"/>
    <x v="32"/>
    <n v="12300"/>
    <n v="151.85185185185185"/>
    <x v="1"/>
    <x v="170"/>
    <n v="73.214285714285708"/>
    <x v="1"/>
    <s v="USD"/>
    <x v="207"/>
    <x v="206"/>
    <b v="0"/>
    <b v="0"/>
    <x v="3"/>
    <x v="3"/>
    <x v="3"/>
  </r>
  <r>
    <n v="213"/>
    <x v="213"/>
    <s v="Face-to-face encompassing info-mediaries"/>
    <x v="153"/>
    <n v="171549"/>
    <n v="195.16382252559728"/>
    <x v="1"/>
    <x v="181"/>
    <n v="39.997435299603637"/>
    <x v="1"/>
    <s v="USD"/>
    <x v="208"/>
    <x v="207"/>
    <b v="0"/>
    <b v="1"/>
    <x v="7"/>
    <x v="1"/>
    <x v="7"/>
  </r>
  <r>
    <n v="214"/>
    <x v="214"/>
    <s v="Open-source fresh-thinking policy"/>
    <x v="1"/>
    <n v="14324"/>
    <n v="1023.1428571428571"/>
    <x v="1"/>
    <x v="34"/>
    <n v="86.812121212121212"/>
    <x v="1"/>
    <s v="USD"/>
    <x v="209"/>
    <x v="208"/>
    <b v="0"/>
    <b v="0"/>
    <x v="1"/>
    <x v="1"/>
    <x v="1"/>
  </r>
  <r>
    <n v="215"/>
    <x v="215"/>
    <s v="Extended 24/7 implementation"/>
    <x v="154"/>
    <n v="6024"/>
    <n v="3.841836734693878"/>
    <x v="0"/>
    <x v="182"/>
    <n v="42.125874125874127"/>
    <x v="1"/>
    <s v="USD"/>
    <x v="210"/>
    <x v="209"/>
    <b v="0"/>
    <b v="0"/>
    <x v="3"/>
    <x v="3"/>
    <x v="3"/>
  </r>
  <r>
    <n v="216"/>
    <x v="216"/>
    <s v="Organic dynamic algorithm"/>
    <x v="155"/>
    <n v="188721"/>
    <n v="155.07066557107643"/>
    <x v="1"/>
    <x v="183"/>
    <n v="103.97851239669421"/>
    <x v="1"/>
    <s v="USD"/>
    <x v="211"/>
    <x v="210"/>
    <b v="0"/>
    <b v="0"/>
    <x v="3"/>
    <x v="3"/>
    <x v="3"/>
  </r>
  <r>
    <n v="217"/>
    <x v="217"/>
    <s v="Organic multi-tasking focus group"/>
    <x v="156"/>
    <n v="57911"/>
    <n v="44.753477588871718"/>
    <x v="0"/>
    <x v="184"/>
    <n v="62.003211991434689"/>
    <x v="1"/>
    <s v="USD"/>
    <x v="212"/>
    <x v="211"/>
    <b v="0"/>
    <b v="0"/>
    <x v="22"/>
    <x v="4"/>
    <x v="22"/>
  </r>
  <r>
    <n v="218"/>
    <x v="218"/>
    <s v="Adaptive logistical initiative"/>
    <x v="57"/>
    <n v="12309"/>
    <n v="215.94736842105263"/>
    <x v="1"/>
    <x v="185"/>
    <n v="31.005037783375315"/>
    <x v="4"/>
    <s v="GBP"/>
    <x v="213"/>
    <x v="212"/>
    <b v="0"/>
    <b v="1"/>
    <x v="12"/>
    <x v="4"/>
    <x v="12"/>
  </r>
  <r>
    <n v="219"/>
    <x v="219"/>
    <s v="Stand-alone mobile customer loyalty"/>
    <x v="157"/>
    <n v="138497"/>
    <n v="332.12709832134288"/>
    <x v="1"/>
    <x v="186"/>
    <n v="89.991552956465242"/>
    <x v="1"/>
    <s v="USD"/>
    <x v="214"/>
    <x v="213"/>
    <b v="0"/>
    <b v="0"/>
    <x v="10"/>
    <x v="4"/>
    <x v="10"/>
  </r>
  <r>
    <n v="220"/>
    <x v="220"/>
    <s v="Focused composite approach"/>
    <x v="58"/>
    <n v="667"/>
    <n v="8.4430379746835449"/>
    <x v="0"/>
    <x v="68"/>
    <n v="39.235294117647058"/>
    <x v="1"/>
    <s v="USD"/>
    <x v="215"/>
    <x v="214"/>
    <b v="1"/>
    <b v="0"/>
    <x v="3"/>
    <x v="3"/>
    <x v="3"/>
  </r>
  <r>
    <n v="221"/>
    <x v="221"/>
    <s v="Face-to-face clear-thinking Local Area Network"/>
    <x v="158"/>
    <n v="119830"/>
    <n v="98.625514403292186"/>
    <x v="0"/>
    <x v="187"/>
    <n v="54.993116108306566"/>
    <x v="1"/>
    <s v="USD"/>
    <x v="216"/>
    <x v="215"/>
    <b v="1"/>
    <b v="0"/>
    <x v="0"/>
    <x v="0"/>
    <x v="0"/>
  </r>
  <r>
    <n v="222"/>
    <x v="222"/>
    <s v="Cross-group cohesive circuit"/>
    <x v="73"/>
    <n v="6623"/>
    <n v="137.97916666666669"/>
    <x v="1"/>
    <x v="188"/>
    <n v="47.992753623188406"/>
    <x v="1"/>
    <s v="USD"/>
    <x v="217"/>
    <x v="216"/>
    <b v="0"/>
    <b v="0"/>
    <x v="14"/>
    <x v="7"/>
    <x v="14"/>
  </r>
  <r>
    <n v="223"/>
    <x v="223"/>
    <s v="Synergistic explicit capability"/>
    <x v="159"/>
    <n v="81897"/>
    <n v="93.81099656357388"/>
    <x v="0"/>
    <x v="189"/>
    <n v="87.966702470461868"/>
    <x v="1"/>
    <s v="USD"/>
    <x v="218"/>
    <x v="217"/>
    <b v="0"/>
    <b v="0"/>
    <x v="3"/>
    <x v="3"/>
    <x v="3"/>
  </r>
  <r>
    <n v="224"/>
    <x v="224"/>
    <s v="Diverse analyzing definition"/>
    <x v="160"/>
    <n v="186885"/>
    <n v="403.63930885529157"/>
    <x v="1"/>
    <x v="190"/>
    <n v="51.999165275459099"/>
    <x v="1"/>
    <s v="USD"/>
    <x v="219"/>
    <x v="218"/>
    <b v="0"/>
    <b v="0"/>
    <x v="22"/>
    <x v="4"/>
    <x v="22"/>
  </r>
  <r>
    <n v="225"/>
    <x v="225"/>
    <s v="Enterprise-wide reciprocal success"/>
    <x v="161"/>
    <n v="176398"/>
    <n v="260.1740412979351"/>
    <x v="1"/>
    <x v="191"/>
    <n v="29.999659863945578"/>
    <x v="1"/>
    <s v="USD"/>
    <x v="220"/>
    <x v="219"/>
    <b v="1"/>
    <b v="0"/>
    <x v="1"/>
    <x v="1"/>
    <x v="1"/>
  </r>
  <r>
    <n v="226"/>
    <x v="102"/>
    <s v="Progressive neutral middleware"/>
    <x v="162"/>
    <n v="10999"/>
    <n v="366.63333333333333"/>
    <x v="1"/>
    <x v="192"/>
    <n v="98.205357142857139"/>
    <x v="1"/>
    <s v="USD"/>
    <x v="221"/>
    <x v="122"/>
    <b v="0"/>
    <b v="0"/>
    <x v="14"/>
    <x v="7"/>
    <x v="14"/>
  </r>
  <r>
    <n v="227"/>
    <x v="226"/>
    <s v="Intuitive exuding process improvement"/>
    <x v="163"/>
    <n v="102751"/>
    <n v="168.72085385878489"/>
    <x v="1"/>
    <x v="193"/>
    <n v="108.96182396606575"/>
    <x v="1"/>
    <s v="USD"/>
    <x v="222"/>
    <x v="220"/>
    <b v="0"/>
    <b v="0"/>
    <x v="20"/>
    <x v="6"/>
    <x v="20"/>
  </r>
  <r>
    <n v="228"/>
    <x v="227"/>
    <s v="Exclusive real-time protocol"/>
    <x v="164"/>
    <n v="165352"/>
    <n v="119.90717911530093"/>
    <x v="1"/>
    <x v="194"/>
    <n v="66.998379254457049"/>
    <x v="1"/>
    <s v="USD"/>
    <x v="172"/>
    <x v="221"/>
    <b v="0"/>
    <b v="0"/>
    <x v="10"/>
    <x v="4"/>
    <x v="10"/>
  </r>
  <r>
    <n v="229"/>
    <x v="228"/>
    <s v="Extended encompassing application"/>
    <x v="165"/>
    <n v="165798"/>
    <n v="193.68925233644859"/>
    <x v="1"/>
    <x v="195"/>
    <n v="64.99333594668758"/>
    <x v="1"/>
    <s v="USD"/>
    <x v="223"/>
    <x v="222"/>
    <b v="0"/>
    <b v="1"/>
    <x v="20"/>
    <x v="6"/>
    <x v="20"/>
  </r>
  <r>
    <n v="230"/>
    <x v="229"/>
    <s v="Progressive value-added ability"/>
    <x v="166"/>
    <n v="10084"/>
    <n v="420.16666666666669"/>
    <x v="1"/>
    <x v="196"/>
    <n v="99.841584158415841"/>
    <x v="1"/>
    <s v="USD"/>
    <x v="224"/>
    <x v="223"/>
    <b v="0"/>
    <b v="0"/>
    <x v="11"/>
    <x v="6"/>
    <x v="11"/>
  </r>
  <r>
    <n v="231"/>
    <x v="230"/>
    <s v="Cross-platform uniform hardware"/>
    <x v="44"/>
    <n v="5523"/>
    <n v="76.708333333333329"/>
    <x v="3"/>
    <x v="109"/>
    <n v="82.432835820895519"/>
    <x v="1"/>
    <s v="USD"/>
    <x v="225"/>
    <x v="224"/>
    <b v="0"/>
    <b v="0"/>
    <x v="3"/>
    <x v="3"/>
    <x v="3"/>
  </r>
  <r>
    <n v="232"/>
    <x v="231"/>
    <s v="Progressive secondary portal"/>
    <x v="74"/>
    <n v="5823"/>
    <n v="171.26470588235293"/>
    <x v="1"/>
    <x v="45"/>
    <n v="63.293478260869563"/>
    <x v="1"/>
    <s v="USD"/>
    <x v="226"/>
    <x v="225"/>
    <b v="0"/>
    <b v="0"/>
    <x v="3"/>
    <x v="3"/>
    <x v="3"/>
  </r>
  <r>
    <n v="233"/>
    <x v="232"/>
    <s v="Multi-lateral national adapter"/>
    <x v="167"/>
    <n v="6000"/>
    <n v="157.89473684210526"/>
    <x v="1"/>
    <x v="197"/>
    <n v="96.774193548387103"/>
    <x v="1"/>
    <s v="USD"/>
    <x v="227"/>
    <x v="226"/>
    <b v="0"/>
    <b v="0"/>
    <x v="10"/>
    <x v="4"/>
    <x v="10"/>
  </r>
  <r>
    <n v="234"/>
    <x v="233"/>
    <s v="Enterprise-wide motivating matrices"/>
    <x v="168"/>
    <n v="8181"/>
    <n v="109.08"/>
    <x v="1"/>
    <x v="46"/>
    <n v="54.906040268456373"/>
    <x v="6"/>
    <s v="EUR"/>
    <x v="228"/>
    <x v="227"/>
    <b v="0"/>
    <b v="1"/>
    <x v="11"/>
    <x v="6"/>
    <x v="11"/>
  </r>
  <r>
    <n v="235"/>
    <x v="234"/>
    <s v="Polarized upward-trending Local Area Network"/>
    <x v="133"/>
    <n v="3589"/>
    <n v="41.732558139534881"/>
    <x v="0"/>
    <x v="45"/>
    <n v="39.010869565217391"/>
    <x v="1"/>
    <s v="USD"/>
    <x v="229"/>
    <x v="228"/>
    <b v="0"/>
    <b v="0"/>
    <x v="10"/>
    <x v="4"/>
    <x v="10"/>
  </r>
  <r>
    <n v="236"/>
    <x v="235"/>
    <s v="Object-based directional function"/>
    <x v="169"/>
    <n v="4323"/>
    <n v="10.944303797468354"/>
    <x v="0"/>
    <x v="176"/>
    <n v="75.84210526315789"/>
    <x v="2"/>
    <s v="AUD"/>
    <x v="230"/>
    <x v="229"/>
    <b v="0"/>
    <b v="1"/>
    <x v="1"/>
    <x v="1"/>
    <x v="1"/>
  </r>
  <r>
    <n v="237"/>
    <x v="236"/>
    <s v="Re-contextualized tangible open architecture"/>
    <x v="29"/>
    <n v="14822"/>
    <n v="159.3763440860215"/>
    <x v="1"/>
    <x v="198"/>
    <n v="45.051671732522799"/>
    <x v="1"/>
    <s v="USD"/>
    <x v="231"/>
    <x v="230"/>
    <b v="0"/>
    <b v="0"/>
    <x v="10"/>
    <x v="4"/>
    <x v="10"/>
  </r>
  <r>
    <n v="238"/>
    <x v="237"/>
    <s v="Distributed systemic adapter"/>
    <x v="166"/>
    <n v="10138"/>
    <n v="422.41666666666669"/>
    <x v="1"/>
    <x v="199"/>
    <n v="104.51546391752578"/>
    <x v="3"/>
    <s v="DKK"/>
    <x v="232"/>
    <x v="231"/>
    <b v="0"/>
    <b v="1"/>
    <x v="3"/>
    <x v="3"/>
    <x v="3"/>
  </r>
  <r>
    <n v="239"/>
    <x v="238"/>
    <s v="Networked web-enabled instruction set"/>
    <x v="170"/>
    <n v="3127"/>
    <n v="97.71875"/>
    <x v="0"/>
    <x v="142"/>
    <n v="76.268292682926827"/>
    <x v="1"/>
    <s v="USD"/>
    <x v="233"/>
    <x v="232"/>
    <b v="0"/>
    <b v="0"/>
    <x v="8"/>
    <x v="2"/>
    <x v="8"/>
  </r>
  <r>
    <n v="240"/>
    <x v="239"/>
    <s v="Vision-oriented dynamic service-desk"/>
    <x v="171"/>
    <n v="123124"/>
    <n v="418.78911564625849"/>
    <x v="1"/>
    <x v="200"/>
    <n v="69.015695067264573"/>
    <x v="1"/>
    <s v="USD"/>
    <x v="194"/>
    <x v="233"/>
    <b v="0"/>
    <b v="0"/>
    <x v="3"/>
    <x v="3"/>
    <x v="3"/>
  </r>
  <r>
    <n v="241"/>
    <x v="240"/>
    <s v="Vision-oriented actuating open system"/>
    <x v="172"/>
    <n v="171729"/>
    <n v="101.91632047477745"/>
    <x v="1"/>
    <x v="74"/>
    <n v="101.97684085510689"/>
    <x v="2"/>
    <s v="AUD"/>
    <x v="234"/>
    <x v="234"/>
    <b v="0"/>
    <b v="1"/>
    <x v="9"/>
    <x v="5"/>
    <x v="9"/>
  </r>
  <r>
    <n v="242"/>
    <x v="241"/>
    <s v="Sharable scalable core"/>
    <x v="141"/>
    <n v="10729"/>
    <n v="127.72619047619047"/>
    <x v="1"/>
    <x v="201"/>
    <n v="42.915999999999997"/>
    <x v="1"/>
    <s v="USD"/>
    <x v="235"/>
    <x v="235"/>
    <b v="0"/>
    <b v="1"/>
    <x v="1"/>
    <x v="1"/>
    <x v="1"/>
  </r>
  <r>
    <n v="243"/>
    <x v="242"/>
    <s v="Customer-focused attitude-oriented function"/>
    <x v="173"/>
    <n v="10240"/>
    <n v="445.21739130434781"/>
    <x v="1"/>
    <x v="202"/>
    <n v="43.025210084033617"/>
    <x v="1"/>
    <s v="USD"/>
    <x v="236"/>
    <x v="236"/>
    <b v="0"/>
    <b v="0"/>
    <x v="3"/>
    <x v="3"/>
    <x v="3"/>
  </r>
  <r>
    <n v="244"/>
    <x v="243"/>
    <s v="Reverse-engineered system-worthy extranet"/>
    <x v="31"/>
    <n v="3988"/>
    <n v="569.71428571428578"/>
    <x v="1"/>
    <x v="4"/>
    <n v="75.245283018867923"/>
    <x v="1"/>
    <s v="USD"/>
    <x v="237"/>
    <x v="237"/>
    <b v="0"/>
    <b v="0"/>
    <x v="3"/>
    <x v="3"/>
    <x v="3"/>
  </r>
  <r>
    <n v="245"/>
    <x v="244"/>
    <s v="Re-engineered systematic monitoring"/>
    <x v="49"/>
    <n v="14771"/>
    <n v="509.34482758620686"/>
    <x v="1"/>
    <x v="203"/>
    <n v="69.023364485981304"/>
    <x v="1"/>
    <s v="USD"/>
    <x v="238"/>
    <x v="238"/>
    <b v="0"/>
    <b v="0"/>
    <x v="3"/>
    <x v="3"/>
    <x v="3"/>
  </r>
  <r>
    <n v="246"/>
    <x v="245"/>
    <s v="Seamless value-added standardization"/>
    <x v="6"/>
    <n v="14649"/>
    <n v="325.5333333333333"/>
    <x v="1"/>
    <x v="42"/>
    <n v="65.986486486486484"/>
    <x v="1"/>
    <s v="USD"/>
    <x v="239"/>
    <x v="239"/>
    <b v="0"/>
    <b v="0"/>
    <x v="2"/>
    <x v="2"/>
    <x v="2"/>
  </r>
  <r>
    <n v="247"/>
    <x v="246"/>
    <s v="Triple-buffered fresh-thinking frame"/>
    <x v="174"/>
    <n v="184658"/>
    <n v="932.61616161616166"/>
    <x v="1"/>
    <x v="204"/>
    <n v="98.013800424628457"/>
    <x v="1"/>
    <s v="USD"/>
    <x v="240"/>
    <x v="240"/>
    <b v="0"/>
    <b v="1"/>
    <x v="13"/>
    <x v="5"/>
    <x v="13"/>
  </r>
  <r>
    <n v="248"/>
    <x v="247"/>
    <s v="Streamlined holistic knowledgebase"/>
    <x v="8"/>
    <n v="13103"/>
    <n v="211.33870967741933"/>
    <x v="1"/>
    <x v="205"/>
    <n v="60.105504587155963"/>
    <x v="2"/>
    <s v="AUD"/>
    <x v="241"/>
    <x v="241"/>
    <b v="0"/>
    <b v="0"/>
    <x v="20"/>
    <x v="6"/>
    <x v="20"/>
  </r>
  <r>
    <n v="249"/>
    <x v="248"/>
    <s v="Up-sized intermediate website"/>
    <x v="175"/>
    <n v="168095"/>
    <n v="273.32520325203251"/>
    <x v="1"/>
    <x v="206"/>
    <n v="26.000773395204948"/>
    <x v="1"/>
    <s v="USD"/>
    <x v="242"/>
    <x v="242"/>
    <b v="0"/>
    <b v="0"/>
    <x v="18"/>
    <x v="5"/>
    <x v="18"/>
  </r>
  <r>
    <n v="250"/>
    <x v="249"/>
    <s v="Future-proofed directional synergy"/>
    <x v="0"/>
    <n v="3"/>
    <n v="3"/>
    <x v="0"/>
    <x v="49"/>
    <n v="3"/>
    <x v="1"/>
    <s v="USD"/>
    <x v="67"/>
    <x v="243"/>
    <b v="0"/>
    <b v="0"/>
    <x v="1"/>
    <x v="1"/>
    <x v="1"/>
  </r>
  <r>
    <n v="251"/>
    <x v="250"/>
    <s v="Enhanced user-facing function"/>
    <x v="143"/>
    <n v="3840"/>
    <n v="54.084507042253513"/>
    <x v="0"/>
    <x v="196"/>
    <n v="38.019801980198018"/>
    <x v="1"/>
    <s v="USD"/>
    <x v="243"/>
    <x v="244"/>
    <b v="0"/>
    <b v="0"/>
    <x v="3"/>
    <x v="3"/>
    <x v="3"/>
  </r>
  <r>
    <n v="252"/>
    <x v="251"/>
    <s v="Operative bandwidth-monitored interface"/>
    <x v="67"/>
    <n v="6263"/>
    <n v="626.29999999999995"/>
    <x v="1"/>
    <x v="207"/>
    <n v="106.15254237288136"/>
    <x v="1"/>
    <s v="USD"/>
    <x v="244"/>
    <x v="245"/>
    <b v="0"/>
    <b v="0"/>
    <x v="3"/>
    <x v="3"/>
    <x v="3"/>
  </r>
  <r>
    <n v="253"/>
    <x v="252"/>
    <s v="Upgradable multi-state instruction set"/>
    <x v="158"/>
    <n v="108161"/>
    <n v="89.021399176954731"/>
    <x v="0"/>
    <x v="208"/>
    <n v="81.019475655430711"/>
    <x v="0"/>
    <s v="CAD"/>
    <x v="245"/>
    <x v="246"/>
    <b v="0"/>
    <b v="0"/>
    <x v="6"/>
    <x v="4"/>
    <x v="6"/>
  </r>
  <r>
    <n v="254"/>
    <x v="253"/>
    <s v="De-engineered static Local Area Network"/>
    <x v="176"/>
    <n v="8505"/>
    <n v="184.89130434782609"/>
    <x v="1"/>
    <x v="39"/>
    <n v="96.647727272727266"/>
    <x v="1"/>
    <s v="USD"/>
    <x v="246"/>
    <x v="247"/>
    <b v="0"/>
    <b v="0"/>
    <x v="9"/>
    <x v="5"/>
    <x v="9"/>
  </r>
  <r>
    <n v="255"/>
    <x v="254"/>
    <s v="Upgradable grid-enabled superstructure"/>
    <x v="177"/>
    <n v="96735"/>
    <n v="120.16770186335404"/>
    <x v="1"/>
    <x v="209"/>
    <n v="57.003535651149086"/>
    <x v="1"/>
    <s v="USD"/>
    <x v="247"/>
    <x v="248"/>
    <b v="0"/>
    <b v="1"/>
    <x v="1"/>
    <x v="1"/>
    <x v="1"/>
  </r>
  <r>
    <n v="256"/>
    <x v="255"/>
    <s v="Optimized actuating toolset"/>
    <x v="178"/>
    <n v="959"/>
    <n v="23.390243902439025"/>
    <x v="0"/>
    <x v="27"/>
    <n v="63.93333333333333"/>
    <x v="4"/>
    <s v="GBP"/>
    <x v="248"/>
    <x v="249"/>
    <b v="0"/>
    <b v="0"/>
    <x v="1"/>
    <x v="1"/>
    <x v="1"/>
  </r>
  <r>
    <n v="257"/>
    <x v="256"/>
    <s v="Decentralized exuding strategy"/>
    <x v="57"/>
    <n v="8322"/>
    <n v="146"/>
    <x v="1"/>
    <x v="45"/>
    <n v="90.456521739130437"/>
    <x v="1"/>
    <s v="USD"/>
    <x v="249"/>
    <x v="250"/>
    <b v="0"/>
    <b v="0"/>
    <x v="3"/>
    <x v="3"/>
    <x v="3"/>
  </r>
  <r>
    <n v="258"/>
    <x v="257"/>
    <s v="Assimilated coherent hardware"/>
    <x v="92"/>
    <n v="13424"/>
    <n v="268.48"/>
    <x v="1"/>
    <x v="129"/>
    <n v="72.172043010752688"/>
    <x v="1"/>
    <s v="USD"/>
    <x v="250"/>
    <x v="251"/>
    <b v="0"/>
    <b v="1"/>
    <x v="3"/>
    <x v="3"/>
    <x v="3"/>
  </r>
  <r>
    <n v="259"/>
    <x v="258"/>
    <s v="Multi-channeled responsive implementation"/>
    <x v="37"/>
    <n v="10755"/>
    <n v="597.5"/>
    <x v="1"/>
    <x v="188"/>
    <n v="77.934782608695656"/>
    <x v="1"/>
    <s v="USD"/>
    <x v="251"/>
    <x v="252"/>
    <b v="1"/>
    <b v="0"/>
    <x v="14"/>
    <x v="7"/>
    <x v="14"/>
  </r>
  <r>
    <n v="260"/>
    <x v="259"/>
    <s v="Centralized modular initiative"/>
    <x v="9"/>
    <n v="9935"/>
    <n v="157.69841269841268"/>
    <x v="1"/>
    <x v="210"/>
    <n v="38.065134099616856"/>
    <x v="1"/>
    <s v="USD"/>
    <x v="136"/>
    <x v="253"/>
    <b v="0"/>
    <b v="0"/>
    <x v="1"/>
    <x v="1"/>
    <x v="1"/>
  </r>
  <r>
    <n v="261"/>
    <x v="260"/>
    <s v="Reverse-engineered cohesive migration"/>
    <x v="179"/>
    <n v="26303"/>
    <n v="31.201660735468568"/>
    <x v="0"/>
    <x v="211"/>
    <n v="57.936123348017624"/>
    <x v="1"/>
    <s v="USD"/>
    <x v="252"/>
    <x v="254"/>
    <b v="0"/>
    <b v="1"/>
    <x v="1"/>
    <x v="1"/>
    <x v="1"/>
  </r>
  <r>
    <n v="262"/>
    <x v="261"/>
    <s v="Compatible multimedia hub"/>
    <x v="12"/>
    <n v="5328"/>
    <n v="313.41176470588238"/>
    <x v="1"/>
    <x v="37"/>
    <n v="49.794392523364486"/>
    <x v="1"/>
    <s v="USD"/>
    <x v="253"/>
    <x v="255"/>
    <b v="0"/>
    <b v="1"/>
    <x v="7"/>
    <x v="1"/>
    <x v="7"/>
  </r>
  <r>
    <n v="263"/>
    <x v="262"/>
    <s v="Organic eco-centric success"/>
    <x v="49"/>
    <n v="10756"/>
    <n v="370.89655172413791"/>
    <x v="1"/>
    <x v="134"/>
    <n v="54.050251256281406"/>
    <x v="1"/>
    <s v="USD"/>
    <x v="254"/>
    <x v="256"/>
    <b v="0"/>
    <b v="0"/>
    <x v="14"/>
    <x v="7"/>
    <x v="14"/>
  </r>
  <r>
    <n v="264"/>
    <x v="263"/>
    <s v="Virtual reciprocal policy"/>
    <x v="180"/>
    <n v="165375"/>
    <n v="362.66447368421052"/>
    <x v="1"/>
    <x v="212"/>
    <n v="30.002721335268504"/>
    <x v="1"/>
    <s v="USD"/>
    <x v="255"/>
    <x v="257"/>
    <b v="0"/>
    <b v="0"/>
    <x v="3"/>
    <x v="3"/>
    <x v="3"/>
  </r>
  <r>
    <n v="265"/>
    <x v="264"/>
    <s v="Persevering interactive emulation"/>
    <x v="70"/>
    <n v="6031"/>
    <n v="123.08163265306122"/>
    <x v="1"/>
    <x v="99"/>
    <n v="70.127906976744185"/>
    <x v="1"/>
    <s v="USD"/>
    <x v="256"/>
    <x v="258"/>
    <b v="0"/>
    <b v="0"/>
    <x v="3"/>
    <x v="3"/>
    <x v="3"/>
  </r>
  <r>
    <n v="266"/>
    <x v="265"/>
    <s v="Proactive responsive emulation"/>
    <x v="181"/>
    <n v="85902"/>
    <n v="76.766756032171585"/>
    <x v="0"/>
    <x v="213"/>
    <n v="26.996228786926462"/>
    <x v="6"/>
    <s v="EUR"/>
    <x v="257"/>
    <x v="259"/>
    <b v="0"/>
    <b v="1"/>
    <x v="17"/>
    <x v="1"/>
    <x v="17"/>
  </r>
  <r>
    <n v="267"/>
    <x v="266"/>
    <s v="Extended eco-centric function"/>
    <x v="182"/>
    <n v="143910"/>
    <n v="233.62012987012989"/>
    <x v="1"/>
    <x v="214"/>
    <n v="51.990606936416185"/>
    <x v="2"/>
    <s v="AUD"/>
    <x v="258"/>
    <x v="260"/>
    <b v="0"/>
    <b v="0"/>
    <x v="3"/>
    <x v="3"/>
    <x v="3"/>
  </r>
  <r>
    <n v="268"/>
    <x v="267"/>
    <s v="Networked optimal productivity"/>
    <x v="42"/>
    <n v="2708"/>
    <n v="180.53333333333333"/>
    <x v="1"/>
    <x v="44"/>
    <n v="56.416666666666664"/>
    <x v="1"/>
    <s v="USD"/>
    <x v="259"/>
    <x v="261"/>
    <b v="0"/>
    <b v="0"/>
    <x v="4"/>
    <x v="4"/>
    <x v="4"/>
  </r>
  <r>
    <n v="269"/>
    <x v="268"/>
    <s v="Persistent attitude-oriented approach"/>
    <x v="26"/>
    <n v="8842"/>
    <n v="252.62857142857143"/>
    <x v="1"/>
    <x v="215"/>
    <n v="101.63218390804597"/>
    <x v="1"/>
    <s v="USD"/>
    <x v="260"/>
    <x v="262"/>
    <b v="0"/>
    <b v="0"/>
    <x v="19"/>
    <x v="4"/>
    <x v="19"/>
  </r>
  <r>
    <n v="270"/>
    <x v="269"/>
    <s v="Triple-buffered 4thgeneration toolset"/>
    <x v="183"/>
    <n v="47260"/>
    <n v="27.176538240368025"/>
    <x v="3"/>
    <x v="216"/>
    <n v="25.005291005291006"/>
    <x v="1"/>
    <s v="USD"/>
    <x v="261"/>
    <x v="263"/>
    <b v="0"/>
    <b v="0"/>
    <x v="11"/>
    <x v="6"/>
    <x v="11"/>
  </r>
  <r>
    <n v="271"/>
    <x v="270"/>
    <s v="Progressive zero administration leverage"/>
    <x v="184"/>
    <n v="1953"/>
    <n v="1.2706571242680547"/>
    <x v="2"/>
    <x v="217"/>
    <n v="32.016393442622949"/>
    <x v="1"/>
    <s v="USD"/>
    <x v="262"/>
    <x v="264"/>
    <b v="0"/>
    <b v="0"/>
    <x v="14"/>
    <x v="7"/>
    <x v="14"/>
  </r>
  <r>
    <n v="272"/>
    <x v="271"/>
    <s v="Networked radical neural-net"/>
    <x v="185"/>
    <n v="155349"/>
    <n v="304.0097847358121"/>
    <x v="1"/>
    <x v="218"/>
    <n v="82.021647307286173"/>
    <x v="1"/>
    <s v="USD"/>
    <x v="263"/>
    <x v="265"/>
    <b v="0"/>
    <b v="1"/>
    <x v="3"/>
    <x v="3"/>
    <x v="3"/>
  </r>
  <r>
    <n v="273"/>
    <x v="272"/>
    <s v="Re-engineered heuristic forecast"/>
    <x v="75"/>
    <n v="10704"/>
    <n v="137.23076923076923"/>
    <x v="1"/>
    <x v="219"/>
    <n v="37.957446808510639"/>
    <x v="0"/>
    <s v="CAD"/>
    <x v="264"/>
    <x v="266"/>
    <b v="0"/>
    <b v="0"/>
    <x v="3"/>
    <x v="3"/>
    <x v="3"/>
  </r>
  <r>
    <n v="274"/>
    <x v="273"/>
    <s v="Fully-configurable background algorithm"/>
    <x v="166"/>
    <n v="773"/>
    <n v="32.208333333333336"/>
    <x v="0"/>
    <x v="27"/>
    <n v="51.533333333333331"/>
    <x v="1"/>
    <s v="USD"/>
    <x v="265"/>
    <x v="267"/>
    <b v="0"/>
    <b v="0"/>
    <x v="3"/>
    <x v="3"/>
    <x v="3"/>
  </r>
  <r>
    <n v="275"/>
    <x v="274"/>
    <s v="Stand-alone discrete Graphical User Interface"/>
    <x v="61"/>
    <n v="9419"/>
    <n v="241.51282051282053"/>
    <x v="1"/>
    <x v="220"/>
    <n v="81.198275862068968"/>
    <x v="1"/>
    <s v="USD"/>
    <x v="266"/>
    <x v="153"/>
    <b v="0"/>
    <b v="0"/>
    <x v="18"/>
    <x v="5"/>
    <x v="18"/>
  </r>
  <r>
    <n v="276"/>
    <x v="275"/>
    <s v="Front-line foreground project"/>
    <x v="20"/>
    <n v="5324"/>
    <n v="96.8"/>
    <x v="0"/>
    <x v="221"/>
    <n v="40.030075187969928"/>
    <x v="1"/>
    <s v="USD"/>
    <x v="267"/>
    <x v="268"/>
    <b v="0"/>
    <b v="1"/>
    <x v="11"/>
    <x v="6"/>
    <x v="11"/>
  </r>
  <r>
    <n v="277"/>
    <x v="276"/>
    <s v="Persevering system-worthy info-mediaries"/>
    <x v="31"/>
    <n v="7465"/>
    <n v="1066.4285714285716"/>
    <x v="1"/>
    <x v="100"/>
    <n v="89.939759036144579"/>
    <x v="1"/>
    <s v="USD"/>
    <x v="268"/>
    <x v="269"/>
    <b v="0"/>
    <b v="0"/>
    <x v="3"/>
    <x v="3"/>
    <x v="3"/>
  </r>
  <r>
    <n v="278"/>
    <x v="277"/>
    <s v="Distributed multi-tasking strategy"/>
    <x v="50"/>
    <n v="8799"/>
    <n v="325.88888888888891"/>
    <x v="1"/>
    <x v="222"/>
    <n v="96.692307692307693"/>
    <x v="1"/>
    <s v="USD"/>
    <x v="269"/>
    <x v="270"/>
    <b v="0"/>
    <b v="0"/>
    <x v="2"/>
    <x v="2"/>
    <x v="2"/>
  </r>
  <r>
    <n v="279"/>
    <x v="278"/>
    <s v="Vision-oriented methodical application"/>
    <x v="48"/>
    <n v="13656"/>
    <n v="170.70000000000002"/>
    <x v="1"/>
    <x v="223"/>
    <n v="25.010989010989011"/>
    <x v="1"/>
    <s v="USD"/>
    <x v="270"/>
    <x v="271"/>
    <b v="0"/>
    <b v="0"/>
    <x v="3"/>
    <x v="3"/>
    <x v="3"/>
  </r>
  <r>
    <n v="280"/>
    <x v="279"/>
    <s v="Function-based high-level infrastructure"/>
    <x v="186"/>
    <n v="14536"/>
    <n v="581.44000000000005"/>
    <x v="1"/>
    <x v="224"/>
    <n v="36.987277353689571"/>
    <x v="1"/>
    <s v="USD"/>
    <x v="271"/>
    <x v="272"/>
    <b v="0"/>
    <b v="0"/>
    <x v="10"/>
    <x v="4"/>
    <x v="10"/>
  </r>
  <r>
    <n v="281"/>
    <x v="280"/>
    <s v="Profound object-oriented paradigm"/>
    <x v="187"/>
    <n v="150552"/>
    <n v="91.520972644376897"/>
    <x v="0"/>
    <x v="225"/>
    <n v="73.012609117361791"/>
    <x v="1"/>
    <s v="USD"/>
    <x v="272"/>
    <x v="273"/>
    <b v="0"/>
    <b v="1"/>
    <x v="3"/>
    <x v="3"/>
    <x v="3"/>
  </r>
  <r>
    <n v="282"/>
    <x v="281"/>
    <s v="Virtual contextually-based circuit"/>
    <x v="141"/>
    <n v="9076"/>
    <n v="108.04761904761904"/>
    <x v="1"/>
    <x v="221"/>
    <n v="68.240601503759393"/>
    <x v="1"/>
    <s v="USD"/>
    <x v="73"/>
    <x v="274"/>
    <b v="0"/>
    <b v="1"/>
    <x v="19"/>
    <x v="4"/>
    <x v="19"/>
  </r>
  <r>
    <n v="283"/>
    <x v="282"/>
    <s v="Business-focused dynamic instruction set"/>
    <x v="32"/>
    <n v="1517"/>
    <n v="18.728395061728396"/>
    <x v="0"/>
    <x v="226"/>
    <n v="52.310344827586206"/>
    <x v="3"/>
    <s v="DKK"/>
    <x v="273"/>
    <x v="148"/>
    <b v="0"/>
    <b v="0"/>
    <x v="1"/>
    <x v="1"/>
    <x v="1"/>
  </r>
  <r>
    <n v="284"/>
    <x v="283"/>
    <s v="Ameliorated fresh-thinking protocol"/>
    <x v="122"/>
    <n v="8153"/>
    <n v="83.193877551020407"/>
    <x v="0"/>
    <x v="227"/>
    <n v="61.765151515151516"/>
    <x v="1"/>
    <s v="USD"/>
    <x v="274"/>
    <x v="275"/>
    <b v="0"/>
    <b v="0"/>
    <x v="2"/>
    <x v="2"/>
    <x v="2"/>
  </r>
  <r>
    <n v="285"/>
    <x v="284"/>
    <s v="Front-line optimizing emulation"/>
    <x v="79"/>
    <n v="6357"/>
    <n v="706.33333333333337"/>
    <x v="1"/>
    <x v="228"/>
    <n v="25.027559055118111"/>
    <x v="1"/>
    <s v="USD"/>
    <x v="275"/>
    <x v="276"/>
    <b v="0"/>
    <b v="0"/>
    <x v="3"/>
    <x v="3"/>
    <x v="3"/>
  </r>
  <r>
    <n v="286"/>
    <x v="285"/>
    <s v="Devolved uniform complexity"/>
    <x v="188"/>
    <n v="19557"/>
    <n v="17.446030330062445"/>
    <x v="3"/>
    <x v="229"/>
    <n v="106.28804347826087"/>
    <x v="1"/>
    <s v="USD"/>
    <x v="276"/>
    <x v="72"/>
    <b v="0"/>
    <b v="0"/>
    <x v="3"/>
    <x v="3"/>
    <x v="3"/>
  </r>
  <r>
    <n v="287"/>
    <x v="286"/>
    <s v="Public-key intangible superstructure"/>
    <x v="9"/>
    <n v="13213"/>
    <n v="209.73015873015873"/>
    <x v="1"/>
    <x v="230"/>
    <n v="75.07386363636364"/>
    <x v="1"/>
    <s v="USD"/>
    <x v="277"/>
    <x v="277"/>
    <b v="0"/>
    <b v="0"/>
    <x v="5"/>
    <x v="1"/>
    <x v="5"/>
  </r>
  <r>
    <n v="288"/>
    <x v="287"/>
    <s v="Secured global success"/>
    <x v="36"/>
    <n v="5476"/>
    <n v="97.785714285714292"/>
    <x v="0"/>
    <x v="231"/>
    <n v="39.970802919708028"/>
    <x v="3"/>
    <s v="DKK"/>
    <x v="278"/>
    <x v="278"/>
    <b v="0"/>
    <b v="1"/>
    <x v="16"/>
    <x v="1"/>
    <x v="16"/>
  </r>
  <r>
    <n v="289"/>
    <x v="288"/>
    <s v="Grass-roots mission-critical capability"/>
    <x v="126"/>
    <n v="13474"/>
    <n v="1684.25"/>
    <x v="1"/>
    <x v="232"/>
    <n v="39.982195845697326"/>
    <x v="0"/>
    <s v="CAD"/>
    <x v="279"/>
    <x v="71"/>
    <b v="0"/>
    <b v="0"/>
    <x v="3"/>
    <x v="3"/>
    <x v="3"/>
  </r>
  <r>
    <n v="290"/>
    <x v="289"/>
    <s v="Advanced global data-warehouse"/>
    <x v="189"/>
    <n v="91722"/>
    <n v="54.402135231316727"/>
    <x v="0"/>
    <x v="233"/>
    <n v="101.01541850220265"/>
    <x v="1"/>
    <s v="USD"/>
    <x v="280"/>
    <x v="279"/>
    <b v="0"/>
    <b v="1"/>
    <x v="4"/>
    <x v="4"/>
    <x v="4"/>
  </r>
  <r>
    <n v="291"/>
    <x v="290"/>
    <s v="Self-enabling uniform complexity"/>
    <x v="37"/>
    <n v="8219"/>
    <n v="456.61111111111109"/>
    <x v="1"/>
    <x v="37"/>
    <n v="76.813084112149539"/>
    <x v="1"/>
    <s v="USD"/>
    <x v="281"/>
    <x v="280"/>
    <b v="1"/>
    <b v="0"/>
    <x v="2"/>
    <x v="2"/>
    <x v="2"/>
  </r>
  <r>
    <n v="292"/>
    <x v="291"/>
    <s v="Versatile cohesive encoding"/>
    <x v="190"/>
    <n v="717"/>
    <n v="9.8219178082191778"/>
    <x v="0"/>
    <x v="234"/>
    <n v="71.7"/>
    <x v="1"/>
    <s v="USD"/>
    <x v="282"/>
    <x v="281"/>
    <b v="0"/>
    <b v="0"/>
    <x v="0"/>
    <x v="0"/>
    <x v="0"/>
  </r>
  <r>
    <n v="293"/>
    <x v="292"/>
    <s v="Organized executive solution"/>
    <x v="191"/>
    <n v="1065"/>
    <n v="16.384615384615383"/>
    <x v="3"/>
    <x v="235"/>
    <n v="33.28125"/>
    <x v="6"/>
    <s v="EUR"/>
    <x v="283"/>
    <x v="282"/>
    <b v="0"/>
    <b v="0"/>
    <x v="3"/>
    <x v="3"/>
    <x v="3"/>
  </r>
  <r>
    <n v="294"/>
    <x v="293"/>
    <s v="Automated local emulation"/>
    <x v="60"/>
    <n v="8038"/>
    <n v="1339.6666666666667"/>
    <x v="1"/>
    <x v="236"/>
    <n v="43.923497267759565"/>
    <x v="1"/>
    <s v="USD"/>
    <x v="284"/>
    <x v="283"/>
    <b v="0"/>
    <b v="0"/>
    <x v="3"/>
    <x v="3"/>
    <x v="3"/>
  </r>
  <r>
    <n v="295"/>
    <x v="294"/>
    <s v="Enterprise-wide intermediate middleware"/>
    <x v="192"/>
    <n v="68769"/>
    <n v="35.650077760497666"/>
    <x v="0"/>
    <x v="237"/>
    <n v="36.004712041884815"/>
    <x v="5"/>
    <s v="CHF"/>
    <x v="285"/>
    <x v="284"/>
    <b v="0"/>
    <b v="0"/>
    <x v="3"/>
    <x v="3"/>
    <x v="3"/>
  </r>
  <r>
    <n v="296"/>
    <x v="295"/>
    <s v="Grass-roots real-time Local Area Network"/>
    <x v="55"/>
    <n v="3352"/>
    <n v="54.950819672131146"/>
    <x v="0"/>
    <x v="63"/>
    <n v="88.21052631578948"/>
    <x v="2"/>
    <s v="AUD"/>
    <x v="286"/>
    <x v="285"/>
    <b v="0"/>
    <b v="0"/>
    <x v="3"/>
    <x v="3"/>
    <x v="3"/>
  </r>
  <r>
    <n v="297"/>
    <x v="296"/>
    <s v="Organized client-driven capacity"/>
    <x v="44"/>
    <n v="6785"/>
    <n v="94.236111111111114"/>
    <x v="0"/>
    <x v="238"/>
    <n v="65.240384615384613"/>
    <x v="2"/>
    <s v="AUD"/>
    <x v="287"/>
    <x v="286"/>
    <b v="0"/>
    <b v="1"/>
    <x v="3"/>
    <x v="3"/>
    <x v="3"/>
  </r>
  <r>
    <n v="298"/>
    <x v="297"/>
    <s v="Adaptive intangible database"/>
    <x v="26"/>
    <n v="5037"/>
    <n v="143.91428571428571"/>
    <x v="1"/>
    <x v="239"/>
    <n v="69.958333333333329"/>
    <x v="1"/>
    <s v="USD"/>
    <x v="288"/>
    <x v="287"/>
    <b v="0"/>
    <b v="1"/>
    <x v="1"/>
    <x v="1"/>
    <x v="1"/>
  </r>
  <r>
    <n v="299"/>
    <x v="298"/>
    <s v="Grass-roots contextually-based algorithm"/>
    <x v="167"/>
    <n v="1954"/>
    <n v="51.421052631578945"/>
    <x v="0"/>
    <x v="240"/>
    <n v="39.877551020408163"/>
    <x v="1"/>
    <s v="USD"/>
    <x v="289"/>
    <x v="288"/>
    <b v="0"/>
    <b v="0"/>
    <x v="0"/>
    <x v="0"/>
    <x v="0"/>
  </r>
  <r>
    <n v="300"/>
    <x v="299"/>
    <s v="Focused executive core"/>
    <x v="0"/>
    <n v="5"/>
    <n v="5"/>
    <x v="0"/>
    <x v="49"/>
    <n v="5"/>
    <x v="3"/>
    <s v="DKK"/>
    <x v="290"/>
    <x v="289"/>
    <b v="0"/>
    <b v="1"/>
    <x v="9"/>
    <x v="5"/>
    <x v="9"/>
  </r>
  <r>
    <n v="301"/>
    <x v="300"/>
    <s v="Multi-channeled disintermediate policy"/>
    <x v="79"/>
    <n v="12102"/>
    <n v="1344.6666666666667"/>
    <x v="1"/>
    <x v="241"/>
    <n v="41.023728813559323"/>
    <x v="1"/>
    <s v="USD"/>
    <x v="291"/>
    <x v="290"/>
    <b v="0"/>
    <b v="0"/>
    <x v="4"/>
    <x v="4"/>
    <x v="4"/>
  </r>
  <r>
    <n v="302"/>
    <x v="301"/>
    <s v="Customizable bi-directional hardware"/>
    <x v="193"/>
    <n v="24234"/>
    <n v="31.844940867279899"/>
    <x v="0"/>
    <x v="242"/>
    <n v="98.914285714285711"/>
    <x v="1"/>
    <s v="USD"/>
    <x v="292"/>
    <x v="18"/>
    <b v="0"/>
    <b v="0"/>
    <x v="3"/>
    <x v="3"/>
    <x v="3"/>
  </r>
  <r>
    <n v="303"/>
    <x v="302"/>
    <s v="Networked optimal architecture"/>
    <x v="74"/>
    <n v="2809"/>
    <n v="82.617647058823536"/>
    <x v="0"/>
    <x v="235"/>
    <n v="87.78125"/>
    <x v="1"/>
    <s v="USD"/>
    <x v="293"/>
    <x v="291"/>
    <b v="0"/>
    <b v="0"/>
    <x v="7"/>
    <x v="1"/>
    <x v="7"/>
  </r>
  <r>
    <n v="304"/>
    <x v="303"/>
    <s v="User-friendly discrete benchmark"/>
    <x v="118"/>
    <n v="11469"/>
    <n v="546.14285714285722"/>
    <x v="1"/>
    <x v="23"/>
    <n v="80.767605633802816"/>
    <x v="1"/>
    <s v="USD"/>
    <x v="294"/>
    <x v="292"/>
    <b v="0"/>
    <b v="0"/>
    <x v="4"/>
    <x v="4"/>
    <x v="4"/>
  </r>
  <r>
    <n v="305"/>
    <x v="304"/>
    <s v="Grass-roots actuating policy"/>
    <x v="54"/>
    <n v="8014"/>
    <n v="286.21428571428572"/>
    <x v="1"/>
    <x v="72"/>
    <n v="94.28235294117647"/>
    <x v="1"/>
    <s v="USD"/>
    <x v="295"/>
    <x v="293"/>
    <b v="0"/>
    <b v="0"/>
    <x v="3"/>
    <x v="3"/>
    <x v="3"/>
  </r>
  <r>
    <n v="306"/>
    <x v="305"/>
    <s v="Enterprise-wide 3rdgeneration knowledge user"/>
    <x v="191"/>
    <n v="514"/>
    <n v="7.9076923076923071"/>
    <x v="0"/>
    <x v="243"/>
    <n v="73.428571428571431"/>
    <x v="1"/>
    <s v="USD"/>
    <x v="296"/>
    <x v="294"/>
    <b v="0"/>
    <b v="1"/>
    <x v="3"/>
    <x v="3"/>
    <x v="3"/>
  </r>
  <r>
    <n v="307"/>
    <x v="306"/>
    <s v="Face-to-face zero tolerance moderator"/>
    <x v="194"/>
    <n v="43473"/>
    <n v="132.13677811550153"/>
    <x v="1"/>
    <x v="244"/>
    <n v="65.968133535660087"/>
    <x v="3"/>
    <s v="DKK"/>
    <x v="297"/>
    <x v="295"/>
    <b v="0"/>
    <b v="1"/>
    <x v="13"/>
    <x v="5"/>
    <x v="13"/>
  </r>
  <r>
    <n v="308"/>
    <x v="307"/>
    <s v="Grass-roots optimizing projection"/>
    <x v="195"/>
    <n v="87560"/>
    <n v="74.077834179357026"/>
    <x v="0"/>
    <x v="245"/>
    <n v="109.04109589041096"/>
    <x v="1"/>
    <s v="USD"/>
    <x v="298"/>
    <x v="296"/>
    <b v="0"/>
    <b v="0"/>
    <x v="3"/>
    <x v="3"/>
    <x v="3"/>
  </r>
  <r>
    <n v="309"/>
    <x v="308"/>
    <s v="User-centric 6thgeneration attitude"/>
    <x v="178"/>
    <n v="3087"/>
    <n v="75.292682926829272"/>
    <x v="3"/>
    <x v="51"/>
    <n v="41.16"/>
    <x v="1"/>
    <s v="USD"/>
    <x v="299"/>
    <x v="297"/>
    <b v="0"/>
    <b v="1"/>
    <x v="7"/>
    <x v="1"/>
    <x v="7"/>
  </r>
  <r>
    <n v="310"/>
    <x v="309"/>
    <s v="Switchable zero tolerance website"/>
    <x v="75"/>
    <n v="1586"/>
    <n v="20.333333333333332"/>
    <x v="0"/>
    <x v="36"/>
    <n v="99.125"/>
    <x v="1"/>
    <s v="USD"/>
    <x v="300"/>
    <x v="298"/>
    <b v="0"/>
    <b v="0"/>
    <x v="11"/>
    <x v="6"/>
    <x v="11"/>
  </r>
  <r>
    <n v="311"/>
    <x v="310"/>
    <s v="Focused real-time help-desk"/>
    <x v="9"/>
    <n v="12812"/>
    <n v="203.36507936507937"/>
    <x v="1"/>
    <x v="246"/>
    <n v="105.88429752066116"/>
    <x v="1"/>
    <s v="USD"/>
    <x v="247"/>
    <x v="299"/>
    <b v="0"/>
    <b v="0"/>
    <x v="3"/>
    <x v="3"/>
    <x v="3"/>
  </r>
  <r>
    <n v="312"/>
    <x v="311"/>
    <s v="Robust impactful approach"/>
    <x v="18"/>
    <n v="183345"/>
    <n v="310.2284263959391"/>
    <x v="1"/>
    <x v="247"/>
    <n v="48.996525921966864"/>
    <x v="1"/>
    <s v="USD"/>
    <x v="244"/>
    <x v="300"/>
    <b v="0"/>
    <b v="0"/>
    <x v="3"/>
    <x v="3"/>
    <x v="3"/>
  </r>
  <r>
    <n v="313"/>
    <x v="312"/>
    <s v="Secured maximized policy"/>
    <x v="196"/>
    <n v="8697"/>
    <n v="395.31818181818181"/>
    <x v="1"/>
    <x v="248"/>
    <n v="39"/>
    <x v="1"/>
    <s v="USD"/>
    <x v="301"/>
    <x v="301"/>
    <b v="0"/>
    <b v="0"/>
    <x v="1"/>
    <x v="1"/>
    <x v="1"/>
  </r>
  <r>
    <n v="314"/>
    <x v="313"/>
    <s v="Realigned upward-trending strategy"/>
    <x v="1"/>
    <n v="4126"/>
    <n v="294.71428571428572"/>
    <x v="1"/>
    <x v="221"/>
    <n v="31.022556390977442"/>
    <x v="1"/>
    <s v="USD"/>
    <x v="188"/>
    <x v="162"/>
    <b v="0"/>
    <b v="1"/>
    <x v="4"/>
    <x v="4"/>
    <x v="4"/>
  </r>
  <r>
    <n v="315"/>
    <x v="314"/>
    <s v="Open-source interactive knowledge user"/>
    <x v="40"/>
    <n v="3220"/>
    <n v="33.89473684210526"/>
    <x v="0"/>
    <x v="249"/>
    <n v="103.87096774193549"/>
    <x v="1"/>
    <s v="USD"/>
    <x v="302"/>
    <x v="302"/>
    <b v="0"/>
    <b v="0"/>
    <x v="3"/>
    <x v="3"/>
    <x v="3"/>
  </r>
  <r>
    <n v="316"/>
    <x v="315"/>
    <s v="Configurable demand-driven matrix"/>
    <x v="103"/>
    <n v="6401"/>
    <n v="66.677083333333329"/>
    <x v="0"/>
    <x v="250"/>
    <n v="59.268518518518519"/>
    <x v="6"/>
    <s v="EUR"/>
    <x v="303"/>
    <x v="303"/>
    <b v="0"/>
    <b v="1"/>
    <x v="0"/>
    <x v="0"/>
    <x v="0"/>
  </r>
  <r>
    <n v="317"/>
    <x v="316"/>
    <s v="Cross-group coherent hierarchy"/>
    <x v="47"/>
    <n v="1269"/>
    <n v="19.227272727272727"/>
    <x v="0"/>
    <x v="141"/>
    <n v="42.3"/>
    <x v="1"/>
    <s v="USD"/>
    <x v="304"/>
    <x v="304"/>
    <b v="0"/>
    <b v="0"/>
    <x v="3"/>
    <x v="3"/>
    <x v="3"/>
  </r>
  <r>
    <n v="318"/>
    <x v="317"/>
    <s v="Decentralized demand-driven open system"/>
    <x v="57"/>
    <n v="903"/>
    <n v="15.842105263157894"/>
    <x v="0"/>
    <x v="68"/>
    <n v="53.117647058823529"/>
    <x v="1"/>
    <s v="USD"/>
    <x v="305"/>
    <x v="305"/>
    <b v="0"/>
    <b v="0"/>
    <x v="1"/>
    <x v="1"/>
    <x v="1"/>
  </r>
  <r>
    <n v="319"/>
    <x v="318"/>
    <s v="Advanced empowering matrix"/>
    <x v="141"/>
    <n v="3251"/>
    <n v="38.702380952380956"/>
    <x v="3"/>
    <x v="251"/>
    <n v="50.796875"/>
    <x v="1"/>
    <s v="USD"/>
    <x v="306"/>
    <x v="306"/>
    <b v="0"/>
    <b v="0"/>
    <x v="2"/>
    <x v="2"/>
    <x v="2"/>
  </r>
  <r>
    <n v="320"/>
    <x v="319"/>
    <s v="Phased holistic implementation"/>
    <x v="197"/>
    <n v="8092"/>
    <n v="9.5876777251184837"/>
    <x v="0"/>
    <x v="175"/>
    <n v="101.15"/>
    <x v="1"/>
    <s v="USD"/>
    <x v="307"/>
    <x v="307"/>
    <b v="0"/>
    <b v="0"/>
    <x v="13"/>
    <x v="5"/>
    <x v="13"/>
  </r>
  <r>
    <n v="321"/>
    <x v="320"/>
    <s v="Proactive attitude-oriented knowledge user"/>
    <x v="198"/>
    <n v="160422"/>
    <n v="94.144366197183089"/>
    <x v="0"/>
    <x v="194"/>
    <n v="65.000810372771468"/>
    <x v="1"/>
    <s v="USD"/>
    <x v="308"/>
    <x v="308"/>
    <b v="0"/>
    <b v="0"/>
    <x v="12"/>
    <x v="4"/>
    <x v="12"/>
  </r>
  <r>
    <n v="322"/>
    <x v="321"/>
    <s v="Visionary asymmetric Graphical User Interface"/>
    <x v="199"/>
    <n v="196377"/>
    <n v="166.56234096692114"/>
    <x v="1"/>
    <x v="252"/>
    <n v="37.998645510835914"/>
    <x v="1"/>
    <s v="USD"/>
    <x v="309"/>
    <x v="309"/>
    <b v="0"/>
    <b v="0"/>
    <x v="3"/>
    <x v="3"/>
    <x v="3"/>
  </r>
  <r>
    <n v="323"/>
    <x v="322"/>
    <s v="Integrated zero-defect help-desk"/>
    <x v="200"/>
    <n v="2148"/>
    <n v="24.134831460674157"/>
    <x v="0"/>
    <x v="150"/>
    <n v="82.615384615384613"/>
    <x v="4"/>
    <s v="GBP"/>
    <x v="310"/>
    <x v="310"/>
    <b v="0"/>
    <b v="0"/>
    <x v="4"/>
    <x v="4"/>
    <x v="4"/>
  </r>
  <r>
    <n v="324"/>
    <x v="323"/>
    <s v="Inverse analyzing matrices"/>
    <x v="143"/>
    <n v="11648"/>
    <n v="164.05633802816902"/>
    <x v="1"/>
    <x v="253"/>
    <n v="37.941368078175898"/>
    <x v="1"/>
    <s v="USD"/>
    <x v="311"/>
    <x v="311"/>
    <b v="0"/>
    <b v="1"/>
    <x v="3"/>
    <x v="3"/>
    <x v="3"/>
  </r>
  <r>
    <n v="325"/>
    <x v="324"/>
    <s v="Programmable systemic implementation"/>
    <x v="191"/>
    <n v="5897"/>
    <n v="90.723076923076931"/>
    <x v="0"/>
    <x v="107"/>
    <n v="80.780821917808225"/>
    <x v="1"/>
    <s v="USD"/>
    <x v="79"/>
    <x v="312"/>
    <b v="0"/>
    <b v="1"/>
    <x v="3"/>
    <x v="3"/>
    <x v="3"/>
  </r>
  <r>
    <n v="326"/>
    <x v="325"/>
    <s v="Multi-channeled next generation architecture"/>
    <x v="44"/>
    <n v="3326"/>
    <n v="46.194444444444443"/>
    <x v="0"/>
    <x v="58"/>
    <n v="25.984375"/>
    <x v="1"/>
    <s v="USD"/>
    <x v="312"/>
    <x v="313"/>
    <b v="0"/>
    <b v="0"/>
    <x v="10"/>
    <x v="4"/>
    <x v="10"/>
  </r>
  <r>
    <n v="327"/>
    <x v="326"/>
    <s v="Digitized 3rdgeneration encoding"/>
    <x v="97"/>
    <n v="1002"/>
    <n v="38.53846153846154"/>
    <x v="0"/>
    <x v="254"/>
    <n v="30.363636363636363"/>
    <x v="1"/>
    <s v="USD"/>
    <x v="313"/>
    <x v="314"/>
    <b v="0"/>
    <b v="1"/>
    <x v="3"/>
    <x v="3"/>
    <x v="3"/>
  </r>
  <r>
    <n v="328"/>
    <x v="327"/>
    <s v="Innovative well-modulated functionalities"/>
    <x v="201"/>
    <n v="131826"/>
    <n v="133.56231003039514"/>
    <x v="1"/>
    <x v="255"/>
    <n v="54.004916018025398"/>
    <x v="1"/>
    <s v="USD"/>
    <x v="314"/>
    <x v="315"/>
    <b v="0"/>
    <b v="0"/>
    <x v="1"/>
    <x v="1"/>
    <x v="1"/>
  </r>
  <r>
    <n v="329"/>
    <x v="328"/>
    <s v="Fundamental incremental database"/>
    <x v="202"/>
    <n v="21477"/>
    <n v="22.896588486140725"/>
    <x v="2"/>
    <x v="57"/>
    <n v="101.78672985781991"/>
    <x v="1"/>
    <s v="USD"/>
    <x v="315"/>
    <x v="316"/>
    <b v="0"/>
    <b v="0"/>
    <x v="11"/>
    <x v="6"/>
    <x v="11"/>
  </r>
  <r>
    <n v="330"/>
    <x v="329"/>
    <s v="Expanded encompassing open architecture"/>
    <x v="203"/>
    <n v="62330"/>
    <n v="184.95548961424333"/>
    <x v="1"/>
    <x v="256"/>
    <n v="45.003610108303249"/>
    <x v="4"/>
    <s v="GBP"/>
    <x v="316"/>
    <x v="317"/>
    <b v="0"/>
    <b v="0"/>
    <x v="4"/>
    <x v="4"/>
    <x v="4"/>
  </r>
  <r>
    <n v="331"/>
    <x v="330"/>
    <s v="Intuitive static portal"/>
    <x v="88"/>
    <n v="14643"/>
    <n v="443.72727272727275"/>
    <x v="1"/>
    <x v="257"/>
    <n v="77.068421052631578"/>
    <x v="1"/>
    <s v="USD"/>
    <x v="317"/>
    <x v="318"/>
    <b v="0"/>
    <b v="0"/>
    <x v="0"/>
    <x v="0"/>
    <x v="0"/>
  </r>
  <r>
    <n v="332"/>
    <x v="331"/>
    <s v="Optional bandwidth-monitored definition"/>
    <x v="204"/>
    <n v="41396"/>
    <n v="199.9806763285024"/>
    <x v="1"/>
    <x v="258"/>
    <n v="88.076595744680844"/>
    <x v="1"/>
    <s v="USD"/>
    <x v="318"/>
    <x v="319"/>
    <b v="0"/>
    <b v="0"/>
    <x v="8"/>
    <x v="2"/>
    <x v="8"/>
  </r>
  <r>
    <n v="333"/>
    <x v="332"/>
    <s v="Persistent well-modulated synergy"/>
    <x v="103"/>
    <n v="11900"/>
    <n v="123.95833333333333"/>
    <x v="1"/>
    <x v="259"/>
    <n v="47.035573122529641"/>
    <x v="1"/>
    <s v="USD"/>
    <x v="319"/>
    <x v="320"/>
    <b v="0"/>
    <b v="0"/>
    <x v="3"/>
    <x v="3"/>
    <x v="3"/>
  </r>
  <r>
    <n v="334"/>
    <x v="333"/>
    <s v="Assimilated discrete algorithm"/>
    <x v="205"/>
    <n v="123538"/>
    <n v="186.61329305135951"/>
    <x v="1"/>
    <x v="260"/>
    <n v="110.99550763701707"/>
    <x v="1"/>
    <s v="USD"/>
    <x v="32"/>
    <x v="321"/>
    <b v="0"/>
    <b v="0"/>
    <x v="1"/>
    <x v="1"/>
    <x v="1"/>
  </r>
  <r>
    <n v="335"/>
    <x v="334"/>
    <s v="Operative uniform hub"/>
    <x v="206"/>
    <n v="198628"/>
    <n v="114.28538550057536"/>
    <x v="1"/>
    <x v="261"/>
    <n v="87.003066141042481"/>
    <x v="1"/>
    <s v="USD"/>
    <x v="320"/>
    <x v="322"/>
    <b v="0"/>
    <b v="0"/>
    <x v="1"/>
    <x v="1"/>
    <x v="1"/>
  </r>
  <r>
    <n v="336"/>
    <x v="335"/>
    <s v="Customizable intangible capability"/>
    <x v="207"/>
    <n v="68602"/>
    <n v="97.032531824611041"/>
    <x v="0"/>
    <x v="262"/>
    <n v="63.994402985074629"/>
    <x v="1"/>
    <s v="USD"/>
    <x v="321"/>
    <x v="323"/>
    <b v="0"/>
    <b v="1"/>
    <x v="1"/>
    <x v="1"/>
    <x v="1"/>
  </r>
  <r>
    <n v="337"/>
    <x v="336"/>
    <s v="Innovative didactic analyzer"/>
    <x v="208"/>
    <n v="116064"/>
    <n v="122.81904761904762"/>
    <x v="1"/>
    <x v="263"/>
    <n v="105.9945205479452"/>
    <x v="1"/>
    <s v="USD"/>
    <x v="322"/>
    <x v="324"/>
    <b v="0"/>
    <b v="0"/>
    <x v="3"/>
    <x v="3"/>
    <x v="3"/>
  </r>
  <r>
    <n v="338"/>
    <x v="337"/>
    <s v="Decentralized intangible encoding"/>
    <x v="209"/>
    <n v="125042"/>
    <n v="179.14326647564468"/>
    <x v="1"/>
    <x v="264"/>
    <n v="73.989349112426041"/>
    <x v="1"/>
    <s v="USD"/>
    <x v="323"/>
    <x v="325"/>
    <b v="0"/>
    <b v="0"/>
    <x v="3"/>
    <x v="3"/>
    <x v="3"/>
  </r>
  <r>
    <n v="339"/>
    <x v="338"/>
    <s v="Front-line transitional algorithm"/>
    <x v="210"/>
    <n v="108974"/>
    <n v="79.951577402787962"/>
    <x v="3"/>
    <x v="265"/>
    <n v="84.02004626060139"/>
    <x v="0"/>
    <s v="CAD"/>
    <x v="324"/>
    <x v="326"/>
    <b v="0"/>
    <b v="0"/>
    <x v="3"/>
    <x v="3"/>
    <x v="3"/>
  </r>
  <r>
    <n v="340"/>
    <x v="339"/>
    <s v="Switchable didactic matrices"/>
    <x v="211"/>
    <n v="34964"/>
    <n v="94.242587601078171"/>
    <x v="0"/>
    <x v="224"/>
    <n v="88.966921119592882"/>
    <x v="1"/>
    <s v="USD"/>
    <x v="325"/>
    <x v="327"/>
    <b v="0"/>
    <b v="0"/>
    <x v="14"/>
    <x v="7"/>
    <x v="14"/>
  </r>
  <r>
    <n v="341"/>
    <x v="340"/>
    <s v="Ameliorated disintermediate utilization"/>
    <x v="212"/>
    <n v="96777"/>
    <n v="84.669291338582681"/>
    <x v="0"/>
    <x v="266"/>
    <n v="76.990453460620529"/>
    <x v="1"/>
    <s v="USD"/>
    <x v="326"/>
    <x v="328"/>
    <b v="0"/>
    <b v="0"/>
    <x v="7"/>
    <x v="1"/>
    <x v="7"/>
  </r>
  <r>
    <n v="342"/>
    <x v="341"/>
    <s v="Visionary foreground middleware"/>
    <x v="213"/>
    <n v="31864"/>
    <n v="66.521920668058456"/>
    <x v="0"/>
    <x v="267"/>
    <n v="97.146341463414629"/>
    <x v="1"/>
    <s v="USD"/>
    <x v="327"/>
    <x v="329"/>
    <b v="0"/>
    <b v="0"/>
    <x v="3"/>
    <x v="3"/>
    <x v="3"/>
  </r>
  <r>
    <n v="343"/>
    <x v="342"/>
    <s v="Optional zero-defect task-force"/>
    <x v="25"/>
    <n v="4853"/>
    <n v="53.922222222222224"/>
    <x v="0"/>
    <x v="98"/>
    <n v="33.013605442176868"/>
    <x v="1"/>
    <s v="USD"/>
    <x v="328"/>
    <x v="151"/>
    <b v="0"/>
    <b v="0"/>
    <x v="3"/>
    <x v="3"/>
    <x v="3"/>
  </r>
  <r>
    <n v="344"/>
    <x v="343"/>
    <s v="Devolved exuding emulation"/>
    <x v="214"/>
    <n v="82959"/>
    <n v="41.983299595141702"/>
    <x v="0"/>
    <x v="268"/>
    <n v="99.950602409638549"/>
    <x v="1"/>
    <s v="USD"/>
    <x v="329"/>
    <x v="330"/>
    <b v="0"/>
    <b v="0"/>
    <x v="11"/>
    <x v="6"/>
    <x v="11"/>
  </r>
  <r>
    <n v="345"/>
    <x v="344"/>
    <s v="Open-source neutral task-force"/>
    <x v="215"/>
    <n v="23159"/>
    <n v="14.69479695431472"/>
    <x v="0"/>
    <x v="269"/>
    <n v="69.966767371601208"/>
    <x v="4"/>
    <s v="GBP"/>
    <x v="330"/>
    <x v="331"/>
    <b v="0"/>
    <b v="0"/>
    <x v="6"/>
    <x v="4"/>
    <x v="6"/>
  </r>
  <r>
    <n v="346"/>
    <x v="345"/>
    <s v="Virtual attitude-oriented migration"/>
    <x v="48"/>
    <n v="2758"/>
    <n v="34.475000000000001"/>
    <x v="0"/>
    <x v="270"/>
    <n v="110.32"/>
    <x v="1"/>
    <s v="USD"/>
    <x v="331"/>
    <x v="332"/>
    <b v="0"/>
    <b v="1"/>
    <x v="7"/>
    <x v="1"/>
    <x v="7"/>
  </r>
  <r>
    <n v="347"/>
    <x v="346"/>
    <s v="Open-source full-range portal"/>
    <x v="79"/>
    <n v="12607"/>
    <n v="1400.7777777777778"/>
    <x v="1"/>
    <x v="271"/>
    <n v="66.005235602094245"/>
    <x v="1"/>
    <s v="USD"/>
    <x v="332"/>
    <x v="333"/>
    <b v="0"/>
    <b v="0"/>
    <x v="2"/>
    <x v="2"/>
    <x v="2"/>
  </r>
  <r>
    <n v="348"/>
    <x v="347"/>
    <s v="Versatile cohesive open system"/>
    <x v="216"/>
    <n v="142823"/>
    <n v="71.770351758793964"/>
    <x v="0"/>
    <x v="272"/>
    <n v="41.005742176284812"/>
    <x v="1"/>
    <s v="USD"/>
    <x v="333"/>
    <x v="334"/>
    <b v="0"/>
    <b v="0"/>
    <x v="0"/>
    <x v="0"/>
    <x v="0"/>
  </r>
  <r>
    <n v="349"/>
    <x v="348"/>
    <s v="Multi-layered bottom-line frame"/>
    <x v="217"/>
    <n v="95958"/>
    <n v="53.074115044247783"/>
    <x v="0"/>
    <x v="273"/>
    <n v="103.96316359696641"/>
    <x v="1"/>
    <s v="USD"/>
    <x v="296"/>
    <x v="335"/>
    <b v="0"/>
    <b v="0"/>
    <x v="3"/>
    <x v="3"/>
    <x v="3"/>
  </r>
  <r>
    <n v="350"/>
    <x v="349"/>
    <s v="Pre-emptive neutral capacity"/>
    <x v="0"/>
    <n v="5"/>
    <n v="5"/>
    <x v="0"/>
    <x v="49"/>
    <n v="5"/>
    <x v="1"/>
    <s v="USD"/>
    <x v="334"/>
    <x v="336"/>
    <b v="0"/>
    <b v="1"/>
    <x v="17"/>
    <x v="1"/>
    <x v="17"/>
  </r>
  <r>
    <n v="351"/>
    <x v="350"/>
    <s v="Universal maximized methodology"/>
    <x v="218"/>
    <n v="94631"/>
    <n v="127.70715249662618"/>
    <x v="1"/>
    <x v="274"/>
    <n v="47.009935419771487"/>
    <x v="1"/>
    <s v="USD"/>
    <x v="335"/>
    <x v="337"/>
    <b v="0"/>
    <b v="0"/>
    <x v="1"/>
    <x v="1"/>
    <x v="1"/>
  </r>
  <r>
    <n v="352"/>
    <x v="351"/>
    <s v="Expanded hybrid hardware"/>
    <x v="54"/>
    <n v="977"/>
    <n v="34.892857142857139"/>
    <x v="0"/>
    <x v="254"/>
    <n v="29.606060606060606"/>
    <x v="0"/>
    <s v="CAD"/>
    <x v="336"/>
    <x v="338"/>
    <b v="0"/>
    <b v="0"/>
    <x v="3"/>
    <x v="3"/>
    <x v="3"/>
  </r>
  <r>
    <n v="353"/>
    <x v="352"/>
    <s v="Profit-focused multi-tasking access"/>
    <x v="219"/>
    <n v="137961"/>
    <n v="410.59821428571428"/>
    <x v="1"/>
    <x v="275"/>
    <n v="81.010569583088667"/>
    <x v="1"/>
    <s v="USD"/>
    <x v="337"/>
    <x v="339"/>
    <b v="0"/>
    <b v="0"/>
    <x v="3"/>
    <x v="3"/>
    <x v="3"/>
  </r>
  <r>
    <n v="354"/>
    <x v="353"/>
    <s v="Profit-focused transitional capability"/>
    <x v="55"/>
    <n v="7548"/>
    <n v="123.73770491803278"/>
    <x v="1"/>
    <x v="175"/>
    <n v="94.35"/>
    <x v="3"/>
    <s v="DKK"/>
    <x v="338"/>
    <x v="340"/>
    <b v="0"/>
    <b v="0"/>
    <x v="4"/>
    <x v="4"/>
    <x v="4"/>
  </r>
  <r>
    <n v="355"/>
    <x v="354"/>
    <s v="Front-line scalable definition"/>
    <x v="167"/>
    <n v="2241"/>
    <n v="58.973684210526315"/>
    <x v="2"/>
    <x v="99"/>
    <n v="26.058139534883722"/>
    <x v="1"/>
    <s v="USD"/>
    <x v="339"/>
    <x v="341"/>
    <b v="0"/>
    <b v="0"/>
    <x v="8"/>
    <x v="2"/>
    <x v="8"/>
  </r>
  <r>
    <n v="356"/>
    <x v="355"/>
    <s v="Open-source systematic protocol"/>
    <x v="29"/>
    <n v="3431"/>
    <n v="36.892473118279568"/>
    <x v="0"/>
    <x v="174"/>
    <n v="85.775000000000006"/>
    <x v="6"/>
    <s v="EUR"/>
    <x v="340"/>
    <x v="342"/>
    <b v="0"/>
    <b v="0"/>
    <x v="3"/>
    <x v="3"/>
    <x v="3"/>
  </r>
  <r>
    <n v="357"/>
    <x v="356"/>
    <s v="Implemented tangible algorithm"/>
    <x v="173"/>
    <n v="4253"/>
    <n v="184.91304347826087"/>
    <x v="1"/>
    <x v="142"/>
    <n v="103.73170731707317"/>
    <x v="1"/>
    <s v="USD"/>
    <x v="341"/>
    <x v="343"/>
    <b v="0"/>
    <b v="0"/>
    <x v="11"/>
    <x v="6"/>
    <x v="11"/>
  </r>
  <r>
    <n v="358"/>
    <x v="357"/>
    <s v="Profit-focused 3rdgeneration circuit"/>
    <x v="62"/>
    <n v="1146"/>
    <n v="11.814432989690722"/>
    <x v="0"/>
    <x v="276"/>
    <n v="49.826086956521742"/>
    <x v="0"/>
    <s v="CAD"/>
    <x v="342"/>
    <x v="344"/>
    <b v="1"/>
    <b v="0"/>
    <x v="14"/>
    <x v="7"/>
    <x v="14"/>
  </r>
  <r>
    <n v="359"/>
    <x v="358"/>
    <s v="Compatible needs-based architecture"/>
    <x v="220"/>
    <n v="11948"/>
    <n v="298.7"/>
    <x v="1"/>
    <x v="277"/>
    <n v="63.893048128342244"/>
    <x v="1"/>
    <s v="USD"/>
    <x v="343"/>
    <x v="127"/>
    <b v="0"/>
    <b v="0"/>
    <x v="10"/>
    <x v="4"/>
    <x v="10"/>
  </r>
  <r>
    <n v="360"/>
    <x v="359"/>
    <s v="Right-sized zero tolerance migration"/>
    <x v="221"/>
    <n v="135132"/>
    <n v="226.35175879396985"/>
    <x v="1"/>
    <x v="278"/>
    <n v="47.002434782608695"/>
    <x v="4"/>
    <s v="GBP"/>
    <x v="344"/>
    <x v="345"/>
    <b v="0"/>
    <b v="1"/>
    <x v="3"/>
    <x v="3"/>
    <x v="3"/>
  </r>
  <r>
    <n v="361"/>
    <x v="360"/>
    <s v="Quality-focused reciprocal structure"/>
    <x v="20"/>
    <n v="9546"/>
    <n v="173.56363636363636"/>
    <x v="1"/>
    <x v="39"/>
    <n v="108.47727272727273"/>
    <x v="1"/>
    <s v="USD"/>
    <x v="345"/>
    <x v="346"/>
    <b v="0"/>
    <b v="0"/>
    <x v="3"/>
    <x v="3"/>
    <x v="3"/>
  </r>
  <r>
    <n v="362"/>
    <x v="361"/>
    <s v="Automated actuating conglomeration"/>
    <x v="41"/>
    <n v="13755"/>
    <n v="371.75675675675677"/>
    <x v="1"/>
    <x v="271"/>
    <n v="72.015706806282722"/>
    <x v="1"/>
    <s v="USD"/>
    <x v="65"/>
    <x v="347"/>
    <b v="0"/>
    <b v="0"/>
    <x v="1"/>
    <x v="1"/>
    <x v="1"/>
  </r>
  <r>
    <n v="363"/>
    <x v="362"/>
    <s v="Re-contextualized local initiative"/>
    <x v="5"/>
    <n v="8330"/>
    <n v="160.19230769230771"/>
    <x v="1"/>
    <x v="279"/>
    <n v="59.928057553956833"/>
    <x v="1"/>
    <s v="USD"/>
    <x v="346"/>
    <x v="348"/>
    <b v="0"/>
    <b v="0"/>
    <x v="1"/>
    <x v="1"/>
    <x v="1"/>
  </r>
  <r>
    <n v="364"/>
    <x v="363"/>
    <s v="Switchable intangible definition"/>
    <x v="79"/>
    <n v="14547"/>
    <n v="1616.3333333333335"/>
    <x v="1"/>
    <x v="129"/>
    <n v="78.209677419354833"/>
    <x v="1"/>
    <s v="USD"/>
    <x v="347"/>
    <x v="349"/>
    <b v="0"/>
    <b v="0"/>
    <x v="7"/>
    <x v="1"/>
    <x v="7"/>
  </r>
  <r>
    <n v="365"/>
    <x v="364"/>
    <s v="Networked bottom-line initiative"/>
    <x v="39"/>
    <n v="11735"/>
    <n v="733.4375"/>
    <x v="1"/>
    <x v="192"/>
    <n v="104.77678571428571"/>
    <x v="2"/>
    <s v="AUD"/>
    <x v="348"/>
    <x v="350"/>
    <b v="0"/>
    <b v="0"/>
    <x v="3"/>
    <x v="3"/>
    <x v="3"/>
  </r>
  <r>
    <n v="366"/>
    <x v="365"/>
    <s v="Robust directional system engine"/>
    <x v="37"/>
    <n v="10658"/>
    <n v="592.11111111111109"/>
    <x v="1"/>
    <x v="196"/>
    <n v="105.52475247524752"/>
    <x v="1"/>
    <s v="USD"/>
    <x v="349"/>
    <x v="351"/>
    <b v="0"/>
    <b v="1"/>
    <x v="3"/>
    <x v="3"/>
    <x v="3"/>
  </r>
  <r>
    <n v="367"/>
    <x v="366"/>
    <s v="Triple-buffered explicit methodology"/>
    <x v="34"/>
    <n v="1870"/>
    <n v="18.888888888888889"/>
    <x v="0"/>
    <x v="51"/>
    <n v="24.933333333333334"/>
    <x v="1"/>
    <s v="USD"/>
    <x v="350"/>
    <x v="33"/>
    <b v="0"/>
    <b v="1"/>
    <x v="3"/>
    <x v="3"/>
    <x v="3"/>
  </r>
  <r>
    <n v="368"/>
    <x v="367"/>
    <s v="Reactive directional capacity"/>
    <x v="5"/>
    <n v="14394"/>
    <n v="276.80769230769232"/>
    <x v="1"/>
    <x v="280"/>
    <n v="69.873786407766985"/>
    <x v="4"/>
    <s v="GBP"/>
    <x v="351"/>
    <x v="352"/>
    <b v="0"/>
    <b v="1"/>
    <x v="4"/>
    <x v="4"/>
    <x v="4"/>
  </r>
  <r>
    <n v="369"/>
    <x v="368"/>
    <s v="Polarized needs-based approach"/>
    <x v="91"/>
    <n v="14743"/>
    <n v="273.01851851851848"/>
    <x v="1"/>
    <x v="110"/>
    <n v="95.733766233766232"/>
    <x v="1"/>
    <s v="USD"/>
    <x v="352"/>
    <x v="353"/>
    <b v="0"/>
    <b v="1"/>
    <x v="19"/>
    <x v="4"/>
    <x v="19"/>
  </r>
  <r>
    <n v="370"/>
    <x v="369"/>
    <s v="Intuitive well-modulated middleware"/>
    <x v="222"/>
    <n v="178965"/>
    <n v="159.36331255565449"/>
    <x v="1"/>
    <x v="281"/>
    <n v="29.997485752598056"/>
    <x v="1"/>
    <s v="USD"/>
    <x v="353"/>
    <x v="354"/>
    <b v="0"/>
    <b v="0"/>
    <x v="3"/>
    <x v="3"/>
    <x v="3"/>
  </r>
  <r>
    <n v="371"/>
    <x v="370"/>
    <s v="Multi-channeled logistical matrices"/>
    <x v="223"/>
    <n v="128410"/>
    <n v="67.869978858350947"/>
    <x v="0"/>
    <x v="282"/>
    <n v="59.011948529411768"/>
    <x v="1"/>
    <s v="USD"/>
    <x v="354"/>
    <x v="355"/>
    <b v="0"/>
    <b v="0"/>
    <x v="3"/>
    <x v="3"/>
    <x v="3"/>
  </r>
  <r>
    <n v="372"/>
    <x v="371"/>
    <s v="Pre-emptive bifurcated artificial intelligence"/>
    <x v="79"/>
    <n v="14324"/>
    <n v="1591.5555555555554"/>
    <x v="1"/>
    <x v="283"/>
    <n v="84.757396449704146"/>
    <x v="1"/>
    <s v="USD"/>
    <x v="355"/>
    <x v="356"/>
    <b v="0"/>
    <b v="1"/>
    <x v="4"/>
    <x v="4"/>
    <x v="4"/>
  </r>
  <r>
    <n v="373"/>
    <x v="372"/>
    <s v="Down-sized coherent toolset"/>
    <x v="224"/>
    <n v="164291"/>
    <n v="730.18222222222221"/>
    <x v="1"/>
    <x v="284"/>
    <n v="78.010921177587846"/>
    <x v="1"/>
    <s v="USD"/>
    <x v="356"/>
    <x v="357"/>
    <b v="0"/>
    <b v="0"/>
    <x v="3"/>
    <x v="3"/>
    <x v="3"/>
  </r>
  <r>
    <n v="374"/>
    <x v="373"/>
    <s v="Open-source multi-tasking data-warehouse"/>
    <x v="225"/>
    <n v="22073"/>
    <n v="13.185782556750297"/>
    <x v="0"/>
    <x v="165"/>
    <n v="50.05215419501134"/>
    <x v="1"/>
    <s v="USD"/>
    <x v="357"/>
    <x v="358"/>
    <b v="0"/>
    <b v="1"/>
    <x v="4"/>
    <x v="4"/>
    <x v="4"/>
  </r>
  <r>
    <n v="375"/>
    <x v="374"/>
    <s v="Future-proofed upward-trending contingency"/>
    <x v="50"/>
    <n v="1479"/>
    <n v="54.777777777777779"/>
    <x v="0"/>
    <x v="270"/>
    <n v="59.16"/>
    <x v="1"/>
    <s v="USD"/>
    <x v="358"/>
    <x v="359"/>
    <b v="0"/>
    <b v="0"/>
    <x v="7"/>
    <x v="1"/>
    <x v="7"/>
  </r>
  <r>
    <n v="376"/>
    <x v="375"/>
    <s v="Mandatory uniform matrix"/>
    <x v="74"/>
    <n v="12275"/>
    <n v="361.02941176470591"/>
    <x v="1"/>
    <x v="54"/>
    <n v="93.702290076335885"/>
    <x v="1"/>
    <s v="USD"/>
    <x v="359"/>
    <x v="360"/>
    <b v="0"/>
    <b v="0"/>
    <x v="1"/>
    <x v="1"/>
    <x v="1"/>
  </r>
  <r>
    <n v="377"/>
    <x v="376"/>
    <s v="Phased methodical initiative"/>
    <x v="226"/>
    <n v="5098"/>
    <n v="10.257545271629779"/>
    <x v="0"/>
    <x v="78"/>
    <n v="40.14173228346457"/>
    <x v="1"/>
    <s v="USD"/>
    <x v="12"/>
    <x v="361"/>
    <b v="0"/>
    <b v="0"/>
    <x v="3"/>
    <x v="3"/>
    <x v="3"/>
  </r>
  <r>
    <n v="378"/>
    <x v="377"/>
    <s v="Managed stable function"/>
    <x v="227"/>
    <n v="24882"/>
    <n v="13.962962962962964"/>
    <x v="0"/>
    <x v="285"/>
    <n v="70.090140845070422"/>
    <x v="1"/>
    <s v="USD"/>
    <x v="360"/>
    <x v="362"/>
    <b v="0"/>
    <b v="0"/>
    <x v="4"/>
    <x v="4"/>
    <x v="4"/>
  </r>
  <r>
    <n v="379"/>
    <x v="378"/>
    <s v="Realigned clear-thinking migration"/>
    <x v="44"/>
    <n v="2912"/>
    <n v="40.444444444444443"/>
    <x v="0"/>
    <x v="9"/>
    <n v="66.181818181818187"/>
    <x v="4"/>
    <s v="GBP"/>
    <x v="361"/>
    <x v="363"/>
    <b v="0"/>
    <b v="0"/>
    <x v="3"/>
    <x v="3"/>
    <x v="3"/>
  </r>
  <r>
    <n v="380"/>
    <x v="379"/>
    <s v="Optional clear-thinking process improvement"/>
    <x v="186"/>
    <n v="4008"/>
    <n v="160.32"/>
    <x v="1"/>
    <x v="286"/>
    <n v="47.714285714285715"/>
    <x v="1"/>
    <s v="USD"/>
    <x v="362"/>
    <x v="364"/>
    <b v="0"/>
    <b v="0"/>
    <x v="3"/>
    <x v="3"/>
    <x v="3"/>
  </r>
  <r>
    <n v="381"/>
    <x v="380"/>
    <s v="Cross-group global moratorium"/>
    <x v="98"/>
    <n v="9749"/>
    <n v="183.9433962264151"/>
    <x v="1"/>
    <x v="287"/>
    <n v="62.896774193548389"/>
    <x v="1"/>
    <s v="USD"/>
    <x v="363"/>
    <x v="365"/>
    <b v="0"/>
    <b v="0"/>
    <x v="3"/>
    <x v="3"/>
    <x v="3"/>
  </r>
  <r>
    <n v="382"/>
    <x v="381"/>
    <s v="Visionary systemic process improvement"/>
    <x v="14"/>
    <n v="5803"/>
    <n v="63.769230769230766"/>
    <x v="0"/>
    <x v="109"/>
    <n v="86.611940298507463"/>
    <x v="1"/>
    <s v="USD"/>
    <x v="364"/>
    <x v="366"/>
    <b v="0"/>
    <b v="0"/>
    <x v="14"/>
    <x v="7"/>
    <x v="14"/>
  </r>
  <r>
    <n v="383"/>
    <x v="382"/>
    <s v="Progressive intangible flexibility"/>
    <x v="9"/>
    <n v="14199"/>
    <n v="225.38095238095238"/>
    <x v="1"/>
    <x v="288"/>
    <n v="75.126984126984127"/>
    <x v="1"/>
    <s v="USD"/>
    <x v="210"/>
    <x v="285"/>
    <b v="0"/>
    <b v="1"/>
    <x v="0"/>
    <x v="0"/>
    <x v="0"/>
  </r>
  <r>
    <n v="384"/>
    <x v="383"/>
    <s v="Reactive real-time software"/>
    <x v="228"/>
    <n v="196779"/>
    <n v="172.00961538461539"/>
    <x v="1"/>
    <x v="289"/>
    <n v="41.004167534903104"/>
    <x v="1"/>
    <s v="USD"/>
    <x v="365"/>
    <x v="367"/>
    <b v="1"/>
    <b v="1"/>
    <x v="4"/>
    <x v="4"/>
    <x v="4"/>
  </r>
  <r>
    <n v="385"/>
    <x v="384"/>
    <s v="Programmable incremental knowledge user"/>
    <x v="229"/>
    <n v="56859"/>
    <n v="146.16709511568124"/>
    <x v="1"/>
    <x v="290"/>
    <n v="50.007915567282325"/>
    <x v="1"/>
    <s v="USD"/>
    <x v="366"/>
    <x v="368"/>
    <b v="0"/>
    <b v="0"/>
    <x v="9"/>
    <x v="5"/>
    <x v="9"/>
  </r>
  <r>
    <n v="386"/>
    <x v="385"/>
    <s v="Progressive 5thgeneration customer loyalty"/>
    <x v="230"/>
    <n v="103554"/>
    <n v="76.42361623616236"/>
    <x v="0"/>
    <x v="291"/>
    <n v="96.960674157303373"/>
    <x v="1"/>
    <s v="USD"/>
    <x v="367"/>
    <x v="369"/>
    <b v="0"/>
    <b v="0"/>
    <x v="3"/>
    <x v="3"/>
    <x v="3"/>
  </r>
  <r>
    <n v="387"/>
    <x v="386"/>
    <s v="Triple-buffered logistical frame"/>
    <x v="231"/>
    <n v="42795"/>
    <n v="39.261467889908261"/>
    <x v="0"/>
    <x v="292"/>
    <n v="100.93160377358491"/>
    <x v="1"/>
    <s v="USD"/>
    <x v="368"/>
    <x v="370"/>
    <b v="0"/>
    <b v="0"/>
    <x v="8"/>
    <x v="2"/>
    <x v="8"/>
  </r>
  <r>
    <n v="388"/>
    <x v="387"/>
    <s v="Exclusive dynamic adapter"/>
    <x v="232"/>
    <n v="12938"/>
    <n v="11.270034843205574"/>
    <x v="3"/>
    <x v="293"/>
    <n v="89.227586206896547"/>
    <x v="5"/>
    <s v="CHF"/>
    <x v="369"/>
    <x v="371"/>
    <b v="0"/>
    <b v="0"/>
    <x v="7"/>
    <x v="1"/>
    <x v="7"/>
  </r>
  <r>
    <n v="389"/>
    <x v="388"/>
    <s v="Automated systemic hierarchy"/>
    <x v="233"/>
    <n v="101352"/>
    <n v="122.11084337349398"/>
    <x v="1"/>
    <x v="294"/>
    <n v="87.979166666666671"/>
    <x v="1"/>
    <s v="USD"/>
    <x v="370"/>
    <x v="372"/>
    <b v="0"/>
    <b v="0"/>
    <x v="3"/>
    <x v="3"/>
    <x v="3"/>
  </r>
  <r>
    <n v="390"/>
    <x v="389"/>
    <s v="Digitized eco-centric core"/>
    <x v="166"/>
    <n v="4477"/>
    <n v="186.54166666666669"/>
    <x v="1"/>
    <x v="126"/>
    <n v="89.54"/>
    <x v="1"/>
    <s v="USD"/>
    <x v="371"/>
    <x v="373"/>
    <b v="0"/>
    <b v="0"/>
    <x v="14"/>
    <x v="7"/>
    <x v="14"/>
  </r>
  <r>
    <n v="391"/>
    <x v="390"/>
    <s v="Mandatory uniform strategy"/>
    <x v="234"/>
    <n v="4393"/>
    <n v="7.2731788079470201"/>
    <x v="0"/>
    <x v="295"/>
    <n v="29.09271523178808"/>
    <x v="1"/>
    <s v="USD"/>
    <x v="287"/>
    <x v="374"/>
    <b v="0"/>
    <b v="0"/>
    <x v="9"/>
    <x v="5"/>
    <x v="9"/>
  </r>
  <r>
    <n v="392"/>
    <x v="391"/>
    <s v="Profit-focused zero administration forecast"/>
    <x v="235"/>
    <n v="67546"/>
    <n v="65.642371234207957"/>
    <x v="0"/>
    <x v="296"/>
    <n v="42.006218905472636"/>
    <x v="1"/>
    <s v="USD"/>
    <x v="372"/>
    <x v="375"/>
    <b v="0"/>
    <b v="0"/>
    <x v="8"/>
    <x v="2"/>
    <x v="8"/>
  </r>
  <r>
    <n v="393"/>
    <x v="392"/>
    <s v="De-engineered static orchestration"/>
    <x v="236"/>
    <n v="143788"/>
    <n v="228.96178343949046"/>
    <x v="1"/>
    <x v="297"/>
    <n v="47.004903563255965"/>
    <x v="0"/>
    <s v="CAD"/>
    <x v="373"/>
    <x v="376"/>
    <b v="0"/>
    <b v="0"/>
    <x v="17"/>
    <x v="1"/>
    <x v="17"/>
  </r>
  <r>
    <n v="394"/>
    <x v="393"/>
    <s v="Customizable dynamic info-mediaries"/>
    <x v="126"/>
    <n v="3755"/>
    <n v="469.37499999999994"/>
    <x v="1"/>
    <x v="298"/>
    <n v="110.44117647058823"/>
    <x v="1"/>
    <s v="USD"/>
    <x v="374"/>
    <x v="377"/>
    <b v="0"/>
    <b v="1"/>
    <x v="4"/>
    <x v="4"/>
    <x v="4"/>
  </r>
  <r>
    <n v="395"/>
    <x v="122"/>
    <s v="Enhanced incremental budgetary management"/>
    <x v="143"/>
    <n v="9238"/>
    <n v="130.11267605633802"/>
    <x v="1"/>
    <x v="10"/>
    <n v="41.990909090909092"/>
    <x v="1"/>
    <s v="USD"/>
    <x v="375"/>
    <x v="378"/>
    <b v="1"/>
    <b v="0"/>
    <x v="3"/>
    <x v="3"/>
    <x v="3"/>
  </r>
  <r>
    <n v="396"/>
    <x v="394"/>
    <s v="Digitized local info-mediaries"/>
    <x v="237"/>
    <n v="77012"/>
    <n v="167.05422993492408"/>
    <x v="1"/>
    <x v="299"/>
    <n v="48.012468827930178"/>
    <x v="2"/>
    <s v="AUD"/>
    <x v="376"/>
    <x v="379"/>
    <b v="0"/>
    <b v="0"/>
    <x v="6"/>
    <x v="4"/>
    <x v="6"/>
  </r>
  <r>
    <n v="397"/>
    <x v="395"/>
    <s v="Virtual systematic monitoring"/>
    <x v="32"/>
    <n v="14083"/>
    <n v="173.8641975308642"/>
    <x v="1"/>
    <x v="211"/>
    <n v="31.019823788546255"/>
    <x v="1"/>
    <s v="USD"/>
    <x v="377"/>
    <x v="380"/>
    <b v="0"/>
    <b v="0"/>
    <x v="1"/>
    <x v="1"/>
    <x v="1"/>
  </r>
  <r>
    <n v="398"/>
    <x v="396"/>
    <s v="Reactive bottom-line open architecture"/>
    <x v="12"/>
    <n v="12202"/>
    <n v="717.76470588235293"/>
    <x v="1"/>
    <x v="300"/>
    <n v="99.203252032520325"/>
    <x v="6"/>
    <s v="EUR"/>
    <x v="378"/>
    <x v="103"/>
    <b v="0"/>
    <b v="1"/>
    <x v="10"/>
    <x v="4"/>
    <x v="10"/>
  </r>
  <r>
    <n v="399"/>
    <x v="397"/>
    <s v="Pre-emptive interactive model"/>
    <x v="238"/>
    <n v="62127"/>
    <n v="63.850976361767728"/>
    <x v="0"/>
    <x v="301"/>
    <n v="66.022316684378325"/>
    <x v="1"/>
    <s v="USD"/>
    <x v="379"/>
    <x v="381"/>
    <b v="0"/>
    <b v="0"/>
    <x v="7"/>
    <x v="1"/>
    <x v="7"/>
  </r>
  <r>
    <n v="400"/>
    <x v="398"/>
    <s v="Ergonomic eco-centric open architecture"/>
    <x v="0"/>
    <n v="2"/>
    <n v="2"/>
    <x v="0"/>
    <x v="49"/>
    <n v="2"/>
    <x v="1"/>
    <s v="USD"/>
    <x v="380"/>
    <x v="382"/>
    <b v="0"/>
    <b v="1"/>
    <x v="14"/>
    <x v="7"/>
    <x v="14"/>
  </r>
  <r>
    <n v="401"/>
    <x v="399"/>
    <s v="Inverse radical hierarchy"/>
    <x v="79"/>
    <n v="13772"/>
    <n v="1530.2222222222222"/>
    <x v="1"/>
    <x v="302"/>
    <n v="46.060200668896321"/>
    <x v="1"/>
    <s v="USD"/>
    <x v="381"/>
    <x v="383"/>
    <b v="0"/>
    <b v="0"/>
    <x v="3"/>
    <x v="3"/>
    <x v="3"/>
  </r>
  <r>
    <n v="402"/>
    <x v="400"/>
    <s v="Team-oriented static interface"/>
    <x v="190"/>
    <n v="2946"/>
    <n v="40.356164383561641"/>
    <x v="0"/>
    <x v="174"/>
    <n v="73.650000000000006"/>
    <x v="1"/>
    <s v="USD"/>
    <x v="382"/>
    <x v="384"/>
    <b v="0"/>
    <b v="1"/>
    <x v="12"/>
    <x v="4"/>
    <x v="12"/>
  </r>
  <r>
    <n v="403"/>
    <x v="401"/>
    <s v="Virtual foreground throughput"/>
    <x v="239"/>
    <n v="168820"/>
    <n v="86.220633299284984"/>
    <x v="0"/>
    <x v="303"/>
    <n v="55.99336650082919"/>
    <x v="0"/>
    <s v="CAD"/>
    <x v="125"/>
    <x v="385"/>
    <b v="0"/>
    <b v="1"/>
    <x v="3"/>
    <x v="3"/>
    <x v="3"/>
  </r>
  <r>
    <n v="404"/>
    <x v="402"/>
    <s v="Visionary exuding Internet solution"/>
    <x v="240"/>
    <n v="154321"/>
    <n v="315.58486707566465"/>
    <x v="1"/>
    <x v="304"/>
    <n v="68.985695127402778"/>
    <x v="1"/>
    <s v="USD"/>
    <x v="383"/>
    <x v="386"/>
    <b v="0"/>
    <b v="0"/>
    <x v="3"/>
    <x v="3"/>
    <x v="3"/>
  </r>
  <r>
    <n v="405"/>
    <x v="403"/>
    <s v="Synchronized secondary analyzer"/>
    <x v="241"/>
    <n v="26527"/>
    <n v="89.618243243243242"/>
    <x v="0"/>
    <x v="305"/>
    <n v="60.981609195402299"/>
    <x v="1"/>
    <s v="USD"/>
    <x v="384"/>
    <x v="387"/>
    <b v="0"/>
    <b v="0"/>
    <x v="3"/>
    <x v="3"/>
    <x v="3"/>
  </r>
  <r>
    <n v="406"/>
    <x v="404"/>
    <s v="Balanced attitude-oriented parallelism"/>
    <x v="242"/>
    <n v="71583"/>
    <n v="182.14503816793894"/>
    <x v="1"/>
    <x v="306"/>
    <n v="110.98139534883721"/>
    <x v="1"/>
    <s v="USD"/>
    <x v="385"/>
    <x v="388"/>
    <b v="1"/>
    <b v="0"/>
    <x v="4"/>
    <x v="4"/>
    <x v="4"/>
  </r>
  <r>
    <n v="407"/>
    <x v="405"/>
    <s v="Organized bandwidth-monitored core"/>
    <x v="74"/>
    <n v="12100"/>
    <n v="355.88235294117646"/>
    <x v="1"/>
    <x v="307"/>
    <n v="25"/>
    <x v="3"/>
    <s v="DKK"/>
    <x v="386"/>
    <x v="389"/>
    <b v="0"/>
    <b v="0"/>
    <x v="3"/>
    <x v="3"/>
    <x v="3"/>
  </r>
  <r>
    <n v="408"/>
    <x v="406"/>
    <s v="Cloned leadingedge utilization"/>
    <x v="243"/>
    <n v="12129"/>
    <n v="131.83695652173913"/>
    <x v="1"/>
    <x v="110"/>
    <n v="78.759740259740255"/>
    <x v="0"/>
    <s v="CAD"/>
    <x v="387"/>
    <x v="390"/>
    <b v="0"/>
    <b v="0"/>
    <x v="4"/>
    <x v="4"/>
    <x v="4"/>
  </r>
  <r>
    <n v="409"/>
    <x v="97"/>
    <s v="Secured asymmetric projection"/>
    <x v="244"/>
    <n v="62804"/>
    <n v="46.315634218289084"/>
    <x v="0"/>
    <x v="308"/>
    <n v="87.960784313725483"/>
    <x v="1"/>
    <s v="USD"/>
    <x v="388"/>
    <x v="391"/>
    <b v="0"/>
    <b v="0"/>
    <x v="1"/>
    <x v="1"/>
    <x v="1"/>
  </r>
  <r>
    <n v="410"/>
    <x v="407"/>
    <s v="Advanced cohesive Graphic Interface"/>
    <x v="184"/>
    <n v="55536"/>
    <n v="36.132726089785294"/>
    <x v="2"/>
    <x v="309"/>
    <n v="49.987398739873989"/>
    <x v="1"/>
    <s v="USD"/>
    <x v="277"/>
    <x v="277"/>
    <b v="0"/>
    <b v="0"/>
    <x v="20"/>
    <x v="6"/>
    <x v="20"/>
  </r>
  <r>
    <n v="411"/>
    <x v="408"/>
    <s v="Down-sized maximized function"/>
    <x v="75"/>
    <n v="8161"/>
    <n v="104.62820512820512"/>
    <x v="1"/>
    <x v="172"/>
    <n v="99.524390243902445"/>
    <x v="1"/>
    <s v="USD"/>
    <x v="389"/>
    <x v="392"/>
    <b v="0"/>
    <b v="0"/>
    <x v="3"/>
    <x v="3"/>
    <x v="3"/>
  </r>
  <r>
    <n v="412"/>
    <x v="409"/>
    <s v="Realigned zero tolerance software"/>
    <x v="118"/>
    <n v="14046"/>
    <n v="668.85714285714289"/>
    <x v="1"/>
    <x v="38"/>
    <n v="104.82089552238806"/>
    <x v="1"/>
    <s v="USD"/>
    <x v="390"/>
    <x v="393"/>
    <b v="0"/>
    <b v="0"/>
    <x v="13"/>
    <x v="5"/>
    <x v="13"/>
  </r>
  <r>
    <n v="413"/>
    <x v="410"/>
    <s v="Persevering analyzing extranet"/>
    <x v="245"/>
    <n v="117628"/>
    <n v="62.072823218997364"/>
    <x v="2"/>
    <x v="310"/>
    <n v="108.01469237832875"/>
    <x v="1"/>
    <s v="USD"/>
    <x v="391"/>
    <x v="394"/>
    <b v="0"/>
    <b v="0"/>
    <x v="10"/>
    <x v="4"/>
    <x v="10"/>
  </r>
  <r>
    <n v="414"/>
    <x v="411"/>
    <s v="Innovative human-resource migration"/>
    <x v="246"/>
    <n v="159405"/>
    <n v="84.699787460148784"/>
    <x v="0"/>
    <x v="311"/>
    <n v="28.998544660724033"/>
    <x v="1"/>
    <s v="USD"/>
    <x v="392"/>
    <x v="395"/>
    <b v="0"/>
    <b v="1"/>
    <x v="0"/>
    <x v="0"/>
    <x v="0"/>
  </r>
  <r>
    <n v="415"/>
    <x v="412"/>
    <s v="Intuitive needs-based monitoring"/>
    <x v="247"/>
    <n v="12552"/>
    <n v="11.059030837004405"/>
    <x v="0"/>
    <x v="312"/>
    <n v="30.028708133971293"/>
    <x v="1"/>
    <s v="USD"/>
    <x v="393"/>
    <x v="396"/>
    <b v="0"/>
    <b v="0"/>
    <x v="3"/>
    <x v="3"/>
    <x v="3"/>
  </r>
  <r>
    <n v="416"/>
    <x v="413"/>
    <s v="Customer-focused disintermediate toolset"/>
    <x v="248"/>
    <n v="59007"/>
    <n v="43.838781575037146"/>
    <x v="0"/>
    <x v="313"/>
    <n v="41.005559416261292"/>
    <x v="1"/>
    <s v="USD"/>
    <x v="394"/>
    <x v="397"/>
    <b v="0"/>
    <b v="1"/>
    <x v="4"/>
    <x v="4"/>
    <x v="4"/>
  </r>
  <r>
    <n v="417"/>
    <x v="414"/>
    <s v="Upgradable 24/7 emulation"/>
    <x v="12"/>
    <n v="943"/>
    <n v="55.470588235294116"/>
    <x v="0"/>
    <x v="27"/>
    <n v="62.866666666666667"/>
    <x v="1"/>
    <s v="USD"/>
    <x v="395"/>
    <x v="398"/>
    <b v="0"/>
    <b v="0"/>
    <x v="3"/>
    <x v="3"/>
    <x v="3"/>
  </r>
  <r>
    <n v="418"/>
    <x v="32"/>
    <s v="Quality-focused client-server core"/>
    <x v="249"/>
    <n v="93963"/>
    <n v="57.399511301160658"/>
    <x v="0"/>
    <x v="314"/>
    <n v="47.005002501250623"/>
    <x v="0"/>
    <s v="CAD"/>
    <x v="396"/>
    <x v="399"/>
    <b v="0"/>
    <b v="0"/>
    <x v="4"/>
    <x v="4"/>
    <x v="4"/>
  </r>
  <r>
    <n v="419"/>
    <x v="415"/>
    <s v="Upgradable maximized protocol"/>
    <x v="250"/>
    <n v="140469"/>
    <n v="123.43497363796135"/>
    <x v="1"/>
    <x v="315"/>
    <n v="26.997693638285604"/>
    <x v="1"/>
    <s v="USD"/>
    <x v="397"/>
    <x v="348"/>
    <b v="0"/>
    <b v="0"/>
    <x v="2"/>
    <x v="2"/>
    <x v="2"/>
  </r>
  <r>
    <n v="420"/>
    <x v="416"/>
    <s v="Cross-platform interactive synergy"/>
    <x v="92"/>
    <n v="6423"/>
    <n v="128.46"/>
    <x v="1"/>
    <x v="115"/>
    <n v="68.329787234042556"/>
    <x v="1"/>
    <s v="USD"/>
    <x v="398"/>
    <x v="400"/>
    <b v="0"/>
    <b v="0"/>
    <x v="3"/>
    <x v="3"/>
    <x v="3"/>
  </r>
  <r>
    <n v="421"/>
    <x v="417"/>
    <s v="User-centric fault-tolerant archive"/>
    <x v="151"/>
    <n v="6015"/>
    <n v="63.989361702127653"/>
    <x v="0"/>
    <x v="316"/>
    <n v="50.974576271186443"/>
    <x v="1"/>
    <s v="USD"/>
    <x v="399"/>
    <x v="401"/>
    <b v="0"/>
    <b v="1"/>
    <x v="8"/>
    <x v="2"/>
    <x v="8"/>
  </r>
  <r>
    <n v="422"/>
    <x v="418"/>
    <s v="Reverse-engineered regional knowledge user"/>
    <x v="251"/>
    <n v="11075"/>
    <n v="127.29885057471265"/>
    <x v="1"/>
    <x v="317"/>
    <n v="54.024390243902438"/>
    <x v="1"/>
    <s v="USD"/>
    <x v="400"/>
    <x v="402"/>
    <b v="0"/>
    <b v="1"/>
    <x v="3"/>
    <x v="3"/>
    <x v="3"/>
  </r>
  <r>
    <n v="423"/>
    <x v="419"/>
    <s v="Self-enabling real-time definition"/>
    <x v="252"/>
    <n v="15723"/>
    <n v="10.638024357239512"/>
    <x v="0"/>
    <x v="318"/>
    <n v="97.055555555555557"/>
    <x v="1"/>
    <s v="USD"/>
    <x v="116"/>
    <x v="403"/>
    <b v="0"/>
    <b v="1"/>
    <x v="0"/>
    <x v="0"/>
    <x v="0"/>
  </r>
  <r>
    <n v="424"/>
    <x v="420"/>
    <s v="User-centric impactful projection"/>
    <x v="135"/>
    <n v="2064"/>
    <n v="40.470588235294116"/>
    <x v="0"/>
    <x v="100"/>
    <n v="24.867469879518072"/>
    <x v="1"/>
    <s v="USD"/>
    <x v="401"/>
    <x v="404"/>
    <b v="0"/>
    <b v="0"/>
    <x v="7"/>
    <x v="1"/>
    <x v="7"/>
  </r>
  <r>
    <n v="425"/>
    <x v="421"/>
    <s v="Vision-oriented actuating hardware"/>
    <x v="50"/>
    <n v="7767"/>
    <n v="287.66666666666663"/>
    <x v="1"/>
    <x v="45"/>
    <n v="84.423913043478265"/>
    <x v="1"/>
    <s v="USD"/>
    <x v="402"/>
    <x v="405"/>
    <b v="0"/>
    <b v="0"/>
    <x v="14"/>
    <x v="7"/>
    <x v="14"/>
  </r>
  <r>
    <n v="426"/>
    <x v="422"/>
    <s v="Virtual leadingedge framework"/>
    <x v="37"/>
    <n v="10313"/>
    <n v="572.94444444444446"/>
    <x v="1"/>
    <x v="319"/>
    <n v="47.091324200913242"/>
    <x v="1"/>
    <s v="USD"/>
    <x v="403"/>
    <x v="406"/>
    <b v="0"/>
    <b v="0"/>
    <x v="3"/>
    <x v="3"/>
    <x v="3"/>
  </r>
  <r>
    <n v="427"/>
    <x v="423"/>
    <s v="Managed discrete framework"/>
    <x v="253"/>
    <n v="197018"/>
    <n v="112.90429799426933"/>
    <x v="1"/>
    <x v="320"/>
    <n v="77.996041171813147"/>
    <x v="1"/>
    <s v="USD"/>
    <x v="404"/>
    <x v="407"/>
    <b v="0"/>
    <b v="1"/>
    <x v="3"/>
    <x v="3"/>
    <x v="3"/>
  </r>
  <r>
    <n v="428"/>
    <x v="424"/>
    <s v="Progressive zero-defect capability"/>
    <x v="254"/>
    <n v="47037"/>
    <n v="46.387573964497044"/>
    <x v="0"/>
    <x v="321"/>
    <n v="62.967871485943775"/>
    <x v="1"/>
    <s v="USD"/>
    <x v="405"/>
    <x v="408"/>
    <b v="0"/>
    <b v="0"/>
    <x v="10"/>
    <x v="4"/>
    <x v="10"/>
  </r>
  <r>
    <n v="429"/>
    <x v="425"/>
    <s v="Right-sized demand-driven adapter"/>
    <x v="255"/>
    <n v="173191"/>
    <n v="90.675916230366497"/>
    <x v="3"/>
    <x v="322"/>
    <n v="81.006080449017773"/>
    <x v="1"/>
    <s v="USD"/>
    <x v="406"/>
    <x v="409"/>
    <b v="0"/>
    <b v="1"/>
    <x v="14"/>
    <x v="7"/>
    <x v="14"/>
  </r>
  <r>
    <n v="430"/>
    <x v="426"/>
    <s v="Re-engineered attitude-oriented frame"/>
    <x v="32"/>
    <n v="5487"/>
    <n v="67.740740740740748"/>
    <x v="0"/>
    <x v="286"/>
    <n v="65.321428571428569"/>
    <x v="1"/>
    <s v="USD"/>
    <x v="407"/>
    <x v="410"/>
    <b v="0"/>
    <b v="0"/>
    <x v="3"/>
    <x v="3"/>
    <x v="3"/>
  </r>
  <r>
    <n v="431"/>
    <x v="427"/>
    <s v="Compatible multimedia utilization"/>
    <x v="135"/>
    <n v="9817"/>
    <n v="192.49019607843135"/>
    <x v="1"/>
    <x v="115"/>
    <n v="104.43617021276596"/>
    <x v="1"/>
    <s v="USD"/>
    <x v="408"/>
    <x v="312"/>
    <b v="1"/>
    <b v="0"/>
    <x v="3"/>
    <x v="3"/>
    <x v="3"/>
  </r>
  <r>
    <n v="432"/>
    <x v="428"/>
    <s v="Re-contextualized dedicated hardware"/>
    <x v="106"/>
    <n v="6369"/>
    <n v="82.714285714285722"/>
    <x v="0"/>
    <x v="222"/>
    <n v="69.989010989010993"/>
    <x v="1"/>
    <s v="USD"/>
    <x v="409"/>
    <x v="411"/>
    <b v="0"/>
    <b v="0"/>
    <x v="3"/>
    <x v="3"/>
    <x v="3"/>
  </r>
  <r>
    <n v="433"/>
    <x v="429"/>
    <s v="Decentralized composite paradigm"/>
    <x v="256"/>
    <n v="65755"/>
    <n v="54.163920922570021"/>
    <x v="0"/>
    <x v="323"/>
    <n v="83.023989898989896"/>
    <x v="1"/>
    <s v="USD"/>
    <x v="410"/>
    <x v="412"/>
    <b v="0"/>
    <b v="1"/>
    <x v="4"/>
    <x v="4"/>
    <x v="4"/>
  </r>
  <r>
    <n v="434"/>
    <x v="430"/>
    <s v="Cloned transitional hierarchy"/>
    <x v="91"/>
    <n v="903"/>
    <n v="16.722222222222221"/>
    <x v="3"/>
    <x v="234"/>
    <n v="90.3"/>
    <x v="0"/>
    <s v="CAD"/>
    <x v="411"/>
    <x v="413"/>
    <b v="1"/>
    <b v="0"/>
    <x v="3"/>
    <x v="3"/>
    <x v="3"/>
  </r>
  <r>
    <n v="435"/>
    <x v="431"/>
    <s v="Advanced discrete leverage"/>
    <x v="257"/>
    <n v="178120"/>
    <n v="116.87664041994749"/>
    <x v="1"/>
    <x v="324"/>
    <n v="103.98131932282546"/>
    <x v="6"/>
    <s v="EUR"/>
    <x v="412"/>
    <x v="414"/>
    <b v="0"/>
    <b v="1"/>
    <x v="3"/>
    <x v="3"/>
    <x v="3"/>
  </r>
  <r>
    <n v="436"/>
    <x v="432"/>
    <s v="Open-source incremental throughput"/>
    <x v="81"/>
    <n v="13678"/>
    <n v="1052.1538461538462"/>
    <x v="1"/>
    <x v="61"/>
    <n v="54.931726907630519"/>
    <x v="1"/>
    <s v="USD"/>
    <x v="413"/>
    <x v="354"/>
    <b v="0"/>
    <b v="0"/>
    <x v="17"/>
    <x v="1"/>
    <x v="17"/>
  </r>
  <r>
    <n v="437"/>
    <x v="433"/>
    <s v="Centralized regional interface"/>
    <x v="32"/>
    <n v="9969"/>
    <n v="123.07407407407408"/>
    <x v="1"/>
    <x v="325"/>
    <n v="51.921875"/>
    <x v="1"/>
    <s v="USD"/>
    <x v="414"/>
    <x v="415"/>
    <b v="0"/>
    <b v="1"/>
    <x v="10"/>
    <x v="4"/>
    <x v="10"/>
  </r>
  <r>
    <n v="438"/>
    <x v="434"/>
    <s v="Streamlined web-enabled knowledgebase"/>
    <x v="111"/>
    <n v="14827"/>
    <n v="178.63855421686748"/>
    <x v="1"/>
    <x v="326"/>
    <n v="60.02834008097166"/>
    <x v="1"/>
    <s v="USD"/>
    <x v="415"/>
    <x v="416"/>
    <b v="0"/>
    <b v="0"/>
    <x v="3"/>
    <x v="3"/>
    <x v="3"/>
  </r>
  <r>
    <n v="439"/>
    <x v="435"/>
    <s v="Digitized transitional monitoring"/>
    <x v="258"/>
    <n v="100900"/>
    <n v="355.28169014084506"/>
    <x v="1"/>
    <x v="327"/>
    <n v="44.003488879197555"/>
    <x v="1"/>
    <s v="USD"/>
    <x v="416"/>
    <x v="417"/>
    <b v="0"/>
    <b v="0"/>
    <x v="22"/>
    <x v="4"/>
    <x v="22"/>
  </r>
  <r>
    <n v="440"/>
    <x v="436"/>
    <s v="Networked optimal adapter"/>
    <x v="259"/>
    <n v="165954"/>
    <n v="161.90634146341463"/>
    <x v="1"/>
    <x v="328"/>
    <n v="53.003513254551258"/>
    <x v="1"/>
    <s v="USD"/>
    <x v="417"/>
    <x v="418"/>
    <b v="0"/>
    <b v="0"/>
    <x v="19"/>
    <x v="4"/>
    <x v="19"/>
  </r>
  <r>
    <n v="441"/>
    <x v="437"/>
    <s v="Automated optimal function"/>
    <x v="260"/>
    <n v="1744"/>
    <n v="24.914285714285715"/>
    <x v="0"/>
    <x v="235"/>
    <n v="54.5"/>
    <x v="1"/>
    <s v="USD"/>
    <x v="418"/>
    <x v="419"/>
    <b v="0"/>
    <b v="0"/>
    <x v="8"/>
    <x v="2"/>
    <x v="8"/>
  </r>
  <r>
    <n v="442"/>
    <x v="438"/>
    <s v="Devolved system-worthy framework"/>
    <x v="91"/>
    <n v="10731"/>
    <n v="198.72222222222223"/>
    <x v="1"/>
    <x v="182"/>
    <n v="75.04195804195804"/>
    <x v="6"/>
    <s v="EUR"/>
    <x v="419"/>
    <x v="420"/>
    <b v="0"/>
    <b v="0"/>
    <x v="3"/>
    <x v="3"/>
    <x v="3"/>
  </r>
  <r>
    <n v="443"/>
    <x v="439"/>
    <s v="Stand-alone user-facing service-desk"/>
    <x v="29"/>
    <n v="3232"/>
    <n v="34.752688172043008"/>
    <x v="3"/>
    <x v="329"/>
    <n v="35.911111111111111"/>
    <x v="1"/>
    <s v="USD"/>
    <x v="420"/>
    <x v="421"/>
    <b v="0"/>
    <b v="0"/>
    <x v="3"/>
    <x v="3"/>
    <x v="3"/>
  </r>
  <r>
    <n v="444"/>
    <x v="347"/>
    <s v="Versatile global attitude"/>
    <x v="8"/>
    <n v="10938"/>
    <n v="176.41935483870967"/>
    <x v="1"/>
    <x v="102"/>
    <n v="36.952702702702702"/>
    <x v="1"/>
    <s v="USD"/>
    <x v="421"/>
    <x v="422"/>
    <b v="0"/>
    <b v="1"/>
    <x v="7"/>
    <x v="1"/>
    <x v="7"/>
  </r>
  <r>
    <n v="445"/>
    <x v="440"/>
    <s v="Intuitive demand-driven Local Area Network"/>
    <x v="118"/>
    <n v="10739"/>
    <n v="511.38095238095235"/>
    <x v="1"/>
    <x v="73"/>
    <n v="63.170588235294119"/>
    <x v="1"/>
    <s v="USD"/>
    <x v="422"/>
    <x v="423"/>
    <b v="0"/>
    <b v="1"/>
    <x v="3"/>
    <x v="3"/>
    <x v="3"/>
  </r>
  <r>
    <n v="446"/>
    <x v="441"/>
    <s v="Assimilated uniform methodology"/>
    <x v="85"/>
    <n v="5579"/>
    <n v="82.044117647058826"/>
    <x v="0"/>
    <x v="129"/>
    <n v="29.99462365591398"/>
    <x v="1"/>
    <s v="USD"/>
    <x v="423"/>
    <x v="424"/>
    <b v="0"/>
    <b v="0"/>
    <x v="8"/>
    <x v="2"/>
    <x v="8"/>
  </r>
  <r>
    <n v="447"/>
    <x v="442"/>
    <s v="Self-enabling next generation algorithm"/>
    <x v="261"/>
    <n v="37754"/>
    <n v="24.326030927835053"/>
    <x v="3"/>
    <x v="330"/>
    <n v="86"/>
    <x v="4"/>
    <s v="GBP"/>
    <x v="424"/>
    <x v="425"/>
    <b v="0"/>
    <b v="0"/>
    <x v="19"/>
    <x v="4"/>
    <x v="19"/>
  </r>
  <r>
    <n v="448"/>
    <x v="443"/>
    <s v="Object-based demand-driven strategy"/>
    <x v="262"/>
    <n v="45384"/>
    <n v="50.482758620689658"/>
    <x v="0"/>
    <x v="331"/>
    <n v="75.014876033057845"/>
    <x v="1"/>
    <s v="USD"/>
    <x v="425"/>
    <x v="426"/>
    <b v="0"/>
    <b v="1"/>
    <x v="11"/>
    <x v="6"/>
    <x v="11"/>
  </r>
  <r>
    <n v="449"/>
    <x v="444"/>
    <s v="Public-key coherent ability"/>
    <x v="79"/>
    <n v="8703"/>
    <n v="967"/>
    <x v="1"/>
    <x v="99"/>
    <n v="101.19767441860465"/>
    <x v="3"/>
    <s v="DKK"/>
    <x v="426"/>
    <x v="427"/>
    <b v="0"/>
    <b v="0"/>
    <x v="11"/>
    <x v="6"/>
    <x v="11"/>
  </r>
  <r>
    <n v="450"/>
    <x v="445"/>
    <s v="Up-sized composite success"/>
    <x v="0"/>
    <n v="4"/>
    <n v="4"/>
    <x v="0"/>
    <x v="49"/>
    <n v="4"/>
    <x v="0"/>
    <s v="CAD"/>
    <x v="427"/>
    <x v="428"/>
    <b v="0"/>
    <b v="0"/>
    <x v="10"/>
    <x v="4"/>
    <x v="10"/>
  </r>
  <r>
    <n v="451"/>
    <x v="446"/>
    <s v="Innovative exuding matrix"/>
    <x v="263"/>
    <n v="182302"/>
    <n v="122.84501347708894"/>
    <x v="1"/>
    <x v="332"/>
    <n v="29.001272669424118"/>
    <x v="1"/>
    <s v="USD"/>
    <x v="428"/>
    <x v="429"/>
    <b v="0"/>
    <b v="0"/>
    <x v="1"/>
    <x v="1"/>
    <x v="1"/>
  </r>
  <r>
    <n v="452"/>
    <x v="447"/>
    <s v="Realigned impactful artificial intelligence"/>
    <x v="73"/>
    <n v="3045"/>
    <n v="63.4375"/>
    <x v="0"/>
    <x v="249"/>
    <n v="98.225806451612897"/>
    <x v="1"/>
    <s v="USD"/>
    <x v="429"/>
    <x v="430"/>
    <b v="0"/>
    <b v="0"/>
    <x v="6"/>
    <x v="4"/>
    <x v="6"/>
  </r>
  <r>
    <n v="453"/>
    <x v="448"/>
    <s v="Multi-layered multi-tasking secured line"/>
    <x v="264"/>
    <n v="102749"/>
    <n v="56.331688596491226"/>
    <x v="0"/>
    <x v="333"/>
    <n v="87.001693480101608"/>
    <x v="1"/>
    <s v="USD"/>
    <x v="411"/>
    <x v="431"/>
    <b v="0"/>
    <b v="0"/>
    <x v="22"/>
    <x v="4"/>
    <x v="22"/>
  </r>
  <r>
    <n v="454"/>
    <x v="449"/>
    <s v="Upgradable upward-trending portal"/>
    <x v="220"/>
    <n v="1763"/>
    <n v="44.074999999999996"/>
    <x v="0"/>
    <x v="334"/>
    <n v="45.205128205128204"/>
    <x v="1"/>
    <s v="USD"/>
    <x v="430"/>
    <x v="432"/>
    <b v="0"/>
    <b v="1"/>
    <x v="6"/>
    <x v="4"/>
    <x v="6"/>
  </r>
  <r>
    <n v="455"/>
    <x v="450"/>
    <s v="Profit-focused global product"/>
    <x v="265"/>
    <n v="137904"/>
    <n v="118.37253218884121"/>
    <x v="1"/>
    <x v="335"/>
    <n v="37.001341561577675"/>
    <x v="1"/>
    <s v="USD"/>
    <x v="431"/>
    <x v="433"/>
    <b v="0"/>
    <b v="0"/>
    <x v="3"/>
    <x v="3"/>
    <x v="3"/>
  </r>
  <r>
    <n v="456"/>
    <x v="451"/>
    <s v="Operative well-modulated data-warehouse"/>
    <x v="266"/>
    <n v="152438"/>
    <n v="104.1243169398907"/>
    <x v="1"/>
    <x v="336"/>
    <n v="94.976947040498445"/>
    <x v="1"/>
    <s v="USD"/>
    <x v="432"/>
    <x v="434"/>
    <b v="0"/>
    <b v="1"/>
    <x v="7"/>
    <x v="1"/>
    <x v="7"/>
  </r>
  <r>
    <n v="457"/>
    <x v="452"/>
    <s v="Cloned asymmetric functionalities"/>
    <x v="92"/>
    <n v="1332"/>
    <n v="26.640000000000004"/>
    <x v="0"/>
    <x v="337"/>
    <n v="28.956521739130434"/>
    <x v="1"/>
    <s v="USD"/>
    <x v="433"/>
    <x v="435"/>
    <b v="0"/>
    <b v="0"/>
    <x v="3"/>
    <x v="3"/>
    <x v="3"/>
  </r>
  <r>
    <n v="458"/>
    <x v="453"/>
    <s v="Pre-emptive neutral portal"/>
    <x v="267"/>
    <n v="118706"/>
    <n v="351.20118343195264"/>
    <x v="1"/>
    <x v="338"/>
    <n v="55.993396226415094"/>
    <x v="1"/>
    <s v="USD"/>
    <x v="434"/>
    <x v="436"/>
    <b v="0"/>
    <b v="0"/>
    <x v="3"/>
    <x v="3"/>
    <x v="3"/>
  </r>
  <r>
    <n v="459"/>
    <x v="454"/>
    <s v="Switchable demand-driven help-desk"/>
    <x v="9"/>
    <n v="5674"/>
    <n v="90.063492063492063"/>
    <x v="0"/>
    <x v="339"/>
    <n v="54.038095238095238"/>
    <x v="1"/>
    <s v="USD"/>
    <x v="435"/>
    <x v="437"/>
    <b v="0"/>
    <b v="0"/>
    <x v="4"/>
    <x v="4"/>
    <x v="4"/>
  </r>
  <r>
    <n v="460"/>
    <x v="455"/>
    <s v="Business-focused static ability"/>
    <x v="166"/>
    <n v="4119"/>
    <n v="171.625"/>
    <x v="1"/>
    <x v="126"/>
    <n v="82.38"/>
    <x v="1"/>
    <s v="USD"/>
    <x v="8"/>
    <x v="438"/>
    <b v="0"/>
    <b v="0"/>
    <x v="3"/>
    <x v="3"/>
    <x v="3"/>
  </r>
  <r>
    <n v="461"/>
    <x v="456"/>
    <s v="Networked secondary structure"/>
    <x v="268"/>
    <n v="139354"/>
    <n v="141.04655870445345"/>
    <x v="1"/>
    <x v="340"/>
    <n v="66.997115384615384"/>
    <x v="1"/>
    <s v="USD"/>
    <x v="436"/>
    <x v="439"/>
    <b v="0"/>
    <b v="0"/>
    <x v="6"/>
    <x v="4"/>
    <x v="6"/>
  </r>
  <r>
    <n v="462"/>
    <x v="457"/>
    <s v="Total multimedia website"/>
    <x v="269"/>
    <n v="57734"/>
    <n v="30.57944915254237"/>
    <x v="0"/>
    <x v="341"/>
    <n v="107.91401869158878"/>
    <x v="1"/>
    <s v="USD"/>
    <x v="385"/>
    <x v="440"/>
    <b v="0"/>
    <b v="0"/>
    <x v="20"/>
    <x v="6"/>
    <x v="20"/>
  </r>
  <r>
    <n v="463"/>
    <x v="458"/>
    <s v="Cross-platform upward-trending parallelism"/>
    <x v="270"/>
    <n v="145265"/>
    <n v="108.16455696202532"/>
    <x v="1"/>
    <x v="342"/>
    <n v="69.009501187648453"/>
    <x v="1"/>
    <s v="USD"/>
    <x v="437"/>
    <x v="441"/>
    <b v="0"/>
    <b v="0"/>
    <x v="10"/>
    <x v="4"/>
    <x v="10"/>
  </r>
  <r>
    <n v="464"/>
    <x v="459"/>
    <s v="Pre-emptive mission-critical hardware"/>
    <x v="271"/>
    <n v="95020"/>
    <n v="133.45505617977528"/>
    <x v="1"/>
    <x v="343"/>
    <n v="39.006568144499177"/>
    <x v="1"/>
    <s v="USD"/>
    <x v="438"/>
    <x v="442"/>
    <b v="0"/>
    <b v="0"/>
    <x v="3"/>
    <x v="3"/>
    <x v="3"/>
  </r>
  <r>
    <n v="465"/>
    <x v="460"/>
    <s v="Up-sized responsive protocol"/>
    <x v="53"/>
    <n v="8829"/>
    <n v="187.85106382978722"/>
    <x v="1"/>
    <x v="175"/>
    <n v="110.3625"/>
    <x v="1"/>
    <s v="USD"/>
    <x v="439"/>
    <x v="443"/>
    <b v="0"/>
    <b v="0"/>
    <x v="18"/>
    <x v="5"/>
    <x v="18"/>
  </r>
  <r>
    <n v="466"/>
    <x v="461"/>
    <s v="Pre-emptive transitional frame"/>
    <x v="272"/>
    <n v="3984"/>
    <n v="332"/>
    <x v="1"/>
    <x v="344"/>
    <n v="94.857142857142861"/>
    <x v="1"/>
    <s v="USD"/>
    <x v="440"/>
    <x v="444"/>
    <b v="0"/>
    <b v="1"/>
    <x v="8"/>
    <x v="2"/>
    <x v="8"/>
  </r>
  <r>
    <n v="467"/>
    <x v="462"/>
    <s v="Profit-focused content-based application"/>
    <x v="1"/>
    <n v="8053"/>
    <n v="575.21428571428578"/>
    <x v="1"/>
    <x v="279"/>
    <n v="57.935251798561154"/>
    <x v="0"/>
    <s v="CAD"/>
    <x v="441"/>
    <x v="445"/>
    <b v="0"/>
    <b v="1"/>
    <x v="2"/>
    <x v="2"/>
    <x v="2"/>
  </r>
  <r>
    <n v="468"/>
    <x v="463"/>
    <s v="Streamlined neutral analyzer"/>
    <x v="220"/>
    <n v="1620"/>
    <n v="40.5"/>
    <x v="0"/>
    <x v="36"/>
    <n v="101.25"/>
    <x v="1"/>
    <s v="USD"/>
    <x v="442"/>
    <x v="368"/>
    <b v="0"/>
    <b v="0"/>
    <x v="3"/>
    <x v="3"/>
    <x v="3"/>
  </r>
  <r>
    <n v="469"/>
    <x v="464"/>
    <s v="Assimilated neutral utilization"/>
    <x v="36"/>
    <n v="10328"/>
    <n v="184.42857142857144"/>
    <x v="1"/>
    <x v="122"/>
    <n v="64.95597484276729"/>
    <x v="1"/>
    <s v="USD"/>
    <x v="443"/>
    <x v="446"/>
    <b v="0"/>
    <b v="0"/>
    <x v="6"/>
    <x v="4"/>
    <x v="6"/>
  </r>
  <r>
    <n v="470"/>
    <x v="465"/>
    <s v="Extended dedicated archive"/>
    <x v="136"/>
    <n v="10289"/>
    <n v="285.80555555555554"/>
    <x v="1"/>
    <x v="345"/>
    <n v="27.00524934383202"/>
    <x v="1"/>
    <s v="USD"/>
    <x v="315"/>
    <x v="447"/>
    <b v="0"/>
    <b v="0"/>
    <x v="8"/>
    <x v="2"/>
    <x v="8"/>
  </r>
  <r>
    <n v="471"/>
    <x v="197"/>
    <s v="Configurable static help-desk"/>
    <x v="33"/>
    <n v="9889"/>
    <n v="319"/>
    <x v="1"/>
    <x v="346"/>
    <n v="50.97422680412371"/>
    <x v="4"/>
    <s v="GBP"/>
    <x v="444"/>
    <x v="448"/>
    <b v="0"/>
    <b v="1"/>
    <x v="0"/>
    <x v="0"/>
    <x v="0"/>
  </r>
  <r>
    <n v="472"/>
    <x v="466"/>
    <s v="Self-enabling clear-thinking framework"/>
    <x v="273"/>
    <n v="60342"/>
    <n v="39.234070221066318"/>
    <x v="0"/>
    <x v="347"/>
    <n v="104.94260869565217"/>
    <x v="1"/>
    <s v="USD"/>
    <x v="445"/>
    <x v="178"/>
    <b v="0"/>
    <b v="0"/>
    <x v="1"/>
    <x v="1"/>
    <x v="1"/>
  </r>
  <r>
    <n v="473"/>
    <x v="467"/>
    <s v="Assimilated fault-tolerant capacity"/>
    <x v="92"/>
    <n v="8907"/>
    <n v="178.14000000000001"/>
    <x v="1"/>
    <x v="88"/>
    <n v="84.028301886792448"/>
    <x v="1"/>
    <s v="USD"/>
    <x v="446"/>
    <x v="449"/>
    <b v="0"/>
    <b v="0"/>
    <x v="5"/>
    <x v="1"/>
    <x v="5"/>
  </r>
  <r>
    <n v="474"/>
    <x v="468"/>
    <s v="Enhanced neutral ability"/>
    <x v="220"/>
    <n v="14606"/>
    <n v="365.15"/>
    <x v="1"/>
    <x v="23"/>
    <n v="102.85915492957747"/>
    <x v="1"/>
    <s v="USD"/>
    <x v="447"/>
    <x v="450"/>
    <b v="0"/>
    <b v="0"/>
    <x v="19"/>
    <x v="4"/>
    <x v="19"/>
  </r>
  <r>
    <n v="475"/>
    <x v="469"/>
    <s v="Function-based attitude-oriented groupware"/>
    <x v="71"/>
    <n v="8432"/>
    <n v="113.94594594594594"/>
    <x v="1"/>
    <x v="57"/>
    <n v="39.962085308056871"/>
    <x v="1"/>
    <s v="USD"/>
    <x v="448"/>
    <x v="451"/>
    <b v="0"/>
    <b v="1"/>
    <x v="18"/>
    <x v="5"/>
    <x v="18"/>
  </r>
  <r>
    <n v="476"/>
    <x v="470"/>
    <s v="Optional solution-oriented instruction set"/>
    <x v="274"/>
    <n v="57122"/>
    <n v="29.828720626631856"/>
    <x v="0"/>
    <x v="348"/>
    <n v="51.001785714285717"/>
    <x v="1"/>
    <s v="USD"/>
    <x v="342"/>
    <x v="452"/>
    <b v="0"/>
    <b v="0"/>
    <x v="13"/>
    <x v="5"/>
    <x v="13"/>
  </r>
  <r>
    <n v="477"/>
    <x v="471"/>
    <s v="Organic object-oriented core"/>
    <x v="275"/>
    <n v="4613"/>
    <n v="54.270588235294113"/>
    <x v="0"/>
    <x v="86"/>
    <n v="40.823008849557525"/>
    <x v="1"/>
    <s v="USD"/>
    <x v="449"/>
    <x v="453"/>
    <b v="0"/>
    <b v="0"/>
    <x v="22"/>
    <x v="4"/>
    <x v="22"/>
  </r>
  <r>
    <n v="478"/>
    <x v="472"/>
    <s v="Balanced impactful circuit"/>
    <x v="276"/>
    <n v="162603"/>
    <n v="236.34156976744185"/>
    <x v="1"/>
    <x v="349"/>
    <n v="58.999637155297535"/>
    <x v="1"/>
    <s v="USD"/>
    <x v="450"/>
    <x v="454"/>
    <b v="0"/>
    <b v="0"/>
    <x v="8"/>
    <x v="2"/>
    <x v="8"/>
  </r>
  <r>
    <n v="479"/>
    <x v="473"/>
    <s v="Future-proofed heuristic encryption"/>
    <x v="166"/>
    <n v="12310"/>
    <n v="512.91666666666663"/>
    <x v="1"/>
    <x v="350"/>
    <n v="71.156069364161851"/>
    <x v="4"/>
    <s v="GBP"/>
    <x v="451"/>
    <x v="455"/>
    <b v="0"/>
    <b v="0"/>
    <x v="0"/>
    <x v="0"/>
    <x v="0"/>
  </r>
  <r>
    <n v="480"/>
    <x v="474"/>
    <s v="Balanced bifurcated leverage"/>
    <x v="133"/>
    <n v="8656"/>
    <n v="100.65116279069768"/>
    <x v="1"/>
    <x v="215"/>
    <n v="99.494252873563212"/>
    <x v="1"/>
    <s v="USD"/>
    <x v="452"/>
    <x v="456"/>
    <b v="0"/>
    <b v="1"/>
    <x v="14"/>
    <x v="7"/>
    <x v="14"/>
  </r>
  <r>
    <n v="481"/>
    <x v="475"/>
    <s v="Sharable discrete budgetary management"/>
    <x v="277"/>
    <n v="159931"/>
    <n v="81.348423194303152"/>
    <x v="0"/>
    <x v="351"/>
    <n v="103.98634590377114"/>
    <x v="1"/>
    <s v="USD"/>
    <x v="453"/>
    <x v="457"/>
    <b v="0"/>
    <b v="1"/>
    <x v="3"/>
    <x v="3"/>
    <x v="3"/>
  </r>
  <r>
    <n v="482"/>
    <x v="476"/>
    <s v="Focused solution-oriented instruction set"/>
    <x v="3"/>
    <n v="689"/>
    <n v="16.404761904761905"/>
    <x v="0"/>
    <x v="352"/>
    <n v="76.555555555555557"/>
    <x v="1"/>
    <s v="USD"/>
    <x v="454"/>
    <x v="458"/>
    <b v="0"/>
    <b v="1"/>
    <x v="13"/>
    <x v="5"/>
    <x v="13"/>
  </r>
  <r>
    <n v="483"/>
    <x v="477"/>
    <s v="Down-sized actuating infrastructure"/>
    <x v="278"/>
    <n v="48236"/>
    <n v="52.774617067833695"/>
    <x v="0"/>
    <x v="353"/>
    <n v="87.068592057761734"/>
    <x v="1"/>
    <s v="USD"/>
    <x v="455"/>
    <x v="459"/>
    <b v="0"/>
    <b v="0"/>
    <x v="3"/>
    <x v="3"/>
    <x v="3"/>
  </r>
  <r>
    <n v="484"/>
    <x v="478"/>
    <s v="Synergistic cohesive adapter"/>
    <x v="241"/>
    <n v="77021"/>
    <n v="260.20608108108109"/>
    <x v="1"/>
    <x v="354"/>
    <n v="48.99554707379135"/>
    <x v="4"/>
    <s v="GBP"/>
    <x v="456"/>
    <x v="460"/>
    <b v="0"/>
    <b v="1"/>
    <x v="0"/>
    <x v="0"/>
    <x v="0"/>
  </r>
  <r>
    <n v="485"/>
    <x v="479"/>
    <s v="Quality-focused mission-critical structure"/>
    <x v="279"/>
    <n v="27844"/>
    <n v="30.73289183222958"/>
    <x v="0"/>
    <x v="355"/>
    <n v="42.969135802469133"/>
    <x v="4"/>
    <s v="GBP"/>
    <x v="457"/>
    <x v="461"/>
    <b v="0"/>
    <b v="0"/>
    <x v="3"/>
    <x v="3"/>
    <x v="3"/>
  </r>
  <r>
    <n v="486"/>
    <x v="480"/>
    <s v="Compatible exuding Graphical User Interface"/>
    <x v="5"/>
    <n v="702"/>
    <n v="13.5"/>
    <x v="0"/>
    <x v="356"/>
    <n v="33.428571428571431"/>
    <x v="4"/>
    <s v="GBP"/>
    <x v="458"/>
    <x v="462"/>
    <b v="0"/>
    <b v="1"/>
    <x v="18"/>
    <x v="5"/>
    <x v="18"/>
  </r>
  <r>
    <n v="487"/>
    <x v="481"/>
    <s v="Monitored 24/7 time-frame"/>
    <x v="280"/>
    <n v="197024"/>
    <n v="178.62556663644605"/>
    <x v="1"/>
    <x v="357"/>
    <n v="83.982949701619773"/>
    <x v="1"/>
    <s v="USD"/>
    <x v="459"/>
    <x v="463"/>
    <b v="0"/>
    <b v="0"/>
    <x v="3"/>
    <x v="3"/>
    <x v="3"/>
  </r>
  <r>
    <n v="488"/>
    <x v="482"/>
    <s v="Virtual secondary open architecture"/>
    <x v="98"/>
    <n v="11663"/>
    <n v="220.0566037735849"/>
    <x v="1"/>
    <x v="127"/>
    <n v="101.41739130434783"/>
    <x v="1"/>
    <s v="USD"/>
    <x v="460"/>
    <x v="464"/>
    <b v="0"/>
    <b v="0"/>
    <x v="3"/>
    <x v="3"/>
    <x v="3"/>
  </r>
  <r>
    <n v="489"/>
    <x v="483"/>
    <s v="Down-sized mobile time-frame"/>
    <x v="243"/>
    <n v="9339"/>
    <n v="101.5108695652174"/>
    <x v="1"/>
    <x v="72"/>
    <n v="109.87058823529412"/>
    <x v="6"/>
    <s v="EUR"/>
    <x v="461"/>
    <x v="465"/>
    <b v="0"/>
    <b v="0"/>
    <x v="8"/>
    <x v="2"/>
    <x v="8"/>
  </r>
  <r>
    <n v="490"/>
    <x v="484"/>
    <s v="Innovative disintermediate encryption"/>
    <x v="166"/>
    <n v="4596"/>
    <n v="191.5"/>
    <x v="1"/>
    <x v="358"/>
    <n v="31.916666666666668"/>
    <x v="1"/>
    <s v="USD"/>
    <x v="462"/>
    <x v="466"/>
    <b v="0"/>
    <b v="0"/>
    <x v="23"/>
    <x v="8"/>
    <x v="23"/>
  </r>
  <r>
    <n v="491"/>
    <x v="485"/>
    <s v="Universal contextually-based knowledgebase"/>
    <x v="281"/>
    <n v="173437"/>
    <n v="305.34683098591546"/>
    <x v="1"/>
    <x v="120"/>
    <n v="70.993450675399103"/>
    <x v="1"/>
    <s v="USD"/>
    <x v="463"/>
    <x v="467"/>
    <b v="0"/>
    <b v="1"/>
    <x v="0"/>
    <x v="0"/>
    <x v="0"/>
  </r>
  <r>
    <n v="492"/>
    <x v="486"/>
    <s v="Persevering interactive matrix"/>
    <x v="255"/>
    <n v="45831"/>
    <n v="23.995287958115181"/>
    <x v="3"/>
    <x v="359"/>
    <n v="77.026890756302521"/>
    <x v="1"/>
    <s v="USD"/>
    <x v="464"/>
    <x v="468"/>
    <b v="1"/>
    <b v="1"/>
    <x v="12"/>
    <x v="4"/>
    <x v="12"/>
  </r>
  <r>
    <n v="493"/>
    <x v="487"/>
    <s v="Seamless background framework"/>
    <x v="79"/>
    <n v="6514"/>
    <n v="723.77777777777771"/>
    <x v="1"/>
    <x v="251"/>
    <n v="101.78125"/>
    <x v="1"/>
    <s v="USD"/>
    <x v="465"/>
    <x v="469"/>
    <b v="0"/>
    <b v="0"/>
    <x v="14"/>
    <x v="7"/>
    <x v="14"/>
  </r>
  <r>
    <n v="494"/>
    <x v="488"/>
    <s v="Balanced upward-trending productivity"/>
    <x v="186"/>
    <n v="13684"/>
    <n v="547.36"/>
    <x v="1"/>
    <x v="360"/>
    <n v="51.059701492537314"/>
    <x v="1"/>
    <s v="USD"/>
    <x v="466"/>
    <x v="470"/>
    <b v="0"/>
    <b v="0"/>
    <x v="8"/>
    <x v="2"/>
    <x v="8"/>
  </r>
  <r>
    <n v="495"/>
    <x v="489"/>
    <s v="Centralized clear-thinking solution"/>
    <x v="170"/>
    <n v="13264"/>
    <n v="414.49999999999994"/>
    <x v="1"/>
    <x v="135"/>
    <n v="68.02051282051282"/>
    <x v="3"/>
    <s v="DKK"/>
    <x v="467"/>
    <x v="471"/>
    <b v="0"/>
    <b v="0"/>
    <x v="3"/>
    <x v="3"/>
    <x v="3"/>
  </r>
  <r>
    <n v="496"/>
    <x v="490"/>
    <s v="Optimized bi-directional extranet"/>
    <x v="282"/>
    <n v="1667"/>
    <n v="0.90696409140369971"/>
    <x v="0"/>
    <x v="71"/>
    <n v="30.87037037037037"/>
    <x v="1"/>
    <s v="USD"/>
    <x v="468"/>
    <x v="472"/>
    <b v="0"/>
    <b v="0"/>
    <x v="10"/>
    <x v="4"/>
    <x v="10"/>
  </r>
  <r>
    <n v="497"/>
    <x v="491"/>
    <s v="Intuitive actuating benchmark"/>
    <x v="122"/>
    <n v="3349"/>
    <n v="34.173469387755098"/>
    <x v="0"/>
    <x v="53"/>
    <n v="27.908333333333335"/>
    <x v="1"/>
    <s v="USD"/>
    <x v="469"/>
    <x v="473"/>
    <b v="0"/>
    <b v="1"/>
    <x v="8"/>
    <x v="2"/>
    <x v="8"/>
  </r>
  <r>
    <n v="498"/>
    <x v="492"/>
    <s v="Devolved background project"/>
    <x v="283"/>
    <n v="46317"/>
    <n v="23.948810754912099"/>
    <x v="0"/>
    <x v="361"/>
    <n v="79.994818652849744"/>
    <x v="3"/>
    <s v="DKK"/>
    <x v="470"/>
    <x v="474"/>
    <b v="0"/>
    <b v="0"/>
    <x v="2"/>
    <x v="2"/>
    <x v="2"/>
  </r>
  <r>
    <n v="499"/>
    <x v="493"/>
    <s v="Reverse-engineered executive emulation"/>
    <x v="284"/>
    <n v="78743"/>
    <n v="48.072649572649574"/>
    <x v="0"/>
    <x v="362"/>
    <n v="38.003378378378379"/>
    <x v="1"/>
    <s v="USD"/>
    <x v="471"/>
    <x v="475"/>
    <b v="0"/>
    <b v="1"/>
    <x v="4"/>
    <x v="4"/>
    <x v="4"/>
  </r>
  <r>
    <n v="500"/>
    <x v="494"/>
    <s v="Team-oriented clear-thinking matrix"/>
    <x v="0"/>
    <n v="0"/>
    <n v="0"/>
    <x v="0"/>
    <x v="0"/>
    <e v="#DIV/0!"/>
    <x v="1"/>
    <s v="USD"/>
    <x v="472"/>
    <x v="380"/>
    <b v="0"/>
    <b v="1"/>
    <x v="3"/>
    <x v="3"/>
    <x v="3"/>
  </r>
  <r>
    <n v="501"/>
    <x v="495"/>
    <s v="Focused coherent methodology"/>
    <x v="285"/>
    <n v="107743"/>
    <n v="70.145182291666657"/>
    <x v="0"/>
    <x v="363"/>
    <n v="59.990534521158132"/>
    <x v="1"/>
    <s v="USD"/>
    <x v="473"/>
    <x v="353"/>
    <b v="0"/>
    <b v="0"/>
    <x v="4"/>
    <x v="4"/>
    <x v="4"/>
  </r>
  <r>
    <n v="502"/>
    <x v="212"/>
    <s v="Reduced context-sensitive complexity"/>
    <x v="81"/>
    <n v="6889"/>
    <n v="529.92307692307691"/>
    <x v="1"/>
    <x v="129"/>
    <n v="37.037634408602152"/>
    <x v="2"/>
    <s v="AUD"/>
    <x v="474"/>
    <x v="476"/>
    <b v="0"/>
    <b v="1"/>
    <x v="11"/>
    <x v="6"/>
    <x v="11"/>
  </r>
  <r>
    <n v="503"/>
    <x v="496"/>
    <s v="Decentralized 4thgeneration time-frame"/>
    <x v="286"/>
    <n v="45983"/>
    <n v="180.32549019607845"/>
    <x v="1"/>
    <x v="364"/>
    <n v="99.963043478260872"/>
    <x v="1"/>
    <s v="USD"/>
    <x v="72"/>
    <x v="477"/>
    <b v="0"/>
    <b v="0"/>
    <x v="6"/>
    <x v="4"/>
    <x v="6"/>
  </r>
  <r>
    <n v="504"/>
    <x v="497"/>
    <s v="De-engineered cohesive moderator"/>
    <x v="168"/>
    <n v="6924"/>
    <n v="92.320000000000007"/>
    <x v="0"/>
    <x v="197"/>
    <n v="111.6774193548387"/>
    <x v="6"/>
    <s v="EUR"/>
    <x v="443"/>
    <x v="478"/>
    <b v="0"/>
    <b v="0"/>
    <x v="1"/>
    <x v="1"/>
    <x v="1"/>
  </r>
  <r>
    <n v="505"/>
    <x v="498"/>
    <s v="Ameliorated explicit parallelism"/>
    <x v="262"/>
    <n v="12497"/>
    <n v="13.901001112347053"/>
    <x v="0"/>
    <x v="365"/>
    <n v="36.014409221902014"/>
    <x v="1"/>
    <s v="USD"/>
    <x v="475"/>
    <x v="479"/>
    <b v="0"/>
    <b v="1"/>
    <x v="15"/>
    <x v="5"/>
    <x v="15"/>
  </r>
  <r>
    <n v="506"/>
    <x v="499"/>
    <s v="Customizable background monitoring"/>
    <x v="287"/>
    <n v="166874"/>
    <n v="927.07777777777767"/>
    <x v="1"/>
    <x v="366"/>
    <n v="66.010284810126578"/>
    <x v="1"/>
    <s v="USD"/>
    <x v="81"/>
    <x v="480"/>
    <b v="0"/>
    <b v="1"/>
    <x v="3"/>
    <x v="3"/>
    <x v="3"/>
  </r>
  <r>
    <n v="507"/>
    <x v="500"/>
    <s v="Compatible well-modulated budgetary management"/>
    <x v="118"/>
    <n v="837"/>
    <n v="39.857142857142861"/>
    <x v="0"/>
    <x v="161"/>
    <n v="44.05263157894737"/>
    <x v="1"/>
    <s v="USD"/>
    <x v="476"/>
    <x v="481"/>
    <b v="0"/>
    <b v="1"/>
    <x v="2"/>
    <x v="2"/>
    <x v="2"/>
  </r>
  <r>
    <n v="508"/>
    <x v="501"/>
    <s v="Up-sized radical pricing structure"/>
    <x v="288"/>
    <n v="193820"/>
    <n v="112.22929936305732"/>
    <x v="1"/>
    <x v="367"/>
    <n v="52.999726551818434"/>
    <x v="1"/>
    <s v="USD"/>
    <x v="192"/>
    <x v="482"/>
    <b v="0"/>
    <b v="0"/>
    <x v="3"/>
    <x v="3"/>
    <x v="3"/>
  </r>
  <r>
    <n v="509"/>
    <x v="173"/>
    <s v="Robust zero-defect project"/>
    <x v="172"/>
    <n v="119510"/>
    <n v="70.925816023738875"/>
    <x v="0"/>
    <x v="368"/>
    <n v="95"/>
    <x v="1"/>
    <s v="USD"/>
    <x v="477"/>
    <x v="483"/>
    <b v="0"/>
    <b v="0"/>
    <x v="3"/>
    <x v="3"/>
    <x v="3"/>
  </r>
  <r>
    <n v="510"/>
    <x v="502"/>
    <s v="Re-engineered mobile task-force"/>
    <x v="75"/>
    <n v="9289"/>
    <n v="119.08974358974358"/>
    <x v="1"/>
    <x v="54"/>
    <n v="70.908396946564892"/>
    <x v="2"/>
    <s v="AUD"/>
    <x v="478"/>
    <x v="484"/>
    <b v="0"/>
    <b v="0"/>
    <x v="6"/>
    <x v="4"/>
    <x v="6"/>
  </r>
  <r>
    <n v="511"/>
    <x v="503"/>
    <s v="User-centric intangible neural-net"/>
    <x v="252"/>
    <n v="35498"/>
    <n v="24.017591339648174"/>
    <x v="0"/>
    <x v="369"/>
    <n v="98.060773480662988"/>
    <x v="1"/>
    <s v="USD"/>
    <x v="479"/>
    <x v="265"/>
    <b v="0"/>
    <b v="0"/>
    <x v="3"/>
    <x v="3"/>
    <x v="3"/>
  </r>
  <r>
    <n v="512"/>
    <x v="504"/>
    <s v="Organized explicit core"/>
    <x v="14"/>
    <n v="12678"/>
    <n v="139.31868131868131"/>
    <x v="1"/>
    <x v="370"/>
    <n v="53.046025104602514"/>
    <x v="1"/>
    <s v="USD"/>
    <x v="480"/>
    <x v="485"/>
    <b v="0"/>
    <b v="1"/>
    <x v="11"/>
    <x v="6"/>
    <x v="11"/>
  </r>
  <r>
    <n v="513"/>
    <x v="505"/>
    <s v="Synchronized 6thgeneration adapter"/>
    <x v="111"/>
    <n v="3260"/>
    <n v="39.277108433734945"/>
    <x v="3"/>
    <x v="164"/>
    <n v="93.142857142857139"/>
    <x v="1"/>
    <s v="USD"/>
    <x v="180"/>
    <x v="486"/>
    <b v="0"/>
    <b v="0"/>
    <x v="19"/>
    <x v="4"/>
    <x v="19"/>
  </r>
  <r>
    <n v="514"/>
    <x v="506"/>
    <s v="Centralized motivating capacity"/>
    <x v="289"/>
    <n v="31123"/>
    <n v="22.439077144917089"/>
    <x v="3"/>
    <x v="371"/>
    <n v="58.945075757575758"/>
    <x v="5"/>
    <s v="CHF"/>
    <x v="481"/>
    <x v="412"/>
    <b v="0"/>
    <b v="1"/>
    <x v="1"/>
    <x v="1"/>
    <x v="1"/>
  </r>
  <r>
    <n v="515"/>
    <x v="507"/>
    <s v="Phased 24hour flexibility"/>
    <x v="133"/>
    <n v="4797"/>
    <n v="55.779069767441861"/>
    <x v="0"/>
    <x v="221"/>
    <n v="36.067669172932334"/>
    <x v="0"/>
    <s v="CAD"/>
    <x v="482"/>
    <x v="487"/>
    <b v="0"/>
    <b v="1"/>
    <x v="3"/>
    <x v="3"/>
    <x v="3"/>
  </r>
  <r>
    <n v="516"/>
    <x v="508"/>
    <s v="Exclusive 5thgeneration structure"/>
    <x v="290"/>
    <n v="53324"/>
    <n v="42.523125996810208"/>
    <x v="0"/>
    <x v="372"/>
    <n v="63.030732860520096"/>
    <x v="1"/>
    <s v="USD"/>
    <x v="194"/>
    <x v="488"/>
    <b v="0"/>
    <b v="0"/>
    <x v="9"/>
    <x v="5"/>
    <x v="9"/>
  </r>
  <r>
    <n v="517"/>
    <x v="509"/>
    <s v="Multi-tiered maximized orchestration"/>
    <x v="291"/>
    <n v="6608"/>
    <n v="112.00000000000001"/>
    <x v="1"/>
    <x v="373"/>
    <n v="84.717948717948715"/>
    <x v="1"/>
    <s v="USD"/>
    <x v="483"/>
    <x v="489"/>
    <b v="0"/>
    <b v="0"/>
    <x v="0"/>
    <x v="0"/>
    <x v="0"/>
  </r>
  <r>
    <n v="518"/>
    <x v="510"/>
    <s v="Open-architected uniform instruction set"/>
    <x v="35"/>
    <n v="622"/>
    <n v="7.0681818181818183"/>
    <x v="0"/>
    <x v="234"/>
    <n v="62.2"/>
    <x v="1"/>
    <s v="USD"/>
    <x v="484"/>
    <x v="442"/>
    <b v="0"/>
    <b v="1"/>
    <x v="10"/>
    <x v="4"/>
    <x v="10"/>
  </r>
  <r>
    <n v="519"/>
    <x v="511"/>
    <s v="Exclusive asymmetric analyzer"/>
    <x v="96"/>
    <n v="180802"/>
    <n v="101.74563871693867"/>
    <x v="1"/>
    <x v="374"/>
    <n v="101.97518330513255"/>
    <x v="1"/>
    <s v="USD"/>
    <x v="355"/>
    <x v="437"/>
    <b v="0"/>
    <b v="1"/>
    <x v="1"/>
    <x v="1"/>
    <x v="1"/>
  </r>
  <r>
    <n v="520"/>
    <x v="512"/>
    <s v="Organic radical collaboration"/>
    <x v="126"/>
    <n v="3406"/>
    <n v="425.75"/>
    <x v="1"/>
    <x v="235"/>
    <n v="106.4375"/>
    <x v="1"/>
    <s v="USD"/>
    <x v="485"/>
    <x v="490"/>
    <b v="0"/>
    <b v="0"/>
    <x v="3"/>
    <x v="3"/>
    <x v="3"/>
  </r>
  <r>
    <n v="521"/>
    <x v="513"/>
    <s v="Function-based multi-state software"/>
    <x v="4"/>
    <n v="11061"/>
    <n v="145.53947368421052"/>
    <x v="1"/>
    <x v="375"/>
    <n v="29.975609756097562"/>
    <x v="1"/>
    <s v="USD"/>
    <x v="486"/>
    <x v="491"/>
    <b v="0"/>
    <b v="1"/>
    <x v="6"/>
    <x v="4"/>
    <x v="6"/>
  </r>
  <r>
    <n v="522"/>
    <x v="514"/>
    <s v="Innovative static budgetary management"/>
    <x v="292"/>
    <n v="16389"/>
    <n v="32.453465346534657"/>
    <x v="0"/>
    <x v="271"/>
    <n v="85.806282722513089"/>
    <x v="1"/>
    <s v="USD"/>
    <x v="487"/>
    <x v="163"/>
    <b v="0"/>
    <b v="0"/>
    <x v="12"/>
    <x v="4"/>
    <x v="12"/>
  </r>
  <r>
    <n v="523"/>
    <x v="515"/>
    <s v="Triple-buffered holistic ability"/>
    <x v="79"/>
    <n v="6303"/>
    <n v="700.33333333333326"/>
    <x v="1"/>
    <x v="121"/>
    <n v="70.82022471910112"/>
    <x v="1"/>
    <s v="USD"/>
    <x v="488"/>
    <x v="492"/>
    <b v="0"/>
    <b v="0"/>
    <x v="12"/>
    <x v="4"/>
    <x v="12"/>
  </r>
  <r>
    <n v="524"/>
    <x v="516"/>
    <s v="Diverse scalable superstructure"/>
    <x v="127"/>
    <n v="81136"/>
    <n v="83.904860392967933"/>
    <x v="0"/>
    <x v="376"/>
    <n v="40.998484082870135"/>
    <x v="1"/>
    <s v="USD"/>
    <x v="489"/>
    <x v="493"/>
    <b v="0"/>
    <b v="0"/>
    <x v="3"/>
    <x v="3"/>
    <x v="3"/>
  </r>
  <r>
    <n v="525"/>
    <x v="517"/>
    <s v="Balanced leadingedge data-warehouse"/>
    <x v="118"/>
    <n v="1768"/>
    <n v="84.19047619047619"/>
    <x v="0"/>
    <x v="377"/>
    <n v="28.063492063492063"/>
    <x v="1"/>
    <s v="USD"/>
    <x v="490"/>
    <x v="494"/>
    <b v="0"/>
    <b v="0"/>
    <x v="8"/>
    <x v="2"/>
    <x v="8"/>
  </r>
  <r>
    <n v="526"/>
    <x v="518"/>
    <s v="Digitized bandwidth-monitored open architecture"/>
    <x v="111"/>
    <n v="12944"/>
    <n v="155.95180722891567"/>
    <x v="1"/>
    <x v="98"/>
    <n v="88.054421768707485"/>
    <x v="1"/>
    <s v="USD"/>
    <x v="312"/>
    <x v="495"/>
    <b v="0"/>
    <b v="1"/>
    <x v="3"/>
    <x v="3"/>
    <x v="3"/>
  </r>
  <r>
    <n v="527"/>
    <x v="519"/>
    <s v="Enterprise-wide intermediate portal"/>
    <x v="223"/>
    <n v="188480"/>
    <n v="99.619450317124731"/>
    <x v="0"/>
    <x v="378"/>
    <n v="31"/>
    <x v="0"/>
    <s v="CAD"/>
    <x v="491"/>
    <x v="496"/>
    <b v="0"/>
    <b v="0"/>
    <x v="10"/>
    <x v="4"/>
    <x v="10"/>
  </r>
  <r>
    <n v="528"/>
    <x v="520"/>
    <s v="Focused leadingedge matrix"/>
    <x v="25"/>
    <n v="7227"/>
    <n v="80.300000000000011"/>
    <x v="0"/>
    <x v="175"/>
    <n v="90.337500000000006"/>
    <x v="4"/>
    <s v="GBP"/>
    <x v="492"/>
    <x v="497"/>
    <b v="0"/>
    <b v="0"/>
    <x v="7"/>
    <x v="1"/>
    <x v="7"/>
  </r>
  <r>
    <n v="529"/>
    <x v="521"/>
    <s v="Seamless logistical encryption"/>
    <x v="135"/>
    <n v="574"/>
    <n v="11.254901960784313"/>
    <x v="0"/>
    <x v="352"/>
    <n v="63.777777777777779"/>
    <x v="1"/>
    <s v="USD"/>
    <x v="493"/>
    <x v="180"/>
    <b v="0"/>
    <b v="0"/>
    <x v="11"/>
    <x v="6"/>
    <x v="11"/>
  </r>
  <r>
    <n v="530"/>
    <x v="522"/>
    <s v="Stand-alone human-resource workforce"/>
    <x v="293"/>
    <n v="96328"/>
    <n v="91.740952380952379"/>
    <x v="0"/>
    <x v="200"/>
    <n v="53.995515695067262"/>
    <x v="1"/>
    <s v="USD"/>
    <x v="494"/>
    <x v="498"/>
    <b v="0"/>
    <b v="1"/>
    <x v="13"/>
    <x v="5"/>
    <x v="13"/>
  </r>
  <r>
    <n v="531"/>
    <x v="523"/>
    <s v="Automated zero tolerance implementation"/>
    <x v="294"/>
    <n v="178338"/>
    <n v="95.521156936261391"/>
    <x v="2"/>
    <x v="379"/>
    <n v="48.993956043956047"/>
    <x v="5"/>
    <s v="CHF"/>
    <x v="495"/>
    <x v="499"/>
    <b v="0"/>
    <b v="0"/>
    <x v="11"/>
    <x v="6"/>
    <x v="11"/>
  </r>
  <r>
    <n v="532"/>
    <x v="524"/>
    <s v="Pre-emptive grid-enabled contingency"/>
    <x v="39"/>
    <n v="8046"/>
    <n v="502.87499999999994"/>
    <x v="1"/>
    <x v="105"/>
    <n v="63.857142857142854"/>
    <x v="0"/>
    <s v="CAD"/>
    <x v="496"/>
    <x v="500"/>
    <b v="0"/>
    <b v="0"/>
    <x v="3"/>
    <x v="3"/>
    <x v="3"/>
  </r>
  <r>
    <n v="533"/>
    <x v="525"/>
    <s v="Multi-lateral didactic encoding"/>
    <x v="295"/>
    <n v="184086"/>
    <n v="159.24394463667818"/>
    <x v="1"/>
    <x v="380"/>
    <n v="82.996393146979258"/>
    <x v="4"/>
    <s v="GBP"/>
    <x v="497"/>
    <x v="50"/>
    <b v="0"/>
    <b v="0"/>
    <x v="7"/>
    <x v="1"/>
    <x v="7"/>
  </r>
  <r>
    <n v="534"/>
    <x v="526"/>
    <s v="Self-enabling didactic orchestration"/>
    <x v="296"/>
    <n v="13385"/>
    <n v="15.022446689113355"/>
    <x v="0"/>
    <x v="166"/>
    <n v="55.08230452674897"/>
    <x v="1"/>
    <s v="USD"/>
    <x v="498"/>
    <x v="501"/>
    <b v="0"/>
    <b v="1"/>
    <x v="6"/>
    <x v="4"/>
    <x v="6"/>
  </r>
  <r>
    <n v="535"/>
    <x v="527"/>
    <s v="Profit-focused 24/7 data-warehouse"/>
    <x v="97"/>
    <n v="12533"/>
    <n v="482.03846153846149"/>
    <x v="1"/>
    <x v="381"/>
    <n v="62.044554455445542"/>
    <x v="6"/>
    <s v="EUR"/>
    <x v="499"/>
    <x v="502"/>
    <b v="0"/>
    <b v="1"/>
    <x v="3"/>
    <x v="3"/>
    <x v="3"/>
  </r>
  <r>
    <n v="536"/>
    <x v="528"/>
    <s v="Enhanced methodical middleware"/>
    <x v="122"/>
    <n v="14697"/>
    <n v="149.96938775510205"/>
    <x v="1"/>
    <x v="382"/>
    <n v="104.97857142857143"/>
    <x v="6"/>
    <s v="EUR"/>
    <x v="500"/>
    <x v="52"/>
    <b v="0"/>
    <b v="0"/>
    <x v="13"/>
    <x v="5"/>
    <x v="13"/>
  </r>
  <r>
    <n v="537"/>
    <x v="529"/>
    <s v="Synchronized client-driven projection"/>
    <x v="197"/>
    <n v="98935"/>
    <n v="117.22156398104266"/>
    <x v="1"/>
    <x v="383"/>
    <n v="94.044676806083643"/>
    <x v="3"/>
    <s v="DKK"/>
    <x v="501"/>
    <x v="503"/>
    <b v="1"/>
    <b v="1"/>
    <x v="4"/>
    <x v="4"/>
    <x v="4"/>
  </r>
  <r>
    <n v="538"/>
    <x v="530"/>
    <s v="Networked didactic time-frame"/>
    <x v="297"/>
    <n v="57034"/>
    <n v="37.695968274950431"/>
    <x v="0"/>
    <x v="384"/>
    <n v="44.007716049382715"/>
    <x v="1"/>
    <s v="USD"/>
    <x v="502"/>
    <x v="504"/>
    <b v="0"/>
    <b v="0"/>
    <x v="20"/>
    <x v="6"/>
    <x v="20"/>
  </r>
  <r>
    <n v="539"/>
    <x v="531"/>
    <s v="Assimilated exuding toolset"/>
    <x v="122"/>
    <n v="7120"/>
    <n v="72.653061224489804"/>
    <x v="0"/>
    <x v="385"/>
    <n v="92.467532467532465"/>
    <x v="1"/>
    <s v="USD"/>
    <x v="503"/>
    <x v="505"/>
    <b v="0"/>
    <b v="1"/>
    <x v="0"/>
    <x v="0"/>
    <x v="0"/>
  </r>
  <r>
    <n v="540"/>
    <x v="532"/>
    <s v="Front-line client-server secured line"/>
    <x v="98"/>
    <n v="14097"/>
    <n v="265.98113207547169"/>
    <x v="1"/>
    <x v="326"/>
    <n v="57.072874493927124"/>
    <x v="1"/>
    <s v="USD"/>
    <x v="504"/>
    <x v="506"/>
    <b v="0"/>
    <b v="0"/>
    <x v="14"/>
    <x v="7"/>
    <x v="14"/>
  </r>
  <r>
    <n v="541"/>
    <x v="533"/>
    <s v="Polarized systemic Internet solution"/>
    <x v="298"/>
    <n v="43086"/>
    <n v="24.205617977528089"/>
    <x v="0"/>
    <x v="386"/>
    <n v="109.07848101265823"/>
    <x v="6"/>
    <s v="EUR"/>
    <x v="505"/>
    <x v="507"/>
    <b v="0"/>
    <b v="0"/>
    <x v="20"/>
    <x v="6"/>
    <x v="20"/>
  </r>
  <r>
    <n v="542"/>
    <x v="534"/>
    <s v="Profit-focused exuding moderator"/>
    <x v="299"/>
    <n v="1930"/>
    <n v="2.5064935064935066"/>
    <x v="0"/>
    <x v="240"/>
    <n v="39.387755102040813"/>
    <x v="4"/>
    <s v="GBP"/>
    <x v="506"/>
    <x v="508"/>
    <b v="0"/>
    <b v="0"/>
    <x v="7"/>
    <x v="1"/>
    <x v="7"/>
  </r>
  <r>
    <n v="543"/>
    <x v="535"/>
    <s v="Cross-group high-level moderator"/>
    <x v="300"/>
    <n v="13864"/>
    <n v="16.329799764428738"/>
    <x v="0"/>
    <x v="80"/>
    <n v="77.022222222222226"/>
    <x v="1"/>
    <s v="USD"/>
    <x v="507"/>
    <x v="509"/>
    <b v="0"/>
    <b v="0"/>
    <x v="11"/>
    <x v="6"/>
    <x v="11"/>
  </r>
  <r>
    <n v="544"/>
    <x v="536"/>
    <s v="Public-key 3rdgeneration system engine"/>
    <x v="54"/>
    <n v="7742"/>
    <n v="276.5"/>
    <x v="1"/>
    <x v="286"/>
    <n v="92.166666666666671"/>
    <x v="1"/>
    <s v="USD"/>
    <x v="508"/>
    <x v="510"/>
    <b v="0"/>
    <b v="0"/>
    <x v="1"/>
    <x v="1"/>
    <x v="1"/>
  </r>
  <r>
    <n v="545"/>
    <x v="537"/>
    <s v="Organized value-added access"/>
    <x v="301"/>
    <n v="164109"/>
    <n v="88.803571428571431"/>
    <x v="0"/>
    <x v="387"/>
    <n v="61.007063197026021"/>
    <x v="1"/>
    <s v="USD"/>
    <x v="509"/>
    <x v="511"/>
    <b v="0"/>
    <b v="0"/>
    <x v="3"/>
    <x v="3"/>
    <x v="3"/>
  </r>
  <r>
    <n v="546"/>
    <x v="538"/>
    <s v="Cloned global Graphical User Interface"/>
    <x v="3"/>
    <n v="6870"/>
    <n v="163.57142857142856"/>
    <x v="1"/>
    <x v="39"/>
    <n v="78.068181818181813"/>
    <x v="1"/>
    <s v="USD"/>
    <x v="510"/>
    <x v="512"/>
    <b v="0"/>
    <b v="1"/>
    <x v="3"/>
    <x v="3"/>
    <x v="3"/>
  </r>
  <r>
    <n v="547"/>
    <x v="539"/>
    <s v="Focused solution-oriented matrix"/>
    <x v="81"/>
    <n v="12597"/>
    <n v="969"/>
    <x v="1"/>
    <x v="388"/>
    <n v="80.75"/>
    <x v="1"/>
    <s v="USD"/>
    <x v="511"/>
    <x v="513"/>
    <b v="0"/>
    <b v="0"/>
    <x v="6"/>
    <x v="4"/>
    <x v="6"/>
  </r>
  <r>
    <n v="548"/>
    <x v="540"/>
    <s v="Monitored discrete toolset"/>
    <x v="302"/>
    <n v="179074"/>
    <n v="270.91376701966715"/>
    <x v="1"/>
    <x v="389"/>
    <n v="59.991289782244557"/>
    <x v="1"/>
    <s v="USD"/>
    <x v="512"/>
    <x v="514"/>
    <b v="0"/>
    <b v="0"/>
    <x v="3"/>
    <x v="3"/>
    <x v="3"/>
  </r>
  <r>
    <n v="549"/>
    <x v="541"/>
    <s v="Business-focused intermediate system engine"/>
    <x v="303"/>
    <n v="83843"/>
    <n v="284.21355932203392"/>
    <x v="1"/>
    <x v="390"/>
    <n v="110.03018372703411"/>
    <x v="1"/>
    <s v="USD"/>
    <x v="513"/>
    <x v="515"/>
    <b v="0"/>
    <b v="0"/>
    <x v="8"/>
    <x v="2"/>
    <x v="8"/>
  </r>
  <r>
    <n v="550"/>
    <x v="542"/>
    <s v="De-engineered disintermediate encoding"/>
    <x v="0"/>
    <n v="4"/>
    <n v="4"/>
    <x v="3"/>
    <x v="49"/>
    <n v="4"/>
    <x v="5"/>
    <s v="CHF"/>
    <x v="514"/>
    <x v="516"/>
    <b v="0"/>
    <b v="0"/>
    <x v="7"/>
    <x v="1"/>
    <x v="7"/>
  </r>
  <r>
    <n v="551"/>
    <x v="543"/>
    <s v="Streamlined upward-trending analyzer"/>
    <x v="304"/>
    <n v="105598"/>
    <n v="58.6329816768462"/>
    <x v="0"/>
    <x v="391"/>
    <n v="37.99856063332134"/>
    <x v="2"/>
    <s v="AUD"/>
    <x v="515"/>
    <x v="517"/>
    <b v="0"/>
    <b v="1"/>
    <x v="2"/>
    <x v="2"/>
    <x v="2"/>
  </r>
  <r>
    <n v="552"/>
    <x v="544"/>
    <s v="Distributed human-resource policy"/>
    <x v="25"/>
    <n v="8866"/>
    <n v="98.51111111111112"/>
    <x v="0"/>
    <x v="45"/>
    <n v="96.369565217391298"/>
    <x v="1"/>
    <s v="USD"/>
    <x v="516"/>
    <x v="518"/>
    <b v="0"/>
    <b v="0"/>
    <x v="3"/>
    <x v="3"/>
    <x v="3"/>
  </r>
  <r>
    <n v="553"/>
    <x v="545"/>
    <s v="De-engineered 5thgeneration contingency"/>
    <x v="305"/>
    <n v="75022"/>
    <n v="43.975381008206334"/>
    <x v="0"/>
    <x v="392"/>
    <n v="72.978599221789878"/>
    <x v="1"/>
    <s v="USD"/>
    <x v="517"/>
    <x v="519"/>
    <b v="0"/>
    <b v="0"/>
    <x v="1"/>
    <x v="1"/>
    <x v="1"/>
  </r>
  <r>
    <n v="554"/>
    <x v="546"/>
    <s v="Multi-channeled upward-trending application"/>
    <x v="40"/>
    <n v="14408"/>
    <n v="151.66315789473683"/>
    <x v="1"/>
    <x v="353"/>
    <n v="26.007220216606498"/>
    <x v="0"/>
    <s v="CAD"/>
    <x v="518"/>
    <x v="520"/>
    <b v="0"/>
    <b v="0"/>
    <x v="7"/>
    <x v="1"/>
    <x v="7"/>
  </r>
  <r>
    <n v="555"/>
    <x v="547"/>
    <s v="Organic maximized database"/>
    <x v="9"/>
    <n v="14089"/>
    <n v="223.63492063492063"/>
    <x v="1"/>
    <x v="18"/>
    <n v="104.36296296296297"/>
    <x v="3"/>
    <s v="DKK"/>
    <x v="519"/>
    <x v="219"/>
    <b v="0"/>
    <b v="0"/>
    <x v="1"/>
    <x v="1"/>
    <x v="1"/>
  </r>
  <r>
    <n v="556"/>
    <x v="195"/>
    <s v="Grass-roots 24/7 attitude"/>
    <x v="5"/>
    <n v="12467"/>
    <n v="239.75"/>
    <x v="1"/>
    <x v="393"/>
    <n v="102.18852459016394"/>
    <x v="1"/>
    <s v="USD"/>
    <x v="520"/>
    <x v="521"/>
    <b v="0"/>
    <b v="1"/>
    <x v="18"/>
    <x v="5"/>
    <x v="18"/>
  </r>
  <r>
    <n v="557"/>
    <x v="548"/>
    <s v="Team-oriented global strategy"/>
    <x v="46"/>
    <n v="11960"/>
    <n v="199.33333333333334"/>
    <x v="1"/>
    <x v="394"/>
    <n v="54.117647058823529"/>
    <x v="1"/>
    <s v="USD"/>
    <x v="521"/>
    <x v="522"/>
    <b v="0"/>
    <b v="1"/>
    <x v="22"/>
    <x v="4"/>
    <x v="22"/>
  </r>
  <r>
    <n v="558"/>
    <x v="549"/>
    <s v="Enhanced client-driven capacity"/>
    <x v="306"/>
    <n v="7966"/>
    <n v="137.34482758620689"/>
    <x v="1"/>
    <x v="105"/>
    <n v="63.222222222222221"/>
    <x v="1"/>
    <s v="USD"/>
    <x v="522"/>
    <x v="523"/>
    <b v="0"/>
    <b v="0"/>
    <x v="3"/>
    <x v="3"/>
    <x v="3"/>
  </r>
  <r>
    <n v="559"/>
    <x v="550"/>
    <s v="Exclusive systematic productivity"/>
    <x v="307"/>
    <n v="106321"/>
    <n v="100.9696106362773"/>
    <x v="1"/>
    <x v="395"/>
    <n v="104.03228962818004"/>
    <x v="1"/>
    <s v="USD"/>
    <x v="523"/>
    <x v="524"/>
    <b v="0"/>
    <b v="0"/>
    <x v="3"/>
    <x v="3"/>
    <x v="3"/>
  </r>
  <r>
    <n v="560"/>
    <x v="551"/>
    <s v="Re-engineered radical policy"/>
    <x v="77"/>
    <n v="158832"/>
    <n v="794.16"/>
    <x v="1"/>
    <x v="396"/>
    <n v="49.994334277620396"/>
    <x v="1"/>
    <s v="USD"/>
    <x v="524"/>
    <x v="348"/>
    <b v="0"/>
    <b v="0"/>
    <x v="10"/>
    <x v="4"/>
    <x v="10"/>
  </r>
  <r>
    <n v="561"/>
    <x v="552"/>
    <s v="Down-sized logistical adapter"/>
    <x v="162"/>
    <n v="11091"/>
    <n v="369.7"/>
    <x v="1"/>
    <x v="40"/>
    <n v="56.015151515151516"/>
    <x v="5"/>
    <s v="CHF"/>
    <x v="525"/>
    <x v="280"/>
    <b v="0"/>
    <b v="0"/>
    <x v="3"/>
    <x v="3"/>
    <x v="3"/>
  </r>
  <r>
    <n v="562"/>
    <x v="553"/>
    <s v="Configurable bandwidth-monitored throughput"/>
    <x v="34"/>
    <n v="1269"/>
    <n v="12.818181818181817"/>
    <x v="0"/>
    <x v="150"/>
    <n v="48.807692307692307"/>
    <x v="5"/>
    <s v="CHF"/>
    <x v="188"/>
    <x v="525"/>
    <b v="0"/>
    <b v="0"/>
    <x v="1"/>
    <x v="1"/>
    <x v="1"/>
  </r>
  <r>
    <n v="563"/>
    <x v="554"/>
    <s v="Optional tangible pricing structure"/>
    <x v="41"/>
    <n v="5107"/>
    <n v="138.02702702702703"/>
    <x v="1"/>
    <x v="72"/>
    <n v="60.082352941176474"/>
    <x v="2"/>
    <s v="AUD"/>
    <x v="526"/>
    <x v="526"/>
    <b v="0"/>
    <b v="0"/>
    <x v="4"/>
    <x v="4"/>
    <x v="4"/>
  </r>
  <r>
    <n v="564"/>
    <x v="555"/>
    <s v="Organic high-level implementation"/>
    <x v="308"/>
    <n v="141393"/>
    <n v="83.813278008298752"/>
    <x v="0"/>
    <x v="397"/>
    <n v="78.990502793296088"/>
    <x v="1"/>
    <s v="USD"/>
    <x v="527"/>
    <x v="527"/>
    <b v="0"/>
    <b v="0"/>
    <x v="3"/>
    <x v="3"/>
    <x v="3"/>
  </r>
  <r>
    <n v="565"/>
    <x v="556"/>
    <s v="Decentralized logistical collaboration"/>
    <x v="309"/>
    <n v="194166"/>
    <n v="204.60063224446787"/>
    <x v="1"/>
    <x v="398"/>
    <n v="53.99499443826474"/>
    <x v="1"/>
    <s v="USD"/>
    <x v="528"/>
    <x v="528"/>
    <b v="0"/>
    <b v="0"/>
    <x v="3"/>
    <x v="3"/>
    <x v="3"/>
  </r>
  <r>
    <n v="566"/>
    <x v="557"/>
    <s v="Advanced content-based installation"/>
    <x v="29"/>
    <n v="4124"/>
    <n v="44.344086021505376"/>
    <x v="0"/>
    <x v="95"/>
    <n v="111.45945945945945"/>
    <x v="1"/>
    <s v="USD"/>
    <x v="522"/>
    <x v="529"/>
    <b v="0"/>
    <b v="1"/>
    <x v="5"/>
    <x v="1"/>
    <x v="5"/>
  </r>
  <r>
    <n v="567"/>
    <x v="558"/>
    <s v="Distributed high-level open architecture"/>
    <x v="85"/>
    <n v="14865"/>
    <n v="218.60294117647058"/>
    <x v="1"/>
    <x v="146"/>
    <n v="60.922131147540981"/>
    <x v="1"/>
    <s v="USD"/>
    <x v="529"/>
    <x v="360"/>
    <b v="0"/>
    <b v="0"/>
    <x v="1"/>
    <x v="1"/>
    <x v="1"/>
  </r>
  <r>
    <n v="568"/>
    <x v="559"/>
    <s v="Synergized zero tolerance help-desk"/>
    <x v="310"/>
    <n v="134688"/>
    <n v="186.03314917127071"/>
    <x v="1"/>
    <x v="399"/>
    <n v="26.0015444015444"/>
    <x v="1"/>
    <s v="USD"/>
    <x v="530"/>
    <x v="254"/>
    <b v="0"/>
    <b v="0"/>
    <x v="3"/>
    <x v="3"/>
    <x v="3"/>
  </r>
  <r>
    <n v="569"/>
    <x v="560"/>
    <s v="Extended multi-tasking definition"/>
    <x v="311"/>
    <n v="47705"/>
    <n v="237.33830845771143"/>
    <x v="1"/>
    <x v="400"/>
    <n v="80.993208828522924"/>
    <x v="6"/>
    <s v="EUR"/>
    <x v="531"/>
    <x v="530"/>
    <b v="0"/>
    <b v="0"/>
    <x v="10"/>
    <x v="4"/>
    <x v="10"/>
  </r>
  <r>
    <n v="570"/>
    <x v="561"/>
    <s v="Realigned uniform knowledge user"/>
    <x v="312"/>
    <n v="95364"/>
    <n v="305.65384615384613"/>
    <x v="1"/>
    <x v="401"/>
    <n v="34.995963302752294"/>
    <x v="1"/>
    <s v="USD"/>
    <x v="515"/>
    <x v="531"/>
    <b v="0"/>
    <b v="1"/>
    <x v="1"/>
    <x v="1"/>
    <x v="1"/>
  </r>
  <r>
    <n v="571"/>
    <x v="562"/>
    <s v="Monitored grid-enabled model"/>
    <x v="26"/>
    <n v="3295"/>
    <n v="94.142857142857139"/>
    <x v="0"/>
    <x v="164"/>
    <n v="94.142857142857139"/>
    <x v="6"/>
    <s v="EUR"/>
    <x v="532"/>
    <x v="532"/>
    <b v="0"/>
    <b v="0"/>
    <x v="12"/>
    <x v="4"/>
    <x v="12"/>
  </r>
  <r>
    <n v="572"/>
    <x v="563"/>
    <s v="Assimilated actuating policy"/>
    <x v="25"/>
    <n v="4896"/>
    <n v="54.400000000000006"/>
    <x v="3"/>
    <x v="115"/>
    <n v="52.085106382978722"/>
    <x v="1"/>
    <s v="USD"/>
    <x v="533"/>
    <x v="533"/>
    <b v="0"/>
    <b v="1"/>
    <x v="1"/>
    <x v="1"/>
    <x v="1"/>
  </r>
  <r>
    <n v="573"/>
    <x v="564"/>
    <s v="Total incremental productivity"/>
    <x v="313"/>
    <n v="7496"/>
    <n v="111.88059701492537"/>
    <x v="1"/>
    <x v="402"/>
    <n v="24.986666666666668"/>
    <x v="1"/>
    <s v="USD"/>
    <x v="409"/>
    <x v="534"/>
    <b v="0"/>
    <b v="0"/>
    <x v="23"/>
    <x v="8"/>
    <x v="23"/>
  </r>
  <r>
    <n v="574"/>
    <x v="565"/>
    <s v="Adaptive local task-force"/>
    <x v="50"/>
    <n v="9967"/>
    <n v="369.14814814814815"/>
    <x v="1"/>
    <x v="358"/>
    <n v="69.215277777777771"/>
    <x v="1"/>
    <s v="USD"/>
    <x v="534"/>
    <x v="535"/>
    <b v="0"/>
    <b v="1"/>
    <x v="0"/>
    <x v="0"/>
    <x v="0"/>
  </r>
  <r>
    <n v="575"/>
    <x v="566"/>
    <s v="Universal zero-defect concept"/>
    <x v="314"/>
    <n v="52421"/>
    <n v="62.930372148859547"/>
    <x v="0"/>
    <x v="21"/>
    <n v="93.944444444444443"/>
    <x v="1"/>
    <s v="USD"/>
    <x v="53"/>
    <x v="536"/>
    <b v="0"/>
    <b v="1"/>
    <x v="3"/>
    <x v="3"/>
    <x v="3"/>
  </r>
  <r>
    <n v="576"/>
    <x v="567"/>
    <s v="Object-based bottom-line superstructure"/>
    <x v="62"/>
    <n v="6298"/>
    <n v="64.927835051546396"/>
    <x v="0"/>
    <x v="251"/>
    <n v="98.40625"/>
    <x v="1"/>
    <s v="USD"/>
    <x v="535"/>
    <x v="537"/>
    <b v="0"/>
    <b v="0"/>
    <x v="3"/>
    <x v="3"/>
    <x v="3"/>
  </r>
  <r>
    <n v="577"/>
    <x v="568"/>
    <s v="Adaptive 24hour projection"/>
    <x v="139"/>
    <n v="1546"/>
    <n v="18.853658536585368"/>
    <x v="3"/>
    <x v="95"/>
    <n v="41.783783783783782"/>
    <x v="1"/>
    <s v="USD"/>
    <x v="536"/>
    <x v="538"/>
    <b v="0"/>
    <b v="0"/>
    <x v="17"/>
    <x v="1"/>
    <x v="17"/>
  </r>
  <r>
    <n v="578"/>
    <x v="569"/>
    <s v="Sharable radical toolset"/>
    <x v="315"/>
    <n v="16168"/>
    <n v="16.754404145077721"/>
    <x v="0"/>
    <x v="242"/>
    <n v="65.991836734693877"/>
    <x v="1"/>
    <s v="USD"/>
    <x v="537"/>
    <x v="539"/>
    <b v="0"/>
    <b v="0"/>
    <x v="22"/>
    <x v="4"/>
    <x v="22"/>
  </r>
  <r>
    <n v="579"/>
    <x v="570"/>
    <s v="Focused multimedia knowledgebase"/>
    <x v="8"/>
    <n v="6269"/>
    <n v="101.11290322580646"/>
    <x v="1"/>
    <x v="215"/>
    <n v="72.05747126436782"/>
    <x v="1"/>
    <s v="USD"/>
    <x v="538"/>
    <x v="540"/>
    <b v="0"/>
    <b v="0"/>
    <x v="17"/>
    <x v="1"/>
    <x v="17"/>
  </r>
  <r>
    <n v="580"/>
    <x v="251"/>
    <s v="Seamless 6thgeneration extranet"/>
    <x v="316"/>
    <n v="149578"/>
    <n v="341.5022831050228"/>
    <x v="1"/>
    <x v="403"/>
    <n v="48.003209242618745"/>
    <x v="1"/>
    <s v="USD"/>
    <x v="539"/>
    <x v="541"/>
    <b v="0"/>
    <b v="0"/>
    <x v="3"/>
    <x v="3"/>
    <x v="3"/>
  </r>
  <r>
    <n v="581"/>
    <x v="571"/>
    <s v="Sharable mobile knowledgebase"/>
    <x v="46"/>
    <n v="3841"/>
    <n v="64.016666666666666"/>
    <x v="0"/>
    <x v="83"/>
    <n v="54.098591549295776"/>
    <x v="1"/>
    <s v="USD"/>
    <x v="540"/>
    <x v="542"/>
    <b v="0"/>
    <b v="0"/>
    <x v="2"/>
    <x v="2"/>
    <x v="2"/>
  </r>
  <r>
    <n v="582"/>
    <x v="572"/>
    <s v="Cross-group global system engine"/>
    <x v="251"/>
    <n v="4531"/>
    <n v="52.080459770114942"/>
    <x v="0"/>
    <x v="344"/>
    <n v="107.88095238095238"/>
    <x v="1"/>
    <s v="USD"/>
    <x v="505"/>
    <x v="543"/>
    <b v="0"/>
    <b v="1"/>
    <x v="11"/>
    <x v="6"/>
    <x v="11"/>
  </r>
  <r>
    <n v="583"/>
    <x v="573"/>
    <s v="Centralized clear-thinking conglomeration"/>
    <x v="317"/>
    <n v="60934"/>
    <n v="322.40211640211641"/>
    <x v="1"/>
    <x v="404"/>
    <n v="67.034103410341032"/>
    <x v="1"/>
    <s v="USD"/>
    <x v="541"/>
    <x v="544"/>
    <b v="0"/>
    <b v="0"/>
    <x v="4"/>
    <x v="4"/>
    <x v="4"/>
  </r>
  <r>
    <n v="584"/>
    <x v="8"/>
    <s v="De-engineered cohesive system engine"/>
    <x v="318"/>
    <n v="103255"/>
    <n v="119.50810185185186"/>
    <x v="1"/>
    <x v="405"/>
    <n v="64.01425914445133"/>
    <x v="1"/>
    <s v="USD"/>
    <x v="542"/>
    <x v="545"/>
    <b v="0"/>
    <b v="0"/>
    <x v="2"/>
    <x v="2"/>
    <x v="2"/>
  </r>
  <r>
    <n v="585"/>
    <x v="574"/>
    <s v="Reactive analyzing function"/>
    <x v="200"/>
    <n v="13065"/>
    <n v="146.79775280898878"/>
    <x v="1"/>
    <x v="158"/>
    <n v="96.066176470588232"/>
    <x v="1"/>
    <s v="USD"/>
    <x v="543"/>
    <x v="546"/>
    <b v="0"/>
    <b v="0"/>
    <x v="18"/>
    <x v="5"/>
    <x v="18"/>
  </r>
  <r>
    <n v="586"/>
    <x v="575"/>
    <s v="Robust hybrid budgetary management"/>
    <x v="31"/>
    <n v="6654"/>
    <n v="950.57142857142856"/>
    <x v="1"/>
    <x v="406"/>
    <n v="51.184615384615384"/>
    <x v="1"/>
    <s v="USD"/>
    <x v="544"/>
    <x v="547"/>
    <b v="0"/>
    <b v="0"/>
    <x v="1"/>
    <x v="1"/>
    <x v="1"/>
  </r>
  <r>
    <n v="587"/>
    <x v="576"/>
    <s v="Open-source analyzing monitoring"/>
    <x v="151"/>
    <n v="6852"/>
    <n v="72.893617021276597"/>
    <x v="0"/>
    <x v="388"/>
    <n v="43.92307692307692"/>
    <x v="0"/>
    <s v="CAD"/>
    <x v="35"/>
    <x v="548"/>
    <b v="0"/>
    <b v="1"/>
    <x v="0"/>
    <x v="0"/>
    <x v="0"/>
  </r>
  <r>
    <n v="588"/>
    <x v="577"/>
    <s v="Up-sized discrete firmware"/>
    <x v="215"/>
    <n v="124517"/>
    <n v="79.008248730964468"/>
    <x v="0"/>
    <x v="407"/>
    <n v="91.021198830409361"/>
    <x v="4"/>
    <s v="GBP"/>
    <x v="152"/>
    <x v="298"/>
    <b v="0"/>
    <b v="0"/>
    <x v="3"/>
    <x v="3"/>
    <x v="3"/>
  </r>
  <r>
    <n v="589"/>
    <x v="578"/>
    <s v="Exclusive intangible extranet"/>
    <x v="58"/>
    <n v="5113"/>
    <n v="64.721518987341781"/>
    <x v="0"/>
    <x v="408"/>
    <n v="50.127450980392155"/>
    <x v="1"/>
    <s v="USD"/>
    <x v="545"/>
    <x v="549"/>
    <b v="0"/>
    <b v="0"/>
    <x v="4"/>
    <x v="4"/>
    <x v="4"/>
  </r>
  <r>
    <n v="590"/>
    <x v="579"/>
    <s v="Synergized analyzing process improvement"/>
    <x v="143"/>
    <n v="5824"/>
    <n v="82.028169014084511"/>
    <x v="0"/>
    <x v="99"/>
    <n v="67.720930232558146"/>
    <x v="2"/>
    <s v="AUD"/>
    <x v="546"/>
    <x v="550"/>
    <b v="0"/>
    <b v="0"/>
    <x v="15"/>
    <x v="5"/>
    <x v="15"/>
  </r>
  <r>
    <n v="591"/>
    <x v="580"/>
    <s v="Realigned dedicated system engine"/>
    <x v="60"/>
    <n v="6226"/>
    <n v="1037.6666666666667"/>
    <x v="1"/>
    <x v="408"/>
    <n v="61.03921568627451"/>
    <x v="1"/>
    <s v="USD"/>
    <x v="547"/>
    <x v="551"/>
    <b v="0"/>
    <b v="0"/>
    <x v="11"/>
    <x v="6"/>
    <x v="11"/>
  </r>
  <r>
    <n v="592"/>
    <x v="581"/>
    <s v="Object-based bandwidth-monitored concept"/>
    <x v="154"/>
    <n v="20243"/>
    <n v="12.910076530612244"/>
    <x v="0"/>
    <x v="259"/>
    <n v="80.011857707509876"/>
    <x v="1"/>
    <s v="USD"/>
    <x v="548"/>
    <x v="552"/>
    <b v="0"/>
    <b v="0"/>
    <x v="3"/>
    <x v="3"/>
    <x v="3"/>
  </r>
  <r>
    <n v="593"/>
    <x v="582"/>
    <s v="Ameliorated client-driven open system"/>
    <x v="319"/>
    <n v="188288"/>
    <n v="154.84210526315789"/>
    <x v="1"/>
    <x v="409"/>
    <n v="47.001497753369947"/>
    <x v="1"/>
    <s v="USD"/>
    <x v="549"/>
    <x v="238"/>
    <b v="0"/>
    <b v="0"/>
    <x v="10"/>
    <x v="4"/>
    <x v="10"/>
  </r>
  <r>
    <n v="594"/>
    <x v="583"/>
    <s v="Upgradable leadingedge Local Area Network"/>
    <x v="320"/>
    <n v="11167"/>
    <n v="7.0991735537190088"/>
    <x v="0"/>
    <x v="144"/>
    <n v="71.127388535031841"/>
    <x v="1"/>
    <s v="USD"/>
    <x v="550"/>
    <x v="553"/>
    <b v="0"/>
    <b v="1"/>
    <x v="3"/>
    <x v="3"/>
    <x v="3"/>
  </r>
  <r>
    <n v="595"/>
    <x v="584"/>
    <s v="Customizable intermediate data-warehouse"/>
    <x v="321"/>
    <n v="146595"/>
    <n v="208.52773826458036"/>
    <x v="1"/>
    <x v="410"/>
    <n v="89.99079189686924"/>
    <x v="1"/>
    <s v="USD"/>
    <x v="551"/>
    <x v="554"/>
    <b v="0"/>
    <b v="1"/>
    <x v="3"/>
    <x v="3"/>
    <x v="3"/>
  </r>
  <r>
    <n v="596"/>
    <x v="585"/>
    <s v="Managed optimizing archive"/>
    <x v="58"/>
    <n v="7875"/>
    <n v="99.683544303797461"/>
    <x v="0"/>
    <x v="236"/>
    <n v="43.032786885245905"/>
    <x v="1"/>
    <s v="USD"/>
    <x v="552"/>
    <x v="496"/>
    <b v="0"/>
    <b v="1"/>
    <x v="6"/>
    <x v="4"/>
    <x v="6"/>
  </r>
  <r>
    <n v="597"/>
    <x v="586"/>
    <s v="Diverse systematic projection"/>
    <x v="322"/>
    <n v="148779"/>
    <n v="201.59756097560978"/>
    <x v="1"/>
    <x v="411"/>
    <n v="67.997714808043881"/>
    <x v="1"/>
    <s v="USD"/>
    <x v="462"/>
    <x v="555"/>
    <b v="0"/>
    <b v="0"/>
    <x v="3"/>
    <x v="3"/>
    <x v="3"/>
  </r>
  <r>
    <n v="598"/>
    <x v="587"/>
    <s v="Up-sized web-enabled info-mediaries"/>
    <x v="323"/>
    <n v="175868"/>
    <n v="162.09032258064516"/>
    <x v="1"/>
    <x v="412"/>
    <n v="73.004566210045667"/>
    <x v="6"/>
    <s v="EUR"/>
    <x v="553"/>
    <x v="556"/>
    <b v="0"/>
    <b v="0"/>
    <x v="1"/>
    <x v="1"/>
    <x v="1"/>
  </r>
  <r>
    <n v="599"/>
    <x v="588"/>
    <s v="Persevering optimizing Graphical User Interface"/>
    <x v="324"/>
    <n v="5112"/>
    <n v="3.6436208125445471"/>
    <x v="0"/>
    <x v="172"/>
    <n v="62.341463414634148"/>
    <x v="3"/>
    <s v="DKK"/>
    <x v="554"/>
    <x v="557"/>
    <b v="0"/>
    <b v="0"/>
    <x v="4"/>
    <x v="4"/>
    <x v="4"/>
  </r>
  <r>
    <n v="600"/>
    <x v="589"/>
    <s v="Cross-platform tertiary array"/>
    <x v="0"/>
    <n v="5"/>
    <n v="5"/>
    <x v="0"/>
    <x v="49"/>
    <n v="5"/>
    <x v="4"/>
    <s v="GBP"/>
    <x v="555"/>
    <x v="558"/>
    <b v="0"/>
    <b v="0"/>
    <x v="0"/>
    <x v="0"/>
    <x v="0"/>
  </r>
  <r>
    <n v="601"/>
    <x v="590"/>
    <s v="Inverse neutral structure"/>
    <x v="9"/>
    <n v="13018"/>
    <n v="206.63492063492063"/>
    <x v="1"/>
    <x v="346"/>
    <n v="67.103092783505161"/>
    <x v="1"/>
    <s v="USD"/>
    <x v="548"/>
    <x v="559"/>
    <b v="1"/>
    <b v="0"/>
    <x v="8"/>
    <x v="2"/>
    <x v="8"/>
  </r>
  <r>
    <n v="602"/>
    <x v="591"/>
    <s v="Quality-focused system-worthy support"/>
    <x v="325"/>
    <n v="91176"/>
    <n v="128.23628691983123"/>
    <x v="1"/>
    <x v="413"/>
    <n v="79.978947368421046"/>
    <x v="1"/>
    <s v="USD"/>
    <x v="62"/>
    <x v="560"/>
    <b v="0"/>
    <b v="0"/>
    <x v="3"/>
    <x v="3"/>
    <x v="3"/>
  </r>
  <r>
    <n v="603"/>
    <x v="592"/>
    <s v="Vision-oriented 5thgeneration array"/>
    <x v="98"/>
    <n v="6342"/>
    <n v="119.66037735849055"/>
    <x v="1"/>
    <x v="408"/>
    <n v="62.176470588235297"/>
    <x v="1"/>
    <s v="USD"/>
    <x v="556"/>
    <x v="561"/>
    <b v="0"/>
    <b v="0"/>
    <x v="3"/>
    <x v="3"/>
    <x v="3"/>
  </r>
  <r>
    <n v="604"/>
    <x v="593"/>
    <s v="Cross-platform logistical circuit"/>
    <x v="326"/>
    <n v="151438"/>
    <n v="170.73055242390078"/>
    <x v="1"/>
    <x v="414"/>
    <n v="53.005950297514879"/>
    <x v="1"/>
    <s v="USD"/>
    <x v="557"/>
    <x v="562"/>
    <b v="0"/>
    <b v="0"/>
    <x v="3"/>
    <x v="3"/>
    <x v="3"/>
  </r>
  <r>
    <n v="605"/>
    <x v="594"/>
    <s v="Profound solution-oriented matrix"/>
    <x v="88"/>
    <n v="6178"/>
    <n v="187.21212121212122"/>
    <x v="1"/>
    <x v="37"/>
    <n v="57.738317757009348"/>
    <x v="1"/>
    <s v="USD"/>
    <x v="27"/>
    <x v="563"/>
    <b v="0"/>
    <b v="0"/>
    <x v="9"/>
    <x v="5"/>
    <x v="9"/>
  </r>
  <r>
    <n v="606"/>
    <x v="595"/>
    <s v="Extended asynchronous initiative"/>
    <x v="74"/>
    <n v="6405"/>
    <n v="188.38235294117646"/>
    <x v="1"/>
    <x v="415"/>
    <n v="40.03125"/>
    <x v="4"/>
    <s v="GBP"/>
    <x v="558"/>
    <x v="529"/>
    <b v="0"/>
    <b v="0"/>
    <x v="1"/>
    <x v="1"/>
    <x v="1"/>
  </r>
  <r>
    <n v="607"/>
    <x v="596"/>
    <s v="Fundamental needs-based frame"/>
    <x v="327"/>
    <n v="180667"/>
    <n v="131.29869186046511"/>
    <x v="1"/>
    <x v="416"/>
    <n v="81.016591928251117"/>
    <x v="1"/>
    <s v="USD"/>
    <x v="559"/>
    <x v="564"/>
    <b v="0"/>
    <b v="0"/>
    <x v="0"/>
    <x v="0"/>
    <x v="0"/>
  </r>
  <r>
    <n v="608"/>
    <x v="597"/>
    <s v="Compatible full-range leverage"/>
    <x v="61"/>
    <n v="11075"/>
    <n v="283.97435897435901"/>
    <x v="1"/>
    <x v="417"/>
    <n v="35.047468354430379"/>
    <x v="1"/>
    <s v="USD"/>
    <x v="426"/>
    <x v="565"/>
    <b v="0"/>
    <b v="1"/>
    <x v="17"/>
    <x v="1"/>
    <x v="17"/>
  </r>
  <r>
    <n v="609"/>
    <x v="598"/>
    <s v="Upgradable holistic system engine"/>
    <x v="83"/>
    <n v="12042"/>
    <n v="120.41999999999999"/>
    <x v="1"/>
    <x v="124"/>
    <n v="102.92307692307692"/>
    <x v="1"/>
    <s v="USD"/>
    <x v="560"/>
    <x v="566"/>
    <b v="0"/>
    <b v="0"/>
    <x v="22"/>
    <x v="4"/>
    <x v="22"/>
  </r>
  <r>
    <n v="610"/>
    <x v="599"/>
    <s v="Stand-alone multi-state data-warehouse"/>
    <x v="328"/>
    <n v="179356"/>
    <n v="419.0560747663551"/>
    <x v="1"/>
    <x v="418"/>
    <n v="27.998126756166094"/>
    <x v="1"/>
    <s v="USD"/>
    <x v="561"/>
    <x v="567"/>
    <b v="0"/>
    <b v="0"/>
    <x v="3"/>
    <x v="3"/>
    <x v="3"/>
  </r>
  <r>
    <n v="611"/>
    <x v="600"/>
    <s v="Multi-lateral maximized core"/>
    <x v="139"/>
    <n v="1136"/>
    <n v="13.853658536585368"/>
    <x v="3"/>
    <x v="27"/>
    <n v="75.733333333333334"/>
    <x v="1"/>
    <s v="USD"/>
    <x v="562"/>
    <x v="568"/>
    <b v="0"/>
    <b v="0"/>
    <x v="3"/>
    <x v="3"/>
    <x v="3"/>
  </r>
  <r>
    <n v="612"/>
    <x v="601"/>
    <s v="Innovative holistic hub"/>
    <x v="8"/>
    <n v="8645"/>
    <n v="139.43548387096774"/>
    <x v="1"/>
    <x v="325"/>
    <n v="45.026041666666664"/>
    <x v="1"/>
    <s v="USD"/>
    <x v="563"/>
    <x v="569"/>
    <b v="0"/>
    <b v="0"/>
    <x v="5"/>
    <x v="1"/>
    <x v="5"/>
  </r>
  <r>
    <n v="613"/>
    <x v="602"/>
    <s v="Reverse-engineered 24/7 methodology"/>
    <x v="65"/>
    <n v="1914"/>
    <n v="174"/>
    <x v="1"/>
    <x v="150"/>
    <n v="73.615384615384613"/>
    <x v="0"/>
    <s v="CAD"/>
    <x v="564"/>
    <x v="570"/>
    <b v="0"/>
    <b v="0"/>
    <x v="3"/>
    <x v="3"/>
    <x v="3"/>
  </r>
  <r>
    <n v="614"/>
    <x v="603"/>
    <s v="Business-focused dynamic info-mediaries"/>
    <x v="329"/>
    <n v="41205"/>
    <n v="155.49056603773585"/>
    <x v="1"/>
    <x v="419"/>
    <n v="56.991701244813278"/>
    <x v="1"/>
    <s v="USD"/>
    <x v="565"/>
    <x v="571"/>
    <b v="0"/>
    <b v="0"/>
    <x v="3"/>
    <x v="3"/>
    <x v="3"/>
  </r>
  <r>
    <n v="615"/>
    <x v="604"/>
    <s v="Digitized clear-thinking installation"/>
    <x v="275"/>
    <n v="14488"/>
    <n v="170.44705882352943"/>
    <x v="1"/>
    <x v="73"/>
    <n v="85.223529411764702"/>
    <x v="6"/>
    <s v="EUR"/>
    <x v="566"/>
    <x v="572"/>
    <b v="0"/>
    <b v="0"/>
    <x v="3"/>
    <x v="3"/>
    <x v="3"/>
  </r>
  <r>
    <n v="616"/>
    <x v="605"/>
    <s v="Quality-focused 24/7 superstructure"/>
    <x v="330"/>
    <n v="12129"/>
    <n v="189.515625"/>
    <x v="1"/>
    <x v="202"/>
    <n v="50.962184873949582"/>
    <x v="4"/>
    <s v="GBP"/>
    <x v="567"/>
    <x v="573"/>
    <b v="0"/>
    <b v="1"/>
    <x v="7"/>
    <x v="1"/>
    <x v="7"/>
  </r>
  <r>
    <n v="617"/>
    <x v="606"/>
    <s v="Multi-channeled local intranet"/>
    <x v="1"/>
    <n v="3496"/>
    <n v="249.71428571428572"/>
    <x v="1"/>
    <x v="12"/>
    <n v="63.563636363636363"/>
    <x v="1"/>
    <s v="USD"/>
    <x v="568"/>
    <x v="471"/>
    <b v="0"/>
    <b v="0"/>
    <x v="3"/>
    <x v="3"/>
    <x v="3"/>
  </r>
  <r>
    <n v="618"/>
    <x v="607"/>
    <s v="Open-architected mobile emulation"/>
    <x v="331"/>
    <n v="97037"/>
    <n v="48.860523665659613"/>
    <x v="0"/>
    <x v="420"/>
    <n v="80.999165275459092"/>
    <x v="1"/>
    <s v="USD"/>
    <x v="569"/>
    <x v="574"/>
    <b v="0"/>
    <b v="0"/>
    <x v="9"/>
    <x v="5"/>
    <x v="9"/>
  </r>
  <r>
    <n v="619"/>
    <x v="608"/>
    <s v="Ameliorated foreground methodology"/>
    <x v="332"/>
    <n v="55757"/>
    <n v="28.461970393057683"/>
    <x v="0"/>
    <x v="355"/>
    <n v="86.044753086419746"/>
    <x v="1"/>
    <s v="USD"/>
    <x v="570"/>
    <x v="575"/>
    <b v="1"/>
    <b v="1"/>
    <x v="3"/>
    <x v="3"/>
    <x v="3"/>
  </r>
  <r>
    <n v="620"/>
    <x v="609"/>
    <s v="Synergized well-modulated project"/>
    <x v="333"/>
    <n v="11525"/>
    <n v="268.02325581395348"/>
    <x v="1"/>
    <x v="58"/>
    <n v="90.0390625"/>
    <x v="2"/>
    <s v="AUD"/>
    <x v="571"/>
    <x v="576"/>
    <b v="0"/>
    <b v="0"/>
    <x v="14"/>
    <x v="7"/>
    <x v="14"/>
  </r>
  <r>
    <n v="621"/>
    <x v="610"/>
    <s v="Extended context-sensitive forecast"/>
    <x v="334"/>
    <n v="158669"/>
    <n v="619.80078125"/>
    <x v="1"/>
    <x v="421"/>
    <n v="74.006063432835816"/>
    <x v="1"/>
    <s v="USD"/>
    <x v="572"/>
    <x v="577"/>
    <b v="0"/>
    <b v="0"/>
    <x v="3"/>
    <x v="3"/>
    <x v="3"/>
  </r>
  <r>
    <n v="622"/>
    <x v="611"/>
    <s v="Total leadingedge neural-net"/>
    <x v="335"/>
    <n v="5916"/>
    <n v="3.1301587301587301"/>
    <x v="0"/>
    <x v="251"/>
    <n v="92.4375"/>
    <x v="1"/>
    <s v="USD"/>
    <x v="573"/>
    <x v="578"/>
    <b v="0"/>
    <b v="0"/>
    <x v="7"/>
    <x v="1"/>
    <x v="7"/>
  </r>
  <r>
    <n v="623"/>
    <x v="612"/>
    <s v="Organic actuating protocol"/>
    <x v="336"/>
    <n v="150806"/>
    <n v="159.92152704135739"/>
    <x v="1"/>
    <x v="422"/>
    <n v="55.999257333828446"/>
    <x v="4"/>
    <s v="GBP"/>
    <x v="574"/>
    <x v="477"/>
    <b v="0"/>
    <b v="0"/>
    <x v="3"/>
    <x v="3"/>
    <x v="3"/>
  </r>
  <r>
    <n v="624"/>
    <x v="613"/>
    <s v="Down-sized national software"/>
    <x v="135"/>
    <n v="14249"/>
    <n v="279.39215686274508"/>
    <x v="1"/>
    <x v="423"/>
    <n v="32.983796296296298"/>
    <x v="1"/>
    <s v="USD"/>
    <x v="511"/>
    <x v="579"/>
    <b v="0"/>
    <b v="0"/>
    <x v="14"/>
    <x v="7"/>
    <x v="14"/>
  </r>
  <r>
    <n v="625"/>
    <x v="614"/>
    <s v="Organic upward-trending Graphical User Interface"/>
    <x v="168"/>
    <n v="5803"/>
    <n v="77.373333333333335"/>
    <x v="0"/>
    <x v="197"/>
    <n v="93.596774193548384"/>
    <x v="1"/>
    <s v="USD"/>
    <x v="575"/>
    <x v="580"/>
    <b v="0"/>
    <b v="0"/>
    <x v="3"/>
    <x v="3"/>
    <x v="3"/>
  </r>
  <r>
    <n v="626"/>
    <x v="615"/>
    <s v="Synergistic tertiary budgetary management"/>
    <x v="330"/>
    <n v="13205"/>
    <n v="206.32812500000003"/>
    <x v="1"/>
    <x v="288"/>
    <n v="69.867724867724874"/>
    <x v="1"/>
    <s v="USD"/>
    <x v="576"/>
    <x v="581"/>
    <b v="0"/>
    <b v="1"/>
    <x v="3"/>
    <x v="3"/>
    <x v="3"/>
  </r>
  <r>
    <n v="627"/>
    <x v="616"/>
    <s v="Open-architected incremental ability"/>
    <x v="39"/>
    <n v="11108"/>
    <n v="694.25"/>
    <x v="1"/>
    <x v="110"/>
    <n v="72.129870129870127"/>
    <x v="4"/>
    <s v="GBP"/>
    <x v="577"/>
    <x v="582"/>
    <b v="1"/>
    <b v="0"/>
    <x v="0"/>
    <x v="0"/>
    <x v="0"/>
  </r>
  <r>
    <n v="628"/>
    <x v="617"/>
    <s v="Intuitive object-oriented task-force"/>
    <x v="89"/>
    <n v="2884"/>
    <n v="151.78947368421052"/>
    <x v="1"/>
    <x v="87"/>
    <n v="30.041666666666668"/>
    <x v="1"/>
    <s v="USD"/>
    <x v="578"/>
    <x v="581"/>
    <b v="0"/>
    <b v="0"/>
    <x v="7"/>
    <x v="1"/>
    <x v="7"/>
  </r>
  <r>
    <n v="629"/>
    <x v="618"/>
    <s v="Multi-tiered executive toolset"/>
    <x v="337"/>
    <n v="55476"/>
    <n v="64.58207217694995"/>
    <x v="0"/>
    <x v="424"/>
    <n v="73.968000000000004"/>
    <x v="1"/>
    <s v="USD"/>
    <x v="579"/>
    <x v="583"/>
    <b v="0"/>
    <b v="1"/>
    <x v="3"/>
    <x v="3"/>
    <x v="3"/>
  </r>
  <r>
    <n v="630"/>
    <x v="619"/>
    <s v="Grass-roots directional workforce"/>
    <x v="40"/>
    <n v="5973"/>
    <n v="62.873684210526314"/>
    <x v="3"/>
    <x v="215"/>
    <n v="68.65517241379311"/>
    <x v="1"/>
    <s v="USD"/>
    <x v="580"/>
    <x v="584"/>
    <b v="0"/>
    <b v="1"/>
    <x v="3"/>
    <x v="3"/>
    <x v="3"/>
  </r>
  <r>
    <n v="631"/>
    <x v="620"/>
    <s v="Quality-focused real-time solution"/>
    <x v="338"/>
    <n v="183756"/>
    <n v="310.39864864864865"/>
    <x v="1"/>
    <x v="425"/>
    <n v="59.992164544564154"/>
    <x v="1"/>
    <s v="USD"/>
    <x v="581"/>
    <x v="585"/>
    <b v="0"/>
    <b v="0"/>
    <x v="3"/>
    <x v="3"/>
    <x v="3"/>
  </r>
  <r>
    <n v="632"/>
    <x v="621"/>
    <s v="Reduced interactive matrix"/>
    <x v="339"/>
    <n v="30902"/>
    <n v="42.859916782246884"/>
    <x v="2"/>
    <x v="426"/>
    <n v="111.15827338129496"/>
    <x v="1"/>
    <s v="USD"/>
    <x v="582"/>
    <x v="586"/>
    <b v="0"/>
    <b v="0"/>
    <x v="3"/>
    <x v="3"/>
    <x v="3"/>
  </r>
  <r>
    <n v="633"/>
    <x v="622"/>
    <s v="Adaptive context-sensitive architecture"/>
    <x v="313"/>
    <n v="5569"/>
    <n v="83.119402985074629"/>
    <x v="0"/>
    <x v="339"/>
    <n v="53.038095238095238"/>
    <x v="1"/>
    <s v="USD"/>
    <x v="336"/>
    <x v="587"/>
    <b v="0"/>
    <b v="0"/>
    <x v="10"/>
    <x v="4"/>
    <x v="10"/>
  </r>
  <r>
    <n v="634"/>
    <x v="623"/>
    <s v="Polarized incremental portal"/>
    <x v="195"/>
    <n v="92824"/>
    <n v="78.531302876480552"/>
    <x v="3"/>
    <x v="427"/>
    <n v="55.985524728588658"/>
    <x v="1"/>
    <s v="USD"/>
    <x v="583"/>
    <x v="588"/>
    <b v="0"/>
    <b v="0"/>
    <x v="19"/>
    <x v="4"/>
    <x v="19"/>
  </r>
  <r>
    <n v="635"/>
    <x v="624"/>
    <s v="Reactive regional access"/>
    <x v="340"/>
    <n v="158590"/>
    <n v="114.09352517985612"/>
    <x v="1"/>
    <x v="428"/>
    <n v="69.986760812003524"/>
    <x v="1"/>
    <s v="USD"/>
    <x v="584"/>
    <x v="589"/>
    <b v="0"/>
    <b v="0"/>
    <x v="19"/>
    <x v="4"/>
    <x v="19"/>
  </r>
  <r>
    <n v="636"/>
    <x v="625"/>
    <s v="Stand-alone reciprocal frame"/>
    <x v="341"/>
    <n v="127591"/>
    <n v="64.537683358624179"/>
    <x v="0"/>
    <x v="429"/>
    <n v="48.998079877112133"/>
    <x v="3"/>
    <s v="DKK"/>
    <x v="585"/>
    <x v="590"/>
    <b v="0"/>
    <b v="1"/>
    <x v="10"/>
    <x v="4"/>
    <x v="10"/>
  </r>
  <r>
    <n v="637"/>
    <x v="626"/>
    <s v="Open-architected 24/7 throughput"/>
    <x v="275"/>
    <n v="6750"/>
    <n v="79.411764705882348"/>
    <x v="0"/>
    <x v="167"/>
    <n v="103.84615384615384"/>
    <x v="1"/>
    <s v="USD"/>
    <x v="586"/>
    <x v="591"/>
    <b v="0"/>
    <b v="0"/>
    <x v="3"/>
    <x v="3"/>
    <x v="3"/>
  </r>
  <r>
    <n v="638"/>
    <x v="627"/>
    <s v="Monitored 24/7 approach"/>
    <x v="342"/>
    <n v="9318"/>
    <n v="11.419117647058824"/>
    <x v="0"/>
    <x v="115"/>
    <n v="99.127659574468083"/>
    <x v="1"/>
    <s v="USD"/>
    <x v="587"/>
    <x v="592"/>
    <b v="0"/>
    <b v="1"/>
    <x v="3"/>
    <x v="3"/>
    <x v="3"/>
  </r>
  <r>
    <n v="639"/>
    <x v="628"/>
    <s v="Upgradable explicit forecast"/>
    <x v="133"/>
    <n v="4832"/>
    <n v="56.186046511627907"/>
    <x v="2"/>
    <x v="430"/>
    <n v="107.37777777777778"/>
    <x v="1"/>
    <s v="USD"/>
    <x v="588"/>
    <x v="593"/>
    <b v="0"/>
    <b v="1"/>
    <x v="6"/>
    <x v="4"/>
    <x v="6"/>
  </r>
  <r>
    <n v="640"/>
    <x v="629"/>
    <s v="Pre-emptive context-sensitive support"/>
    <x v="343"/>
    <n v="19769"/>
    <n v="16.501669449081803"/>
    <x v="0"/>
    <x v="431"/>
    <n v="76.922178988326849"/>
    <x v="1"/>
    <s v="USD"/>
    <x v="589"/>
    <x v="510"/>
    <b v="0"/>
    <b v="0"/>
    <x v="3"/>
    <x v="3"/>
    <x v="3"/>
  </r>
  <r>
    <n v="641"/>
    <x v="630"/>
    <s v="Business-focused leadingedge instruction set"/>
    <x v="151"/>
    <n v="11277"/>
    <n v="119.96808510638297"/>
    <x v="1"/>
    <x v="346"/>
    <n v="58.128865979381445"/>
    <x v="5"/>
    <s v="CHF"/>
    <x v="590"/>
    <x v="594"/>
    <b v="0"/>
    <b v="0"/>
    <x v="3"/>
    <x v="3"/>
    <x v="3"/>
  </r>
  <r>
    <n v="642"/>
    <x v="631"/>
    <s v="Extended multi-state knowledge user"/>
    <x v="243"/>
    <n v="13382"/>
    <n v="145.45652173913044"/>
    <x v="1"/>
    <x v="30"/>
    <n v="103.73643410852713"/>
    <x v="0"/>
    <s v="CAD"/>
    <x v="591"/>
    <x v="595"/>
    <b v="0"/>
    <b v="0"/>
    <x v="8"/>
    <x v="2"/>
    <x v="8"/>
  </r>
  <r>
    <n v="643"/>
    <x v="632"/>
    <s v="Future-proofed modular groupware"/>
    <x v="344"/>
    <n v="32986"/>
    <n v="221.38255033557047"/>
    <x v="1"/>
    <x v="432"/>
    <n v="87.962666666666664"/>
    <x v="1"/>
    <s v="USD"/>
    <x v="592"/>
    <x v="596"/>
    <b v="0"/>
    <b v="0"/>
    <x v="3"/>
    <x v="3"/>
    <x v="3"/>
  </r>
  <r>
    <n v="644"/>
    <x v="633"/>
    <s v="Distributed real-time algorithm"/>
    <x v="345"/>
    <n v="81984"/>
    <n v="48.396694214876035"/>
    <x v="0"/>
    <x v="433"/>
    <n v="28"/>
    <x v="0"/>
    <s v="CAD"/>
    <x v="593"/>
    <x v="597"/>
    <b v="0"/>
    <b v="0"/>
    <x v="3"/>
    <x v="3"/>
    <x v="3"/>
  </r>
  <r>
    <n v="645"/>
    <x v="634"/>
    <s v="Multi-lateral heuristic throughput"/>
    <x v="346"/>
    <n v="178483"/>
    <n v="92.911504424778755"/>
    <x v="0"/>
    <x v="434"/>
    <n v="37.999361294443261"/>
    <x v="1"/>
    <s v="USD"/>
    <x v="594"/>
    <x v="598"/>
    <b v="0"/>
    <b v="1"/>
    <x v="1"/>
    <x v="1"/>
    <x v="1"/>
  </r>
  <r>
    <n v="646"/>
    <x v="635"/>
    <s v="Switchable reciprocal middleware"/>
    <x v="201"/>
    <n v="87448"/>
    <n v="88.599797365754824"/>
    <x v="0"/>
    <x v="435"/>
    <n v="29.999313893653515"/>
    <x v="1"/>
    <s v="USD"/>
    <x v="595"/>
    <x v="599"/>
    <b v="0"/>
    <b v="0"/>
    <x v="11"/>
    <x v="6"/>
    <x v="11"/>
  </r>
  <r>
    <n v="647"/>
    <x v="636"/>
    <s v="Inverse multimedia Graphic Interface"/>
    <x v="6"/>
    <n v="1863"/>
    <n v="41.4"/>
    <x v="0"/>
    <x v="6"/>
    <n v="103.5"/>
    <x v="1"/>
    <s v="USD"/>
    <x v="596"/>
    <x v="600"/>
    <b v="0"/>
    <b v="0"/>
    <x v="18"/>
    <x v="5"/>
    <x v="18"/>
  </r>
  <r>
    <n v="648"/>
    <x v="637"/>
    <s v="Vision-oriented local contingency"/>
    <x v="347"/>
    <n v="62174"/>
    <n v="63.056795131845846"/>
    <x v="3"/>
    <x v="419"/>
    <n v="85.994467496542185"/>
    <x v="1"/>
    <s v="USD"/>
    <x v="597"/>
    <x v="601"/>
    <b v="1"/>
    <b v="0"/>
    <x v="0"/>
    <x v="0"/>
    <x v="0"/>
  </r>
  <r>
    <n v="649"/>
    <x v="638"/>
    <s v="Reactive 6thgeneration hub"/>
    <x v="155"/>
    <n v="59003"/>
    <n v="48.482333607230892"/>
    <x v="0"/>
    <x v="436"/>
    <n v="98.011627906976742"/>
    <x v="5"/>
    <s v="CHF"/>
    <x v="598"/>
    <x v="602"/>
    <b v="1"/>
    <b v="1"/>
    <x v="3"/>
    <x v="3"/>
    <x v="3"/>
  </r>
  <r>
    <n v="650"/>
    <x v="639"/>
    <s v="Optional asymmetric success"/>
    <x v="0"/>
    <n v="2"/>
    <n v="2"/>
    <x v="0"/>
    <x v="49"/>
    <n v="2"/>
    <x v="1"/>
    <s v="USD"/>
    <x v="599"/>
    <x v="603"/>
    <b v="0"/>
    <b v="0"/>
    <x v="17"/>
    <x v="1"/>
    <x v="17"/>
  </r>
  <r>
    <n v="651"/>
    <x v="640"/>
    <s v="Digitized analyzing capacity"/>
    <x v="348"/>
    <n v="174039"/>
    <n v="88.47941026944585"/>
    <x v="0"/>
    <x v="437"/>
    <n v="44.994570837642193"/>
    <x v="6"/>
    <s v="EUR"/>
    <x v="600"/>
    <x v="604"/>
    <b v="0"/>
    <b v="0"/>
    <x v="12"/>
    <x v="4"/>
    <x v="12"/>
  </r>
  <r>
    <n v="652"/>
    <x v="641"/>
    <s v="Vision-oriented regional hub"/>
    <x v="83"/>
    <n v="12684"/>
    <n v="126.84"/>
    <x v="1"/>
    <x v="438"/>
    <n v="31.012224938875306"/>
    <x v="1"/>
    <s v="USD"/>
    <x v="601"/>
    <x v="292"/>
    <b v="0"/>
    <b v="0"/>
    <x v="2"/>
    <x v="2"/>
    <x v="2"/>
  </r>
  <r>
    <n v="653"/>
    <x v="642"/>
    <s v="Monitored incremental info-mediaries"/>
    <x v="60"/>
    <n v="14033"/>
    <n v="2338.833333333333"/>
    <x v="1"/>
    <x v="439"/>
    <n v="59.970085470085472"/>
    <x v="1"/>
    <s v="USD"/>
    <x v="602"/>
    <x v="605"/>
    <b v="0"/>
    <b v="0"/>
    <x v="2"/>
    <x v="2"/>
    <x v="2"/>
  </r>
  <r>
    <n v="654"/>
    <x v="643"/>
    <s v="Programmable static middleware"/>
    <x v="349"/>
    <n v="177936"/>
    <n v="508.38857142857148"/>
    <x v="1"/>
    <x v="440"/>
    <n v="58.9973474801061"/>
    <x v="1"/>
    <s v="USD"/>
    <x v="335"/>
    <x v="606"/>
    <b v="0"/>
    <b v="0"/>
    <x v="16"/>
    <x v="1"/>
    <x v="16"/>
  </r>
  <r>
    <n v="655"/>
    <x v="644"/>
    <s v="Multi-layered bottom-line encryption"/>
    <x v="350"/>
    <n v="13212"/>
    <n v="191.47826086956522"/>
    <x v="1"/>
    <x v="441"/>
    <n v="50.045454545454547"/>
    <x v="1"/>
    <s v="USD"/>
    <x v="603"/>
    <x v="607"/>
    <b v="1"/>
    <b v="0"/>
    <x v="14"/>
    <x v="7"/>
    <x v="14"/>
  </r>
  <r>
    <n v="656"/>
    <x v="645"/>
    <s v="Vision-oriented systematic Graphical User Interface"/>
    <x v="351"/>
    <n v="49879"/>
    <n v="42.127533783783782"/>
    <x v="0"/>
    <x v="442"/>
    <n v="98.966269841269835"/>
    <x v="2"/>
    <s v="AUD"/>
    <x v="604"/>
    <x v="608"/>
    <b v="0"/>
    <b v="0"/>
    <x v="0"/>
    <x v="0"/>
    <x v="0"/>
  </r>
  <r>
    <n v="657"/>
    <x v="646"/>
    <s v="Balanced optimal hardware"/>
    <x v="83"/>
    <n v="824"/>
    <n v="8.24"/>
    <x v="0"/>
    <x v="443"/>
    <n v="58.857142857142854"/>
    <x v="1"/>
    <s v="USD"/>
    <x v="605"/>
    <x v="609"/>
    <b v="0"/>
    <b v="0"/>
    <x v="22"/>
    <x v="4"/>
    <x v="22"/>
  </r>
  <r>
    <n v="658"/>
    <x v="647"/>
    <s v="Self-enabling mission-critical success"/>
    <x v="352"/>
    <n v="31594"/>
    <n v="60.064638783269963"/>
    <x v="3"/>
    <x v="444"/>
    <n v="81.010256410256417"/>
    <x v="1"/>
    <s v="USD"/>
    <x v="606"/>
    <x v="610"/>
    <b v="0"/>
    <b v="0"/>
    <x v="1"/>
    <x v="1"/>
    <x v="1"/>
  </r>
  <r>
    <n v="659"/>
    <x v="648"/>
    <s v="Grass-roots dynamic emulation"/>
    <x v="353"/>
    <n v="57010"/>
    <n v="47.232808616404313"/>
    <x v="0"/>
    <x v="424"/>
    <n v="76.013333333333335"/>
    <x v="4"/>
    <s v="GBP"/>
    <x v="65"/>
    <x v="611"/>
    <b v="0"/>
    <b v="0"/>
    <x v="4"/>
    <x v="4"/>
    <x v="4"/>
  </r>
  <r>
    <n v="660"/>
    <x v="649"/>
    <s v="Fundamental disintermediate matrix"/>
    <x v="14"/>
    <n v="7438"/>
    <n v="81.736263736263737"/>
    <x v="0"/>
    <x v="385"/>
    <n v="96.597402597402592"/>
    <x v="1"/>
    <s v="USD"/>
    <x v="607"/>
    <x v="612"/>
    <b v="1"/>
    <b v="0"/>
    <x v="3"/>
    <x v="3"/>
    <x v="3"/>
  </r>
  <r>
    <n v="661"/>
    <x v="650"/>
    <s v="Right-sized secondary challenge"/>
    <x v="354"/>
    <n v="57872"/>
    <n v="54.187265917603"/>
    <x v="0"/>
    <x v="445"/>
    <n v="76.957446808510639"/>
    <x v="3"/>
    <s v="DKK"/>
    <x v="608"/>
    <x v="613"/>
    <b v="0"/>
    <b v="0"/>
    <x v="17"/>
    <x v="1"/>
    <x v="17"/>
  </r>
  <r>
    <n v="662"/>
    <x v="651"/>
    <s v="Implemented exuding software"/>
    <x v="14"/>
    <n v="8906"/>
    <n v="97.868131868131869"/>
    <x v="0"/>
    <x v="54"/>
    <n v="67.984732824427482"/>
    <x v="1"/>
    <s v="USD"/>
    <x v="609"/>
    <x v="614"/>
    <b v="0"/>
    <b v="0"/>
    <x v="3"/>
    <x v="3"/>
    <x v="3"/>
  </r>
  <r>
    <n v="663"/>
    <x v="652"/>
    <s v="Total optimizing software"/>
    <x v="83"/>
    <n v="7724"/>
    <n v="77.239999999999995"/>
    <x v="0"/>
    <x v="215"/>
    <n v="88.781609195402297"/>
    <x v="1"/>
    <s v="USD"/>
    <x v="610"/>
    <x v="615"/>
    <b v="0"/>
    <b v="0"/>
    <x v="3"/>
    <x v="3"/>
    <x v="3"/>
  </r>
  <r>
    <n v="664"/>
    <x v="327"/>
    <s v="Optional maximized attitude"/>
    <x v="355"/>
    <n v="26571"/>
    <n v="33.464735516372798"/>
    <x v="0"/>
    <x v="446"/>
    <n v="24.99623706491063"/>
    <x v="1"/>
    <s v="USD"/>
    <x v="541"/>
    <x v="616"/>
    <b v="0"/>
    <b v="0"/>
    <x v="17"/>
    <x v="1"/>
    <x v="17"/>
  </r>
  <r>
    <n v="665"/>
    <x v="653"/>
    <s v="Customer-focused impactful extranet"/>
    <x v="135"/>
    <n v="12219"/>
    <n v="239.58823529411765"/>
    <x v="1"/>
    <x v="447"/>
    <n v="44.922794117647058"/>
    <x v="1"/>
    <s v="USD"/>
    <x v="611"/>
    <x v="453"/>
    <b v="0"/>
    <b v="1"/>
    <x v="4"/>
    <x v="4"/>
    <x v="4"/>
  </r>
  <r>
    <n v="666"/>
    <x v="654"/>
    <s v="Cloned bottom-line success"/>
    <x v="33"/>
    <n v="1985"/>
    <n v="64.032258064516128"/>
    <x v="3"/>
    <x v="270"/>
    <n v="79.400000000000006"/>
    <x v="1"/>
    <s v="USD"/>
    <x v="612"/>
    <x v="617"/>
    <b v="0"/>
    <b v="1"/>
    <x v="3"/>
    <x v="3"/>
    <x v="3"/>
  </r>
  <r>
    <n v="667"/>
    <x v="655"/>
    <s v="Decentralized bandwidth-monitored ability"/>
    <x v="350"/>
    <n v="12155"/>
    <n v="176.15942028985506"/>
    <x v="1"/>
    <x v="448"/>
    <n v="29.009546539379475"/>
    <x v="1"/>
    <s v="USD"/>
    <x v="613"/>
    <x v="618"/>
    <b v="0"/>
    <b v="0"/>
    <x v="23"/>
    <x v="8"/>
    <x v="23"/>
  </r>
  <r>
    <n v="668"/>
    <x v="656"/>
    <s v="Programmable leadingedge budgetary management"/>
    <x v="356"/>
    <n v="5593"/>
    <n v="20.33818181818182"/>
    <x v="0"/>
    <x v="70"/>
    <n v="73.59210526315789"/>
    <x v="1"/>
    <s v="USD"/>
    <x v="614"/>
    <x v="619"/>
    <b v="0"/>
    <b v="0"/>
    <x v="3"/>
    <x v="3"/>
    <x v="3"/>
  </r>
  <r>
    <n v="669"/>
    <x v="657"/>
    <s v="Upgradable bi-directional concept"/>
    <x v="357"/>
    <n v="175020"/>
    <n v="358.64754098360658"/>
    <x v="1"/>
    <x v="449"/>
    <n v="107.97038864898211"/>
    <x v="6"/>
    <s v="EUR"/>
    <x v="615"/>
    <x v="620"/>
    <b v="0"/>
    <b v="0"/>
    <x v="3"/>
    <x v="3"/>
    <x v="3"/>
  </r>
  <r>
    <n v="670"/>
    <x v="635"/>
    <s v="Re-contextualized homogeneous flexibility"/>
    <x v="358"/>
    <n v="75955"/>
    <n v="468.85802469135803"/>
    <x v="1"/>
    <x v="450"/>
    <n v="68.987284287011803"/>
    <x v="1"/>
    <s v="USD"/>
    <x v="90"/>
    <x v="621"/>
    <b v="0"/>
    <b v="0"/>
    <x v="7"/>
    <x v="1"/>
    <x v="7"/>
  </r>
  <r>
    <n v="671"/>
    <x v="658"/>
    <s v="Monitored bi-directional standardization"/>
    <x v="359"/>
    <n v="119127"/>
    <n v="122.05635245901641"/>
    <x v="1"/>
    <x v="451"/>
    <n v="111.02236719478098"/>
    <x v="1"/>
    <s v="USD"/>
    <x v="616"/>
    <x v="622"/>
    <b v="0"/>
    <b v="1"/>
    <x v="3"/>
    <x v="3"/>
    <x v="3"/>
  </r>
  <r>
    <n v="672"/>
    <x v="659"/>
    <s v="Stand-alone grid-enabled leverage"/>
    <x v="360"/>
    <n v="110689"/>
    <n v="55.931783729156137"/>
    <x v="0"/>
    <x v="452"/>
    <n v="24.997515808491418"/>
    <x v="2"/>
    <s v="AUD"/>
    <x v="617"/>
    <x v="623"/>
    <b v="0"/>
    <b v="0"/>
    <x v="3"/>
    <x v="3"/>
    <x v="3"/>
  </r>
  <r>
    <n v="673"/>
    <x v="660"/>
    <s v="Assimilated regional groupware"/>
    <x v="36"/>
    <n v="2445"/>
    <n v="43.660714285714285"/>
    <x v="0"/>
    <x v="125"/>
    <n v="42.155172413793103"/>
    <x v="6"/>
    <s v="EUR"/>
    <x v="618"/>
    <x v="624"/>
    <b v="0"/>
    <b v="0"/>
    <x v="7"/>
    <x v="1"/>
    <x v="7"/>
  </r>
  <r>
    <n v="674"/>
    <x v="661"/>
    <s v="Up-sized 24hour instruction set"/>
    <x v="361"/>
    <n v="57250"/>
    <n v="33.53837141183363"/>
    <x v="3"/>
    <x v="453"/>
    <n v="47.003284072249592"/>
    <x v="1"/>
    <s v="USD"/>
    <x v="619"/>
    <x v="625"/>
    <b v="0"/>
    <b v="0"/>
    <x v="14"/>
    <x v="7"/>
    <x v="14"/>
  </r>
  <r>
    <n v="675"/>
    <x v="662"/>
    <s v="Right-sized web-enabled intranet"/>
    <x v="62"/>
    <n v="11929"/>
    <n v="122.97938144329896"/>
    <x v="1"/>
    <x v="269"/>
    <n v="36.0392749244713"/>
    <x v="1"/>
    <s v="USD"/>
    <x v="620"/>
    <x v="626"/>
    <b v="0"/>
    <b v="0"/>
    <x v="23"/>
    <x v="8"/>
    <x v="23"/>
  </r>
  <r>
    <n v="676"/>
    <x v="663"/>
    <s v="Expanded needs-based orchestration"/>
    <x v="362"/>
    <n v="118214"/>
    <n v="189.74959871589084"/>
    <x v="1"/>
    <x v="454"/>
    <n v="101.03760683760684"/>
    <x v="1"/>
    <s v="USD"/>
    <x v="621"/>
    <x v="627"/>
    <b v="0"/>
    <b v="0"/>
    <x v="14"/>
    <x v="7"/>
    <x v="14"/>
  </r>
  <r>
    <n v="677"/>
    <x v="664"/>
    <s v="Organic system-worthy orchestration"/>
    <x v="98"/>
    <n v="4432"/>
    <n v="83.622641509433961"/>
    <x v="0"/>
    <x v="41"/>
    <n v="39.927927927927925"/>
    <x v="1"/>
    <s v="USD"/>
    <x v="622"/>
    <x v="491"/>
    <b v="0"/>
    <b v="0"/>
    <x v="13"/>
    <x v="5"/>
    <x v="13"/>
  </r>
  <r>
    <n v="678"/>
    <x v="665"/>
    <s v="Inverse static standardization"/>
    <x v="105"/>
    <n v="17879"/>
    <n v="17.968844221105527"/>
    <x v="3"/>
    <x v="455"/>
    <n v="83.158139534883716"/>
    <x v="1"/>
    <s v="USD"/>
    <x v="35"/>
    <x v="628"/>
    <b v="0"/>
    <b v="0"/>
    <x v="6"/>
    <x v="4"/>
    <x v="6"/>
  </r>
  <r>
    <n v="679"/>
    <x v="307"/>
    <s v="Synchronized motivating solution"/>
    <x v="1"/>
    <n v="14511"/>
    <n v="1036.5"/>
    <x v="1"/>
    <x v="456"/>
    <n v="39.97520661157025"/>
    <x v="1"/>
    <s v="USD"/>
    <x v="623"/>
    <x v="629"/>
    <b v="0"/>
    <b v="1"/>
    <x v="0"/>
    <x v="0"/>
    <x v="0"/>
  </r>
  <r>
    <n v="680"/>
    <x v="666"/>
    <s v="Open-source 4thgeneration open system"/>
    <x v="363"/>
    <n v="141822"/>
    <n v="97.405219780219781"/>
    <x v="0"/>
    <x v="457"/>
    <n v="47.993908629441627"/>
    <x v="1"/>
    <s v="USD"/>
    <x v="624"/>
    <x v="630"/>
    <b v="0"/>
    <b v="1"/>
    <x v="20"/>
    <x v="6"/>
    <x v="20"/>
  </r>
  <r>
    <n v="681"/>
    <x v="667"/>
    <s v="Decentralized context-sensitive superstructure"/>
    <x v="364"/>
    <n v="159037"/>
    <n v="86.386203150461711"/>
    <x v="0"/>
    <x v="458"/>
    <n v="95.978877489438744"/>
    <x v="1"/>
    <s v="USD"/>
    <x v="625"/>
    <x v="631"/>
    <b v="0"/>
    <b v="0"/>
    <x v="3"/>
    <x v="3"/>
    <x v="3"/>
  </r>
  <r>
    <n v="682"/>
    <x v="668"/>
    <s v="Compatible 5thgeneration concept"/>
    <x v="91"/>
    <n v="8109"/>
    <n v="150.16666666666666"/>
    <x v="1"/>
    <x v="459"/>
    <n v="78.728155339805824"/>
    <x v="1"/>
    <s v="USD"/>
    <x v="626"/>
    <x v="632"/>
    <b v="0"/>
    <b v="0"/>
    <x v="3"/>
    <x v="3"/>
    <x v="3"/>
  </r>
  <r>
    <n v="683"/>
    <x v="669"/>
    <s v="Virtual systemic intranet"/>
    <x v="173"/>
    <n v="8244"/>
    <n v="358.43478260869563"/>
    <x v="1"/>
    <x v="98"/>
    <n v="56.081632653061227"/>
    <x v="1"/>
    <s v="USD"/>
    <x v="627"/>
    <x v="633"/>
    <b v="0"/>
    <b v="0"/>
    <x v="3"/>
    <x v="3"/>
    <x v="3"/>
  </r>
  <r>
    <n v="684"/>
    <x v="670"/>
    <s v="Optimized systemic algorithm"/>
    <x v="1"/>
    <n v="7600"/>
    <n v="542.85714285714289"/>
    <x v="1"/>
    <x v="460"/>
    <n v="69.090909090909093"/>
    <x v="0"/>
    <s v="CAD"/>
    <x v="628"/>
    <x v="634"/>
    <b v="0"/>
    <b v="0"/>
    <x v="9"/>
    <x v="5"/>
    <x v="9"/>
  </r>
  <r>
    <n v="685"/>
    <x v="671"/>
    <s v="Customizable homogeneous firmware"/>
    <x v="365"/>
    <n v="94501"/>
    <n v="67.500714285714281"/>
    <x v="0"/>
    <x v="461"/>
    <n v="102.05291576673866"/>
    <x v="0"/>
    <s v="CAD"/>
    <x v="629"/>
    <x v="415"/>
    <b v="0"/>
    <b v="0"/>
    <x v="3"/>
    <x v="3"/>
    <x v="3"/>
  </r>
  <r>
    <n v="686"/>
    <x v="672"/>
    <s v="Front-line cohesive extranet"/>
    <x v="168"/>
    <n v="14381"/>
    <n v="191.74666666666667"/>
    <x v="1"/>
    <x v="38"/>
    <n v="107.32089552238806"/>
    <x v="1"/>
    <s v="USD"/>
    <x v="630"/>
    <x v="635"/>
    <b v="0"/>
    <b v="0"/>
    <x v="8"/>
    <x v="2"/>
    <x v="8"/>
  </r>
  <r>
    <n v="687"/>
    <x v="673"/>
    <s v="Distributed holistic neural-net"/>
    <x v="42"/>
    <n v="13980"/>
    <n v="932"/>
    <x v="1"/>
    <x v="462"/>
    <n v="51.970260223048328"/>
    <x v="1"/>
    <s v="USD"/>
    <x v="631"/>
    <x v="607"/>
    <b v="0"/>
    <b v="0"/>
    <x v="3"/>
    <x v="3"/>
    <x v="3"/>
  </r>
  <r>
    <n v="688"/>
    <x v="674"/>
    <s v="Devolved client-server monitoring"/>
    <x v="49"/>
    <n v="12449"/>
    <n v="429.27586206896552"/>
    <x v="1"/>
    <x v="463"/>
    <n v="71.137142857142862"/>
    <x v="1"/>
    <s v="USD"/>
    <x v="632"/>
    <x v="636"/>
    <b v="0"/>
    <b v="1"/>
    <x v="19"/>
    <x v="4"/>
    <x v="19"/>
  </r>
  <r>
    <n v="689"/>
    <x v="675"/>
    <s v="Seamless directional capacity"/>
    <x v="190"/>
    <n v="7348"/>
    <n v="100.65753424657535"/>
    <x v="1"/>
    <x v="464"/>
    <n v="106.49275362318841"/>
    <x v="1"/>
    <s v="USD"/>
    <x v="633"/>
    <x v="637"/>
    <b v="0"/>
    <b v="0"/>
    <x v="2"/>
    <x v="2"/>
    <x v="2"/>
  </r>
  <r>
    <n v="690"/>
    <x v="676"/>
    <s v="Polarized actuating implementation"/>
    <x v="136"/>
    <n v="8158"/>
    <n v="226.61111111111109"/>
    <x v="1"/>
    <x v="257"/>
    <n v="42.93684210526316"/>
    <x v="1"/>
    <s v="USD"/>
    <x v="634"/>
    <x v="638"/>
    <b v="0"/>
    <b v="1"/>
    <x v="4"/>
    <x v="4"/>
    <x v="4"/>
  </r>
  <r>
    <n v="691"/>
    <x v="677"/>
    <s v="Front-line disintermediate hub"/>
    <x v="92"/>
    <n v="7119"/>
    <n v="142.38"/>
    <x v="1"/>
    <x v="465"/>
    <n v="30.037974683544302"/>
    <x v="1"/>
    <s v="USD"/>
    <x v="635"/>
    <x v="639"/>
    <b v="1"/>
    <b v="1"/>
    <x v="4"/>
    <x v="4"/>
    <x v="4"/>
  </r>
  <r>
    <n v="692"/>
    <x v="678"/>
    <s v="Decentralized 4thgeneration challenge"/>
    <x v="46"/>
    <n v="5438"/>
    <n v="90.633333333333326"/>
    <x v="0"/>
    <x v="385"/>
    <n v="70.623376623376629"/>
    <x v="4"/>
    <s v="GBP"/>
    <x v="636"/>
    <x v="640"/>
    <b v="0"/>
    <b v="0"/>
    <x v="1"/>
    <x v="1"/>
    <x v="1"/>
  </r>
  <r>
    <n v="693"/>
    <x v="679"/>
    <s v="Reverse-engineered composite hierarchy"/>
    <x v="366"/>
    <n v="115396"/>
    <n v="63.966740576496676"/>
    <x v="0"/>
    <x v="466"/>
    <n v="66.016018306636155"/>
    <x v="1"/>
    <s v="USD"/>
    <x v="637"/>
    <x v="641"/>
    <b v="0"/>
    <b v="0"/>
    <x v="3"/>
    <x v="3"/>
    <x v="3"/>
  </r>
  <r>
    <n v="694"/>
    <x v="680"/>
    <s v="Programmable tangible ability"/>
    <x v="14"/>
    <n v="7656"/>
    <n v="84.131868131868131"/>
    <x v="0"/>
    <x v="467"/>
    <n v="96.911392405063296"/>
    <x v="1"/>
    <s v="USD"/>
    <x v="638"/>
    <x v="642"/>
    <b v="0"/>
    <b v="0"/>
    <x v="3"/>
    <x v="3"/>
    <x v="3"/>
  </r>
  <r>
    <n v="695"/>
    <x v="681"/>
    <s v="Configurable full-range emulation"/>
    <x v="243"/>
    <n v="12322"/>
    <n v="133.93478260869566"/>
    <x v="1"/>
    <x v="468"/>
    <n v="62.867346938775512"/>
    <x v="6"/>
    <s v="EUR"/>
    <x v="639"/>
    <x v="445"/>
    <b v="1"/>
    <b v="0"/>
    <x v="1"/>
    <x v="1"/>
    <x v="1"/>
  </r>
  <r>
    <n v="696"/>
    <x v="682"/>
    <s v="Total real-time hardware"/>
    <x v="367"/>
    <n v="96888"/>
    <n v="59.042047531992694"/>
    <x v="0"/>
    <x v="469"/>
    <n v="108.98537682789652"/>
    <x v="1"/>
    <s v="USD"/>
    <x v="640"/>
    <x v="116"/>
    <b v="0"/>
    <b v="1"/>
    <x v="3"/>
    <x v="3"/>
    <x v="3"/>
  </r>
  <r>
    <n v="697"/>
    <x v="683"/>
    <s v="Profound system-worthy functionalities"/>
    <x v="368"/>
    <n v="196960"/>
    <n v="152.80062063615205"/>
    <x v="1"/>
    <x v="470"/>
    <n v="26.999314599040439"/>
    <x v="1"/>
    <s v="USD"/>
    <x v="641"/>
    <x v="643"/>
    <b v="0"/>
    <b v="0"/>
    <x v="5"/>
    <x v="1"/>
    <x v="5"/>
  </r>
  <r>
    <n v="698"/>
    <x v="684"/>
    <s v="Cloned hybrid focus group"/>
    <x v="369"/>
    <n v="188057"/>
    <n v="446.69121140142522"/>
    <x v="1"/>
    <x v="471"/>
    <n v="65.004147943311438"/>
    <x v="0"/>
    <s v="CAD"/>
    <x v="642"/>
    <x v="644"/>
    <b v="0"/>
    <b v="0"/>
    <x v="8"/>
    <x v="2"/>
    <x v="8"/>
  </r>
  <r>
    <n v="699"/>
    <x v="196"/>
    <s v="Ergonomic dedicated focus group"/>
    <x v="71"/>
    <n v="6245"/>
    <n v="84.391891891891888"/>
    <x v="0"/>
    <x v="75"/>
    <n v="111.51785714285714"/>
    <x v="1"/>
    <s v="USD"/>
    <x v="230"/>
    <x v="645"/>
    <b v="0"/>
    <b v="0"/>
    <x v="6"/>
    <x v="4"/>
    <x v="6"/>
  </r>
  <r>
    <n v="700"/>
    <x v="685"/>
    <s v="Realigned zero administration paradigm"/>
    <x v="0"/>
    <n v="3"/>
    <n v="3"/>
    <x v="0"/>
    <x v="49"/>
    <n v="3"/>
    <x v="1"/>
    <s v="USD"/>
    <x v="67"/>
    <x v="646"/>
    <b v="0"/>
    <b v="0"/>
    <x v="8"/>
    <x v="2"/>
    <x v="8"/>
  </r>
  <r>
    <n v="701"/>
    <x v="686"/>
    <s v="Open-source multi-tasking methodology"/>
    <x v="370"/>
    <n v="91014"/>
    <n v="175.02692307692308"/>
    <x v="1"/>
    <x v="472"/>
    <n v="110.99268292682927"/>
    <x v="1"/>
    <s v="USD"/>
    <x v="643"/>
    <x v="647"/>
    <b v="1"/>
    <b v="0"/>
    <x v="3"/>
    <x v="3"/>
    <x v="3"/>
  </r>
  <r>
    <n v="702"/>
    <x v="687"/>
    <s v="Object-based attitude-oriented analyzer"/>
    <x v="251"/>
    <n v="4710"/>
    <n v="54.137931034482754"/>
    <x v="0"/>
    <x v="100"/>
    <n v="56.746987951807228"/>
    <x v="1"/>
    <s v="USD"/>
    <x v="644"/>
    <x v="467"/>
    <b v="0"/>
    <b v="0"/>
    <x v="8"/>
    <x v="2"/>
    <x v="8"/>
  </r>
  <r>
    <n v="703"/>
    <x v="688"/>
    <s v="Cross-platform tertiary hub"/>
    <x v="371"/>
    <n v="197728"/>
    <n v="311.87381703470032"/>
    <x v="1"/>
    <x v="473"/>
    <n v="97.020608439646708"/>
    <x v="1"/>
    <s v="USD"/>
    <x v="645"/>
    <x v="648"/>
    <b v="1"/>
    <b v="1"/>
    <x v="18"/>
    <x v="5"/>
    <x v="18"/>
  </r>
  <r>
    <n v="704"/>
    <x v="689"/>
    <s v="Seamless clear-thinking artificial intelligence"/>
    <x v="251"/>
    <n v="10682"/>
    <n v="122.78160919540231"/>
    <x v="1"/>
    <x v="220"/>
    <n v="92.08620689655173"/>
    <x v="1"/>
    <s v="USD"/>
    <x v="646"/>
    <x v="649"/>
    <b v="0"/>
    <b v="0"/>
    <x v="10"/>
    <x v="4"/>
    <x v="10"/>
  </r>
  <r>
    <n v="705"/>
    <x v="690"/>
    <s v="Centralized tangible success"/>
    <x v="372"/>
    <n v="168048"/>
    <n v="99.026517383618156"/>
    <x v="0"/>
    <x v="474"/>
    <n v="82.986666666666665"/>
    <x v="4"/>
    <s v="GBP"/>
    <x v="626"/>
    <x v="650"/>
    <b v="0"/>
    <b v="0"/>
    <x v="9"/>
    <x v="5"/>
    <x v="9"/>
  </r>
  <r>
    <n v="706"/>
    <x v="691"/>
    <s v="Customer-focused multimedia methodology"/>
    <x v="2"/>
    <n v="138586"/>
    <n v="127.84686346863469"/>
    <x v="1"/>
    <x v="475"/>
    <n v="103.03791821561339"/>
    <x v="2"/>
    <s v="AUD"/>
    <x v="647"/>
    <x v="651"/>
    <b v="0"/>
    <b v="1"/>
    <x v="2"/>
    <x v="2"/>
    <x v="2"/>
  </r>
  <r>
    <n v="707"/>
    <x v="692"/>
    <s v="Visionary maximized Local Area Network"/>
    <x v="190"/>
    <n v="11579"/>
    <n v="158.61643835616439"/>
    <x v="1"/>
    <x v="170"/>
    <n v="68.922619047619051"/>
    <x v="1"/>
    <s v="USD"/>
    <x v="159"/>
    <x v="652"/>
    <b v="0"/>
    <b v="0"/>
    <x v="6"/>
    <x v="4"/>
    <x v="6"/>
  </r>
  <r>
    <n v="708"/>
    <x v="693"/>
    <s v="Secured bifurcated intranet"/>
    <x v="12"/>
    <n v="12020"/>
    <n v="707.05882352941171"/>
    <x v="1"/>
    <x v="231"/>
    <n v="87.737226277372258"/>
    <x v="5"/>
    <s v="CHF"/>
    <x v="648"/>
    <x v="653"/>
    <b v="0"/>
    <b v="0"/>
    <x v="3"/>
    <x v="3"/>
    <x v="3"/>
  </r>
  <r>
    <n v="709"/>
    <x v="694"/>
    <s v="Grass-roots 4thgeneration product"/>
    <x v="122"/>
    <n v="13954"/>
    <n v="142.38775510204081"/>
    <x v="1"/>
    <x v="129"/>
    <n v="75.021505376344081"/>
    <x v="6"/>
    <s v="EUR"/>
    <x v="267"/>
    <x v="654"/>
    <b v="0"/>
    <b v="0"/>
    <x v="3"/>
    <x v="3"/>
    <x v="3"/>
  </r>
  <r>
    <n v="710"/>
    <x v="695"/>
    <s v="Reduced next generation info-mediaries"/>
    <x v="333"/>
    <n v="6358"/>
    <n v="147.86046511627907"/>
    <x v="1"/>
    <x v="476"/>
    <n v="50.863999999999997"/>
    <x v="1"/>
    <s v="USD"/>
    <x v="649"/>
    <x v="655"/>
    <b v="0"/>
    <b v="1"/>
    <x v="3"/>
    <x v="3"/>
    <x v="3"/>
  </r>
  <r>
    <n v="711"/>
    <x v="696"/>
    <s v="Customizable full-range artificial intelligence"/>
    <x v="8"/>
    <n v="1260"/>
    <n v="20.322580645161288"/>
    <x v="0"/>
    <x v="443"/>
    <n v="90"/>
    <x v="6"/>
    <s v="EUR"/>
    <x v="248"/>
    <x v="656"/>
    <b v="1"/>
    <b v="1"/>
    <x v="3"/>
    <x v="3"/>
    <x v="3"/>
  </r>
  <r>
    <n v="712"/>
    <x v="697"/>
    <s v="Programmable leadingedge contingency"/>
    <x v="126"/>
    <n v="14725"/>
    <n v="1840.625"/>
    <x v="1"/>
    <x v="381"/>
    <n v="72.896039603960389"/>
    <x v="1"/>
    <s v="USD"/>
    <x v="571"/>
    <x v="657"/>
    <b v="0"/>
    <b v="0"/>
    <x v="3"/>
    <x v="3"/>
    <x v="3"/>
  </r>
  <r>
    <n v="713"/>
    <x v="698"/>
    <s v="Multi-layered global groupware"/>
    <x v="350"/>
    <n v="11174"/>
    <n v="161.94202898550725"/>
    <x v="1"/>
    <x v="459"/>
    <n v="108.48543689320388"/>
    <x v="1"/>
    <s v="USD"/>
    <x v="650"/>
    <x v="89"/>
    <b v="0"/>
    <b v="0"/>
    <x v="15"/>
    <x v="5"/>
    <x v="15"/>
  </r>
  <r>
    <n v="714"/>
    <x v="699"/>
    <s v="Switchable methodical superstructure"/>
    <x v="373"/>
    <n v="182036"/>
    <n v="472.82077922077923"/>
    <x v="1"/>
    <x v="477"/>
    <n v="101.98095238095237"/>
    <x v="1"/>
    <s v="USD"/>
    <x v="1"/>
    <x v="658"/>
    <b v="0"/>
    <b v="0"/>
    <x v="1"/>
    <x v="1"/>
    <x v="1"/>
  </r>
  <r>
    <n v="715"/>
    <x v="700"/>
    <s v="Expanded even-keeled portal"/>
    <x v="374"/>
    <n v="28870"/>
    <n v="24.466101694915253"/>
    <x v="0"/>
    <x v="478"/>
    <n v="44.009146341463413"/>
    <x v="1"/>
    <s v="USD"/>
    <x v="651"/>
    <x v="438"/>
    <b v="0"/>
    <b v="0"/>
    <x v="20"/>
    <x v="6"/>
    <x v="20"/>
  </r>
  <r>
    <n v="716"/>
    <x v="701"/>
    <s v="Advanced modular moderator"/>
    <x v="22"/>
    <n v="10353"/>
    <n v="517.65"/>
    <x v="1"/>
    <x v="144"/>
    <n v="65.942675159235662"/>
    <x v="1"/>
    <s v="USD"/>
    <x v="652"/>
    <x v="659"/>
    <b v="0"/>
    <b v="1"/>
    <x v="3"/>
    <x v="3"/>
    <x v="3"/>
  </r>
  <r>
    <n v="717"/>
    <x v="702"/>
    <s v="Reverse-engineered well-modulated ability"/>
    <x v="36"/>
    <n v="13868"/>
    <n v="247.64285714285714"/>
    <x v="1"/>
    <x v="479"/>
    <n v="24.987387387387386"/>
    <x v="1"/>
    <s v="USD"/>
    <x v="653"/>
    <x v="660"/>
    <b v="0"/>
    <b v="0"/>
    <x v="4"/>
    <x v="4"/>
    <x v="4"/>
  </r>
  <r>
    <n v="718"/>
    <x v="703"/>
    <s v="Expanded optimal pricing structure"/>
    <x v="111"/>
    <n v="8317"/>
    <n v="100.20481927710843"/>
    <x v="1"/>
    <x v="480"/>
    <n v="28.003367003367003"/>
    <x v="1"/>
    <s v="USD"/>
    <x v="654"/>
    <x v="661"/>
    <b v="0"/>
    <b v="0"/>
    <x v="8"/>
    <x v="2"/>
    <x v="8"/>
  </r>
  <r>
    <n v="719"/>
    <x v="704"/>
    <s v="Down-sized uniform ability"/>
    <x v="350"/>
    <n v="10557"/>
    <n v="153"/>
    <x v="1"/>
    <x v="300"/>
    <n v="85.829268292682926"/>
    <x v="1"/>
    <s v="USD"/>
    <x v="655"/>
    <x v="662"/>
    <b v="0"/>
    <b v="0"/>
    <x v="13"/>
    <x v="5"/>
    <x v="13"/>
  </r>
  <r>
    <n v="720"/>
    <x v="705"/>
    <s v="Multi-layered upward-trending conglomeration"/>
    <x v="251"/>
    <n v="3227"/>
    <n v="37.091954022988503"/>
    <x v="3"/>
    <x v="63"/>
    <n v="84.921052631578945"/>
    <x v="3"/>
    <s v="DKK"/>
    <x v="656"/>
    <x v="236"/>
    <b v="0"/>
    <b v="1"/>
    <x v="3"/>
    <x v="3"/>
    <x v="3"/>
  </r>
  <r>
    <n v="721"/>
    <x v="706"/>
    <s v="Open-architected systematic intranet"/>
    <x v="375"/>
    <n v="5429"/>
    <n v="4.392394822006473"/>
    <x v="3"/>
    <x v="101"/>
    <n v="90.483333333333334"/>
    <x v="1"/>
    <s v="USD"/>
    <x v="657"/>
    <x v="663"/>
    <b v="0"/>
    <b v="0"/>
    <x v="1"/>
    <x v="1"/>
    <x v="1"/>
  </r>
  <r>
    <n v="722"/>
    <x v="707"/>
    <s v="Proactive 24hour frame"/>
    <x v="376"/>
    <n v="75906"/>
    <n v="156.50721649484535"/>
    <x v="1"/>
    <x v="481"/>
    <n v="25.00197628458498"/>
    <x v="1"/>
    <s v="USD"/>
    <x v="265"/>
    <x v="202"/>
    <b v="0"/>
    <b v="0"/>
    <x v="4"/>
    <x v="4"/>
    <x v="4"/>
  </r>
  <r>
    <n v="723"/>
    <x v="708"/>
    <s v="Exclusive fresh-thinking model"/>
    <x v="70"/>
    <n v="13250"/>
    <n v="270.40816326530609"/>
    <x v="1"/>
    <x v="358"/>
    <n v="92.013888888888886"/>
    <x v="2"/>
    <s v="AUD"/>
    <x v="658"/>
    <x v="664"/>
    <b v="0"/>
    <b v="0"/>
    <x v="3"/>
    <x v="3"/>
    <x v="3"/>
  </r>
  <r>
    <n v="724"/>
    <x v="709"/>
    <s v="Business-focused encompassing intranet"/>
    <x v="141"/>
    <n v="11261"/>
    <n v="134.05952380952382"/>
    <x v="1"/>
    <x v="246"/>
    <n v="93.066115702479337"/>
    <x v="4"/>
    <s v="GBP"/>
    <x v="659"/>
    <x v="665"/>
    <b v="0"/>
    <b v="1"/>
    <x v="3"/>
    <x v="3"/>
    <x v="3"/>
  </r>
  <r>
    <n v="725"/>
    <x v="710"/>
    <s v="Optional 6thgeneration access"/>
    <x v="377"/>
    <n v="97369"/>
    <n v="50.398033126293996"/>
    <x v="0"/>
    <x v="482"/>
    <n v="61.008145363408524"/>
    <x v="1"/>
    <s v="USD"/>
    <x v="660"/>
    <x v="666"/>
    <b v="0"/>
    <b v="0"/>
    <x v="20"/>
    <x v="6"/>
    <x v="20"/>
  </r>
  <r>
    <n v="726"/>
    <x v="711"/>
    <s v="Realigned web-enabled functionalities"/>
    <x v="378"/>
    <n v="48227"/>
    <n v="88.815837937384899"/>
    <x v="3"/>
    <x v="168"/>
    <n v="92.036259541984734"/>
    <x v="1"/>
    <s v="USD"/>
    <x v="661"/>
    <x v="602"/>
    <b v="0"/>
    <b v="1"/>
    <x v="3"/>
    <x v="3"/>
    <x v="3"/>
  </r>
  <r>
    <n v="727"/>
    <x v="712"/>
    <s v="Enterprise-wide multimedia software"/>
    <x v="200"/>
    <n v="14685"/>
    <n v="165"/>
    <x v="1"/>
    <x v="483"/>
    <n v="81.132596685082873"/>
    <x v="1"/>
    <s v="USD"/>
    <x v="4"/>
    <x v="667"/>
    <b v="0"/>
    <b v="0"/>
    <x v="2"/>
    <x v="2"/>
    <x v="2"/>
  </r>
  <r>
    <n v="728"/>
    <x v="713"/>
    <s v="Versatile mission-critical knowledgebase"/>
    <x v="3"/>
    <n v="735"/>
    <n v="17.5"/>
    <x v="0"/>
    <x v="234"/>
    <n v="73.5"/>
    <x v="1"/>
    <s v="USD"/>
    <x v="662"/>
    <x v="668"/>
    <b v="0"/>
    <b v="0"/>
    <x v="3"/>
    <x v="3"/>
    <x v="3"/>
  </r>
  <r>
    <n v="729"/>
    <x v="714"/>
    <s v="Multi-lateral object-oriented open system"/>
    <x v="36"/>
    <n v="10397"/>
    <n v="185.66071428571428"/>
    <x v="1"/>
    <x v="393"/>
    <n v="85.221311475409834"/>
    <x v="1"/>
    <s v="USD"/>
    <x v="663"/>
    <x v="669"/>
    <b v="0"/>
    <b v="0"/>
    <x v="6"/>
    <x v="4"/>
    <x v="6"/>
  </r>
  <r>
    <n v="730"/>
    <x v="715"/>
    <s v="Visionary system-worthy attitude"/>
    <x v="379"/>
    <n v="118847"/>
    <n v="412.6631944444444"/>
    <x v="1"/>
    <x v="130"/>
    <n v="110.96825396825396"/>
    <x v="0"/>
    <s v="CAD"/>
    <x v="664"/>
    <x v="670"/>
    <b v="0"/>
    <b v="0"/>
    <x v="8"/>
    <x v="2"/>
    <x v="8"/>
  </r>
  <r>
    <n v="731"/>
    <x v="716"/>
    <s v="Synergized content-based hierarchy"/>
    <x v="48"/>
    <n v="7220"/>
    <n v="90.25"/>
    <x v="3"/>
    <x v="319"/>
    <n v="32.968036529680369"/>
    <x v="1"/>
    <s v="USD"/>
    <x v="665"/>
    <x v="601"/>
    <b v="0"/>
    <b v="0"/>
    <x v="2"/>
    <x v="2"/>
    <x v="2"/>
  </r>
  <r>
    <n v="732"/>
    <x v="717"/>
    <s v="Business-focused 24hour access"/>
    <x v="380"/>
    <n v="107622"/>
    <n v="91.984615384615381"/>
    <x v="0"/>
    <x v="484"/>
    <n v="96.005352363960753"/>
    <x v="1"/>
    <s v="USD"/>
    <x v="666"/>
    <x v="671"/>
    <b v="0"/>
    <b v="1"/>
    <x v="1"/>
    <x v="1"/>
    <x v="1"/>
  </r>
  <r>
    <n v="733"/>
    <x v="718"/>
    <s v="Automated hybrid orchestration"/>
    <x v="144"/>
    <n v="83267"/>
    <n v="527.00632911392404"/>
    <x v="1"/>
    <x v="485"/>
    <n v="84.96632653061225"/>
    <x v="1"/>
    <s v="USD"/>
    <x v="43"/>
    <x v="672"/>
    <b v="0"/>
    <b v="0"/>
    <x v="16"/>
    <x v="1"/>
    <x v="16"/>
  </r>
  <r>
    <n v="734"/>
    <x v="719"/>
    <s v="Exclusive 5thgeneration leverage"/>
    <x v="3"/>
    <n v="13404"/>
    <n v="319.14285714285711"/>
    <x v="1"/>
    <x v="486"/>
    <n v="25.007462686567163"/>
    <x v="1"/>
    <s v="USD"/>
    <x v="667"/>
    <x v="673"/>
    <b v="0"/>
    <b v="1"/>
    <x v="3"/>
    <x v="3"/>
    <x v="3"/>
  </r>
  <r>
    <n v="735"/>
    <x v="720"/>
    <s v="Grass-roots zero administration alliance"/>
    <x v="211"/>
    <n v="131404"/>
    <n v="354.18867924528303"/>
    <x v="1"/>
    <x v="487"/>
    <n v="65.998995479658461"/>
    <x v="1"/>
    <s v="USD"/>
    <x v="668"/>
    <x v="674"/>
    <b v="0"/>
    <b v="0"/>
    <x v="14"/>
    <x v="7"/>
    <x v="14"/>
  </r>
  <r>
    <n v="736"/>
    <x v="721"/>
    <s v="Proactive heuristic orchestration"/>
    <x v="106"/>
    <n v="2533"/>
    <n v="32.896103896103895"/>
    <x v="3"/>
    <x v="226"/>
    <n v="87.34482758620689"/>
    <x v="1"/>
    <s v="USD"/>
    <x v="669"/>
    <x v="675"/>
    <b v="0"/>
    <b v="0"/>
    <x v="9"/>
    <x v="5"/>
    <x v="9"/>
  </r>
  <r>
    <n v="737"/>
    <x v="722"/>
    <s v="Function-based systematic Graphical User Interface"/>
    <x v="41"/>
    <n v="5028"/>
    <n v="135.8918918918919"/>
    <x v="1"/>
    <x v="80"/>
    <n v="27.933333333333334"/>
    <x v="1"/>
    <s v="USD"/>
    <x v="670"/>
    <x v="676"/>
    <b v="0"/>
    <b v="0"/>
    <x v="7"/>
    <x v="1"/>
    <x v="7"/>
  </r>
  <r>
    <n v="738"/>
    <x v="486"/>
    <s v="Extended zero administration software"/>
    <x v="381"/>
    <n v="1557"/>
    <n v="2.0843373493975905"/>
    <x v="0"/>
    <x v="27"/>
    <n v="103.8"/>
    <x v="1"/>
    <s v="USD"/>
    <x v="671"/>
    <x v="677"/>
    <b v="0"/>
    <b v="1"/>
    <x v="3"/>
    <x v="3"/>
    <x v="3"/>
  </r>
  <r>
    <n v="739"/>
    <x v="723"/>
    <s v="Multi-tiered discrete support"/>
    <x v="83"/>
    <n v="6100"/>
    <n v="61"/>
    <x v="0"/>
    <x v="271"/>
    <n v="31.937172774869111"/>
    <x v="1"/>
    <s v="USD"/>
    <x v="672"/>
    <x v="678"/>
    <b v="0"/>
    <b v="0"/>
    <x v="7"/>
    <x v="1"/>
    <x v="7"/>
  </r>
  <r>
    <n v="740"/>
    <x v="724"/>
    <s v="Phased system-worthy conglomeration"/>
    <x v="98"/>
    <n v="1592"/>
    <n v="30.037735849056602"/>
    <x v="0"/>
    <x v="36"/>
    <n v="99.5"/>
    <x v="1"/>
    <s v="USD"/>
    <x v="673"/>
    <x v="679"/>
    <b v="0"/>
    <b v="0"/>
    <x v="3"/>
    <x v="3"/>
    <x v="3"/>
  </r>
  <r>
    <n v="741"/>
    <x v="287"/>
    <s v="Balanced mobile alliance"/>
    <x v="272"/>
    <n v="14150"/>
    <n v="1179.1666666666665"/>
    <x v="1"/>
    <x v="406"/>
    <n v="108.84615384615384"/>
    <x v="1"/>
    <s v="USD"/>
    <x v="674"/>
    <x v="680"/>
    <b v="0"/>
    <b v="0"/>
    <x v="3"/>
    <x v="3"/>
    <x v="3"/>
  </r>
  <r>
    <n v="742"/>
    <x v="725"/>
    <s v="Reactive solution-oriented groupware"/>
    <x v="272"/>
    <n v="13513"/>
    <n v="1126.0833333333335"/>
    <x v="1"/>
    <x v="393"/>
    <n v="110.76229508196721"/>
    <x v="1"/>
    <s v="USD"/>
    <x v="675"/>
    <x v="681"/>
    <b v="0"/>
    <b v="0"/>
    <x v="5"/>
    <x v="1"/>
    <x v="5"/>
  </r>
  <r>
    <n v="743"/>
    <x v="726"/>
    <s v="Exclusive bandwidth-monitored orchestration"/>
    <x v="61"/>
    <n v="504"/>
    <n v="12.923076923076923"/>
    <x v="0"/>
    <x v="68"/>
    <n v="29.647058823529413"/>
    <x v="1"/>
    <s v="USD"/>
    <x v="676"/>
    <x v="682"/>
    <b v="0"/>
    <b v="1"/>
    <x v="3"/>
    <x v="3"/>
    <x v="3"/>
  </r>
  <r>
    <n v="744"/>
    <x v="727"/>
    <s v="Intuitive exuding initiative"/>
    <x v="22"/>
    <n v="14240"/>
    <n v="712"/>
    <x v="1"/>
    <x v="382"/>
    <n v="101.71428571428571"/>
    <x v="1"/>
    <s v="USD"/>
    <x v="342"/>
    <x v="683"/>
    <b v="0"/>
    <b v="1"/>
    <x v="3"/>
    <x v="3"/>
    <x v="3"/>
  </r>
  <r>
    <n v="745"/>
    <x v="728"/>
    <s v="Streamlined needs-based knowledge user"/>
    <x v="350"/>
    <n v="2091"/>
    <n v="30.304347826086957"/>
    <x v="0"/>
    <x v="298"/>
    <n v="61.5"/>
    <x v="1"/>
    <s v="USD"/>
    <x v="677"/>
    <x v="684"/>
    <b v="0"/>
    <b v="0"/>
    <x v="8"/>
    <x v="2"/>
    <x v="8"/>
  </r>
  <r>
    <n v="746"/>
    <x v="729"/>
    <s v="Automated system-worthy structure"/>
    <x v="382"/>
    <n v="118580"/>
    <n v="212.50896057347671"/>
    <x v="1"/>
    <x v="488"/>
    <n v="35"/>
    <x v="1"/>
    <s v="USD"/>
    <x v="678"/>
    <x v="685"/>
    <b v="0"/>
    <b v="0"/>
    <x v="2"/>
    <x v="2"/>
    <x v="2"/>
  </r>
  <r>
    <n v="747"/>
    <x v="730"/>
    <s v="Secured clear-thinking intranet"/>
    <x v="70"/>
    <n v="11214"/>
    <n v="228.85714285714286"/>
    <x v="1"/>
    <x v="489"/>
    <n v="40.049999999999997"/>
    <x v="1"/>
    <s v="USD"/>
    <x v="679"/>
    <x v="488"/>
    <b v="0"/>
    <b v="0"/>
    <x v="3"/>
    <x v="3"/>
    <x v="3"/>
  </r>
  <r>
    <n v="748"/>
    <x v="731"/>
    <s v="Cloned actuating architecture"/>
    <x v="383"/>
    <n v="68137"/>
    <n v="34.959979476654695"/>
    <x v="3"/>
    <x v="490"/>
    <n v="110.97231270358306"/>
    <x v="1"/>
    <s v="USD"/>
    <x v="680"/>
    <x v="686"/>
    <b v="0"/>
    <b v="1"/>
    <x v="10"/>
    <x v="4"/>
    <x v="10"/>
  </r>
  <r>
    <n v="749"/>
    <x v="732"/>
    <s v="Down-sized needs-based task-force"/>
    <x v="133"/>
    <n v="13527"/>
    <n v="157.29069767441862"/>
    <x v="1"/>
    <x v="491"/>
    <n v="36.959016393442624"/>
    <x v="6"/>
    <s v="EUR"/>
    <x v="681"/>
    <x v="687"/>
    <b v="0"/>
    <b v="1"/>
    <x v="8"/>
    <x v="2"/>
    <x v="8"/>
  </r>
  <r>
    <n v="750"/>
    <x v="733"/>
    <s v="Extended responsive Internet solution"/>
    <x v="0"/>
    <n v="1"/>
    <n v="1"/>
    <x v="0"/>
    <x v="49"/>
    <n v="1"/>
    <x v="4"/>
    <s v="GBP"/>
    <x v="682"/>
    <x v="688"/>
    <b v="0"/>
    <b v="0"/>
    <x v="5"/>
    <x v="1"/>
    <x v="5"/>
  </r>
  <r>
    <n v="751"/>
    <x v="734"/>
    <s v="Universal value-added moderator"/>
    <x v="136"/>
    <n v="8363"/>
    <n v="232.30555555555554"/>
    <x v="1"/>
    <x v="492"/>
    <n v="30.974074074074075"/>
    <x v="1"/>
    <s v="USD"/>
    <x v="683"/>
    <x v="689"/>
    <b v="1"/>
    <b v="1"/>
    <x v="9"/>
    <x v="5"/>
    <x v="9"/>
  </r>
  <r>
    <n v="752"/>
    <x v="735"/>
    <s v="Sharable motivating emulation"/>
    <x v="306"/>
    <n v="5362"/>
    <n v="92.448275862068968"/>
    <x v="3"/>
    <x v="493"/>
    <n v="47.035087719298247"/>
    <x v="1"/>
    <s v="USD"/>
    <x v="684"/>
    <x v="690"/>
    <b v="0"/>
    <b v="1"/>
    <x v="3"/>
    <x v="3"/>
    <x v="3"/>
  </r>
  <r>
    <n v="753"/>
    <x v="736"/>
    <s v="Networked web-enabled product"/>
    <x v="53"/>
    <n v="12065"/>
    <n v="256.70212765957444"/>
    <x v="1"/>
    <x v="231"/>
    <n v="88.065693430656935"/>
    <x v="1"/>
    <s v="USD"/>
    <x v="674"/>
    <x v="691"/>
    <b v="0"/>
    <b v="0"/>
    <x v="14"/>
    <x v="7"/>
    <x v="14"/>
  </r>
  <r>
    <n v="754"/>
    <x v="737"/>
    <s v="Advanced dedicated encoding"/>
    <x v="384"/>
    <n v="118603"/>
    <n v="168.47017045454547"/>
    <x v="1"/>
    <x v="494"/>
    <n v="37.005616224648989"/>
    <x v="1"/>
    <s v="USD"/>
    <x v="685"/>
    <x v="424"/>
    <b v="0"/>
    <b v="0"/>
    <x v="3"/>
    <x v="3"/>
    <x v="3"/>
  </r>
  <r>
    <n v="755"/>
    <x v="738"/>
    <s v="Stand-alone multi-state project"/>
    <x v="6"/>
    <n v="7496"/>
    <n v="166.57777777777778"/>
    <x v="1"/>
    <x v="495"/>
    <n v="26.027777777777779"/>
    <x v="3"/>
    <s v="DKK"/>
    <x v="605"/>
    <x v="231"/>
    <b v="0"/>
    <b v="1"/>
    <x v="3"/>
    <x v="3"/>
    <x v="3"/>
  </r>
  <r>
    <n v="756"/>
    <x v="739"/>
    <s v="Customizable bi-directional monitoring"/>
    <x v="81"/>
    <n v="10037"/>
    <n v="772.07692307692309"/>
    <x v="1"/>
    <x v="496"/>
    <n v="67.817567567567565"/>
    <x v="1"/>
    <s v="USD"/>
    <x v="686"/>
    <x v="692"/>
    <b v="0"/>
    <b v="0"/>
    <x v="3"/>
    <x v="3"/>
    <x v="3"/>
  </r>
  <r>
    <n v="757"/>
    <x v="740"/>
    <s v="Profit-focused motivating function"/>
    <x v="1"/>
    <n v="5696"/>
    <n v="406.85714285714283"/>
    <x v="1"/>
    <x v="493"/>
    <n v="49.964912280701753"/>
    <x v="1"/>
    <s v="USD"/>
    <x v="687"/>
    <x v="693"/>
    <b v="0"/>
    <b v="0"/>
    <x v="6"/>
    <x v="4"/>
    <x v="6"/>
  </r>
  <r>
    <n v="758"/>
    <x v="741"/>
    <s v="Proactive systemic firmware"/>
    <x v="241"/>
    <n v="167005"/>
    <n v="564.20608108108115"/>
    <x v="1"/>
    <x v="497"/>
    <n v="110.01646903820817"/>
    <x v="0"/>
    <s v="CAD"/>
    <x v="688"/>
    <x v="694"/>
    <b v="0"/>
    <b v="0"/>
    <x v="1"/>
    <x v="1"/>
    <x v="1"/>
  </r>
  <r>
    <n v="759"/>
    <x v="742"/>
    <s v="Grass-roots upward-trending installation"/>
    <x v="385"/>
    <n v="114615"/>
    <n v="68.426865671641792"/>
    <x v="0"/>
    <x v="498"/>
    <n v="89.964678178963894"/>
    <x v="1"/>
    <s v="USD"/>
    <x v="689"/>
    <x v="236"/>
    <b v="0"/>
    <b v="0"/>
    <x v="5"/>
    <x v="1"/>
    <x v="5"/>
  </r>
  <r>
    <n v="760"/>
    <x v="743"/>
    <s v="Virtual heuristic hub"/>
    <x v="386"/>
    <n v="16592"/>
    <n v="34.351966873706004"/>
    <x v="0"/>
    <x v="155"/>
    <n v="79.009523809523813"/>
    <x v="6"/>
    <s v="EUR"/>
    <x v="690"/>
    <x v="695"/>
    <b v="0"/>
    <b v="1"/>
    <x v="11"/>
    <x v="6"/>
    <x v="11"/>
  </r>
  <r>
    <n v="761"/>
    <x v="744"/>
    <s v="Customizable leadingedge model"/>
    <x v="196"/>
    <n v="14420"/>
    <n v="655.4545454545455"/>
    <x v="1"/>
    <x v="499"/>
    <n v="86.867469879518069"/>
    <x v="1"/>
    <s v="USD"/>
    <x v="691"/>
    <x v="696"/>
    <b v="0"/>
    <b v="0"/>
    <x v="1"/>
    <x v="1"/>
    <x v="1"/>
  </r>
  <r>
    <n v="762"/>
    <x v="307"/>
    <s v="Upgradable uniform service-desk"/>
    <x v="26"/>
    <n v="6204"/>
    <n v="177.25714285714284"/>
    <x v="1"/>
    <x v="16"/>
    <n v="62.04"/>
    <x v="2"/>
    <s v="AUD"/>
    <x v="692"/>
    <x v="697"/>
    <b v="0"/>
    <b v="0"/>
    <x v="17"/>
    <x v="1"/>
    <x v="17"/>
  </r>
  <r>
    <n v="763"/>
    <x v="745"/>
    <s v="Inverse client-driven product"/>
    <x v="36"/>
    <n v="6338"/>
    <n v="113.17857142857144"/>
    <x v="1"/>
    <x v="500"/>
    <n v="26.970212765957445"/>
    <x v="1"/>
    <s v="USD"/>
    <x v="693"/>
    <x v="698"/>
    <b v="0"/>
    <b v="1"/>
    <x v="3"/>
    <x v="3"/>
    <x v="3"/>
  </r>
  <r>
    <n v="764"/>
    <x v="746"/>
    <s v="Managed bandwidth-monitored system engine"/>
    <x v="65"/>
    <n v="8010"/>
    <n v="728.18181818181824"/>
    <x v="1"/>
    <x v="496"/>
    <n v="54.121621621621621"/>
    <x v="1"/>
    <s v="USD"/>
    <x v="694"/>
    <x v="699"/>
    <b v="0"/>
    <b v="0"/>
    <x v="1"/>
    <x v="1"/>
    <x v="1"/>
  </r>
  <r>
    <n v="765"/>
    <x v="747"/>
    <s v="Advanced transitional help-desk"/>
    <x v="61"/>
    <n v="8125"/>
    <n v="208.33333333333334"/>
    <x v="1"/>
    <x v="40"/>
    <n v="41.035353535353536"/>
    <x v="1"/>
    <s v="USD"/>
    <x v="695"/>
    <x v="489"/>
    <b v="1"/>
    <b v="1"/>
    <x v="7"/>
    <x v="1"/>
    <x v="7"/>
  </r>
  <r>
    <n v="766"/>
    <x v="748"/>
    <s v="De-engineered disintermediate encryption"/>
    <x v="316"/>
    <n v="13653"/>
    <n v="31.171232876712331"/>
    <x v="0"/>
    <x v="501"/>
    <n v="55.052419354838712"/>
    <x v="2"/>
    <s v="AUD"/>
    <x v="123"/>
    <x v="512"/>
    <b v="0"/>
    <b v="0"/>
    <x v="22"/>
    <x v="4"/>
    <x v="22"/>
  </r>
  <r>
    <n v="767"/>
    <x v="749"/>
    <s v="Upgradable attitude-oriented project"/>
    <x v="387"/>
    <n v="55372"/>
    <n v="56.967078189300416"/>
    <x v="0"/>
    <x v="502"/>
    <n v="107.93762183235867"/>
    <x v="1"/>
    <s v="USD"/>
    <x v="696"/>
    <x v="700"/>
    <b v="0"/>
    <b v="0"/>
    <x v="18"/>
    <x v="5"/>
    <x v="18"/>
  </r>
  <r>
    <n v="768"/>
    <x v="750"/>
    <s v="Fundamental zero tolerance alliance"/>
    <x v="73"/>
    <n v="11088"/>
    <n v="231"/>
    <x v="1"/>
    <x v="503"/>
    <n v="73.92"/>
    <x v="1"/>
    <s v="USD"/>
    <x v="626"/>
    <x v="701"/>
    <b v="0"/>
    <b v="0"/>
    <x v="3"/>
    <x v="3"/>
    <x v="3"/>
  </r>
  <r>
    <n v="769"/>
    <x v="751"/>
    <s v="Devolved 24hour forecast"/>
    <x v="388"/>
    <n v="109106"/>
    <n v="86.867834394904463"/>
    <x v="0"/>
    <x v="504"/>
    <n v="31.995894428152493"/>
    <x v="1"/>
    <s v="USD"/>
    <x v="697"/>
    <x v="340"/>
    <b v="0"/>
    <b v="0"/>
    <x v="11"/>
    <x v="6"/>
    <x v="11"/>
  </r>
  <r>
    <n v="770"/>
    <x v="752"/>
    <s v="User-centric attitude-oriented intranet"/>
    <x v="333"/>
    <n v="11642"/>
    <n v="270.74418604651163"/>
    <x v="1"/>
    <x v="505"/>
    <n v="53.898148148148145"/>
    <x v="6"/>
    <s v="EUR"/>
    <x v="698"/>
    <x v="702"/>
    <b v="0"/>
    <b v="1"/>
    <x v="3"/>
    <x v="3"/>
    <x v="3"/>
  </r>
  <r>
    <n v="771"/>
    <x v="753"/>
    <s v="Self-enabling 5thgeneration paradigm"/>
    <x v="36"/>
    <n v="2769"/>
    <n v="49.446428571428569"/>
    <x v="3"/>
    <x v="150"/>
    <n v="106.5"/>
    <x v="1"/>
    <s v="USD"/>
    <x v="699"/>
    <x v="703"/>
    <b v="0"/>
    <b v="0"/>
    <x v="3"/>
    <x v="3"/>
    <x v="3"/>
  </r>
  <r>
    <n v="772"/>
    <x v="754"/>
    <s v="Persistent 3rdgeneration moratorium"/>
    <x v="389"/>
    <n v="169586"/>
    <n v="113.3596256684492"/>
    <x v="1"/>
    <x v="506"/>
    <n v="32.999805409612762"/>
    <x v="1"/>
    <s v="USD"/>
    <x v="700"/>
    <x v="704"/>
    <b v="0"/>
    <b v="0"/>
    <x v="7"/>
    <x v="1"/>
    <x v="7"/>
  </r>
  <r>
    <n v="773"/>
    <x v="755"/>
    <s v="Cross-platform empowering project"/>
    <x v="390"/>
    <n v="101185"/>
    <n v="190.55555555555554"/>
    <x v="1"/>
    <x v="507"/>
    <n v="43.00254993625159"/>
    <x v="1"/>
    <s v="USD"/>
    <x v="701"/>
    <x v="705"/>
    <b v="0"/>
    <b v="0"/>
    <x v="3"/>
    <x v="3"/>
    <x v="3"/>
  </r>
  <r>
    <n v="774"/>
    <x v="756"/>
    <s v="Polarized user-facing interface"/>
    <x v="92"/>
    <n v="6775"/>
    <n v="135.5"/>
    <x v="1"/>
    <x v="373"/>
    <n v="86.858974358974365"/>
    <x v="6"/>
    <s v="EUR"/>
    <x v="702"/>
    <x v="706"/>
    <b v="0"/>
    <b v="0"/>
    <x v="2"/>
    <x v="2"/>
    <x v="2"/>
  </r>
  <r>
    <n v="775"/>
    <x v="757"/>
    <s v="Customer-focused non-volatile framework"/>
    <x v="151"/>
    <n v="968"/>
    <n v="10.297872340425531"/>
    <x v="0"/>
    <x v="234"/>
    <n v="96.8"/>
    <x v="1"/>
    <s v="USD"/>
    <x v="703"/>
    <x v="707"/>
    <b v="0"/>
    <b v="0"/>
    <x v="1"/>
    <x v="1"/>
    <x v="1"/>
  </r>
  <r>
    <n v="776"/>
    <x v="758"/>
    <s v="Synchronized multimedia frame"/>
    <x v="391"/>
    <n v="72623"/>
    <n v="65.544223826714799"/>
    <x v="0"/>
    <x v="508"/>
    <n v="32.995456610631528"/>
    <x v="1"/>
    <s v="USD"/>
    <x v="704"/>
    <x v="708"/>
    <b v="0"/>
    <b v="0"/>
    <x v="3"/>
    <x v="3"/>
    <x v="3"/>
  </r>
  <r>
    <n v="777"/>
    <x v="759"/>
    <s v="Open-architected stable algorithm"/>
    <x v="202"/>
    <n v="45987"/>
    <n v="49.026652452025587"/>
    <x v="0"/>
    <x v="103"/>
    <n v="68.028106508875737"/>
    <x v="1"/>
    <s v="USD"/>
    <x v="431"/>
    <x v="709"/>
    <b v="0"/>
    <b v="0"/>
    <x v="3"/>
    <x v="3"/>
    <x v="3"/>
  </r>
  <r>
    <n v="778"/>
    <x v="760"/>
    <s v="Cross-platform optimizing website"/>
    <x v="81"/>
    <n v="10243"/>
    <n v="787.92307692307691"/>
    <x v="1"/>
    <x v="5"/>
    <n v="58.867816091954026"/>
    <x v="5"/>
    <s v="CHF"/>
    <x v="705"/>
    <x v="710"/>
    <b v="0"/>
    <b v="0"/>
    <x v="10"/>
    <x v="4"/>
    <x v="10"/>
  </r>
  <r>
    <n v="779"/>
    <x v="761"/>
    <s v="Public-key actuating projection"/>
    <x v="392"/>
    <n v="87293"/>
    <n v="80.306347746090154"/>
    <x v="0"/>
    <x v="509"/>
    <n v="105.04572803850782"/>
    <x v="1"/>
    <s v="USD"/>
    <x v="706"/>
    <x v="711"/>
    <b v="0"/>
    <b v="1"/>
    <x v="3"/>
    <x v="3"/>
    <x v="3"/>
  </r>
  <r>
    <n v="780"/>
    <x v="762"/>
    <s v="Implemented intangible instruction set"/>
    <x v="135"/>
    <n v="5421"/>
    <n v="106.29411764705883"/>
    <x v="1"/>
    <x v="55"/>
    <n v="33.054878048780488"/>
    <x v="1"/>
    <s v="USD"/>
    <x v="707"/>
    <x v="712"/>
    <b v="0"/>
    <b v="1"/>
    <x v="6"/>
    <x v="4"/>
    <x v="6"/>
  </r>
  <r>
    <n v="781"/>
    <x v="763"/>
    <s v="Cross-group interactive architecture"/>
    <x v="251"/>
    <n v="4414"/>
    <n v="50.735632183908038"/>
    <x v="3"/>
    <x v="75"/>
    <n v="78.821428571428569"/>
    <x v="5"/>
    <s v="CHF"/>
    <x v="708"/>
    <x v="70"/>
    <b v="0"/>
    <b v="0"/>
    <x v="3"/>
    <x v="3"/>
    <x v="3"/>
  </r>
  <r>
    <n v="782"/>
    <x v="764"/>
    <s v="Centralized asymmetric framework"/>
    <x v="135"/>
    <n v="10981"/>
    <n v="215.31372549019611"/>
    <x v="1"/>
    <x v="510"/>
    <n v="68.204968944099377"/>
    <x v="1"/>
    <s v="USD"/>
    <x v="709"/>
    <x v="713"/>
    <b v="0"/>
    <b v="1"/>
    <x v="10"/>
    <x v="4"/>
    <x v="10"/>
  </r>
  <r>
    <n v="783"/>
    <x v="765"/>
    <s v="Down-sized systematic utilization"/>
    <x v="71"/>
    <n v="10451"/>
    <n v="141.22972972972974"/>
    <x v="1"/>
    <x v="188"/>
    <n v="75.731884057971016"/>
    <x v="1"/>
    <s v="USD"/>
    <x v="710"/>
    <x v="714"/>
    <b v="0"/>
    <b v="0"/>
    <x v="1"/>
    <x v="1"/>
    <x v="1"/>
  </r>
  <r>
    <n v="784"/>
    <x v="766"/>
    <s v="Profound fault-tolerant model"/>
    <x v="393"/>
    <n v="102535"/>
    <n v="115.33745781777279"/>
    <x v="1"/>
    <x v="511"/>
    <n v="30.996070133010882"/>
    <x v="1"/>
    <s v="USD"/>
    <x v="711"/>
    <x v="715"/>
    <b v="0"/>
    <b v="0"/>
    <x v="2"/>
    <x v="2"/>
    <x v="2"/>
  </r>
  <r>
    <n v="785"/>
    <x v="767"/>
    <s v="Multi-channeled bi-directional moratorium"/>
    <x v="313"/>
    <n v="12939"/>
    <n v="193.11940298507463"/>
    <x v="1"/>
    <x v="78"/>
    <n v="101.88188976377953"/>
    <x v="2"/>
    <s v="AUD"/>
    <x v="157"/>
    <x v="716"/>
    <b v="0"/>
    <b v="1"/>
    <x v="10"/>
    <x v="4"/>
    <x v="10"/>
  </r>
  <r>
    <n v="786"/>
    <x v="768"/>
    <s v="Object-based content-based ability"/>
    <x v="42"/>
    <n v="10946"/>
    <n v="729.73333333333335"/>
    <x v="1"/>
    <x v="512"/>
    <n v="52.879227053140099"/>
    <x v="6"/>
    <s v="EUR"/>
    <x v="630"/>
    <x v="717"/>
    <b v="0"/>
    <b v="1"/>
    <x v="17"/>
    <x v="1"/>
    <x v="17"/>
  </r>
  <r>
    <n v="787"/>
    <x v="769"/>
    <s v="Progressive coherent secured line"/>
    <x v="394"/>
    <n v="60994"/>
    <n v="99.66339869281046"/>
    <x v="0"/>
    <x v="513"/>
    <n v="71.005820721769496"/>
    <x v="0"/>
    <s v="CAD"/>
    <x v="712"/>
    <x v="718"/>
    <b v="0"/>
    <b v="0"/>
    <x v="1"/>
    <x v="1"/>
    <x v="1"/>
  </r>
  <r>
    <n v="788"/>
    <x v="770"/>
    <s v="Synchronized directional capability"/>
    <x v="136"/>
    <n v="3174"/>
    <n v="88.166666666666671"/>
    <x v="2"/>
    <x v="249"/>
    <n v="102.38709677419355"/>
    <x v="1"/>
    <s v="USD"/>
    <x v="93"/>
    <x v="719"/>
    <b v="0"/>
    <b v="0"/>
    <x v="10"/>
    <x v="4"/>
    <x v="10"/>
  </r>
  <r>
    <n v="789"/>
    <x v="771"/>
    <s v="Cross-platform composite migration"/>
    <x v="25"/>
    <n v="3351"/>
    <n v="37.233333333333334"/>
    <x v="0"/>
    <x v="430"/>
    <n v="74.466666666666669"/>
    <x v="1"/>
    <s v="USD"/>
    <x v="713"/>
    <x v="115"/>
    <b v="0"/>
    <b v="0"/>
    <x v="3"/>
    <x v="3"/>
    <x v="3"/>
  </r>
  <r>
    <n v="790"/>
    <x v="772"/>
    <s v="Operative local pricing structure"/>
    <x v="395"/>
    <n v="56774"/>
    <n v="30.540075309306079"/>
    <x v="3"/>
    <x v="260"/>
    <n v="51.009883198562441"/>
    <x v="1"/>
    <s v="USD"/>
    <x v="714"/>
    <x v="720"/>
    <b v="0"/>
    <b v="0"/>
    <x v="3"/>
    <x v="3"/>
    <x v="3"/>
  </r>
  <r>
    <n v="791"/>
    <x v="773"/>
    <s v="Optional web-enabled extranet"/>
    <x v="118"/>
    <n v="540"/>
    <n v="25.714285714285712"/>
    <x v="0"/>
    <x v="514"/>
    <n v="90"/>
    <x v="1"/>
    <s v="USD"/>
    <x v="715"/>
    <x v="721"/>
    <b v="0"/>
    <b v="0"/>
    <x v="0"/>
    <x v="0"/>
    <x v="0"/>
  </r>
  <r>
    <n v="792"/>
    <x v="774"/>
    <s v="Reduced 6thgeneration intranet"/>
    <x v="22"/>
    <n v="680"/>
    <n v="34"/>
    <x v="0"/>
    <x v="243"/>
    <n v="97.142857142857139"/>
    <x v="1"/>
    <s v="USD"/>
    <x v="716"/>
    <x v="722"/>
    <b v="0"/>
    <b v="1"/>
    <x v="3"/>
    <x v="3"/>
    <x v="3"/>
  </r>
  <r>
    <n v="793"/>
    <x v="775"/>
    <s v="Networked disintermediate leverage"/>
    <x v="65"/>
    <n v="13045"/>
    <n v="1185.909090909091"/>
    <x v="1"/>
    <x v="483"/>
    <n v="72.071823204419886"/>
    <x v="5"/>
    <s v="CHF"/>
    <x v="448"/>
    <x v="451"/>
    <b v="0"/>
    <b v="0"/>
    <x v="9"/>
    <x v="5"/>
    <x v="9"/>
  </r>
  <r>
    <n v="794"/>
    <x v="776"/>
    <s v="Optional optimal website"/>
    <x v="47"/>
    <n v="8276"/>
    <n v="125.39393939393939"/>
    <x v="1"/>
    <x v="460"/>
    <n v="75.236363636363635"/>
    <x v="1"/>
    <s v="USD"/>
    <x v="717"/>
    <x v="642"/>
    <b v="0"/>
    <b v="0"/>
    <x v="1"/>
    <x v="1"/>
    <x v="1"/>
  </r>
  <r>
    <n v="795"/>
    <x v="777"/>
    <s v="Stand-alone asynchronous functionalities"/>
    <x v="143"/>
    <n v="1022"/>
    <n v="14.394366197183098"/>
    <x v="0"/>
    <x v="249"/>
    <n v="32.967741935483872"/>
    <x v="1"/>
    <s v="USD"/>
    <x v="718"/>
    <x v="723"/>
    <b v="0"/>
    <b v="0"/>
    <x v="6"/>
    <x v="4"/>
    <x v="6"/>
  </r>
  <r>
    <n v="796"/>
    <x v="778"/>
    <s v="Profound full-range open system"/>
    <x v="75"/>
    <n v="4275"/>
    <n v="54.807692307692314"/>
    <x v="0"/>
    <x v="373"/>
    <n v="54.807692307692307"/>
    <x v="1"/>
    <s v="USD"/>
    <x v="719"/>
    <x v="724"/>
    <b v="0"/>
    <b v="1"/>
    <x v="20"/>
    <x v="6"/>
    <x v="20"/>
  </r>
  <r>
    <n v="797"/>
    <x v="779"/>
    <s v="Optional tangible utilization"/>
    <x v="4"/>
    <n v="8332"/>
    <n v="109.63157894736841"/>
    <x v="1"/>
    <x v="515"/>
    <n v="45.037837837837834"/>
    <x v="1"/>
    <s v="USD"/>
    <x v="720"/>
    <x v="725"/>
    <b v="0"/>
    <b v="0"/>
    <x v="2"/>
    <x v="2"/>
    <x v="2"/>
  </r>
  <r>
    <n v="798"/>
    <x v="780"/>
    <s v="Seamless maximized product"/>
    <x v="74"/>
    <n v="6408"/>
    <n v="188.47058823529412"/>
    <x v="1"/>
    <x v="246"/>
    <n v="52.958677685950413"/>
    <x v="1"/>
    <s v="USD"/>
    <x v="721"/>
    <x v="726"/>
    <b v="0"/>
    <b v="1"/>
    <x v="3"/>
    <x v="3"/>
    <x v="3"/>
  </r>
  <r>
    <n v="799"/>
    <x v="781"/>
    <s v="Devolved tertiary time-frame"/>
    <x v="396"/>
    <n v="73522"/>
    <n v="87.008284023668637"/>
    <x v="0"/>
    <x v="516"/>
    <n v="60.017959183673469"/>
    <x v="4"/>
    <s v="GBP"/>
    <x v="722"/>
    <x v="727"/>
    <b v="0"/>
    <b v="0"/>
    <x v="3"/>
    <x v="3"/>
    <x v="3"/>
  </r>
  <r>
    <n v="800"/>
    <x v="782"/>
    <s v="Centralized regional function"/>
    <x v="0"/>
    <n v="1"/>
    <n v="1"/>
    <x v="0"/>
    <x v="49"/>
    <n v="1"/>
    <x v="5"/>
    <s v="CHF"/>
    <x v="139"/>
    <x v="560"/>
    <b v="0"/>
    <b v="0"/>
    <x v="1"/>
    <x v="1"/>
    <x v="1"/>
  </r>
  <r>
    <n v="801"/>
    <x v="783"/>
    <s v="User-friendly high-level initiative"/>
    <x v="173"/>
    <n v="4667"/>
    <n v="202.9130434782609"/>
    <x v="1"/>
    <x v="88"/>
    <n v="44.028301886792455"/>
    <x v="1"/>
    <s v="USD"/>
    <x v="723"/>
    <x v="728"/>
    <b v="0"/>
    <b v="1"/>
    <x v="14"/>
    <x v="7"/>
    <x v="14"/>
  </r>
  <r>
    <n v="802"/>
    <x v="784"/>
    <s v="Reverse-engineered zero-defect infrastructure"/>
    <x v="8"/>
    <n v="12216"/>
    <n v="197.03225806451613"/>
    <x v="1"/>
    <x v="23"/>
    <n v="86.028169014084511"/>
    <x v="1"/>
    <s v="USD"/>
    <x v="704"/>
    <x v="339"/>
    <b v="0"/>
    <b v="0"/>
    <x v="14"/>
    <x v="7"/>
    <x v="14"/>
  </r>
  <r>
    <n v="803"/>
    <x v="785"/>
    <s v="Stand-alone background customer loyalty"/>
    <x v="55"/>
    <n v="6527"/>
    <n v="107"/>
    <x v="1"/>
    <x v="517"/>
    <n v="28.012875536480685"/>
    <x v="1"/>
    <s v="USD"/>
    <x v="724"/>
    <x v="35"/>
    <b v="0"/>
    <b v="0"/>
    <x v="3"/>
    <x v="3"/>
    <x v="3"/>
  </r>
  <r>
    <n v="804"/>
    <x v="786"/>
    <s v="Business-focused discrete software"/>
    <x v="97"/>
    <n v="6987"/>
    <n v="268.73076923076923"/>
    <x v="1"/>
    <x v="205"/>
    <n v="32.050458715596328"/>
    <x v="1"/>
    <s v="USD"/>
    <x v="725"/>
    <x v="729"/>
    <b v="0"/>
    <b v="0"/>
    <x v="1"/>
    <x v="1"/>
    <x v="1"/>
  </r>
  <r>
    <n v="805"/>
    <x v="787"/>
    <s v="Advanced intermediate Graphic Interface"/>
    <x v="62"/>
    <n v="4932"/>
    <n v="50.845360824742272"/>
    <x v="0"/>
    <x v="109"/>
    <n v="73.611940298507463"/>
    <x v="2"/>
    <s v="AUD"/>
    <x v="660"/>
    <x v="241"/>
    <b v="0"/>
    <b v="0"/>
    <x v="4"/>
    <x v="4"/>
    <x v="4"/>
  </r>
  <r>
    <n v="806"/>
    <x v="788"/>
    <s v="Adaptive holistic hub"/>
    <x v="31"/>
    <n v="8262"/>
    <n v="1180.2857142857142"/>
    <x v="1"/>
    <x v="70"/>
    <n v="108.71052631578948"/>
    <x v="1"/>
    <s v="USD"/>
    <x v="726"/>
    <x v="730"/>
    <b v="0"/>
    <b v="1"/>
    <x v="6"/>
    <x v="4"/>
    <x v="6"/>
  </r>
  <r>
    <n v="807"/>
    <x v="789"/>
    <s v="Automated uniform concept"/>
    <x v="31"/>
    <n v="1848"/>
    <n v="264"/>
    <x v="1"/>
    <x v="177"/>
    <n v="42.97674418604651"/>
    <x v="1"/>
    <s v="USD"/>
    <x v="727"/>
    <x v="322"/>
    <b v="0"/>
    <b v="1"/>
    <x v="3"/>
    <x v="3"/>
    <x v="3"/>
  </r>
  <r>
    <n v="808"/>
    <x v="790"/>
    <s v="Enhanced regional flexibility"/>
    <x v="5"/>
    <n v="1583"/>
    <n v="30.44230769230769"/>
    <x v="0"/>
    <x v="161"/>
    <n v="83.315789473684205"/>
    <x v="1"/>
    <s v="USD"/>
    <x v="728"/>
    <x v="731"/>
    <b v="0"/>
    <b v="0"/>
    <x v="0"/>
    <x v="0"/>
    <x v="0"/>
  </r>
  <r>
    <n v="809"/>
    <x v="764"/>
    <s v="Public-key bottom-line algorithm"/>
    <x v="397"/>
    <n v="88536"/>
    <n v="62.880681818181813"/>
    <x v="0"/>
    <x v="518"/>
    <n v="42"/>
    <x v="5"/>
    <s v="CHF"/>
    <x v="729"/>
    <x v="732"/>
    <b v="0"/>
    <b v="0"/>
    <x v="4"/>
    <x v="4"/>
    <x v="4"/>
  </r>
  <r>
    <n v="810"/>
    <x v="791"/>
    <s v="Multi-layered intangible instruction set"/>
    <x v="330"/>
    <n v="12360"/>
    <n v="193.125"/>
    <x v="1"/>
    <x v="394"/>
    <n v="55.927601809954751"/>
    <x v="1"/>
    <s v="USD"/>
    <x v="730"/>
    <x v="157"/>
    <b v="0"/>
    <b v="1"/>
    <x v="3"/>
    <x v="3"/>
    <x v="3"/>
  </r>
  <r>
    <n v="811"/>
    <x v="792"/>
    <s v="Fundamental methodical emulation"/>
    <x v="398"/>
    <n v="71320"/>
    <n v="77.102702702702715"/>
    <x v="0"/>
    <x v="89"/>
    <n v="105.03681885125184"/>
    <x v="1"/>
    <s v="USD"/>
    <x v="731"/>
    <x v="733"/>
    <b v="0"/>
    <b v="1"/>
    <x v="11"/>
    <x v="6"/>
    <x v="11"/>
  </r>
  <r>
    <n v="812"/>
    <x v="793"/>
    <s v="Expanded value-added hardware"/>
    <x v="221"/>
    <n v="134640"/>
    <n v="225.52763819095478"/>
    <x v="1"/>
    <x v="519"/>
    <n v="48"/>
    <x v="0"/>
    <s v="CAD"/>
    <x v="78"/>
    <x v="734"/>
    <b v="0"/>
    <b v="0"/>
    <x v="9"/>
    <x v="5"/>
    <x v="9"/>
  </r>
  <r>
    <n v="813"/>
    <x v="794"/>
    <s v="Diverse high-level attitude"/>
    <x v="170"/>
    <n v="7661"/>
    <n v="239.40625"/>
    <x v="1"/>
    <x v="520"/>
    <n v="112.66176470588235"/>
    <x v="1"/>
    <s v="USD"/>
    <x v="732"/>
    <x v="735"/>
    <b v="0"/>
    <b v="0"/>
    <x v="11"/>
    <x v="6"/>
    <x v="11"/>
  </r>
  <r>
    <n v="814"/>
    <x v="795"/>
    <s v="Visionary 24hour analyzer"/>
    <x v="170"/>
    <n v="2950"/>
    <n v="92.1875"/>
    <x v="0"/>
    <x v="521"/>
    <n v="81.944444444444443"/>
    <x v="3"/>
    <s v="DKK"/>
    <x v="733"/>
    <x v="736"/>
    <b v="0"/>
    <b v="1"/>
    <x v="1"/>
    <x v="1"/>
    <x v="1"/>
  </r>
  <r>
    <n v="815"/>
    <x v="796"/>
    <s v="Centralized bandwidth-monitored leverage"/>
    <x v="25"/>
    <n v="11721"/>
    <n v="130.23333333333335"/>
    <x v="1"/>
    <x v="236"/>
    <n v="64.049180327868854"/>
    <x v="0"/>
    <s v="CAD"/>
    <x v="734"/>
    <x v="737"/>
    <b v="0"/>
    <b v="0"/>
    <x v="1"/>
    <x v="1"/>
    <x v="1"/>
  </r>
  <r>
    <n v="816"/>
    <x v="797"/>
    <s v="Ergonomic mission-critical moratorium"/>
    <x v="173"/>
    <n v="14150"/>
    <n v="615.21739130434787"/>
    <x v="1"/>
    <x v="221"/>
    <n v="106.39097744360902"/>
    <x v="1"/>
    <s v="USD"/>
    <x v="406"/>
    <x v="738"/>
    <b v="1"/>
    <b v="1"/>
    <x v="3"/>
    <x v="3"/>
    <x v="3"/>
  </r>
  <r>
    <n v="817"/>
    <x v="798"/>
    <s v="Front-line intermediate moderator"/>
    <x v="399"/>
    <n v="189192"/>
    <n v="368.79532163742692"/>
    <x v="1"/>
    <x v="522"/>
    <n v="76.011249497790274"/>
    <x v="6"/>
    <s v="EUR"/>
    <x v="735"/>
    <x v="739"/>
    <b v="0"/>
    <b v="1"/>
    <x v="9"/>
    <x v="5"/>
    <x v="9"/>
  </r>
  <r>
    <n v="818"/>
    <x v="311"/>
    <s v="Automated local secured line"/>
    <x v="31"/>
    <n v="7664"/>
    <n v="1094.8571428571429"/>
    <x v="1"/>
    <x v="464"/>
    <n v="111.07246376811594"/>
    <x v="1"/>
    <s v="USD"/>
    <x v="736"/>
    <x v="740"/>
    <b v="0"/>
    <b v="1"/>
    <x v="3"/>
    <x v="3"/>
    <x v="3"/>
  </r>
  <r>
    <n v="819"/>
    <x v="799"/>
    <s v="Integrated bandwidth-monitored alliance"/>
    <x v="200"/>
    <n v="4509"/>
    <n v="50.662921348314605"/>
    <x v="0"/>
    <x v="523"/>
    <n v="95.936170212765958"/>
    <x v="1"/>
    <s v="USD"/>
    <x v="737"/>
    <x v="697"/>
    <b v="1"/>
    <b v="0"/>
    <x v="11"/>
    <x v="6"/>
    <x v="11"/>
  </r>
  <r>
    <n v="820"/>
    <x v="800"/>
    <s v="Cross-group heuristic forecast"/>
    <x v="42"/>
    <n v="12009"/>
    <n v="800.6"/>
    <x v="1"/>
    <x v="524"/>
    <n v="43.043010752688176"/>
    <x v="4"/>
    <s v="GBP"/>
    <x v="192"/>
    <x v="741"/>
    <b v="0"/>
    <b v="1"/>
    <x v="1"/>
    <x v="1"/>
    <x v="1"/>
  </r>
  <r>
    <n v="821"/>
    <x v="801"/>
    <s v="Extended impactful secured line"/>
    <x v="70"/>
    <n v="14273"/>
    <n v="291.28571428571428"/>
    <x v="1"/>
    <x v="155"/>
    <n v="67.966666666666669"/>
    <x v="1"/>
    <s v="USD"/>
    <x v="738"/>
    <x v="742"/>
    <b v="0"/>
    <b v="0"/>
    <x v="4"/>
    <x v="4"/>
    <x v="4"/>
  </r>
  <r>
    <n v="822"/>
    <x v="802"/>
    <s v="Distributed optimizing protocol"/>
    <x v="400"/>
    <n v="188982"/>
    <n v="349.9666666666667"/>
    <x v="1"/>
    <x v="525"/>
    <n v="89.991428571428571"/>
    <x v="1"/>
    <s v="USD"/>
    <x v="739"/>
    <x v="743"/>
    <b v="0"/>
    <b v="0"/>
    <x v="1"/>
    <x v="1"/>
    <x v="1"/>
  </r>
  <r>
    <n v="823"/>
    <x v="803"/>
    <s v="Secured well-modulated system engine"/>
    <x v="178"/>
    <n v="14640"/>
    <n v="357.07317073170731"/>
    <x v="1"/>
    <x v="526"/>
    <n v="58.095238095238095"/>
    <x v="1"/>
    <s v="USD"/>
    <x v="613"/>
    <x v="744"/>
    <b v="1"/>
    <b v="1"/>
    <x v="1"/>
    <x v="1"/>
    <x v="1"/>
  </r>
  <r>
    <n v="824"/>
    <x v="804"/>
    <s v="Streamlined national benchmark"/>
    <x v="401"/>
    <n v="107516"/>
    <n v="126.48941176470588"/>
    <x v="1"/>
    <x v="527"/>
    <n v="83.996875000000003"/>
    <x v="1"/>
    <s v="USD"/>
    <x v="740"/>
    <x v="269"/>
    <b v="0"/>
    <b v="1"/>
    <x v="9"/>
    <x v="5"/>
    <x v="9"/>
  </r>
  <r>
    <n v="825"/>
    <x v="805"/>
    <s v="Open-architected 24/7 infrastructure"/>
    <x v="136"/>
    <n v="13950"/>
    <n v="387.5"/>
    <x v="1"/>
    <x v="144"/>
    <n v="88.853503184713375"/>
    <x v="4"/>
    <s v="GBP"/>
    <x v="145"/>
    <x v="745"/>
    <b v="0"/>
    <b v="0"/>
    <x v="12"/>
    <x v="4"/>
    <x v="12"/>
  </r>
  <r>
    <n v="826"/>
    <x v="806"/>
    <s v="Digitized 6thgeneration Local Area Network"/>
    <x v="54"/>
    <n v="12797"/>
    <n v="457.03571428571428"/>
    <x v="1"/>
    <x v="346"/>
    <n v="65.963917525773198"/>
    <x v="1"/>
    <s v="USD"/>
    <x v="741"/>
    <x v="746"/>
    <b v="0"/>
    <b v="1"/>
    <x v="3"/>
    <x v="3"/>
    <x v="3"/>
  </r>
  <r>
    <n v="827"/>
    <x v="807"/>
    <s v="Innovative actuating artificial intelligence"/>
    <x v="173"/>
    <n v="6134"/>
    <n v="266.69565217391306"/>
    <x v="1"/>
    <x v="172"/>
    <n v="74.804878048780495"/>
    <x v="2"/>
    <s v="AUD"/>
    <x v="742"/>
    <x v="747"/>
    <b v="0"/>
    <b v="1"/>
    <x v="6"/>
    <x v="4"/>
    <x v="6"/>
  </r>
  <r>
    <n v="828"/>
    <x v="808"/>
    <s v="Cross-platform reciprocal budgetary management"/>
    <x v="143"/>
    <n v="4899"/>
    <n v="69"/>
    <x v="0"/>
    <x v="131"/>
    <n v="69.98571428571428"/>
    <x v="1"/>
    <s v="USD"/>
    <x v="202"/>
    <x v="503"/>
    <b v="0"/>
    <b v="0"/>
    <x v="3"/>
    <x v="3"/>
    <x v="3"/>
  </r>
  <r>
    <n v="829"/>
    <x v="809"/>
    <s v="Vision-oriented scalable portal"/>
    <x v="103"/>
    <n v="4929"/>
    <n v="51.34375"/>
    <x v="0"/>
    <x v="110"/>
    <n v="32.006493506493506"/>
    <x v="1"/>
    <s v="USD"/>
    <x v="743"/>
    <x v="748"/>
    <b v="0"/>
    <b v="0"/>
    <x v="3"/>
    <x v="3"/>
    <x v="3"/>
  </r>
  <r>
    <n v="830"/>
    <x v="810"/>
    <s v="Persevering zero administration knowledge user"/>
    <x v="319"/>
    <n v="1424"/>
    <n v="1.1710526315789473"/>
    <x v="0"/>
    <x v="528"/>
    <n v="64.727272727272734"/>
    <x v="1"/>
    <s v="USD"/>
    <x v="744"/>
    <x v="330"/>
    <b v="0"/>
    <b v="0"/>
    <x v="3"/>
    <x v="3"/>
    <x v="3"/>
  </r>
  <r>
    <n v="831"/>
    <x v="811"/>
    <s v="Front-line bottom-line Graphic Interface"/>
    <x v="402"/>
    <n v="105817"/>
    <n v="108.97734294541709"/>
    <x v="1"/>
    <x v="529"/>
    <n v="24.998110087408456"/>
    <x v="1"/>
    <s v="USD"/>
    <x v="745"/>
    <x v="749"/>
    <b v="0"/>
    <b v="0"/>
    <x v="14"/>
    <x v="7"/>
    <x v="14"/>
  </r>
  <r>
    <n v="832"/>
    <x v="812"/>
    <s v="Synergized fault-tolerant hierarchy"/>
    <x v="403"/>
    <n v="136156"/>
    <n v="315.17592592592592"/>
    <x v="1"/>
    <x v="265"/>
    <n v="104.97764070932922"/>
    <x v="3"/>
    <s v="DKK"/>
    <x v="746"/>
    <x v="750"/>
    <b v="1"/>
    <b v="0"/>
    <x v="18"/>
    <x v="5"/>
    <x v="18"/>
  </r>
  <r>
    <n v="833"/>
    <x v="813"/>
    <s v="Expanded asynchronous groupware"/>
    <x v="85"/>
    <n v="10723"/>
    <n v="157.69117647058823"/>
    <x v="1"/>
    <x v="34"/>
    <n v="64.987878787878785"/>
    <x v="3"/>
    <s v="DKK"/>
    <x v="747"/>
    <x v="751"/>
    <b v="0"/>
    <b v="0"/>
    <x v="18"/>
    <x v="5"/>
    <x v="18"/>
  </r>
  <r>
    <n v="834"/>
    <x v="814"/>
    <s v="Expanded fault-tolerant emulation"/>
    <x v="190"/>
    <n v="11228"/>
    <n v="153.8082191780822"/>
    <x v="1"/>
    <x v="530"/>
    <n v="94.352941176470594"/>
    <x v="1"/>
    <s v="USD"/>
    <x v="362"/>
    <x v="451"/>
    <b v="0"/>
    <b v="0"/>
    <x v="3"/>
    <x v="3"/>
    <x v="3"/>
  </r>
  <r>
    <n v="835"/>
    <x v="815"/>
    <s v="Future-proofed 24hour model"/>
    <x v="404"/>
    <n v="77355"/>
    <n v="89.738979118329468"/>
    <x v="0"/>
    <x v="531"/>
    <n v="44.001706484641637"/>
    <x v="1"/>
    <s v="USD"/>
    <x v="748"/>
    <x v="752"/>
    <b v="0"/>
    <b v="0"/>
    <x v="2"/>
    <x v="2"/>
    <x v="2"/>
  </r>
  <r>
    <n v="836"/>
    <x v="816"/>
    <s v="Optimized didactic intranet"/>
    <x v="32"/>
    <n v="6086"/>
    <n v="75.135802469135797"/>
    <x v="0"/>
    <x v="115"/>
    <n v="64.744680851063833"/>
    <x v="1"/>
    <s v="USD"/>
    <x v="749"/>
    <x v="753"/>
    <b v="0"/>
    <b v="0"/>
    <x v="7"/>
    <x v="1"/>
    <x v="7"/>
  </r>
  <r>
    <n v="837"/>
    <x v="817"/>
    <s v="Right-sized dedicated standardization"/>
    <x v="405"/>
    <n v="150960"/>
    <n v="852.88135593220341"/>
    <x v="1"/>
    <x v="532"/>
    <n v="84.00667779632721"/>
    <x v="1"/>
    <s v="USD"/>
    <x v="643"/>
    <x v="754"/>
    <b v="0"/>
    <b v="0"/>
    <x v="17"/>
    <x v="1"/>
    <x v="17"/>
  </r>
  <r>
    <n v="838"/>
    <x v="818"/>
    <s v="Vision-oriented high-level extranet"/>
    <x v="330"/>
    <n v="8890"/>
    <n v="138.90625"/>
    <x v="1"/>
    <x v="210"/>
    <n v="34.061302681992338"/>
    <x v="1"/>
    <s v="USD"/>
    <x v="750"/>
    <x v="755"/>
    <b v="0"/>
    <b v="0"/>
    <x v="3"/>
    <x v="3"/>
    <x v="3"/>
  </r>
  <r>
    <n v="839"/>
    <x v="819"/>
    <s v="Organized scalable initiative"/>
    <x v="106"/>
    <n v="14644"/>
    <n v="190.18181818181819"/>
    <x v="1"/>
    <x v="144"/>
    <n v="93.273885350318466"/>
    <x v="1"/>
    <s v="USD"/>
    <x v="751"/>
    <x v="756"/>
    <b v="0"/>
    <b v="1"/>
    <x v="4"/>
    <x v="4"/>
    <x v="4"/>
  </r>
  <r>
    <n v="840"/>
    <x v="820"/>
    <s v="Enhanced regional moderator"/>
    <x v="406"/>
    <n v="116583"/>
    <n v="100.24333619948409"/>
    <x v="1"/>
    <x v="533"/>
    <n v="32.998301726577978"/>
    <x v="1"/>
    <s v="USD"/>
    <x v="752"/>
    <x v="757"/>
    <b v="0"/>
    <b v="1"/>
    <x v="3"/>
    <x v="3"/>
    <x v="3"/>
  </r>
  <r>
    <n v="841"/>
    <x v="821"/>
    <s v="Automated even-keeled emulation"/>
    <x v="14"/>
    <n v="12991"/>
    <n v="142.75824175824175"/>
    <x v="1"/>
    <x v="287"/>
    <n v="83.812903225806451"/>
    <x v="1"/>
    <s v="USD"/>
    <x v="753"/>
    <x v="758"/>
    <b v="0"/>
    <b v="0"/>
    <x v="2"/>
    <x v="2"/>
    <x v="2"/>
  </r>
  <r>
    <n v="842"/>
    <x v="822"/>
    <s v="Reverse-engineered multi-tasking product"/>
    <x v="42"/>
    <n v="8447"/>
    <n v="563.13333333333333"/>
    <x v="1"/>
    <x v="227"/>
    <n v="63.992424242424242"/>
    <x v="6"/>
    <s v="EUR"/>
    <x v="754"/>
    <x v="759"/>
    <b v="0"/>
    <b v="0"/>
    <x v="8"/>
    <x v="2"/>
    <x v="8"/>
  </r>
  <r>
    <n v="843"/>
    <x v="823"/>
    <s v="De-engineered next generation parallelism"/>
    <x v="35"/>
    <n v="2703"/>
    <n v="30.715909090909086"/>
    <x v="0"/>
    <x v="254"/>
    <n v="81.909090909090907"/>
    <x v="1"/>
    <s v="USD"/>
    <x v="755"/>
    <x v="760"/>
    <b v="0"/>
    <b v="0"/>
    <x v="14"/>
    <x v="7"/>
    <x v="14"/>
  </r>
  <r>
    <n v="844"/>
    <x v="824"/>
    <s v="Intuitive cohesive groupware"/>
    <x v="35"/>
    <n v="8747"/>
    <n v="99.39772727272728"/>
    <x v="3"/>
    <x v="115"/>
    <n v="93.053191489361708"/>
    <x v="1"/>
    <s v="USD"/>
    <x v="756"/>
    <x v="761"/>
    <b v="0"/>
    <b v="0"/>
    <x v="4"/>
    <x v="4"/>
    <x v="4"/>
  </r>
  <r>
    <n v="845"/>
    <x v="825"/>
    <s v="Up-sized high-level access"/>
    <x v="407"/>
    <n v="138087"/>
    <n v="197.54935622317598"/>
    <x v="1"/>
    <x v="534"/>
    <n v="101.98449039881831"/>
    <x v="4"/>
    <s v="GBP"/>
    <x v="757"/>
    <x v="78"/>
    <b v="0"/>
    <b v="0"/>
    <x v="2"/>
    <x v="2"/>
    <x v="2"/>
  </r>
  <r>
    <n v="846"/>
    <x v="826"/>
    <s v="Phased empowering success"/>
    <x v="67"/>
    <n v="5085"/>
    <n v="508.5"/>
    <x v="1"/>
    <x v="44"/>
    <n v="105.9375"/>
    <x v="1"/>
    <s v="USD"/>
    <x v="758"/>
    <x v="762"/>
    <b v="1"/>
    <b v="1"/>
    <x v="2"/>
    <x v="2"/>
    <x v="2"/>
  </r>
  <r>
    <n v="847"/>
    <x v="827"/>
    <s v="Distributed actuating project"/>
    <x v="53"/>
    <n v="11174"/>
    <n v="237.74468085106383"/>
    <x v="1"/>
    <x v="460"/>
    <n v="101.58181818181818"/>
    <x v="1"/>
    <s v="USD"/>
    <x v="759"/>
    <x v="763"/>
    <b v="0"/>
    <b v="0"/>
    <x v="0"/>
    <x v="0"/>
    <x v="0"/>
  </r>
  <r>
    <n v="848"/>
    <x v="828"/>
    <s v="Robust motivating orchestration"/>
    <x v="170"/>
    <n v="10831"/>
    <n v="338.46875"/>
    <x v="1"/>
    <x v="535"/>
    <n v="62.970930232558139"/>
    <x v="1"/>
    <s v="USD"/>
    <x v="760"/>
    <x v="764"/>
    <b v="0"/>
    <b v="0"/>
    <x v="6"/>
    <x v="4"/>
    <x v="6"/>
  </r>
  <r>
    <n v="849"/>
    <x v="829"/>
    <s v="Vision-oriented uniform instruction set"/>
    <x v="313"/>
    <n v="8917"/>
    <n v="133.08955223880596"/>
    <x v="1"/>
    <x v="253"/>
    <n v="29.045602605863191"/>
    <x v="1"/>
    <s v="USD"/>
    <x v="761"/>
    <x v="765"/>
    <b v="0"/>
    <b v="1"/>
    <x v="7"/>
    <x v="1"/>
    <x v="7"/>
  </r>
  <r>
    <n v="850"/>
    <x v="830"/>
    <s v="Cross-group upward-trending hierarchy"/>
    <x v="0"/>
    <n v="1"/>
    <n v="1"/>
    <x v="0"/>
    <x v="49"/>
    <n v="1"/>
    <x v="1"/>
    <s v="USD"/>
    <x v="762"/>
    <x v="539"/>
    <b v="1"/>
    <b v="0"/>
    <x v="1"/>
    <x v="1"/>
    <x v="1"/>
  </r>
  <r>
    <n v="851"/>
    <x v="831"/>
    <s v="Object-based needs-based info-mediaries"/>
    <x v="46"/>
    <n v="12468"/>
    <n v="207.79999999999998"/>
    <x v="1"/>
    <x v="415"/>
    <n v="77.924999999999997"/>
    <x v="1"/>
    <s v="USD"/>
    <x v="444"/>
    <x v="766"/>
    <b v="0"/>
    <b v="0"/>
    <x v="5"/>
    <x v="1"/>
    <x v="5"/>
  </r>
  <r>
    <n v="852"/>
    <x v="832"/>
    <s v="Open-source reciprocal standardization"/>
    <x v="70"/>
    <n v="2505"/>
    <n v="51.122448979591837"/>
    <x v="0"/>
    <x v="249"/>
    <n v="80.806451612903231"/>
    <x v="1"/>
    <s v="USD"/>
    <x v="763"/>
    <x v="422"/>
    <b v="0"/>
    <b v="1"/>
    <x v="11"/>
    <x v="6"/>
    <x v="11"/>
  </r>
  <r>
    <n v="853"/>
    <x v="833"/>
    <s v="Secured well-modulated projection"/>
    <x v="408"/>
    <n v="111502"/>
    <n v="652.05847953216369"/>
    <x v="1"/>
    <x v="50"/>
    <n v="76.006816632583508"/>
    <x v="0"/>
    <s v="CAD"/>
    <x v="764"/>
    <x v="767"/>
    <b v="0"/>
    <b v="1"/>
    <x v="7"/>
    <x v="1"/>
    <x v="7"/>
  </r>
  <r>
    <n v="854"/>
    <x v="834"/>
    <s v="Multi-channeled secondary middleware"/>
    <x v="409"/>
    <n v="194309"/>
    <n v="113.63099415204678"/>
    <x v="1"/>
    <x v="536"/>
    <n v="72.993613824192337"/>
    <x v="0"/>
    <s v="CAD"/>
    <x v="765"/>
    <x v="768"/>
    <b v="0"/>
    <b v="0"/>
    <x v="13"/>
    <x v="5"/>
    <x v="13"/>
  </r>
  <r>
    <n v="855"/>
    <x v="835"/>
    <s v="Horizontal clear-thinking framework"/>
    <x v="410"/>
    <n v="23956"/>
    <n v="102.37606837606839"/>
    <x v="1"/>
    <x v="15"/>
    <n v="53"/>
    <x v="2"/>
    <s v="AUD"/>
    <x v="766"/>
    <x v="214"/>
    <b v="0"/>
    <b v="0"/>
    <x v="3"/>
    <x v="3"/>
    <x v="3"/>
  </r>
  <r>
    <n v="856"/>
    <x v="764"/>
    <s v="Profound composite core"/>
    <x v="166"/>
    <n v="8558"/>
    <n v="356.58333333333331"/>
    <x v="1"/>
    <x v="1"/>
    <n v="54.164556962025316"/>
    <x v="1"/>
    <s v="USD"/>
    <x v="767"/>
    <x v="769"/>
    <b v="0"/>
    <b v="0"/>
    <x v="0"/>
    <x v="0"/>
    <x v="0"/>
  </r>
  <r>
    <n v="857"/>
    <x v="836"/>
    <s v="Programmable disintermediate matrices"/>
    <x v="98"/>
    <n v="7413"/>
    <n v="139.86792452830187"/>
    <x v="1"/>
    <x v="537"/>
    <n v="32.946666666666665"/>
    <x v="5"/>
    <s v="CHF"/>
    <x v="768"/>
    <x v="770"/>
    <b v="1"/>
    <b v="0"/>
    <x v="12"/>
    <x v="4"/>
    <x v="12"/>
  </r>
  <r>
    <n v="858"/>
    <x v="837"/>
    <s v="Realigned 5thgeneration knowledge user"/>
    <x v="220"/>
    <n v="2778"/>
    <n v="69.45"/>
    <x v="0"/>
    <x v="164"/>
    <n v="79.371428571428567"/>
    <x v="1"/>
    <s v="USD"/>
    <x v="769"/>
    <x v="771"/>
    <b v="1"/>
    <b v="0"/>
    <x v="0"/>
    <x v="0"/>
    <x v="0"/>
  </r>
  <r>
    <n v="859"/>
    <x v="838"/>
    <s v="Multi-layered upward-trending groupware"/>
    <x v="190"/>
    <n v="2594"/>
    <n v="35.534246575342465"/>
    <x v="0"/>
    <x v="377"/>
    <n v="41.174603174603178"/>
    <x v="1"/>
    <s v="USD"/>
    <x v="770"/>
    <x v="250"/>
    <b v="0"/>
    <b v="1"/>
    <x v="3"/>
    <x v="3"/>
    <x v="3"/>
  </r>
  <r>
    <n v="860"/>
    <x v="839"/>
    <s v="Re-contextualized leadingedge firmware"/>
    <x v="22"/>
    <n v="5033"/>
    <n v="251.65"/>
    <x v="1"/>
    <x v="167"/>
    <n v="77.430769230769229"/>
    <x v="1"/>
    <s v="USD"/>
    <x v="771"/>
    <x v="772"/>
    <b v="0"/>
    <b v="1"/>
    <x v="8"/>
    <x v="2"/>
    <x v="8"/>
  </r>
  <r>
    <n v="861"/>
    <x v="840"/>
    <s v="Devolved disintermediate analyzer"/>
    <x v="35"/>
    <n v="9317"/>
    <n v="105.87500000000001"/>
    <x v="1"/>
    <x v="25"/>
    <n v="57.159509202453989"/>
    <x v="1"/>
    <s v="USD"/>
    <x v="772"/>
    <x v="773"/>
    <b v="0"/>
    <b v="0"/>
    <x v="3"/>
    <x v="3"/>
    <x v="3"/>
  </r>
  <r>
    <n v="862"/>
    <x v="841"/>
    <s v="Profound disintermediate open system"/>
    <x v="26"/>
    <n v="6560"/>
    <n v="187.42857142857144"/>
    <x v="1"/>
    <x v="72"/>
    <n v="77.17647058823529"/>
    <x v="1"/>
    <s v="USD"/>
    <x v="773"/>
    <x v="774"/>
    <b v="0"/>
    <b v="0"/>
    <x v="3"/>
    <x v="3"/>
    <x v="3"/>
  </r>
  <r>
    <n v="863"/>
    <x v="842"/>
    <s v="Automated reciprocal protocol"/>
    <x v="1"/>
    <n v="5415"/>
    <n v="386.78571428571428"/>
    <x v="1"/>
    <x v="538"/>
    <n v="24.953917050691246"/>
    <x v="1"/>
    <s v="USD"/>
    <x v="774"/>
    <x v="331"/>
    <b v="0"/>
    <b v="1"/>
    <x v="19"/>
    <x v="4"/>
    <x v="19"/>
  </r>
  <r>
    <n v="864"/>
    <x v="843"/>
    <s v="Automated static workforce"/>
    <x v="3"/>
    <n v="14577"/>
    <n v="347.07142857142856"/>
    <x v="1"/>
    <x v="503"/>
    <n v="97.18"/>
    <x v="1"/>
    <s v="USD"/>
    <x v="775"/>
    <x v="775"/>
    <b v="0"/>
    <b v="0"/>
    <x v="12"/>
    <x v="4"/>
    <x v="12"/>
  </r>
  <r>
    <n v="865"/>
    <x v="844"/>
    <s v="Horizontal attitude-oriented help-desk"/>
    <x v="411"/>
    <n v="150515"/>
    <n v="185.82098765432099"/>
    <x v="1"/>
    <x v="539"/>
    <n v="46.000916870415651"/>
    <x v="1"/>
    <s v="USD"/>
    <x v="776"/>
    <x v="776"/>
    <b v="0"/>
    <b v="0"/>
    <x v="3"/>
    <x v="3"/>
    <x v="3"/>
  </r>
  <r>
    <n v="866"/>
    <x v="845"/>
    <s v="Versatile 5thgeneration matrices"/>
    <x v="412"/>
    <n v="79045"/>
    <n v="43.241247264770237"/>
    <x v="3"/>
    <x v="540"/>
    <n v="88.023385300668153"/>
    <x v="1"/>
    <s v="USD"/>
    <x v="777"/>
    <x v="777"/>
    <b v="0"/>
    <b v="0"/>
    <x v="14"/>
    <x v="7"/>
    <x v="14"/>
  </r>
  <r>
    <n v="867"/>
    <x v="846"/>
    <s v="Cross-platform next generation service-desk"/>
    <x v="73"/>
    <n v="7797"/>
    <n v="162.4375"/>
    <x v="1"/>
    <x v="402"/>
    <n v="25.99"/>
    <x v="1"/>
    <s v="USD"/>
    <x v="778"/>
    <x v="778"/>
    <b v="0"/>
    <b v="0"/>
    <x v="0"/>
    <x v="0"/>
    <x v="0"/>
  </r>
  <r>
    <n v="868"/>
    <x v="847"/>
    <s v="Front-line web-enabled installation"/>
    <x v="260"/>
    <n v="12939"/>
    <n v="184.84285714285716"/>
    <x v="1"/>
    <x v="105"/>
    <n v="102.69047619047619"/>
    <x v="1"/>
    <s v="USD"/>
    <x v="779"/>
    <x v="779"/>
    <b v="0"/>
    <b v="0"/>
    <x v="3"/>
    <x v="3"/>
    <x v="3"/>
  </r>
  <r>
    <n v="869"/>
    <x v="848"/>
    <s v="Multi-channeled responsive product"/>
    <x v="413"/>
    <n v="38376"/>
    <n v="23.703520691785052"/>
    <x v="0"/>
    <x v="541"/>
    <n v="72.958174904942965"/>
    <x v="1"/>
    <s v="USD"/>
    <x v="780"/>
    <x v="780"/>
    <b v="0"/>
    <b v="0"/>
    <x v="6"/>
    <x v="4"/>
    <x v="6"/>
  </r>
  <r>
    <n v="870"/>
    <x v="849"/>
    <s v="Adaptive demand-driven encryption"/>
    <x v="106"/>
    <n v="6920"/>
    <n v="89.870129870129873"/>
    <x v="0"/>
    <x v="246"/>
    <n v="57.190082644628099"/>
    <x v="1"/>
    <s v="USD"/>
    <x v="335"/>
    <x v="781"/>
    <b v="0"/>
    <b v="0"/>
    <x v="3"/>
    <x v="3"/>
    <x v="3"/>
  </r>
  <r>
    <n v="871"/>
    <x v="850"/>
    <s v="Re-engineered client-driven knowledge user"/>
    <x v="414"/>
    <n v="194912"/>
    <n v="272.6041958041958"/>
    <x v="1"/>
    <x v="542"/>
    <n v="84.013793103448279"/>
    <x v="1"/>
    <s v="USD"/>
    <x v="535"/>
    <x v="782"/>
    <b v="0"/>
    <b v="1"/>
    <x v="3"/>
    <x v="3"/>
    <x v="3"/>
  </r>
  <r>
    <n v="872"/>
    <x v="851"/>
    <s v="Compatible logistical paradigm"/>
    <x v="53"/>
    <n v="7992"/>
    <n v="170.04255319148936"/>
    <x v="1"/>
    <x v="543"/>
    <n v="98.666666666666671"/>
    <x v="2"/>
    <s v="AUD"/>
    <x v="270"/>
    <x v="783"/>
    <b v="0"/>
    <b v="0"/>
    <x v="22"/>
    <x v="4"/>
    <x v="22"/>
  </r>
  <r>
    <n v="873"/>
    <x v="852"/>
    <s v="Intuitive value-added installation"/>
    <x v="369"/>
    <n v="79268"/>
    <n v="188.28503562945369"/>
    <x v="1"/>
    <x v="544"/>
    <n v="42.007419183889773"/>
    <x v="1"/>
    <s v="USD"/>
    <x v="781"/>
    <x v="393"/>
    <b v="0"/>
    <b v="0"/>
    <x v="14"/>
    <x v="7"/>
    <x v="14"/>
  </r>
  <r>
    <n v="874"/>
    <x v="853"/>
    <s v="Managed discrete parallelism"/>
    <x v="415"/>
    <n v="139468"/>
    <n v="346.93532338308455"/>
    <x v="1"/>
    <x v="545"/>
    <n v="32.002753556677376"/>
    <x v="1"/>
    <s v="USD"/>
    <x v="782"/>
    <x v="784"/>
    <b v="0"/>
    <b v="1"/>
    <x v="14"/>
    <x v="7"/>
    <x v="14"/>
  </r>
  <r>
    <n v="875"/>
    <x v="854"/>
    <s v="Implemented tangible approach"/>
    <x v="58"/>
    <n v="5465"/>
    <n v="69.177215189873422"/>
    <x v="0"/>
    <x v="109"/>
    <n v="81.567164179104481"/>
    <x v="1"/>
    <s v="USD"/>
    <x v="783"/>
    <x v="785"/>
    <b v="0"/>
    <b v="0"/>
    <x v="1"/>
    <x v="1"/>
    <x v="1"/>
  </r>
  <r>
    <n v="876"/>
    <x v="855"/>
    <s v="Re-engineered encompassing definition"/>
    <x v="111"/>
    <n v="2111"/>
    <n v="25.433734939759034"/>
    <x v="0"/>
    <x v="176"/>
    <n v="37.035087719298247"/>
    <x v="0"/>
    <s v="CAD"/>
    <x v="784"/>
    <x v="229"/>
    <b v="0"/>
    <b v="0"/>
    <x v="14"/>
    <x v="7"/>
    <x v="14"/>
  </r>
  <r>
    <n v="877"/>
    <x v="856"/>
    <s v="Multi-lateral uniform collaboration"/>
    <x v="416"/>
    <n v="126628"/>
    <n v="77.400977995110026"/>
    <x v="0"/>
    <x v="546"/>
    <n v="103.033360455655"/>
    <x v="1"/>
    <s v="USD"/>
    <x v="785"/>
    <x v="786"/>
    <b v="0"/>
    <b v="0"/>
    <x v="0"/>
    <x v="0"/>
    <x v="0"/>
  </r>
  <r>
    <n v="878"/>
    <x v="857"/>
    <s v="Enterprise-wide foreground paradigm"/>
    <x v="50"/>
    <n v="1012"/>
    <n v="37.481481481481481"/>
    <x v="0"/>
    <x v="65"/>
    <n v="84.333333333333329"/>
    <x v="6"/>
    <s v="EUR"/>
    <x v="786"/>
    <x v="787"/>
    <b v="0"/>
    <b v="0"/>
    <x v="16"/>
    <x v="1"/>
    <x v="16"/>
  </r>
  <r>
    <n v="879"/>
    <x v="858"/>
    <s v="Stand-alone incremental parallelism"/>
    <x v="67"/>
    <n v="5438"/>
    <n v="543.79999999999995"/>
    <x v="1"/>
    <x v="4"/>
    <n v="102.60377358490567"/>
    <x v="1"/>
    <s v="USD"/>
    <x v="787"/>
    <x v="341"/>
    <b v="0"/>
    <b v="0"/>
    <x v="9"/>
    <x v="5"/>
    <x v="9"/>
  </r>
  <r>
    <n v="880"/>
    <x v="859"/>
    <s v="Persevering 5thgeneration throughput"/>
    <x v="396"/>
    <n v="193101"/>
    <n v="228.52189349112427"/>
    <x v="1"/>
    <x v="547"/>
    <n v="79.992129246064621"/>
    <x v="1"/>
    <s v="USD"/>
    <x v="788"/>
    <x v="788"/>
    <b v="0"/>
    <b v="0"/>
    <x v="5"/>
    <x v="1"/>
    <x v="5"/>
  </r>
  <r>
    <n v="881"/>
    <x v="860"/>
    <s v="Implemented object-oriented synergy"/>
    <x v="417"/>
    <n v="31665"/>
    <n v="38.948339483394832"/>
    <x v="0"/>
    <x v="15"/>
    <n v="70.055309734513273"/>
    <x v="1"/>
    <s v="USD"/>
    <x v="330"/>
    <x v="789"/>
    <b v="0"/>
    <b v="1"/>
    <x v="3"/>
    <x v="3"/>
    <x v="3"/>
  </r>
  <r>
    <n v="882"/>
    <x v="861"/>
    <s v="Balanced demand-driven definition"/>
    <x v="126"/>
    <n v="2960"/>
    <n v="370"/>
    <x v="1"/>
    <x v="175"/>
    <n v="37"/>
    <x v="1"/>
    <s v="USD"/>
    <x v="789"/>
    <x v="790"/>
    <b v="0"/>
    <b v="0"/>
    <x v="3"/>
    <x v="3"/>
    <x v="3"/>
  </r>
  <r>
    <n v="883"/>
    <x v="862"/>
    <s v="Customer-focused mobile Graphic Interface"/>
    <x v="74"/>
    <n v="8089"/>
    <n v="237.91176470588232"/>
    <x v="1"/>
    <x v="548"/>
    <n v="41.911917098445599"/>
    <x v="1"/>
    <s v="USD"/>
    <x v="790"/>
    <x v="791"/>
    <b v="0"/>
    <b v="0"/>
    <x v="12"/>
    <x v="4"/>
    <x v="12"/>
  </r>
  <r>
    <n v="884"/>
    <x v="863"/>
    <s v="Horizontal secondary interface"/>
    <x v="418"/>
    <n v="109374"/>
    <n v="64.036299765807954"/>
    <x v="0"/>
    <x v="549"/>
    <n v="57.992576882290564"/>
    <x v="1"/>
    <s v="USD"/>
    <x v="791"/>
    <x v="792"/>
    <b v="0"/>
    <b v="1"/>
    <x v="3"/>
    <x v="3"/>
    <x v="3"/>
  </r>
  <r>
    <n v="885"/>
    <x v="864"/>
    <s v="Virtual analyzing collaboration"/>
    <x v="37"/>
    <n v="2129"/>
    <n v="118.27777777777777"/>
    <x v="1"/>
    <x v="550"/>
    <n v="40.942307692307693"/>
    <x v="1"/>
    <s v="USD"/>
    <x v="792"/>
    <x v="556"/>
    <b v="0"/>
    <b v="0"/>
    <x v="3"/>
    <x v="3"/>
    <x v="3"/>
  </r>
  <r>
    <n v="886"/>
    <x v="865"/>
    <s v="Multi-tiered explicit focus group"/>
    <x v="419"/>
    <n v="127745"/>
    <n v="84.824037184594957"/>
    <x v="0"/>
    <x v="551"/>
    <n v="69.9972602739726"/>
    <x v="1"/>
    <s v="USD"/>
    <x v="793"/>
    <x v="488"/>
    <b v="0"/>
    <b v="0"/>
    <x v="7"/>
    <x v="1"/>
    <x v="7"/>
  </r>
  <r>
    <n v="887"/>
    <x v="866"/>
    <s v="Multi-layered systematic knowledgebase"/>
    <x v="75"/>
    <n v="2289"/>
    <n v="29.346153846153843"/>
    <x v="0"/>
    <x v="249"/>
    <n v="73.838709677419359"/>
    <x v="1"/>
    <s v="USD"/>
    <x v="794"/>
    <x v="232"/>
    <b v="0"/>
    <b v="1"/>
    <x v="3"/>
    <x v="3"/>
    <x v="3"/>
  </r>
  <r>
    <n v="888"/>
    <x v="867"/>
    <s v="Reverse-engineered uniform knowledge user"/>
    <x v="306"/>
    <n v="12174"/>
    <n v="209.89655172413794"/>
    <x v="1"/>
    <x v="552"/>
    <n v="41.979310344827589"/>
    <x v="1"/>
    <s v="USD"/>
    <x v="795"/>
    <x v="793"/>
    <b v="0"/>
    <b v="0"/>
    <x v="3"/>
    <x v="3"/>
    <x v="3"/>
  </r>
  <r>
    <n v="889"/>
    <x v="868"/>
    <s v="Secured dynamic capacity"/>
    <x v="36"/>
    <n v="9508"/>
    <n v="169.78571428571431"/>
    <x v="1"/>
    <x v="393"/>
    <n v="77.93442622950819"/>
    <x v="1"/>
    <s v="USD"/>
    <x v="796"/>
    <x v="794"/>
    <b v="0"/>
    <b v="1"/>
    <x v="5"/>
    <x v="1"/>
    <x v="5"/>
  </r>
  <r>
    <n v="890"/>
    <x v="869"/>
    <s v="Devolved foreground throughput"/>
    <x v="420"/>
    <n v="155849"/>
    <n v="115.95907738095239"/>
    <x v="1"/>
    <x v="553"/>
    <n v="106.01972789115646"/>
    <x v="1"/>
    <s v="USD"/>
    <x v="797"/>
    <x v="138"/>
    <b v="0"/>
    <b v="0"/>
    <x v="7"/>
    <x v="1"/>
    <x v="7"/>
  </r>
  <r>
    <n v="891"/>
    <x v="870"/>
    <s v="Synchronized demand-driven infrastructure"/>
    <x v="162"/>
    <n v="7758"/>
    <n v="258.59999999999997"/>
    <x v="1"/>
    <x v="34"/>
    <n v="47.018181818181816"/>
    <x v="0"/>
    <s v="CAD"/>
    <x v="798"/>
    <x v="795"/>
    <b v="0"/>
    <b v="0"/>
    <x v="4"/>
    <x v="4"/>
    <x v="4"/>
  </r>
  <r>
    <n v="892"/>
    <x v="871"/>
    <s v="Realigned discrete structure"/>
    <x v="46"/>
    <n v="13835"/>
    <n v="230.58333333333331"/>
    <x v="1"/>
    <x v="554"/>
    <n v="76.016483516483518"/>
    <x v="1"/>
    <s v="USD"/>
    <x v="799"/>
    <x v="796"/>
    <b v="0"/>
    <b v="0"/>
    <x v="18"/>
    <x v="5"/>
    <x v="18"/>
  </r>
  <r>
    <n v="893"/>
    <x v="872"/>
    <s v="Progressive grid-enabled website"/>
    <x v="141"/>
    <n v="10770"/>
    <n v="128.21428571428572"/>
    <x v="1"/>
    <x v="134"/>
    <n v="54.120603015075375"/>
    <x v="6"/>
    <s v="EUR"/>
    <x v="800"/>
    <x v="797"/>
    <b v="0"/>
    <b v="1"/>
    <x v="4"/>
    <x v="4"/>
    <x v="4"/>
  </r>
  <r>
    <n v="894"/>
    <x v="873"/>
    <s v="Organic cohesive neural-net"/>
    <x v="12"/>
    <n v="3208"/>
    <n v="188.70588235294116"/>
    <x v="1"/>
    <x v="75"/>
    <n v="57.285714285714285"/>
    <x v="4"/>
    <s v="GBP"/>
    <x v="801"/>
    <x v="798"/>
    <b v="0"/>
    <b v="1"/>
    <x v="19"/>
    <x v="4"/>
    <x v="19"/>
  </r>
  <r>
    <n v="895"/>
    <x v="874"/>
    <s v="Integrated demand-driven info-mediaries"/>
    <x v="421"/>
    <n v="11108"/>
    <n v="6.9511889862327907"/>
    <x v="0"/>
    <x v="37"/>
    <n v="103.81308411214954"/>
    <x v="1"/>
    <s v="USD"/>
    <x v="802"/>
    <x v="799"/>
    <b v="0"/>
    <b v="0"/>
    <x v="3"/>
    <x v="3"/>
    <x v="3"/>
  </r>
  <r>
    <n v="896"/>
    <x v="875"/>
    <s v="Reverse-engineered client-server extranet"/>
    <x v="174"/>
    <n v="153338"/>
    <n v="774.43434343434342"/>
    <x v="1"/>
    <x v="555"/>
    <n v="105.02602739726028"/>
    <x v="2"/>
    <s v="AUD"/>
    <x v="803"/>
    <x v="800"/>
    <b v="0"/>
    <b v="1"/>
    <x v="0"/>
    <x v="0"/>
    <x v="0"/>
  </r>
  <r>
    <n v="897"/>
    <x v="876"/>
    <s v="Organized discrete encoding"/>
    <x v="35"/>
    <n v="2437"/>
    <n v="27.693181818181817"/>
    <x v="0"/>
    <x v="11"/>
    <n v="90.259259259259252"/>
    <x v="1"/>
    <s v="USD"/>
    <x v="212"/>
    <x v="368"/>
    <b v="0"/>
    <b v="0"/>
    <x v="3"/>
    <x v="3"/>
    <x v="3"/>
  </r>
  <r>
    <n v="898"/>
    <x v="877"/>
    <s v="Balanced regional flexibility"/>
    <x v="422"/>
    <n v="93991"/>
    <n v="52.479620323841424"/>
    <x v="0"/>
    <x v="556"/>
    <n v="76.978705978705975"/>
    <x v="1"/>
    <s v="USD"/>
    <x v="804"/>
    <x v="801"/>
    <b v="0"/>
    <b v="0"/>
    <x v="4"/>
    <x v="4"/>
    <x v="4"/>
  </r>
  <r>
    <n v="899"/>
    <x v="878"/>
    <s v="Implemented multimedia time-frame"/>
    <x v="33"/>
    <n v="12620"/>
    <n v="407.09677419354841"/>
    <x v="1"/>
    <x v="300"/>
    <n v="102.60162601626017"/>
    <x v="5"/>
    <s v="CHF"/>
    <x v="805"/>
    <x v="802"/>
    <b v="0"/>
    <b v="0"/>
    <x v="17"/>
    <x v="1"/>
    <x v="17"/>
  </r>
  <r>
    <n v="900"/>
    <x v="879"/>
    <s v="Enhanced uniform service-desk"/>
    <x v="0"/>
    <n v="2"/>
    <n v="2"/>
    <x v="0"/>
    <x v="49"/>
    <n v="2"/>
    <x v="1"/>
    <s v="USD"/>
    <x v="806"/>
    <x v="803"/>
    <b v="0"/>
    <b v="1"/>
    <x v="2"/>
    <x v="2"/>
    <x v="2"/>
  </r>
  <r>
    <n v="901"/>
    <x v="880"/>
    <s v="Versatile bottom-line definition"/>
    <x v="36"/>
    <n v="8746"/>
    <n v="156.17857142857144"/>
    <x v="1"/>
    <x v="122"/>
    <n v="55.0062893081761"/>
    <x v="1"/>
    <s v="USD"/>
    <x v="807"/>
    <x v="482"/>
    <b v="0"/>
    <b v="1"/>
    <x v="1"/>
    <x v="1"/>
    <x v="1"/>
  </r>
  <r>
    <n v="902"/>
    <x v="881"/>
    <s v="Integrated bifurcated software"/>
    <x v="1"/>
    <n v="3534"/>
    <n v="252.42857142857144"/>
    <x v="1"/>
    <x v="460"/>
    <n v="32.127272727272725"/>
    <x v="1"/>
    <s v="USD"/>
    <x v="722"/>
    <x v="496"/>
    <b v="0"/>
    <b v="0"/>
    <x v="2"/>
    <x v="2"/>
    <x v="2"/>
  </r>
  <r>
    <n v="903"/>
    <x v="882"/>
    <s v="Assimilated next generation instruction set"/>
    <x v="423"/>
    <n v="709"/>
    <n v="1.729268292682927"/>
    <x v="2"/>
    <x v="443"/>
    <n v="50.642857142857146"/>
    <x v="1"/>
    <s v="USD"/>
    <x v="477"/>
    <x v="804"/>
    <b v="0"/>
    <b v="1"/>
    <x v="9"/>
    <x v="5"/>
    <x v="9"/>
  </r>
  <r>
    <n v="904"/>
    <x v="883"/>
    <s v="Digitized foreground array"/>
    <x v="191"/>
    <n v="795"/>
    <n v="12.230769230769232"/>
    <x v="0"/>
    <x v="36"/>
    <n v="49.6875"/>
    <x v="1"/>
    <s v="USD"/>
    <x v="259"/>
    <x v="805"/>
    <b v="0"/>
    <b v="0"/>
    <x v="15"/>
    <x v="5"/>
    <x v="15"/>
  </r>
  <r>
    <n v="905"/>
    <x v="884"/>
    <s v="Re-engineered clear-thinking project"/>
    <x v="58"/>
    <n v="12955"/>
    <n v="163.98734177215189"/>
    <x v="1"/>
    <x v="64"/>
    <n v="54.894067796610166"/>
    <x v="1"/>
    <s v="USD"/>
    <x v="9"/>
    <x v="806"/>
    <b v="0"/>
    <b v="0"/>
    <x v="3"/>
    <x v="3"/>
    <x v="3"/>
  </r>
  <r>
    <n v="906"/>
    <x v="885"/>
    <s v="Implemented even-keeled standardization"/>
    <x v="20"/>
    <n v="8964"/>
    <n v="162.98181818181817"/>
    <x v="1"/>
    <x v="271"/>
    <n v="46.931937172774866"/>
    <x v="1"/>
    <s v="USD"/>
    <x v="808"/>
    <x v="807"/>
    <b v="1"/>
    <b v="1"/>
    <x v="4"/>
    <x v="4"/>
    <x v="4"/>
  </r>
  <r>
    <n v="907"/>
    <x v="886"/>
    <s v="Quality-focused asymmetric adapter"/>
    <x v="14"/>
    <n v="1843"/>
    <n v="20.252747252747252"/>
    <x v="0"/>
    <x v="142"/>
    <n v="44.951219512195124"/>
    <x v="1"/>
    <s v="USD"/>
    <x v="809"/>
    <x v="808"/>
    <b v="0"/>
    <b v="0"/>
    <x v="3"/>
    <x v="3"/>
    <x v="3"/>
  </r>
  <r>
    <n v="908"/>
    <x v="887"/>
    <s v="Networked intangible help-desk"/>
    <x v="424"/>
    <n v="121950"/>
    <n v="319.24083769633506"/>
    <x v="1"/>
    <x v="557"/>
    <n v="30.99898322318251"/>
    <x v="1"/>
    <s v="USD"/>
    <x v="444"/>
    <x v="104"/>
    <b v="0"/>
    <b v="0"/>
    <x v="11"/>
    <x v="6"/>
    <x v="11"/>
  </r>
  <r>
    <n v="909"/>
    <x v="888"/>
    <s v="Synchronized attitude-oriented frame"/>
    <x v="37"/>
    <n v="8621"/>
    <n v="478.94444444444446"/>
    <x v="1"/>
    <x v="175"/>
    <n v="107.7625"/>
    <x v="0"/>
    <s v="CAD"/>
    <x v="384"/>
    <x v="809"/>
    <b v="0"/>
    <b v="1"/>
    <x v="3"/>
    <x v="3"/>
    <x v="3"/>
  </r>
  <r>
    <n v="910"/>
    <x v="889"/>
    <s v="Proactive incremental architecture"/>
    <x v="425"/>
    <n v="30215"/>
    <n v="19.556634304207122"/>
    <x v="3"/>
    <x v="102"/>
    <n v="102.07770270270271"/>
    <x v="1"/>
    <s v="USD"/>
    <x v="810"/>
    <x v="810"/>
    <b v="0"/>
    <b v="0"/>
    <x v="3"/>
    <x v="3"/>
    <x v="3"/>
  </r>
  <r>
    <n v="911"/>
    <x v="890"/>
    <s v="Cloned responsive standardization"/>
    <x v="306"/>
    <n v="11539"/>
    <n v="198.94827586206895"/>
    <x v="1"/>
    <x v="558"/>
    <n v="24.976190476190474"/>
    <x v="1"/>
    <s v="USD"/>
    <x v="811"/>
    <x v="811"/>
    <b v="1"/>
    <b v="0"/>
    <x v="2"/>
    <x v="2"/>
    <x v="2"/>
  </r>
  <r>
    <n v="912"/>
    <x v="891"/>
    <s v="Reduced bifurcated pricing structure"/>
    <x v="37"/>
    <n v="14310"/>
    <n v="795"/>
    <x v="1"/>
    <x v="559"/>
    <n v="79.944134078212286"/>
    <x v="1"/>
    <s v="USD"/>
    <x v="812"/>
    <x v="812"/>
    <b v="1"/>
    <b v="0"/>
    <x v="6"/>
    <x v="4"/>
    <x v="6"/>
  </r>
  <r>
    <n v="913"/>
    <x v="892"/>
    <s v="Re-engineered asymmetric challenge"/>
    <x v="426"/>
    <n v="35536"/>
    <n v="50.621082621082621"/>
    <x v="0"/>
    <x v="560"/>
    <n v="67.946462715105156"/>
    <x v="2"/>
    <s v="AUD"/>
    <x v="813"/>
    <x v="813"/>
    <b v="0"/>
    <b v="0"/>
    <x v="6"/>
    <x v="4"/>
    <x v="6"/>
  </r>
  <r>
    <n v="914"/>
    <x v="893"/>
    <s v="Diverse client-driven conglomeration"/>
    <x v="330"/>
    <n v="3676"/>
    <n v="57.4375"/>
    <x v="0"/>
    <x v="561"/>
    <n v="26.070921985815602"/>
    <x v="4"/>
    <s v="GBP"/>
    <x v="814"/>
    <x v="814"/>
    <b v="0"/>
    <b v="0"/>
    <x v="3"/>
    <x v="3"/>
    <x v="3"/>
  </r>
  <r>
    <n v="915"/>
    <x v="894"/>
    <s v="Configurable upward-trending solution"/>
    <x v="427"/>
    <n v="195936"/>
    <n v="155.62827640984909"/>
    <x v="1"/>
    <x v="562"/>
    <n v="105.0032154340836"/>
    <x v="4"/>
    <s v="GBP"/>
    <x v="80"/>
    <x v="815"/>
    <b v="0"/>
    <b v="0"/>
    <x v="19"/>
    <x v="4"/>
    <x v="19"/>
  </r>
  <r>
    <n v="916"/>
    <x v="895"/>
    <s v="Persistent bandwidth-monitored framework"/>
    <x v="41"/>
    <n v="1343"/>
    <n v="36.297297297297298"/>
    <x v="0"/>
    <x v="550"/>
    <n v="25.826923076923077"/>
    <x v="1"/>
    <s v="USD"/>
    <x v="815"/>
    <x v="414"/>
    <b v="0"/>
    <b v="0"/>
    <x v="14"/>
    <x v="7"/>
    <x v="14"/>
  </r>
  <r>
    <n v="917"/>
    <x v="896"/>
    <s v="Polarized discrete product"/>
    <x v="136"/>
    <n v="2097"/>
    <n v="58.25"/>
    <x v="2"/>
    <x v="11"/>
    <n v="77.666666666666671"/>
    <x v="4"/>
    <s v="GBP"/>
    <x v="816"/>
    <x v="816"/>
    <b v="0"/>
    <b v="1"/>
    <x v="12"/>
    <x v="4"/>
    <x v="12"/>
  </r>
  <r>
    <n v="918"/>
    <x v="897"/>
    <s v="Seamless dynamic website"/>
    <x v="167"/>
    <n v="9021"/>
    <n v="237.39473684210526"/>
    <x v="1"/>
    <x v="388"/>
    <n v="57.82692307692308"/>
    <x v="5"/>
    <s v="CHF"/>
    <x v="474"/>
    <x v="82"/>
    <b v="0"/>
    <b v="0"/>
    <x v="15"/>
    <x v="5"/>
    <x v="15"/>
  </r>
  <r>
    <n v="919"/>
    <x v="898"/>
    <s v="Extended multimedia firmware"/>
    <x v="428"/>
    <n v="20915"/>
    <n v="58.75"/>
    <x v="0"/>
    <x v="537"/>
    <n v="92.955555555555549"/>
    <x v="2"/>
    <s v="AUD"/>
    <x v="817"/>
    <x v="817"/>
    <b v="0"/>
    <b v="1"/>
    <x v="3"/>
    <x v="3"/>
    <x v="3"/>
  </r>
  <r>
    <n v="920"/>
    <x v="899"/>
    <s v="Versatile directional project"/>
    <x v="98"/>
    <n v="9676"/>
    <n v="182.56603773584905"/>
    <x v="1"/>
    <x v="563"/>
    <n v="37.945098039215686"/>
    <x v="1"/>
    <s v="USD"/>
    <x v="818"/>
    <x v="818"/>
    <b v="1"/>
    <b v="0"/>
    <x v="10"/>
    <x v="4"/>
    <x v="10"/>
  </r>
  <r>
    <n v="921"/>
    <x v="900"/>
    <s v="Profound directional knowledge user"/>
    <x v="429"/>
    <n v="1210"/>
    <n v="0.75436408977556113"/>
    <x v="0"/>
    <x v="63"/>
    <n v="31.842105263157894"/>
    <x v="1"/>
    <s v="USD"/>
    <x v="819"/>
    <x v="819"/>
    <b v="0"/>
    <b v="0"/>
    <x v="2"/>
    <x v="2"/>
    <x v="2"/>
  </r>
  <r>
    <n v="922"/>
    <x v="901"/>
    <s v="Ameliorated logistical capability"/>
    <x v="430"/>
    <n v="90440"/>
    <n v="175.95330739299609"/>
    <x v="1"/>
    <x v="564"/>
    <n v="40"/>
    <x v="1"/>
    <s v="USD"/>
    <x v="609"/>
    <x v="320"/>
    <b v="0"/>
    <b v="1"/>
    <x v="21"/>
    <x v="1"/>
    <x v="21"/>
  </r>
  <r>
    <n v="923"/>
    <x v="902"/>
    <s v="Sharable discrete definition"/>
    <x v="12"/>
    <n v="4044"/>
    <n v="237.88235294117646"/>
    <x v="1"/>
    <x v="174"/>
    <n v="101.1"/>
    <x v="1"/>
    <s v="USD"/>
    <x v="547"/>
    <x v="820"/>
    <b v="0"/>
    <b v="0"/>
    <x v="3"/>
    <x v="3"/>
    <x v="3"/>
  </r>
  <r>
    <n v="924"/>
    <x v="903"/>
    <s v="User-friendly next generation core"/>
    <x v="431"/>
    <n v="192292"/>
    <n v="488.05076142131981"/>
    <x v="1"/>
    <x v="565"/>
    <n v="84.006989951944078"/>
    <x v="6"/>
    <s v="EUR"/>
    <x v="820"/>
    <x v="821"/>
    <b v="0"/>
    <b v="0"/>
    <x v="3"/>
    <x v="3"/>
    <x v="3"/>
  </r>
  <r>
    <n v="925"/>
    <x v="904"/>
    <s v="Profit-focused empowering system engine"/>
    <x v="162"/>
    <n v="6722"/>
    <n v="224.06666666666669"/>
    <x v="1"/>
    <x v="167"/>
    <n v="103.41538461538461"/>
    <x v="1"/>
    <s v="USD"/>
    <x v="821"/>
    <x v="822"/>
    <b v="0"/>
    <b v="0"/>
    <x v="3"/>
    <x v="3"/>
    <x v="3"/>
  </r>
  <r>
    <n v="926"/>
    <x v="905"/>
    <s v="Synchronized cohesive encoding"/>
    <x v="251"/>
    <n v="1577"/>
    <n v="18.126436781609197"/>
    <x v="0"/>
    <x v="27"/>
    <n v="105.13333333333334"/>
    <x v="1"/>
    <s v="USD"/>
    <x v="151"/>
    <x v="823"/>
    <b v="0"/>
    <b v="0"/>
    <x v="0"/>
    <x v="0"/>
    <x v="0"/>
  </r>
  <r>
    <n v="927"/>
    <x v="906"/>
    <s v="Synergistic dynamic utilization"/>
    <x v="44"/>
    <n v="3301"/>
    <n v="45.847222222222221"/>
    <x v="0"/>
    <x v="95"/>
    <n v="89.21621621621621"/>
    <x v="1"/>
    <s v="USD"/>
    <x v="822"/>
    <x v="824"/>
    <b v="0"/>
    <b v="0"/>
    <x v="3"/>
    <x v="3"/>
    <x v="3"/>
  </r>
  <r>
    <n v="928"/>
    <x v="907"/>
    <s v="Triple-buffered bi-directional model"/>
    <x v="225"/>
    <n v="196386"/>
    <n v="117.31541218637993"/>
    <x v="1"/>
    <x v="566"/>
    <n v="51.995234312946785"/>
    <x v="6"/>
    <s v="EUR"/>
    <x v="823"/>
    <x v="497"/>
    <b v="0"/>
    <b v="0"/>
    <x v="2"/>
    <x v="2"/>
    <x v="2"/>
  </r>
  <r>
    <n v="929"/>
    <x v="908"/>
    <s v="Polarized tertiary function"/>
    <x v="20"/>
    <n v="11952"/>
    <n v="217.30909090909088"/>
    <x v="1"/>
    <x v="229"/>
    <n v="64.956521739130437"/>
    <x v="4"/>
    <s v="GBP"/>
    <x v="824"/>
    <x v="825"/>
    <b v="0"/>
    <b v="0"/>
    <x v="3"/>
    <x v="3"/>
    <x v="3"/>
  </r>
  <r>
    <n v="930"/>
    <x v="909"/>
    <s v="Configurable fault-tolerant structure"/>
    <x v="26"/>
    <n v="3930"/>
    <n v="112.28571428571428"/>
    <x v="1"/>
    <x v="72"/>
    <n v="46.235294117647058"/>
    <x v="1"/>
    <s v="USD"/>
    <x v="825"/>
    <x v="826"/>
    <b v="0"/>
    <b v="1"/>
    <x v="3"/>
    <x v="3"/>
    <x v="3"/>
  </r>
  <r>
    <n v="931"/>
    <x v="910"/>
    <s v="Digitized 24/7 budgetary management"/>
    <x v="58"/>
    <n v="5729"/>
    <n v="72.51898734177216"/>
    <x v="0"/>
    <x v="192"/>
    <n v="51.151785714285715"/>
    <x v="1"/>
    <s v="USD"/>
    <x v="826"/>
    <x v="827"/>
    <b v="0"/>
    <b v="1"/>
    <x v="3"/>
    <x v="3"/>
    <x v="3"/>
  </r>
  <r>
    <n v="932"/>
    <x v="911"/>
    <s v="Stand-alone zero tolerance algorithm"/>
    <x v="173"/>
    <n v="4883"/>
    <n v="212.30434782608697"/>
    <x v="1"/>
    <x v="358"/>
    <n v="33.909722222222221"/>
    <x v="1"/>
    <s v="USD"/>
    <x v="827"/>
    <x v="828"/>
    <b v="0"/>
    <b v="0"/>
    <x v="1"/>
    <x v="1"/>
    <x v="1"/>
  </r>
  <r>
    <n v="933"/>
    <x v="912"/>
    <s v="Implemented tangible support"/>
    <x v="432"/>
    <n v="175015"/>
    <n v="239.74657534246577"/>
    <x v="1"/>
    <x v="567"/>
    <n v="92.016298633017882"/>
    <x v="1"/>
    <s v="USD"/>
    <x v="828"/>
    <x v="829"/>
    <b v="0"/>
    <b v="0"/>
    <x v="3"/>
    <x v="3"/>
    <x v="3"/>
  </r>
  <r>
    <n v="934"/>
    <x v="913"/>
    <s v="Reactive radical framework"/>
    <x v="8"/>
    <n v="11280"/>
    <n v="181.93548387096774"/>
    <x v="1"/>
    <x v="339"/>
    <n v="107.42857142857143"/>
    <x v="1"/>
    <s v="USD"/>
    <x v="829"/>
    <x v="830"/>
    <b v="0"/>
    <b v="0"/>
    <x v="3"/>
    <x v="3"/>
    <x v="3"/>
  </r>
  <r>
    <n v="935"/>
    <x v="914"/>
    <s v="Object-based full-range knowledge user"/>
    <x v="55"/>
    <n v="10012"/>
    <n v="164.13114754098362"/>
    <x v="1"/>
    <x v="227"/>
    <n v="75.848484848484844"/>
    <x v="1"/>
    <s v="USD"/>
    <x v="830"/>
    <x v="94"/>
    <b v="0"/>
    <b v="0"/>
    <x v="3"/>
    <x v="3"/>
    <x v="3"/>
  </r>
  <r>
    <n v="936"/>
    <x v="591"/>
    <s v="Enhanced composite contingency"/>
    <x v="100"/>
    <n v="1690"/>
    <n v="1.6375968992248062"/>
    <x v="0"/>
    <x v="356"/>
    <n v="80.476190476190482"/>
    <x v="1"/>
    <s v="USD"/>
    <x v="831"/>
    <x v="831"/>
    <b v="1"/>
    <b v="0"/>
    <x v="3"/>
    <x v="3"/>
    <x v="3"/>
  </r>
  <r>
    <n v="937"/>
    <x v="915"/>
    <s v="Cloned fresh-thinking model"/>
    <x v="409"/>
    <n v="84891"/>
    <n v="49.64385964912281"/>
    <x v="3"/>
    <x v="568"/>
    <n v="86.978483606557376"/>
    <x v="1"/>
    <s v="USD"/>
    <x v="832"/>
    <x v="832"/>
    <b v="0"/>
    <b v="0"/>
    <x v="4"/>
    <x v="4"/>
    <x v="4"/>
  </r>
  <r>
    <n v="938"/>
    <x v="916"/>
    <s v="Total dedicated benchmark"/>
    <x v="243"/>
    <n v="10093"/>
    <n v="109.70652173913042"/>
    <x v="1"/>
    <x v="87"/>
    <n v="105.13541666666667"/>
    <x v="1"/>
    <s v="USD"/>
    <x v="833"/>
    <x v="833"/>
    <b v="0"/>
    <b v="1"/>
    <x v="13"/>
    <x v="5"/>
    <x v="13"/>
  </r>
  <r>
    <n v="939"/>
    <x v="917"/>
    <s v="Streamlined human-resource Graphic Interface"/>
    <x v="75"/>
    <n v="3839"/>
    <n v="49.217948717948715"/>
    <x v="0"/>
    <x v="109"/>
    <n v="57.298507462686565"/>
    <x v="1"/>
    <s v="USD"/>
    <x v="834"/>
    <x v="834"/>
    <b v="0"/>
    <b v="1"/>
    <x v="11"/>
    <x v="6"/>
    <x v="11"/>
  </r>
  <r>
    <n v="940"/>
    <x v="918"/>
    <s v="Upgradable analyzing core"/>
    <x v="34"/>
    <n v="6161"/>
    <n v="62.232323232323225"/>
    <x v="2"/>
    <x v="569"/>
    <n v="93.348484848484844"/>
    <x v="0"/>
    <s v="CAD"/>
    <x v="835"/>
    <x v="835"/>
    <b v="0"/>
    <b v="0"/>
    <x v="2"/>
    <x v="2"/>
    <x v="2"/>
  </r>
  <r>
    <n v="941"/>
    <x v="919"/>
    <s v="Profound exuding pricing structure"/>
    <x v="433"/>
    <n v="5615"/>
    <n v="13.05813953488372"/>
    <x v="0"/>
    <x v="373"/>
    <n v="71.987179487179489"/>
    <x v="1"/>
    <s v="USD"/>
    <x v="836"/>
    <x v="836"/>
    <b v="1"/>
    <b v="0"/>
    <x v="3"/>
    <x v="3"/>
    <x v="3"/>
  </r>
  <r>
    <n v="942"/>
    <x v="916"/>
    <s v="Horizontal optimizing model"/>
    <x v="103"/>
    <n v="6205"/>
    <n v="64.635416666666671"/>
    <x v="0"/>
    <x v="109"/>
    <n v="92.611940298507463"/>
    <x v="2"/>
    <s v="AUD"/>
    <x v="837"/>
    <x v="611"/>
    <b v="0"/>
    <b v="0"/>
    <x v="3"/>
    <x v="3"/>
    <x v="3"/>
  </r>
  <r>
    <n v="943"/>
    <x v="920"/>
    <s v="Synchronized fault-tolerant algorithm"/>
    <x v="168"/>
    <n v="11969"/>
    <n v="159.58666666666667"/>
    <x v="1"/>
    <x v="493"/>
    <n v="104.99122807017544"/>
    <x v="1"/>
    <s v="USD"/>
    <x v="219"/>
    <x v="837"/>
    <b v="0"/>
    <b v="0"/>
    <x v="0"/>
    <x v="0"/>
    <x v="0"/>
  </r>
  <r>
    <n v="944"/>
    <x v="921"/>
    <s v="Streamlined 5thgeneration intranet"/>
    <x v="83"/>
    <n v="8142"/>
    <n v="81.42"/>
    <x v="0"/>
    <x v="570"/>
    <n v="30.958174904942965"/>
    <x v="2"/>
    <s v="AUD"/>
    <x v="365"/>
    <x v="334"/>
    <b v="0"/>
    <b v="0"/>
    <x v="14"/>
    <x v="7"/>
    <x v="14"/>
  </r>
  <r>
    <n v="945"/>
    <x v="922"/>
    <s v="Cross-group clear-thinking task-force"/>
    <x v="434"/>
    <n v="55805"/>
    <n v="32.444767441860463"/>
    <x v="0"/>
    <x v="571"/>
    <n v="33.001182732111175"/>
    <x v="1"/>
    <s v="USD"/>
    <x v="838"/>
    <x v="838"/>
    <b v="1"/>
    <b v="0"/>
    <x v="14"/>
    <x v="7"/>
    <x v="14"/>
  </r>
  <r>
    <n v="946"/>
    <x v="923"/>
    <s v="Public-key bandwidth-monitored intranet"/>
    <x v="184"/>
    <n v="15238"/>
    <n v="9.9141184124918666"/>
    <x v="0"/>
    <x v="483"/>
    <n v="84.187845303867405"/>
    <x v="1"/>
    <s v="USD"/>
    <x v="839"/>
    <x v="839"/>
    <b v="0"/>
    <b v="0"/>
    <x v="3"/>
    <x v="3"/>
    <x v="3"/>
  </r>
  <r>
    <n v="947"/>
    <x v="924"/>
    <s v="Upgradable clear-thinking hardware"/>
    <x v="136"/>
    <n v="961"/>
    <n v="26.694444444444443"/>
    <x v="0"/>
    <x v="171"/>
    <n v="73.92307692307692"/>
    <x v="1"/>
    <s v="USD"/>
    <x v="840"/>
    <x v="216"/>
    <b v="0"/>
    <b v="0"/>
    <x v="3"/>
    <x v="3"/>
    <x v="3"/>
  </r>
  <r>
    <n v="948"/>
    <x v="925"/>
    <s v="Integrated holistic paradigm"/>
    <x v="151"/>
    <n v="5918"/>
    <n v="62.957446808510639"/>
    <x v="3"/>
    <x v="415"/>
    <n v="36.987499999999997"/>
    <x v="1"/>
    <s v="USD"/>
    <x v="841"/>
    <x v="840"/>
    <b v="1"/>
    <b v="1"/>
    <x v="4"/>
    <x v="4"/>
    <x v="4"/>
  </r>
  <r>
    <n v="949"/>
    <x v="926"/>
    <s v="Seamless clear-thinking conglomeration"/>
    <x v="291"/>
    <n v="9520"/>
    <n v="161.35593220338984"/>
    <x v="1"/>
    <x v="84"/>
    <n v="46.896551724137929"/>
    <x v="1"/>
    <s v="USD"/>
    <x v="842"/>
    <x v="133"/>
    <b v="0"/>
    <b v="0"/>
    <x v="2"/>
    <x v="2"/>
    <x v="2"/>
  </r>
  <r>
    <n v="950"/>
    <x v="927"/>
    <s v="Persistent content-based methodology"/>
    <x v="0"/>
    <n v="5"/>
    <n v="5"/>
    <x v="0"/>
    <x v="49"/>
    <n v="5"/>
    <x v="1"/>
    <s v="USD"/>
    <x v="843"/>
    <x v="354"/>
    <b v="0"/>
    <b v="1"/>
    <x v="3"/>
    <x v="3"/>
    <x v="3"/>
  </r>
  <r>
    <n v="951"/>
    <x v="928"/>
    <s v="Re-engineered 24hour matrix"/>
    <x v="435"/>
    <n v="159056"/>
    <n v="1096.9379310344827"/>
    <x v="1"/>
    <x v="572"/>
    <n v="102.02437459910199"/>
    <x v="1"/>
    <s v="USD"/>
    <x v="844"/>
    <x v="721"/>
    <b v="0"/>
    <b v="1"/>
    <x v="1"/>
    <x v="1"/>
    <x v="1"/>
  </r>
  <r>
    <n v="952"/>
    <x v="929"/>
    <s v="Virtual multi-tasking core"/>
    <x v="436"/>
    <n v="101987"/>
    <n v="70.094158075601371"/>
    <x v="3"/>
    <x v="428"/>
    <n v="45.007502206531335"/>
    <x v="1"/>
    <s v="USD"/>
    <x v="845"/>
    <x v="841"/>
    <b v="0"/>
    <b v="0"/>
    <x v="4"/>
    <x v="4"/>
    <x v="4"/>
  </r>
  <r>
    <n v="953"/>
    <x v="930"/>
    <s v="Streamlined fault-tolerant conglomeration"/>
    <x v="88"/>
    <n v="1980"/>
    <n v="60"/>
    <x v="0"/>
    <x v="356"/>
    <n v="94.285714285714292"/>
    <x v="1"/>
    <s v="USD"/>
    <x v="846"/>
    <x v="842"/>
    <b v="0"/>
    <b v="1"/>
    <x v="22"/>
    <x v="4"/>
    <x v="22"/>
  </r>
  <r>
    <n v="954"/>
    <x v="931"/>
    <s v="Enterprise-wide client-driven policy"/>
    <x v="142"/>
    <n v="156384"/>
    <n v="367.0985915492958"/>
    <x v="1"/>
    <x v="573"/>
    <n v="101.02325581395348"/>
    <x v="2"/>
    <s v="AUD"/>
    <x v="110"/>
    <x v="843"/>
    <b v="0"/>
    <b v="0"/>
    <x v="2"/>
    <x v="2"/>
    <x v="2"/>
  </r>
  <r>
    <n v="955"/>
    <x v="932"/>
    <s v="Function-based next generation emulation"/>
    <x v="31"/>
    <n v="7763"/>
    <n v="1109"/>
    <x v="1"/>
    <x v="175"/>
    <n v="97.037499999999994"/>
    <x v="1"/>
    <s v="USD"/>
    <x v="847"/>
    <x v="844"/>
    <b v="0"/>
    <b v="0"/>
    <x v="3"/>
    <x v="3"/>
    <x v="3"/>
  </r>
  <r>
    <n v="956"/>
    <x v="933"/>
    <s v="Re-engineered composite focus group"/>
    <x v="437"/>
    <n v="35698"/>
    <n v="19.028784648187631"/>
    <x v="0"/>
    <x v="268"/>
    <n v="43.00963855421687"/>
    <x v="1"/>
    <s v="USD"/>
    <x v="848"/>
    <x v="845"/>
    <b v="0"/>
    <b v="0"/>
    <x v="22"/>
    <x v="4"/>
    <x v="22"/>
  </r>
  <r>
    <n v="957"/>
    <x v="934"/>
    <s v="Profound mission-critical function"/>
    <x v="122"/>
    <n v="12434"/>
    <n v="126.87755102040816"/>
    <x v="1"/>
    <x v="54"/>
    <n v="94.916030534351151"/>
    <x v="1"/>
    <s v="USD"/>
    <x v="849"/>
    <x v="846"/>
    <b v="0"/>
    <b v="0"/>
    <x v="3"/>
    <x v="3"/>
    <x v="3"/>
  </r>
  <r>
    <n v="958"/>
    <x v="935"/>
    <s v="De-engineered zero-defect open system"/>
    <x v="65"/>
    <n v="8081"/>
    <n v="734.63636363636363"/>
    <x v="1"/>
    <x v="192"/>
    <n v="72.151785714285708"/>
    <x v="1"/>
    <s v="USD"/>
    <x v="780"/>
    <x v="847"/>
    <b v="0"/>
    <b v="0"/>
    <x v="10"/>
    <x v="4"/>
    <x v="10"/>
  </r>
  <r>
    <n v="959"/>
    <x v="936"/>
    <s v="Operative hybrid utilization"/>
    <x v="438"/>
    <n v="6631"/>
    <n v="4.5731034482758623"/>
    <x v="0"/>
    <x v="406"/>
    <n v="51.007692307692309"/>
    <x v="1"/>
    <s v="USD"/>
    <x v="140"/>
    <x v="688"/>
    <b v="0"/>
    <b v="0"/>
    <x v="18"/>
    <x v="5"/>
    <x v="18"/>
  </r>
  <r>
    <n v="960"/>
    <x v="937"/>
    <s v="Function-based interactive matrix"/>
    <x v="20"/>
    <n v="4678"/>
    <n v="85.054545454545448"/>
    <x v="0"/>
    <x v="12"/>
    <n v="85.054545454545448"/>
    <x v="1"/>
    <s v="USD"/>
    <x v="850"/>
    <x v="848"/>
    <b v="0"/>
    <b v="0"/>
    <x v="2"/>
    <x v="2"/>
    <x v="2"/>
  </r>
  <r>
    <n v="961"/>
    <x v="938"/>
    <s v="Optimized content-based collaboration"/>
    <x v="57"/>
    <n v="6800"/>
    <n v="119.29824561403508"/>
    <x v="1"/>
    <x v="287"/>
    <n v="43.87096774193548"/>
    <x v="1"/>
    <s v="USD"/>
    <x v="851"/>
    <x v="248"/>
    <b v="0"/>
    <b v="0"/>
    <x v="18"/>
    <x v="5"/>
    <x v="18"/>
  </r>
  <r>
    <n v="962"/>
    <x v="939"/>
    <s v="User-centric cohesive policy"/>
    <x v="136"/>
    <n v="10657"/>
    <n v="296.02777777777777"/>
    <x v="1"/>
    <x v="574"/>
    <n v="40.063909774436091"/>
    <x v="1"/>
    <s v="USD"/>
    <x v="852"/>
    <x v="849"/>
    <b v="0"/>
    <b v="0"/>
    <x v="0"/>
    <x v="0"/>
    <x v="0"/>
  </r>
  <r>
    <n v="963"/>
    <x v="940"/>
    <s v="Ergonomic methodical hub"/>
    <x v="291"/>
    <n v="4997"/>
    <n v="84.694915254237287"/>
    <x v="0"/>
    <x v="493"/>
    <n v="43.833333333333336"/>
    <x v="6"/>
    <s v="EUR"/>
    <x v="853"/>
    <x v="850"/>
    <b v="0"/>
    <b v="1"/>
    <x v="14"/>
    <x v="7"/>
    <x v="14"/>
  </r>
  <r>
    <n v="964"/>
    <x v="941"/>
    <s v="Devolved disintermediate encryption"/>
    <x v="41"/>
    <n v="13164"/>
    <n v="355.7837837837838"/>
    <x v="1"/>
    <x v="287"/>
    <n v="84.92903225806451"/>
    <x v="1"/>
    <s v="USD"/>
    <x v="854"/>
    <x v="851"/>
    <b v="0"/>
    <b v="0"/>
    <x v="3"/>
    <x v="3"/>
    <x v="3"/>
  </r>
  <r>
    <n v="965"/>
    <x v="942"/>
    <s v="Phased clear-thinking policy"/>
    <x v="196"/>
    <n v="8501"/>
    <n v="386.40909090909093"/>
    <x v="1"/>
    <x v="512"/>
    <n v="41.067632850241544"/>
    <x v="4"/>
    <s v="GBP"/>
    <x v="67"/>
    <x v="852"/>
    <b v="0"/>
    <b v="0"/>
    <x v="1"/>
    <x v="1"/>
    <x v="1"/>
  </r>
  <r>
    <n v="966"/>
    <x v="411"/>
    <s v="Seamless solution-oriented capacity"/>
    <x v="12"/>
    <n v="13468"/>
    <n v="792.23529411764707"/>
    <x v="1"/>
    <x v="242"/>
    <n v="54.971428571428568"/>
    <x v="1"/>
    <s v="USD"/>
    <x v="855"/>
    <x v="853"/>
    <b v="0"/>
    <b v="0"/>
    <x v="3"/>
    <x v="3"/>
    <x v="3"/>
  </r>
  <r>
    <n v="967"/>
    <x v="943"/>
    <s v="Organized human-resource attitude"/>
    <x v="439"/>
    <n v="121138"/>
    <n v="137.03393665158373"/>
    <x v="1"/>
    <x v="575"/>
    <n v="77.010807374443743"/>
    <x v="1"/>
    <s v="USD"/>
    <x v="107"/>
    <x v="104"/>
    <b v="0"/>
    <b v="0"/>
    <x v="21"/>
    <x v="1"/>
    <x v="21"/>
  </r>
  <r>
    <n v="968"/>
    <x v="944"/>
    <s v="Open-architected disintermediate budgetary management"/>
    <x v="166"/>
    <n v="8117"/>
    <n v="338.20833333333337"/>
    <x v="1"/>
    <x v="493"/>
    <n v="71.201754385964918"/>
    <x v="1"/>
    <s v="USD"/>
    <x v="344"/>
    <x v="854"/>
    <b v="0"/>
    <b v="0"/>
    <x v="0"/>
    <x v="0"/>
    <x v="0"/>
  </r>
  <r>
    <n v="969"/>
    <x v="945"/>
    <s v="Multi-lateral radical solution"/>
    <x v="58"/>
    <n v="8550"/>
    <n v="108.22784810126582"/>
    <x v="1"/>
    <x v="576"/>
    <n v="91.935483870967744"/>
    <x v="1"/>
    <s v="USD"/>
    <x v="856"/>
    <x v="855"/>
    <b v="0"/>
    <b v="0"/>
    <x v="3"/>
    <x v="3"/>
    <x v="3"/>
  </r>
  <r>
    <n v="970"/>
    <x v="946"/>
    <s v="Inverse context-sensitive info-mediaries"/>
    <x v="309"/>
    <n v="57659"/>
    <n v="60.757639620653315"/>
    <x v="0"/>
    <x v="577"/>
    <n v="97.069023569023571"/>
    <x v="1"/>
    <s v="USD"/>
    <x v="857"/>
    <x v="856"/>
    <b v="0"/>
    <b v="0"/>
    <x v="3"/>
    <x v="3"/>
    <x v="3"/>
  </r>
  <r>
    <n v="971"/>
    <x v="947"/>
    <s v="Versatile neutral workforce"/>
    <x v="135"/>
    <n v="1414"/>
    <n v="27.725490196078432"/>
    <x v="0"/>
    <x v="3"/>
    <n v="58.916666666666664"/>
    <x v="1"/>
    <s v="USD"/>
    <x v="858"/>
    <x v="857"/>
    <b v="0"/>
    <b v="0"/>
    <x v="19"/>
    <x v="4"/>
    <x v="19"/>
  </r>
  <r>
    <n v="972"/>
    <x v="948"/>
    <s v="Multi-tiered systematic knowledge user"/>
    <x v="440"/>
    <n v="97524"/>
    <n v="228.3934426229508"/>
    <x v="1"/>
    <x v="578"/>
    <n v="58.015466983938133"/>
    <x v="1"/>
    <s v="USD"/>
    <x v="859"/>
    <x v="858"/>
    <b v="0"/>
    <b v="1"/>
    <x v="2"/>
    <x v="2"/>
    <x v="2"/>
  </r>
  <r>
    <n v="973"/>
    <x v="949"/>
    <s v="Programmable multi-state algorithm"/>
    <x v="441"/>
    <n v="26176"/>
    <n v="21.615194054500414"/>
    <x v="0"/>
    <x v="526"/>
    <n v="103.87301587301587"/>
    <x v="1"/>
    <s v="USD"/>
    <x v="860"/>
    <x v="859"/>
    <b v="0"/>
    <b v="1"/>
    <x v="3"/>
    <x v="3"/>
    <x v="3"/>
  </r>
  <r>
    <n v="974"/>
    <x v="950"/>
    <s v="Multi-channeled reciprocal interface"/>
    <x v="126"/>
    <n v="2991"/>
    <n v="373.875"/>
    <x v="1"/>
    <x v="235"/>
    <n v="93.46875"/>
    <x v="1"/>
    <s v="USD"/>
    <x v="170"/>
    <x v="860"/>
    <b v="0"/>
    <b v="0"/>
    <x v="7"/>
    <x v="1"/>
    <x v="7"/>
  </r>
  <r>
    <n v="975"/>
    <x v="951"/>
    <s v="Right-sized maximized migration"/>
    <x v="91"/>
    <n v="8366"/>
    <n v="154.92592592592592"/>
    <x v="1"/>
    <x v="18"/>
    <n v="61.970370370370368"/>
    <x v="1"/>
    <s v="USD"/>
    <x v="861"/>
    <x v="264"/>
    <b v="0"/>
    <b v="1"/>
    <x v="3"/>
    <x v="3"/>
    <x v="3"/>
  </r>
  <r>
    <n v="976"/>
    <x v="952"/>
    <s v="Self-enabling value-added artificial intelligence"/>
    <x v="220"/>
    <n v="12886"/>
    <n v="322.14999999999998"/>
    <x v="1"/>
    <x v="382"/>
    <n v="92.042857142857144"/>
    <x v="1"/>
    <s v="USD"/>
    <x v="862"/>
    <x v="65"/>
    <b v="0"/>
    <b v="1"/>
    <x v="3"/>
    <x v="3"/>
    <x v="3"/>
  </r>
  <r>
    <n v="977"/>
    <x v="597"/>
    <s v="Vision-oriented interactive solution"/>
    <x v="260"/>
    <n v="5177"/>
    <n v="73.957142857142856"/>
    <x v="0"/>
    <x v="109"/>
    <n v="77.268656716417908"/>
    <x v="1"/>
    <s v="USD"/>
    <x v="863"/>
    <x v="861"/>
    <b v="0"/>
    <b v="0"/>
    <x v="0"/>
    <x v="0"/>
    <x v="0"/>
  </r>
  <r>
    <n v="978"/>
    <x v="953"/>
    <s v="Fundamental user-facing productivity"/>
    <x v="67"/>
    <n v="8641"/>
    <n v="864.1"/>
    <x v="1"/>
    <x v="45"/>
    <n v="93.923913043478265"/>
    <x v="1"/>
    <s v="USD"/>
    <x v="864"/>
    <x v="862"/>
    <b v="0"/>
    <b v="0"/>
    <x v="11"/>
    <x v="6"/>
    <x v="11"/>
  </r>
  <r>
    <n v="979"/>
    <x v="954"/>
    <s v="Innovative well-modulated capability"/>
    <x v="138"/>
    <n v="86244"/>
    <n v="143.26245847176079"/>
    <x v="1"/>
    <x v="579"/>
    <n v="84.969458128078813"/>
    <x v="4"/>
    <s v="GBP"/>
    <x v="527"/>
    <x v="454"/>
    <b v="0"/>
    <b v="0"/>
    <x v="3"/>
    <x v="3"/>
    <x v="3"/>
  </r>
  <r>
    <n v="980"/>
    <x v="955"/>
    <s v="Universal fault-tolerant orchestration"/>
    <x v="442"/>
    <n v="78630"/>
    <n v="40.281762295081968"/>
    <x v="0"/>
    <x v="580"/>
    <n v="105.97035040431267"/>
    <x v="1"/>
    <s v="USD"/>
    <x v="865"/>
    <x v="863"/>
    <b v="1"/>
    <b v="0"/>
    <x v="9"/>
    <x v="5"/>
    <x v="9"/>
  </r>
  <r>
    <n v="981"/>
    <x v="956"/>
    <s v="Grass-roots executive synergy"/>
    <x v="313"/>
    <n v="11941"/>
    <n v="178.22388059701493"/>
    <x v="1"/>
    <x v="581"/>
    <n v="36.969040247678016"/>
    <x v="1"/>
    <s v="USD"/>
    <x v="866"/>
    <x v="864"/>
    <b v="0"/>
    <b v="0"/>
    <x v="2"/>
    <x v="2"/>
    <x v="2"/>
  </r>
  <r>
    <n v="982"/>
    <x v="957"/>
    <s v="Multi-layered optimal application"/>
    <x v="44"/>
    <n v="6115"/>
    <n v="84.930555555555557"/>
    <x v="0"/>
    <x v="51"/>
    <n v="81.533333333333331"/>
    <x v="1"/>
    <s v="USD"/>
    <x v="867"/>
    <x v="865"/>
    <b v="0"/>
    <b v="1"/>
    <x v="4"/>
    <x v="4"/>
    <x v="4"/>
  </r>
  <r>
    <n v="983"/>
    <x v="958"/>
    <s v="Business-focused full-range core"/>
    <x v="443"/>
    <n v="188404"/>
    <n v="145.93648334624322"/>
    <x v="1"/>
    <x v="582"/>
    <n v="80.999140154772135"/>
    <x v="1"/>
    <s v="USD"/>
    <x v="868"/>
    <x v="866"/>
    <b v="0"/>
    <b v="0"/>
    <x v="4"/>
    <x v="4"/>
    <x v="4"/>
  </r>
  <r>
    <n v="984"/>
    <x v="959"/>
    <s v="Exclusive system-worthy Graphic Interface"/>
    <x v="191"/>
    <n v="9910"/>
    <n v="152.46153846153848"/>
    <x v="1"/>
    <x v="345"/>
    <n v="26.010498687664043"/>
    <x v="1"/>
    <s v="USD"/>
    <x v="105"/>
    <x v="867"/>
    <b v="0"/>
    <b v="0"/>
    <x v="3"/>
    <x v="3"/>
    <x v="3"/>
  </r>
  <r>
    <n v="985"/>
    <x v="960"/>
    <s v="Enhanced optimal ability"/>
    <x v="305"/>
    <n v="114523"/>
    <n v="67.129542790152414"/>
    <x v="0"/>
    <x v="583"/>
    <n v="25.998410896708286"/>
    <x v="1"/>
    <s v="USD"/>
    <x v="481"/>
    <x v="868"/>
    <b v="0"/>
    <b v="1"/>
    <x v="1"/>
    <x v="1"/>
    <x v="1"/>
  </r>
  <r>
    <n v="986"/>
    <x v="961"/>
    <s v="Optional zero administration neural-net"/>
    <x v="75"/>
    <n v="3144"/>
    <n v="40.307692307692307"/>
    <x v="0"/>
    <x v="45"/>
    <n v="34.173913043478258"/>
    <x v="1"/>
    <s v="USD"/>
    <x v="253"/>
    <x v="296"/>
    <b v="0"/>
    <b v="0"/>
    <x v="1"/>
    <x v="1"/>
    <x v="1"/>
  </r>
  <r>
    <n v="987"/>
    <x v="962"/>
    <s v="Ameliorated foreground focus group"/>
    <x v="8"/>
    <n v="13441"/>
    <n v="216.79032258064518"/>
    <x v="1"/>
    <x v="584"/>
    <n v="28.002083333333335"/>
    <x v="1"/>
    <s v="USD"/>
    <x v="869"/>
    <x v="869"/>
    <b v="0"/>
    <b v="0"/>
    <x v="4"/>
    <x v="4"/>
    <x v="4"/>
  </r>
  <r>
    <n v="988"/>
    <x v="963"/>
    <s v="Triple-buffered multi-tasking matrices"/>
    <x v="151"/>
    <n v="4899"/>
    <n v="52.117021276595743"/>
    <x v="0"/>
    <x v="251"/>
    <n v="76.546875"/>
    <x v="1"/>
    <s v="USD"/>
    <x v="864"/>
    <x v="274"/>
    <b v="0"/>
    <b v="0"/>
    <x v="15"/>
    <x v="5"/>
    <x v="15"/>
  </r>
  <r>
    <n v="989"/>
    <x v="964"/>
    <s v="Versatile dedicated migration"/>
    <x v="166"/>
    <n v="11990"/>
    <n v="499.58333333333337"/>
    <x v="1"/>
    <x v="31"/>
    <n v="53.053097345132741"/>
    <x v="1"/>
    <s v="USD"/>
    <x v="843"/>
    <x v="354"/>
    <b v="0"/>
    <b v="0"/>
    <x v="18"/>
    <x v="5"/>
    <x v="18"/>
  </r>
  <r>
    <n v="990"/>
    <x v="965"/>
    <s v="Devolved foreground customer loyalty"/>
    <x v="75"/>
    <n v="6839"/>
    <n v="87.679487179487182"/>
    <x v="0"/>
    <x v="251"/>
    <n v="106.859375"/>
    <x v="1"/>
    <s v="USD"/>
    <x v="289"/>
    <x v="870"/>
    <b v="0"/>
    <b v="1"/>
    <x v="6"/>
    <x v="4"/>
    <x v="6"/>
  </r>
  <r>
    <n v="991"/>
    <x v="509"/>
    <s v="Reduced reciprocal focus group"/>
    <x v="122"/>
    <n v="11091"/>
    <n v="113.17346938775511"/>
    <x v="1"/>
    <x v="585"/>
    <n v="46.020746887966808"/>
    <x v="1"/>
    <s v="USD"/>
    <x v="870"/>
    <x v="871"/>
    <b v="0"/>
    <b v="1"/>
    <x v="1"/>
    <x v="1"/>
    <x v="1"/>
  </r>
  <r>
    <n v="992"/>
    <x v="966"/>
    <s v="Networked global migration"/>
    <x v="33"/>
    <n v="13223"/>
    <n v="426.54838709677421"/>
    <x v="1"/>
    <x v="227"/>
    <n v="100.17424242424242"/>
    <x v="1"/>
    <s v="USD"/>
    <x v="871"/>
    <x v="98"/>
    <b v="0"/>
    <b v="1"/>
    <x v="6"/>
    <x v="4"/>
    <x v="6"/>
  </r>
  <r>
    <n v="993"/>
    <x v="967"/>
    <s v="De-engineered even-keeled definition"/>
    <x v="122"/>
    <n v="7608"/>
    <n v="77.632653061224488"/>
    <x v="3"/>
    <x v="51"/>
    <n v="101.44"/>
    <x v="6"/>
    <s v="EUR"/>
    <x v="872"/>
    <x v="872"/>
    <b v="0"/>
    <b v="1"/>
    <x v="14"/>
    <x v="7"/>
    <x v="14"/>
  </r>
  <r>
    <n v="994"/>
    <x v="968"/>
    <s v="Implemented bi-directional flexibility"/>
    <x v="444"/>
    <n v="74073"/>
    <n v="52.496810772501767"/>
    <x v="0"/>
    <x v="586"/>
    <n v="87.972684085510693"/>
    <x v="1"/>
    <s v="USD"/>
    <x v="873"/>
    <x v="873"/>
    <b v="0"/>
    <b v="1"/>
    <x v="18"/>
    <x v="5"/>
    <x v="18"/>
  </r>
  <r>
    <n v="995"/>
    <x v="969"/>
    <s v="Vision-oriented scalable definition"/>
    <x v="238"/>
    <n v="153216"/>
    <n v="157.46762589928059"/>
    <x v="1"/>
    <x v="587"/>
    <n v="74.995594713656388"/>
    <x v="1"/>
    <s v="USD"/>
    <x v="874"/>
    <x v="526"/>
    <b v="0"/>
    <b v="1"/>
    <x v="0"/>
    <x v="0"/>
    <x v="0"/>
  </r>
  <r>
    <n v="996"/>
    <x v="970"/>
    <s v="Future-proofed upward-trending migration"/>
    <x v="47"/>
    <n v="4814"/>
    <n v="72.939393939393938"/>
    <x v="0"/>
    <x v="192"/>
    <n v="42.982142857142854"/>
    <x v="1"/>
    <s v="USD"/>
    <x v="875"/>
    <x v="874"/>
    <b v="0"/>
    <b v="0"/>
    <x v="3"/>
    <x v="3"/>
    <x v="3"/>
  </r>
  <r>
    <n v="997"/>
    <x v="971"/>
    <s v="Right-sized full-range throughput"/>
    <x v="4"/>
    <n v="4603"/>
    <n v="60.565789473684205"/>
    <x v="3"/>
    <x v="279"/>
    <n v="33.115107913669064"/>
    <x v="6"/>
    <s v="EUR"/>
    <x v="876"/>
    <x v="875"/>
    <b v="0"/>
    <b v="0"/>
    <x v="3"/>
    <x v="3"/>
    <x v="3"/>
  </r>
  <r>
    <n v="998"/>
    <x v="972"/>
    <s v="Polarized composite customer loyalty"/>
    <x v="445"/>
    <n v="37823"/>
    <n v="56.791291291291287"/>
    <x v="0"/>
    <x v="82"/>
    <n v="101.13101604278074"/>
    <x v="1"/>
    <s v="USD"/>
    <x v="877"/>
    <x v="876"/>
    <b v="0"/>
    <b v="1"/>
    <x v="7"/>
    <x v="1"/>
    <x v="7"/>
  </r>
  <r>
    <n v="999"/>
    <x v="973"/>
    <s v="Expanded eco-centric policy"/>
    <x v="446"/>
    <n v="62819"/>
    <n v="56.542754275427541"/>
    <x v="3"/>
    <x v="588"/>
    <n v="55.98841354723708"/>
    <x v="1"/>
    <s v="USD"/>
    <x v="878"/>
    <x v="877"/>
    <b v="0"/>
    <b v="0"/>
    <x v="0"/>
    <x v="0"/>
    <x v="0"/>
  </r>
  <r>
    <m/>
    <x v="974"/>
    <m/>
    <x v="447"/>
    <m/>
    <m/>
    <x v="4"/>
    <x v="589"/>
    <m/>
    <x v="7"/>
    <m/>
    <x v="879"/>
    <x v="878"/>
    <m/>
    <m/>
    <x v="24"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68FF3-05A3-4DCF-A2F0-89FE8E1B2A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229041-6025-4B05-9977-29491D7184F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17BBBD-B800-49B2-BF9C-CD82894B4FD9}" name="PivotTable3" cacheId="1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4:F22" firstHeaderRow="1" firstDataRow="2" firstDataCol="1" rowPageCount="2" colPageCount="1"/>
  <pivotFields count="7"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ubtotalTop="0" showAll="0" dataSourceSort="1" defaultSubtotal="0" defaultAttributeDrillState="1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</items>
    </pivotField>
    <pivotField axis="axisRow" allDrilled="1" subtotalTop="0" showAll="0" dataSourceSort="1" defaultSubtotal="0" defaultAttributeDrillState="1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</pivotFields>
  <rowFields count="3">
    <field x="3"/>
    <field x="2"/>
    <field x="1"/>
  </rowFields>
  <rowItems count="17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>
      <x v="2"/>
    </i>
    <i r="1">
      <x v="6"/>
    </i>
    <i r="1">
      <x v="7"/>
    </i>
    <i r="1">
      <x v="8"/>
    </i>
    <i>
      <x v="3"/>
    </i>
    <i r="1">
      <x v="9"/>
    </i>
    <i r="1">
      <x v="10"/>
    </i>
    <i r="1"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6" hier="18" name="[Range].[parent category].[All]" cap="All"/>
    <pageField fld="4" hier="20" name="[Range].[date created conversion (Year)].[All]" cap="All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21"/>
    <rowHierarchyUsage hierarchyUsage="22"/>
    <rowHierarchyUsage hierarchyUsage="13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2A23-A6BA-419D-8F9C-689210FB77F1}">
  <sheetPr codeName="Sheet1" filterMode="1"/>
  <dimension ref="B1:O1002"/>
  <sheetViews>
    <sheetView zoomScale="98" zoomScaleNormal="98" workbookViewId="0">
      <selection activeCell="N4" sqref="N4"/>
    </sheetView>
  </sheetViews>
  <sheetFormatPr defaultRowHeight="15.75" x14ac:dyDescent="0.25"/>
  <cols>
    <col min="1" max="1" width="15.25" bestFit="1" customWidth="1"/>
    <col min="2" max="2" width="16.5" customWidth="1"/>
    <col min="3" max="4" width="8.375" bestFit="1" customWidth="1"/>
    <col min="5" max="5" width="6.75" bestFit="1" customWidth="1"/>
    <col min="6" max="6" width="5.625" bestFit="1" customWidth="1"/>
    <col min="7" max="7" width="6.75" bestFit="1" customWidth="1"/>
    <col min="8" max="8" width="5.625" bestFit="1" customWidth="1"/>
    <col min="9" max="9" width="17.875" customWidth="1"/>
    <col min="10" max="10" width="12" customWidth="1"/>
    <col min="11" max="11" width="6.75" bestFit="1" customWidth="1"/>
    <col min="12" max="12" width="5.625" bestFit="1" customWidth="1"/>
    <col min="13" max="13" width="6.75" bestFit="1" customWidth="1"/>
    <col min="14" max="14" width="11.75" customWidth="1"/>
    <col min="15" max="15" width="8.375" bestFit="1" customWidth="1"/>
    <col min="16" max="16" width="7.75" bestFit="1" customWidth="1"/>
    <col min="17" max="17" width="5.625" bestFit="1" customWidth="1"/>
    <col min="18" max="18" width="7.75" bestFit="1" customWidth="1"/>
    <col min="19" max="19" width="5.625" bestFit="1" customWidth="1"/>
    <col min="20" max="20" width="7.75" bestFit="1" customWidth="1"/>
    <col min="21" max="22" width="5.625" bestFit="1" customWidth="1"/>
    <col min="23" max="23" width="7.75" bestFit="1" customWidth="1"/>
    <col min="24" max="25" width="8.375" bestFit="1" customWidth="1"/>
    <col min="26" max="26" width="7.75" bestFit="1" customWidth="1"/>
    <col min="27" max="28" width="9.25" bestFit="1" customWidth="1"/>
    <col min="29" max="29" width="7.75" bestFit="1" customWidth="1"/>
    <col min="30" max="31" width="8.375" bestFit="1" customWidth="1"/>
    <col min="32" max="32" width="7.75" bestFit="1" customWidth="1"/>
    <col min="33" max="33" width="5.625" bestFit="1" customWidth="1"/>
    <col min="34" max="34" width="7.75" bestFit="1" customWidth="1"/>
    <col min="35" max="35" width="5.625" bestFit="1" customWidth="1"/>
    <col min="36" max="36" width="7.75" bestFit="1" customWidth="1"/>
    <col min="37" max="37" width="5.625" bestFit="1" customWidth="1"/>
    <col min="38" max="38" width="7.75" bestFit="1" customWidth="1"/>
    <col min="39" max="39" width="5.625" bestFit="1" customWidth="1"/>
    <col min="40" max="40" width="7.75" bestFit="1" customWidth="1"/>
    <col min="41" max="41" width="5.625" bestFit="1" customWidth="1"/>
    <col min="42" max="42" width="7.75" bestFit="1" customWidth="1"/>
    <col min="43" max="43" width="5.625" bestFit="1" customWidth="1"/>
    <col min="44" max="44" width="7.75" bestFit="1" customWidth="1"/>
    <col min="45" max="46" width="8.375" bestFit="1" customWidth="1"/>
    <col min="47" max="47" width="7.75" bestFit="1" customWidth="1"/>
    <col min="48" max="50" width="9.25" bestFit="1" customWidth="1"/>
    <col min="51" max="51" width="7.75" bestFit="1" customWidth="1"/>
    <col min="52" max="54" width="9.25" bestFit="1" customWidth="1"/>
    <col min="55" max="55" width="7.75" bestFit="1" customWidth="1"/>
    <col min="56" max="57" width="8.375" bestFit="1" customWidth="1"/>
    <col min="58" max="58" width="7.75" bestFit="1" customWidth="1"/>
    <col min="59" max="59" width="5.625" bestFit="1" customWidth="1"/>
    <col min="60" max="60" width="7.75" bestFit="1" customWidth="1"/>
    <col min="61" max="62" width="5.625" bestFit="1" customWidth="1"/>
    <col min="63" max="63" width="7.75" bestFit="1" customWidth="1"/>
    <col min="64" max="66" width="9.25" bestFit="1" customWidth="1"/>
    <col min="67" max="67" width="7.75" bestFit="1" customWidth="1"/>
    <col min="68" max="68" width="5.625" bestFit="1" customWidth="1"/>
    <col min="69" max="69" width="7.75" bestFit="1" customWidth="1"/>
    <col min="70" max="71" width="9.25" bestFit="1" customWidth="1"/>
    <col min="72" max="72" width="7.75" bestFit="1" customWidth="1"/>
    <col min="73" max="74" width="8.375" bestFit="1" customWidth="1"/>
    <col min="75" max="75" width="7.75" bestFit="1" customWidth="1"/>
    <col min="76" max="76" width="5.625" bestFit="1" customWidth="1"/>
    <col min="77" max="77" width="7.75" bestFit="1" customWidth="1"/>
    <col min="78" max="79" width="8.375" bestFit="1" customWidth="1"/>
    <col min="80" max="80" width="7.75" bestFit="1" customWidth="1"/>
    <col min="81" max="82" width="8.375" bestFit="1" customWidth="1"/>
    <col min="83" max="83" width="7.75" bestFit="1" customWidth="1"/>
    <col min="84" max="84" width="5.625" bestFit="1" customWidth="1"/>
    <col min="85" max="85" width="7.75" bestFit="1" customWidth="1"/>
    <col min="86" max="87" width="9.25" bestFit="1" customWidth="1"/>
    <col min="88" max="88" width="7.75" bestFit="1" customWidth="1"/>
    <col min="89" max="90" width="9.25" bestFit="1" customWidth="1"/>
    <col min="91" max="91" width="7.75" bestFit="1" customWidth="1"/>
    <col min="92" max="93" width="9.25" bestFit="1" customWidth="1"/>
    <col min="94" max="94" width="7.75" bestFit="1" customWidth="1"/>
    <col min="95" max="95" width="9.25" bestFit="1" customWidth="1"/>
    <col min="96" max="96" width="7.75" bestFit="1" customWidth="1"/>
    <col min="97" max="97" width="5.625" bestFit="1" customWidth="1"/>
    <col min="98" max="98" width="7.75" bestFit="1" customWidth="1"/>
    <col min="99" max="100" width="5.625" bestFit="1" customWidth="1"/>
    <col min="101" max="101" width="7.75" bestFit="1" customWidth="1"/>
    <col min="102" max="102" width="5.625" bestFit="1" customWidth="1"/>
    <col min="103" max="103" width="7.75" bestFit="1" customWidth="1"/>
    <col min="104" max="104" width="5.625" bestFit="1" customWidth="1"/>
    <col min="105" max="105" width="7.75" bestFit="1" customWidth="1"/>
    <col min="106" max="107" width="9.25" bestFit="1" customWidth="1"/>
    <col min="108" max="108" width="7.75" bestFit="1" customWidth="1"/>
    <col min="109" max="109" width="5.625" bestFit="1" customWidth="1"/>
    <col min="110" max="110" width="7.75" bestFit="1" customWidth="1"/>
    <col min="111" max="111" width="9.25" bestFit="1" customWidth="1"/>
    <col min="112" max="112" width="7.75" bestFit="1" customWidth="1"/>
    <col min="113" max="113" width="8.375" bestFit="1" customWidth="1"/>
    <col min="114" max="114" width="7.75" bestFit="1" customWidth="1"/>
    <col min="115" max="116" width="9.25" bestFit="1" customWidth="1"/>
    <col min="117" max="117" width="7.75" bestFit="1" customWidth="1"/>
    <col min="118" max="119" width="9.25" bestFit="1" customWidth="1"/>
    <col min="120" max="120" width="7.75" bestFit="1" customWidth="1"/>
    <col min="121" max="122" width="9.25" bestFit="1" customWidth="1"/>
    <col min="123" max="123" width="7.75" bestFit="1" customWidth="1"/>
    <col min="124" max="126" width="9.25" bestFit="1" customWidth="1"/>
    <col min="127" max="127" width="7.75" bestFit="1" customWidth="1"/>
    <col min="128" max="130" width="9.25" bestFit="1" customWidth="1"/>
    <col min="131" max="131" width="7.75" bestFit="1" customWidth="1"/>
    <col min="132" max="133" width="8.375" bestFit="1" customWidth="1"/>
    <col min="134" max="134" width="7.75" bestFit="1" customWidth="1"/>
    <col min="135" max="136" width="8.375" bestFit="1" customWidth="1"/>
    <col min="137" max="137" width="7.75" bestFit="1" customWidth="1"/>
    <col min="138" max="138" width="9.25" bestFit="1" customWidth="1"/>
    <col min="139" max="139" width="7.75" bestFit="1" customWidth="1"/>
    <col min="140" max="141" width="8.375" bestFit="1" customWidth="1"/>
    <col min="142" max="142" width="7.75" bestFit="1" customWidth="1"/>
    <col min="143" max="143" width="4.625" bestFit="1" customWidth="1"/>
    <col min="144" max="144" width="7.75" bestFit="1" customWidth="1"/>
    <col min="145" max="146" width="9.25" bestFit="1" customWidth="1"/>
    <col min="147" max="147" width="7.75" bestFit="1" customWidth="1"/>
    <col min="148" max="148" width="5.625" bestFit="1" customWidth="1"/>
    <col min="149" max="149" width="7.75" bestFit="1" customWidth="1"/>
    <col min="150" max="152" width="9.25" bestFit="1" customWidth="1"/>
    <col min="153" max="153" width="7.75" bestFit="1" customWidth="1"/>
    <col min="154" max="155" width="9.25" bestFit="1" customWidth="1"/>
    <col min="156" max="156" width="7.75" bestFit="1" customWidth="1"/>
    <col min="157" max="157" width="4.625" bestFit="1" customWidth="1"/>
    <col min="158" max="158" width="7.75" bestFit="1" customWidth="1"/>
    <col min="159" max="161" width="9.25" bestFit="1" customWidth="1"/>
    <col min="162" max="162" width="7.75" bestFit="1" customWidth="1"/>
    <col min="163" max="163" width="9.25" bestFit="1" customWidth="1"/>
    <col min="164" max="164" width="7.75" bestFit="1" customWidth="1"/>
    <col min="165" max="165" width="9.25" bestFit="1" customWidth="1"/>
    <col min="166" max="166" width="7.75" bestFit="1" customWidth="1"/>
    <col min="167" max="168" width="9.25" bestFit="1" customWidth="1"/>
    <col min="169" max="169" width="7.75" bestFit="1" customWidth="1"/>
    <col min="170" max="171" width="9.25" bestFit="1" customWidth="1"/>
    <col min="172" max="172" width="7.75" bestFit="1" customWidth="1"/>
    <col min="173" max="173" width="9.25" bestFit="1" customWidth="1"/>
    <col min="174" max="174" width="7.75" bestFit="1" customWidth="1"/>
    <col min="175" max="175" width="5.625" bestFit="1" customWidth="1"/>
    <col min="176" max="176" width="7.75" bestFit="1" customWidth="1"/>
    <col min="177" max="178" width="8.375" bestFit="1" customWidth="1"/>
    <col min="179" max="179" width="7.75" bestFit="1" customWidth="1"/>
    <col min="180" max="181" width="9.25" bestFit="1" customWidth="1"/>
    <col min="182" max="182" width="7.75" bestFit="1" customWidth="1"/>
    <col min="183" max="183" width="5.625" bestFit="1" customWidth="1"/>
    <col min="184" max="184" width="7.75" bestFit="1" customWidth="1"/>
    <col min="185" max="186" width="9.25" bestFit="1" customWidth="1"/>
    <col min="187" max="187" width="7.75" bestFit="1" customWidth="1"/>
    <col min="188" max="188" width="5.625" bestFit="1" customWidth="1"/>
    <col min="189" max="189" width="7.75" bestFit="1" customWidth="1"/>
    <col min="190" max="191" width="9.25" bestFit="1" customWidth="1"/>
    <col min="192" max="192" width="7.75" bestFit="1" customWidth="1"/>
    <col min="193" max="193" width="9.25" bestFit="1" customWidth="1"/>
    <col min="194" max="194" width="7.75" bestFit="1" customWidth="1"/>
    <col min="195" max="197" width="9.25" bestFit="1" customWidth="1"/>
    <col min="198" max="198" width="7.75" bestFit="1" customWidth="1"/>
    <col min="199" max="200" width="9.25" bestFit="1" customWidth="1"/>
    <col min="201" max="201" width="7.75" bestFit="1" customWidth="1"/>
    <col min="202" max="203" width="9.25" bestFit="1" customWidth="1"/>
    <col min="204" max="204" width="7.75" bestFit="1" customWidth="1"/>
    <col min="205" max="205" width="9.25" bestFit="1" customWidth="1"/>
    <col min="206" max="206" width="7.75" bestFit="1" customWidth="1"/>
    <col min="207" max="209" width="9.25" bestFit="1" customWidth="1"/>
    <col min="210" max="210" width="7.75" bestFit="1" customWidth="1"/>
    <col min="211" max="213" width="9.25" bestFit="1" customWidth="1"/>
    <col min="214" max="214" width="7.75" bestFit="1" customWidth="1"/>
    <col min="215" max="216" width="9.25" bestFit="1" customWidth="1"/>
    <col min="217" max="217" width="7.75" bestFit="1" customWidth="1"/>
    <col min="218" max="218" width="9.25" bestFit="1" customWidth="1"/>
    <col min="219" max="219" width="7.75" bestFit="1" customWidth="1"/>
    <col min="220" max="220" width="8.375" bestFit="1" customWidth="1"/>
    <col min="221" max="221" width="7.75" bestFit="1" customWidth="1"/>
    <col min="222" max="223" width="9.25" bestFit="1" customWidth="1"/>
    <col min="224" max="224" width="7.75" bestFit="1" customWidth="1"/>
    <col min="225" max="226" width="9.25" bestFit="1" customWidth="1"/>
    <col min="227" max="227" width="7.75" bestFit="1" customWidth="1"/>
    <col min="228" max="228" width="9.25" bestFit="1" customWidth="1"/>
    <col min="229" max="229" width="7.75" bestFit="1" customWidth="1"/>
    <col min="230" max="232" width="9.25" bestFit="1" customWidth="1"/>
    <col min="233" max="233" width="7.75" bestFit="1" customWidth="1"/>
    <col min="234" max="234" width="9.25" bestFit="1" customWidth="1"/>
    <col min="235" max="235" width="7.75" bestFit="1" customWidth="1"/>
    <col min="236" max="236" width="9.25" bestFit="1" customWidth="1"/>
    <col min="237" max="237" width="7.75" bestFit="1" customWidth="1"/>
    <col min="238" max="238" width="9.25" bestFit="1" customWidth="1"/>
    <col min="239" max="239" width="7.75" bestFit="1" customWidth="1"/>
    <col min="240" max="240" width="9.25" bestFit="1" customWidth="1"/>
    <col min="241" max="241" width="7.75" bestFit="1" customWidth="1"/>
    <col min="242" max="243" width="9.25" bestFit="1" customWidth="1"/>
    <col min="244" max="244" width="8.75" bestFit="1" customWidth="1"/>
    <col min="245" max="246" width="9.25" bestFit="1" customWidth="1"/>
    <col min="247" max="247" width="8.75" bestFit="1" customWidth="1"/>
    <col min="248" max="249" width="9.25" bestFit="1" customWidth="1"/>
    <col min="250" max="250" width="8.75" bestFit="1" customWidth="1"/>
    <col min="251" max="251" width="9.25" bestFit="1" customWidth="1"/>
    <col min="252" max="252" width="8.75" bestFit="1" customWidth="1"/>
    <col min="253" max="253" width="5.625" bestFit="1" customWidth="1"/>
    <col min="254" max="254" width="8.75" bestFit="1" customWidth="1"/>
    <col min="255" max="256" width="9.25" bestFit="1" customWidth="1"/>
    <col min="257" max="257" width="8.75" bestFit="1" customWidth="1"/>
    <col min="258" max="259" width="9.25" bestFit="1" customWidth="1"/>
    <col min="260" max="260" width="8.75" bestFit="1" customWidth="1"/>
    <col min="261" max="262" width="9.25" bestFit="1" customWidth="1"/>
    <col min="263" max="263" width="8.75" bestFit="1" customWidth="1"/>
    <col min="264" max="264" width="5.625" bestFit="1" customWidth="1"/>
    <col min="265" max="265" width="8.75" bestFit="1" customWidth="1"/>
    <col min="266" max="266" width="9.25" bestFit="1" customWidth="1"/>
    <col min="267" max="267" width="8.75" bestFit="1" customWidth="1"/>
    <col min="268" max="269" width="9.25" bestFit="1" customWidth="1"/>
    <col min="270" max="270" width="8.75" bestFit="1" customWidth="1"/>
    <col min="271" max="272" width="9.25" bestFit="1" customWidth="1"/>
    <col min="273" max="273" width="8.75" bestFit="1" customWidth="1"/>
    <col min="274" max="275" width="9.25" bestFit="1" customWidth="1"/>
    <col min="276" max="276" width="8.75" bestFit="1" customWidth="1"/>
    <col min="277" max="279" width="9.25" bestFit="1" customWidth="1"/>
    <col min="280" max="280" width="8.75" bestFit="1" customWidth="1"/>
    <col min="281" max="282" width="9.25" bestFit="1" customWidth="1"/>
    <col min="283" max="283" width="8.75" bestFit="1" customWidth="1"/>
    <col min="284" max="284" width="9.25" bestFit="1" customWidth="1"/>
    <col min="285" max="285" width="8.75" bestFit="1" customWidth="1"/>
    <col min="286" max="287" width="9.25" bestFit="1" customWidth="1"/>
    <col min="288" max="288" width="8.75" bestFit="1" customWidth="1"/>
    <col min="289" max="289" width="5.625" bestFit="1" customWidth="1"/>
    <col min="290" max="290" width="8.75" bestFit="1" customWidth="1"/>
    <col min="291" max="291" width="9.25" bestFit="1" customWidth="1"/>
    <col min="292" max="292" width="8.75" bestFit="1" customWidth="1"/>
    <col min="293" max="293" width="5.625" bestFit="1" customWidth="1"/>
    <col min="294" max="294" width="8.75" bestFit="1" customWidth="1"/>
    <col min="295" max="296" width="9.25" bestFit="1" customWidth="1"/>
    <col min="297" max="297" width="8.75" bestFit="1" customWidth="1"/>
    <col min="298" max="298" width="9.25" bestFit="1" customWidth="1"/>
    <col min="299" max="299" width="8.75" bestFit="1" customWidth="1"/>
    <col min="300" max="300" width="9.25" bestFit="1" customWidth="1"/>
    <col min="301" max="301" width="8.75" bestFit="1" customWidth="1"/>
    <col min="302" max="302" width="9.25" bestFit="1" customWidth="1"/>
    <col min="303" max="303" width="8.75" bestFit="1" customWidth="1"/>
    <col min="304" max="304" width="9.25" bestFit="1" customWidth="1"/>
    <col min="305" max="305" width="8.75" bestFit="1" customWidth="1"/>
    <col min="306" max="307" width="9.25" bestFit="1" customWidth="1"/>
    <col min="308" max="308" width="8.75" bestFit="1" customWidth="1"/>
    <col min="309" max="310" width="9.25" bestFit="1" customWidth="1"/>
    <col min="311" max="311" width="8.75" bestFit="1" customWidth="1"/>
    <col min="312" max="312" width="9.25" bestFit="1" customWidth="1"/>
    <col min="313" max="313" width="8.75" bestFit="1" customWidth="1"/>
    <col min="314" max="315" width="9.25" bestFit="1" customWidth="1"/>
    <col min="316" max="316" width="8.75" bestFit="1" customWidth="1"/>
    <col min="317" max="318" width="9.25" bestFit="1" customWidth="1"/>
    <col min="319" max="319" width="8.75" bestFit="1" customWidth="1"/>
    <col min="320" max="321" width="9.25" bestFit="1" customWidth="1"/>
    <col min="322" max="322" width="8.75" bestFit="1" customWidth="1"/>
    <col min="323" max="324" width="9.25" bestFit="1" customWidth="1"/>
    <col min="325" max="325" width="8.75" bestFit="1" customWidth="1"/>
    <col min="326" max="326" width="9.25" bestFit="1" customWidth="1"/>
    <col min="327" max="327" width="8.75" bestFit="1" customWidth="1"/>
    <col min="328" max="329" width="9.25" bestFit="1" customWidth="1"/>
    <col min="330" max="330" width="8.75" bestFit="1" customWidth="1"/>
    <col min="331" max="332" width="9.25" bestFit="1" customWidth="1"/>
    <col min="333" max="333" width="8.75" bestFit="1" customWidth="1"/>
    <col min="334" max="335" width="9.25" bestFit="1" customWidth="1"/>
    <col min="336" max="336" width="8.75" bestFit="1" customWidth="1"/>
    <col min="337" max="337" width="9.25" bestFit="1" customWidth="1"/>
    <col min="338" max="338" width="8.75" bestFit="1" customWidth="1"/>
    <col min="339" max="340" width="9.25" bestFit="1" customWidth="1"/>
    <col min="341" max="341" width="8.75" bestFit="1" customWidth="1"/>
    <col min="342" max="342" width="9.25" bestFit="1" customWidth="1"/>
    <col min="343" max="343" width="8.75" bestFit="1" customWidth="1"/>
    <col min="344" max="344" width="5.625" bestFit="1" customWidth="1"/>
    <col min="345" max="345" width="8.75" bestFit="1" customWidth="1"/>
    <col min="346" max="346" width="9.25" bestFit="1" customWidth="1"/>
    <col min="347" max="347" width="8.75" bestFit="1" customWidth="1"/>
    <col min="348" max="349" width="9.25" bestFit="1" customWidth="1"/>
    <col min="350" max="350" width="8.75" bestFit="1" customWidth="1"/>
    <col min="351" max="351" width="9.25" bestFit="1" customWidth="1"/>
    <col min="352" max="352" width="8.75" bestFit="1" customWidth="1"/>
    <col min="353" max="353" width="8.375" bestFit="1" customWidth="1"/>
    <col min="354" max="354" width="8.75" bestFit="1" customWidth="1"/>
    <col min="355" max="355" width="9.25" bestFit="1" customWidth="1"/>
    <col min="356" max="356" width="8.75" bestFit="1" customWidth="1"/>
    <col min="357" max="358" width="9.25" bestFit="1" customWidth="1"/>
    <col min="359" max="359" width="8.75" bestFit="1" customWidth="1"/>
    <col min="360" max="360" width="9.25" bestFit="1" customWidth="1"/>
    <col min="361" max="361" width="8.75" bestFit="1" customWidth="1"/>
    <col min="362" max="362" width="9.25" bestFit="1" customWidth="1"/>
    <col min="363" max="363" width="8.75" bestFit="1" customWidth="1"/>
    <col min="364" max="364" width="9.25" bestFit="1" customWidth="1"/>
    <col min="365" max="365" width="8.75" bestFit="1" customWidth="1"/>
    <col min="366" max="366" width="5.625" bestFit="1" customWidth="1"/>
    <col min="367" max="367" width="8.75" bestFit="1" customWidth="1"/>
    <col min="368" max="369" width="9.25" bestFit="1" customWidth="1"/>
    <col min="370" max="370" width="8.75" bestFit="1" customWidth="1"/>
    <col min="371" max="371" width="9.25" bestFit="1" customWidth="1"/>
    <col min="372" max="372" width="8.75" bestFit="1" customWidth="1"/>
    <col min="373" max="374" width="9.25" bestFit="1" customWidth="1"/>
    <col min="375" max="375" width="8.75" bestFit="1" customWidth="1"/>
    <col min="376" max="377" width="9.25" bestFit="1" customWidth="1"/>
    <col min="378" max="378" width="8.75" bestFit="1" customWidth="1"/>
    <col min="379" max="379" width="9.25" bestFit="1" customWidth="1"/>
    <col min="380" max="380" width="8.75" bestFit="1" customWidth="1"/>
    <col min="381" max="381" width="9.25" bestFit="1" customWidth="1"/>
    <col min="382" max="382" width="8.75" bestFit="1" customWidth="1"/>
    <col min="383" max="384" width="9.25" bestFit="1" customWidth="1"/>
    <col min="385" max="385" width="8.75" bestFit="1" customWidth="1"/>
    <col min="386" max="386" width="9.25" bestFit="1" customWidth="1"/>
    <col min="387" max="387" width="8.75" bestFit="1" customWidth="1"/>
    <col min="388" max="388" width="5.625" bestFit="1" customWidth="1"/>
    <col min="389" max="389" width="8.75" bestFit="1" customWidth="1"/>
    <col min="390" max="390" width="9.25" bestFit="1" customWidth="1"/>
    <col min="391" max="391" width="8.75" bestFit="1" customWidth="1"/>
    <col min="392" max="392" width="9.25" bestFit="1" customWidth="1"/>
    <col min="393" max="393" width="8.75" bestFit="1" customWidth="1"/>
    <col min="394" max="394" width="9.25" bestFit="1" customWidth="1"/>
    <col min="395" max="395" width="8.75" bestFit="1" customWidth="1"/>
    <col min="396" max="396" width="9.25" bestFit="1" customWidth="1"/>
    <col min="397" max="397" width="8.75" bestFit="1" customWidth="1"/>
    <col min="398" max="399" width="9.25" bestFit="1" customWidth="1"/>
    <col min="400" max="400" width="8.75" bestFit="1" customWidth="1"/>
    <col min="401" max="401" width="9.25" bestFit="1" customWidth="1"/>
    <col min="402" max="402" width="8.75" bestFit="1" customWidth="1"/>
    <col min="403" max="403" width="9.25" bestFit="1" customWidth="1"/>
    <col min="404" max="404" width="8.75" bestFit="1" customWidth="1"/>
    <col min="405" max="405" width="9.25" bestFit="1" customWidth="1"/>
    <col min="406" max="406" width="8.75" bestFit="1" customWidth="1"/>
    <col min="407" max="407" width="9.25" bestFit="1" customWidth="1"/>
    <col min="408" max="408" width="8.75" bestFit="1" customWidth="1"/>
    <col min="409" max="409" width="9.25" bestFit="1" customWidth="1"/>
    <col min="410" max="410" width="8.75" bestFit="1" customWidth="1"/>
    <col min="411" max="411" width="9.25" bestFit="1" customWidth="1"/>
    <col min="412" max="412" width="8.75" bestFit="1" customWidth="1"/>
    <col min="413" max="413" width="9.25" bestFit="1" customWidth="1"/>
    <col min="414" max="414" width="8.75" bestFit="1" customWidth="1"/>
    <col min="415" max="415" width="9.25" bestFit="1" customWidth="1"/>
    <col min="416" max="416" width="8.75" bestFit="1" customWidth="1"/>
    <col min="417" max="418" width="9.25" bestFit="1" customWidth="1"/>
    <col min="419" max="419" width="8.75" bestFit="1" customWidth="1"/>
    <col min="420" max="421" width="9.25" bestFit="1" customWidth="1"/>
    <col min="422" max="422" width="8.75" bestFit="1" customWidth="1"/>
    <col min="423" max="423" width="9.25" bestFit="1" customWidth="1"/>
    <col min="424" max="424" width="8.75" bestFit="1" customWidth="1"/>
    <col min="425" max="426" width="9.25" bestFit="1" customWidth="1"/>
    <col min="427" max="427" width="8.75" bestFit="1" customWidth="1"/>
    <col min="428" max="429" width="9.25" bestFit="1" customWidth="1"/>
    <col min="430" max="430" width="8.75" bestFit="1" customWidth="1"/>
    <col min="431" max="431" width="9.25" bestFit="1" customWidth="1"/>
    <col min="432" max="432" width="8.75" bestFit="1" customWidth="1"/>
    <col min="433" max="434" width="9.25" bestFit="1" customWidth="1"/>
    <col min="435" max="435" width="8.75" bestFit="1" customWidth="1"/>
    <col min="436" max="436" width="9.25" bestFit="1" customWidth="1"/>
    <col min="437" max="437" width="8.75" bestFit="1" customWidth="1"/>
    <col min="438" max="438" width="9.25" bestFit="1" customWidth="1"/>
    <col min="439" max="439" width="8.75" bestFit="1" customWidth="1"/>
    <col min="440" max="440" width="9.25" bestFit="1" customWidth="1"/>
    <col min="441" max="441" width="8.75" bestFit="1" customWidth="1"/>
    <col min="442" max="443" width="9.25" bestFit="1" customWidth="1"/>
    <col min="444" max="444" width="8.75" bestFit="1" customWidth="1"/>
    <col min="445" max="445" width="9.25" bestFit="1" customWidth="1"/>
    <col min="446" max="446" width="8.75" bestFit="1" customWidth="1"/>
    <col min="447" max="447" width="9.25" bestFit="1" customWidth="1"/>
    <col min="448" max="448" width="8.75" bestFit="1" customWidth="1"/>
    <col min="449" max="449" width="9.25" bestFit="1" customWidth="1"/>
    <col min="450" max="450" width="8.75" bestFit="1" customWidth="1"/>
    <col min="451" max="451" width="9.25" bestFit="1" customWidth="1"/>
    <col min="452" max="452" width="8.75" bestFit="1" customWidth="1"/>
    <col min="453" max="453" width="9.25" bestFit="1" customWidth="1"/>
    <col min="454" max="454" width="8.75" bestFit="1" customWidth="1"/>
    <col min="455" max="455" width="9.25" bestFit="1" customWidth="1"/>
    <col min="456" max="456" width="8.75" bestFit="1" customWidth="1"/>
    <col min="457" max="457" width="9.25" bestFit="1" customWidth="1"/>
    <col min="458" max="458" width="8.75" bestFit="1" customWidth="1"/>
    <col min="459" max="459" width="5.625" bestFit="1" customWidth="1"/>
    <col min="460" max="460" width="8.75" bestFit="1" customWidth="1"/>
    <col min="461" max="461" width="9.25" bestFit="1" customWidth="1"/>
    <col min="462" max="462" width="8.75" bestFit="1" customWidth="1"/>
    <col min="463" max="463" width="9.25" bestFit="1" customWidth="1"/>
    <col min="464" max="464" width="8.75" bestFit="1" customWidth="1"/>
    <col min="465" max="465" width="9.25" bestFit="1" customWidth="1"/>
    <col min="466" max="466" width="8.75" bestFit="1" customWidth="1"/>
    <col min="467" max="467" width="9.25" bestFit="1" customWidth="1"/>
    <col min="468" max="468" width="8.75" bestFit="1" customWidth="1"/>
    <col min="469" max="469" width="9.25" bestFit="1" customWidth="1"/>
    <col min="470" max="470" width="8.75" bestFit="1" customWidth="1"/>
    <col min="471" max="471" width="9.25" bestFit="1" customWidth="1"/>
    <col min="472" max="472" width="8.75" bestFit="1" customWidth="1"/>
    <col min="473" max="473" width="9.25" bestFit="1" customWidth="1"/>
    <col min="474" max="474" width="8.75" bestFit="1" customWidth="1"/>
    <col min="475" max="476" width="9.25" bestFit="1" customWidth="1"/>
    <col min="477" max="477" width="8.75" bestFit="1" customWidth="1"/>
    <col min="478" max="479" width="9.25" bestFit="1" customWidth="1"/>
    <col min="480" max="480" width="8.75" bestFit="1" customWidth="1"/>
    <col min="481" max="481" width="9.25" bestFit="1" customWidth="1"/>
    <col min="482" max="482" width="8.75" bestFit="1" customWidth="1"/>
    <col min="483" max="483" width="8.375" bestFit="1" customWidth="1"/>
    <col min="484" max="484" width="8.75" bestFit="1" customWidth="1"/>
    <col min="485" max="485" width="9.25" bestFit="1" customWidth="1"/>
    <col min="486" max="486" width="8.75" bestFit="1" customWidth="1"/>
    <col min="487" max="487" width="9.25" bestFit="1" customWidth="1"/>
    <col min="488" max="488" width="8.75" bestFit="1" customWidth="1"/>
    <col min="489" max="489" width="9.25" bestFit="1" customWidth="1"/>
    <col min="490" max="490" width="8.75" bestFit="1" customWidth="1"/>
    <col min="491" max="492" width="9.25" bestFit="1" customWidth="1"/>
    <col min="493" max="493" width="8.75" bestFit="1" customWidth="1"/>
    <col min="494" max="494" width="9.25" bestFit="1" customWidth="1"/>
    <col min="495" max="495" width="8.75" bestFit="1" customWidth="1"/>
    <col min="496" max="496" width="9.25" bestFit="1" customWidth="1"/>
    <col min="497" max="497" width="8.75" bestFit="1" customWidth="1"/>
    <col min="498" max="498" width="9.25" bestFit="1" customWidth="1"/>
    <col min="499" max="499" width="8.75" bestFit="1" customWidth="1"/>
    <col min="500" max="500" width="9.25" bestFit="1" customWidth="1"/>
    <col min="501" max="501" width="8.75" bestFit="1" customWidth="1"/>
    <col min="502" max="503" width="9.25" bestFit="1" customWidth="1"/>
    <col min="504" max="504" width="8.75" bestFit="1" customWidth="1"/>
    <col min="505" max="506" width="9.25" bestFit="1" customWidth="1"/>
    <col min="507" max="507" width="8.75" bestFit="1" customWidth="1"/>
    <col min="508" max="508" width="9.25" bestFit="1" customWidth="1"/>
    <col min="509" max="509" width="8.75" bestFit="1" customWidth="1"/>
    <col min="510" max="510" width="9.25" bestFit="1" customWidth="1"/>
    <col min="511" max="511" width="8.75" bestFit="1" customWidth="1"/>
    <col min="512" max="512" width="9.25" bestFit="1" customWidth="1"/>
    <col min="513" max="513" width="8.75" bestFit="1" customWidth="1"/>
    <col min="514" max="514" width="9.25" bestFit="1" customWidth="1"/>
    <col min="515" max="515" width="8.75" bestFit="1" customWidth="1"/>
    <col min="516" max="516" width="9.25" bestFit="1" customWidth="1"/>
    <col min="517" max="517" width="8.75" bestFit="1" customWidth="1"/>
    <col min="518" max="518" width="9.25" bestFit="1" customWidth="1"/>
    <col min="519" max="519" width="8.75" bestFit="1" customWidth="1"/>
    <col min="520" max="520" width="9.25" bestFit="1" customWidth="1"/>
    <col min="521" max="521" width="8.75" bestFit="1" customWidth="1"/>
    <col min="522" max="522" width="9.25" bestFit="1" customWidth="1"/>
    <col min="523" max="523" width="8.75" bestFit="1" customWidth="1"/>
    <col min="524" max="524" width="9.25" bestFit="1" customWidth="1"/>
    <col min="525" max="525" width="8.75" bestFit="1" customWidth="1"/>
    <col min="526" max="526" width="5.625" bestFit="1" customWidth="1"/>
    <col min="527" max="527" width="8.75" bestFit="1" customWidth="1"/>
    <col min="528" max="528" width="9.25" bestFit="1" customWidth="1"/>
    <col min="529" max="529" width="8.75" bestFit="1" customWidth="1"/>
    <col min="530" max="531" width="9.25" bestFit="1" customWidth="1"/>
    <col min="532" max="532" width="8.75" bestFit="1" customWidth="1"/>
    <col min="533" max="533" width="9.25" bestFit="1" customWidth="1"/>
    <col min="534" max="534" width="8.75" bestFit="1" customWidth="1"/>
    <col min="535" max="535" width="9.25" bestFit="1" customWidth="1"/>
    <col min="536" max="536" width="8.75" bestFit="1" customWidth="1"/>
    <col min="537" max="537" width="5.625" bestFit="1" customWidth="1"/>
    <col min="538" max="538" width="8.75" bestFit="1" customWidth="1"/>
    <col min="539" max="539" width="9.25" bestFit="1" customWidth="1"/>
    <col min="540" max="540" width="8.75" bestFit="1" customWidth="1"/>
    <col min="541" max="541" width="9.25" bestFit="1" customWidth="1"/>
    <col min="542" max="542" width="8.75" bestFit="1" customWidth="1"/>
    <col min="543" max="544" width="9.25" bestFit="1" customWidth="1"/>
    <col min="545" max="545" width="8.75" bestFit="1" customWidth="1"/>
    <col min="546" max="547" width="9.25" bestFit="1" customWidth="1"/>
    <col min="548" max="548" width="8.75" bestFit="1" customWidth="1"/>
    <col min="549" max="549" width="9.25" bestFit="1" customWidth="1"/>
    <col min="550" max="550" width="8.75" bestFit="1" customWidth="1"/>
    <col min="551" max="551" width="9.25" bestFit="1" customWidth="1"/>
    <col min="552" max="552" width="8.75" bestFit="1" customWidth="1"/>
    <col min="553" max="553" width="5.625" bestFit="1" customWidth="1"/>
    <col min="554" max="554" width="8.75" bestFit="1" customWidth="1"/>
    <col min="555" max="555" width="9.25" bestFit="1" customWidth="1"/>
    <col min="556" max="556" width="8.75" bestFit="1" customWidth="1"/>
    <col min="557" max="557" width="5.625" bestFit="1" customWidth="1"/>
    <col min="558" max="558" width="8.75" bestFit="1" customWidth="1"/>
    <col min="559" max="559" width="9.25" bestFit="1" customWidth="1"/>
    <col min="560" max="560" width="8.75" bestFit="1" customWidth="1"/>
    <col min="561" max="561" width="9.25" bestFit="1" customWidth="1"/>
    <col min="562" max="562" width="8.75" bestFit="1" customWidth="1"/>
    <col min="563" max="563" width="9.25" bestFit="1" customWidth="1"/>
    <col min="564" max="564" width="8.75" bestFit="1" customWidth="1"/>
    <col min="565" max="565" width="9.25" bestFit="1" customWidth="1"/>
    <col min="566" max="566" width="8.75" bestFit="1" customWidth="1"/>
    <col min="567" max="567" width="9.25" bestFit="1" customWidth="1"/>
    <col min="568" max="568" width="8.75" bestFit="1" customWidth="1"/>
    <col min="569" max="569" width="9.25" bestFit="1" customWidth="1"/>
    <col min="570" max="570" width="8.75" bestFit="1" customWidth="1"/>
    <col min="571" max="571" width="9.25" bestFit="1" customWidth="1"/>
    <col min="572" max="572" width="8.75" bestFit="1" customWidth="1"/>
    <col min="573" max="573" width="5.625" bestFit="1" customWidth="1"/>
    <col min="574" max="574" width="8.75" bestFit="1" customWidth="1"/>
    <col min="575" max="575" width="9.25" bestFit="1" customWidth="1"/>
    <col min="576" max="576" width="8.75" bestFit="1" customWidth="1"/>
    <col min="577" max="577" width="9.25" bestFit="1" customWidth="1"/>
    <col min="578" max="578" width="8.75" bestFit="1" customWidth="1"/>
    <col min="579" max="579" width="9.25" bestFit="1" customWidth="1"/>
    <col min="580" max="580" width="8.75" bestFit="1" customWidth="1"/>
    <col min="581" max="581" width="9.25" bestFit="1" customWidth="1"/>
    <col min="582" max="582" width="8.75" bestFit="1" customWidth="1"/>
    <col min="583" max="583" width="9.25" bestFit="1" customWidth="1"/>
    <col min="584" max="584" width="8.75" bestFit="1" customWidth="1"/>
    <col min="585" max="585" width="9.25" bestFit="1" customWidth="1"/>
    <col min="586" max="586" width="8.75" bestFit="1" customWidth="1"/>
    <col min="587" max="589" width="9.25" bestFit="1" customWidth="1"/>
    <col min="590" max="590" width="8.75" bestFit="1" customWidth="1"/>
    <col min="591" max="591" width="9.25" bestFit="1" customWidth="1"/>
    <col min="592" max="592" width="8.75" bestFit="1" customWidth="1"/>
    <col min="593" max="593" width="9.25" bestFit="1" customWidth="1"/>
    <col min="594" max="594" width="8.75" bestFit="1" customWidth="1"/>
    <col min="595" max="595" width="9.25" bestFit="1" customWidth="1"/>
    <col min="596" max="596" width="8.75" bestFit="1" customWidth="1"/>
    <col min="597" max="597" width="9.25" bestFit="1" customWidth="1"/>
    <col min="598" max="598" width="8.75" bestFit="1" customWidth="1"/>
    <col min="599" max="599" width="9.25" bestFit="1" customWidth="1"/>
    <col min="600" max="600" width="8.75" bestFit="1" customWidth="1"/>
    <col min="601" max="601" width="9.25" bestFit="1" customWidth="1"/>
    <col min="602" max="602" width="8.75" bestFit="1" customWidth="1"/>
    <col min="603" max="603" width="9.25" bestFit="1" customWidth="1"/>
    <col min="604" max="604" width="8.75" bestFit="1" customWidth="1"/>
    <col min="605" max="605" width="5.625" bestFit="1" customWidth="1"/>
    <col min="606" max="606" width="8.75" bestFit="1" customWidth="1"/>
    <col min="607" max="607" width="5.625" bestFit="1" customWidth="1"/>
    <col min="608" max="608" width="8.75" bestFit="1" customWidth="1"/>
    <col min="609" max="609" width="9.25" bestFit="1" customWidth="1"/>
    <col min="610" max="610" width="8.75" bestFit="1" customWidth="1"/>
    <col min="611" max="611" width="9.25" bestFit="1" customWidth="1"/>
    <col min="612" max="612" width="8.75" bestFit="1" customWidth="1"/>
    <col min="613" max="614" width="9.25" bestFit="1" customWidth="1"/>
    <col min="615" max="615" width="8.75" bestFit="1" customWidth="1"/>
    <col min="616" max="616" width="9.25" bestFit="1" customWidth="1"/>
    <col min="617" max="617" width="8.75" bestFit="1" customWidth="1"/>
    <col min="618" max="618" width="9.25" bestFit="1" customWidth="1"/>
    <col min="619" max="619" width="8.75" bestFit="1" customWidth="1"/>
    <col min="620" max="620" width="9.25" bestFit="1" customWidth="1"/>
    <col min="621" max="621" width="8.75" bestFit="1" customWidth="1"/>
    <col min="622" max="622" width="5.625" bestFit="1" customWidth="1"/>
    <col min="623" max="623" width="8.75" bestFit="1" customWidth="1"/>
    <col min="624" max="624" width="5.625" bestFit="1" customWidth="1"/>
    <col min="625" max="625" width="8.75" bestFit="1" customWidth="1"/>
    <col min="626" max="626" width="9.25" bestFit="1" customWidth="1"/>
    <col min="627" max="627" width="8.75" bestFit="1" customWidth="1"/>
    <col min="628" max="628" width="5.625" bestFit="1" customWidth="1"/>
    <col min="629" max="629" width="8.75" bestFit="1" customWidth="1"/>
    <col min="630" max="630" width="9.25" bestFit="1" customWidth="1"/>
    <col min="631" max="631" width="8.75" bestFit="1" customWidth="1"/>
    <col min="632" max="632" width="9.25" bestFit="1" customWidth="1"/>
    <col min="633" max="633" width="8.75" bestFit="1" customWidth="1"/>
    <col min="634" max="634" width="9.25" bestFit="1" customWidth="1"/>
    <col min="635" max="635" width="8.75" bestFit="1" customWidth="1"/>
    <col min="636" max="637" width="9.25" bestFit="1" customWidth="1"/>
    <col min="638" max="638" width="8.75" bestFit="1" customWidth="1"/>
    <col min="639" max="639" width="9.25" bestFit="1" customWidth="1"/>
    <col min="640" max="640" width="8.75" bestFit="1" customWidth="1"/>
    <col min="641" max="641" width="8.375" bestFit="1" customWidth="1"/>
    <col min="642" max="642" width="8.75" bestFit="1" customWidth="1"/>
    <col min="643" max="643" width="9.25" bestFit="1" customWidth="1"/>
    <col min="644" max="644" width="8.75" bestFit="1" customWidth="1"/>
    <col min="645" max="645" width="8.375" bestFit="1" customWidth="1"/>
    <col min="646" max="646" width="8.75" bestFit="1" customWidth="1"/>
    <col min="647" max="648" width="9.25" bestFit="1" customWidth="1"/>
    <col min="649" max="649" width="8.75" bestFit="1" customWidth="1"/>
    <col min="650" max="650" width="5.625" bestFit="1" customWidth="1"/>
    <col min="651" max="651" width="8.75" bestFit="1" customWidth="1"/>
    <col min="652" max="652" width="9.25" bestFit="1" customWidth="1"/>
    <col min="653" max="653" width="8.75" bestFit="1" customWidth="1"/>
    <col min="654" max="654" width="9.25" bestFit="1" customWidth="1"/>
    <col min="655" max="655" width="8.75" bestFit="1" customWidth="1"/>
    <col min="656" max="656" width="9.25" bestFit="1" customWidth="1"/>
    <col min="657" max="657" width="8.75" bestFit="1" customWidth="1"/>
    <col min="658" max="658" width="5.625" bestFit="1" customWidth="1"/>
    <col min="659" max="659" width="8.75" bestFit="1" customWidth="1"/>
    <col min="660" max="660" width="9.25" bestFit="1" customWidth="1"/>
    <col min="661" max="661" width="8.75" bestFit="1" customWidth="1"/>
    <col min="662" max="662" width="5.625" bestFit="1" customWidth="1"/>
    <col min="663" max="663" width="8.75" bestFit="1" customWidth="1"/>
    <col min="664" max="664" width="9.25" bestFit="1" customWidth="1"/>
    <col min="665" max="665" width="8.75" bestFit="1" customWidth="1"/>
    <col min="666" max="666" width="5.625" bestFit="1" customWidth="1"/>
    <col min="667" max="667" width="8.75" bestFit="1" customWidth="1"/>
    <col min="668" max="668" width="8.375" bestFit="1" customWidth="1"/>
    <col min="669" max="669" width="8.75" bestFit="1" customWidth="1"/>
    <col min="670" max="671" width="8.375" bestFit="1" customWidth="1"/>
    <col min="672" max="672" width="8.75" bestFit="1" customWidth="1"/>
    <col min="673" max="674" width="9.25" bestFit="1" customWidth="1"/>
    <col min="675" max="675" width="8.75" bestFit="1" customWidth="1"/>
    <col min="676" max="677" width="9.25" bestFit="1" customWidth="1"/>
    <col min="678" max="678" width="8.75" bestFit="1" customWidth="1"/>
    <col min="679" max="679" width="9.25" bestFit="1" customWidth="1"/>
    <col min="680" max="680" width="8.75" bestFit="1" customWidth="1"/>
    <col min="681" max="681" width="9.25" bestFit="1" customWidth="1"/>
    <col min="682" max="682" width="8.75" bestFit="1" customWidth="1"/>
    <col min="683" max="683" width="9.25" bestFit="1" customWidth="1"/>
    <col min="684" max="684" width="8.75" bestFit="1" customWidth="1"/>
    <col min="685" max="685" width="9.25" bestFit="1" customWidth="1"/>
    <col min="686" max="686" width="8.75" bestFit="1" customWidth="1"/>
    <col min="687" max="687" width="9.25" bestFit="1" customWidth="1"/>
    <col min="688" max="688" width="8.75" bestFit="1" customWidth="1"/>
    <col min="689" max="689" width="9.25" bestFit="1" customWidth="1"/>
    <col min="690" max="690" width="8.75" bestFit="1" customWidth="1"/>
    <col min="691" max="691" width="5.625" bestFit="1" customWidth="1"/>
    <col min="692" max="692" width="8.75" bestFit="1" customWidth="1"/>
    <col min="693" max="693" width="5.625" bestFit="1" customWidth="1"/>
    <col min="694" max="694" width="8.75" bestFit="1" customWidth="1"/>
    <col min="695" max="695" width="5.625" bestFit="1" customWidth="1"/>
    <col min="696" max="696" width="8.75" bestFit="1" customWidth="1"/>
    <col min="697" max="698" width="9.25" bestFit="1" customWidth="1"/>
    <col min="699" max="699" width="8.75" bestFit="1" customWidth="1"/>
    <col min="700" max="700" width="5.625" bestFit="1" customWidth="1"/>
    <col min="701" max="701" width="8.75" bestFit="1" customWidth="1"/>
    <col min="702" max="702" width="8.375" bestFit="1" customWidth="1"/>
    <col min="703" max="703" width="8.75" bestFit="1" customWidth="1"/>
    <col min="704" max="704" width="8.375" bestFit="1" customWidth="1"/>
    <col min="705" max="705" width="8.75" bestFit="1" customWidth="1"/>
    <col min="706" max="706" width="9.25" bestFit="1" customWidth="1"/>
    <col min="707" max="707" width="8.75" bestFit="1" customWidth="1"/>
    <col min="708" max="708" width="5.625" bestFit="1" customWidth="1"/>
    <col min="709" max="709" width="8.75" bestFit="1" customWidth="1"/>
    <col min="710" max="710" width="9.25" bestFit="1" customWidth="1"/>
    <col min="711" max="711" width="8.75" bestFit="1" customWidth="1"/>
    <col min="712" max="712" width="9.25" bestFit="1" customWidth="1"/>
    <col min="713" max="713" width="8.75" bestFit="1" customWidth="1"/>
    <col min="714" max="715" width="9.25" bestFit="1" customWidth="1"/>
    <col min="716" max="716" width="8.75" bestFit="1" customWidth="1"/>
    <col min="717" max="717" width="9.25" bestFit="1" customWidth="1"/>
    <col min="718" max="718" width="8.75" bestFit="1" customWidth="1"/>
    <col min="719" max="719" width="5.625" bestFit="1" customWidth="1"/>
    <col min="720" max="720" width="8.75" bestFit="1" customWidth="1"/>
    <col min="721" max="721" width="5.625" bestFit="1" customWidth="1"/>
    <col min="722" max="722" width="8.75" bestFit="1" customWidth="1"/>
    <col min="723" max="723" width="5.625" bestFit="1" customWidth="1"/>
    <col min="724" max="724" width="8.75" bestFit="1" customWidth="1"/>
    <col min="725" max="725" width="9.25" bestFit="1" customWidth="1"/>
    <col min="726" max="726" width="8.75" bestFit="1" customWidth="1"/>
    <col min="727" max="727" width="5.625" bestFit="1" customWidth="1"/>
    <col min="728" max="728" width="8.75" bestFit="1" customWidth="1"/>
    <col min="729" max="729" width="8.375" bestFit="1" customWidth="1"/>
    <col min="730" max="730" width="8.75" bestFit="1" customWidth="1"/>
    <col min="731" max="731" width="5.625" bestFit="1" customWidth="1"/>
    <col min="732" max="732" width="8.75" bestFit="1" customWidth="1"/>
    <col min="733" max="733" width="5.625" bestFit="1" customWidth="1"/>
    <col min="734" max="734" width="8.75" bestFit="1" customWidth="1"/>
    <col min="735" max="735" width="8.375" bestFit="1" customWidth="1"/>
    <col min="736" max="736" width="8.75" bestFit="1" customWidth="1"/>
    <col min="737" max="737" width="8.375" bestFit="1" customWidth="1"/>
    <col min="738" max="738" width="8.75" bestFit="1" customWidth="1"/>
    <col min="739" max="739" width="9.25" bestFit="1" customWidth="1"/>
    <col min="740" max="740" width="8.75" bestFit="1" customWidth="1"/>
    <col min="741" max="741" width="5.625" bestFit="1" customWidth="1"/>
    <col min="742" max="742" width="8.75" bestFit="1" customWidth="1"/>
    <col min="743" max="743" width="5.625" bestFit="1" customWidth="1"/>
    <col min="744" max="744" width="8.75" bestFit="1" customWidth="1"/>
    <col min="745" max="745" width="9.25" bestFit="1" customWidth="1"/>
    <col min="746" max="746" width="8.75" bestFit="1" customWidth="1"/>
    <col min="747" max="747" width="5.625" bestFit="1" customWidth="1"/>
    <col min="748" max="748" width="8.75" bestFit="1" customWidth="1"/>
    <col min="749" max="749" width="5.625" bestFit="1" customWidth="1"/>
    <col min="750" max="750" width="8.75" bestFit="1" customWidth="1"/>
    <col min="751" max="751" width="5.625" bestFit="1" customWidth="1"/>
    <col min="752" max="752" width="8.75" bestFit="1" customWidth="1"/>
    <col min="753" max="754" width="9.25" bestFit="1" customWidth="1"/>
    <col min="755" max="755" width="8.75" bestFit="1" customWidth="1"/>
    <col min="756" max="756" width="5.625" bestFit="1" customWidth="1"/>
    <col min="757" max="757" width="8.75" bestFit="1" customWidth="1"/>
    <col min="758" max="758" width="5.625" bestFit="1" customWidth="1"/>
    <col min="759" max="759" width="8.75" bestFit="1" customWidth="1"/>
    <col min="760" max="760" width="5.625" bestFit="1" customWidth="1"/>
    <col min="761" max="761" width="8.75" bestFit="1" customWidth="1"/>
    <col min="762" max="763" width="9.25" bestFit="1" customWidth="1"/>
    <col min="764" max="764" width="8.75" bestFit="1" customWidth="1"/>
    <col min="765" max="765" width="5.625" bestFit="1" customWidth="1"/>
    <col min="766" max="766" width="8.75" bestFit="1" customWidth="1"/>
    <col min="767" max="767" width="5.625" bestFit="1" customWidth="1"/>
    <col min="768" max="768" width="8.75" bestFit="1" customWidth="1"/>
    <col min="769" max="769" width="5.625" bestFit="1" customWidth="1"/>
    <col min="770" max="770" width="8.75" bestFit="1" customWidth="1"/>
    <col min="771" max="771" width="5.625" bestFit="1" customWidth="1"/>
    <col min="772" max="772" width="8.75" bestFit="1" customWidth="1"/>
    <col min="773" max="773" width="9.25" bestFit="1" customWidth="1"/>
    <col min="774" max="774" width="8.75" bestFit="1" customWidth="1"/>
    <col min="775" max="775" width="9.25" bestFit="1" customWidth="1"/>
    <col min="776" max="776" width="8.75" bestFit="1" customWidth="1"/>
    <col min="777" max="777" width="5.625" bestFit="1" customWidth="1"/>
    <col min="778" max="778" width="8.75" bestFit="1" customWidth="1"/>
    <col min="779" max="779" width="5.625" bestFit="1" customWidth="1"/>
    <col min="780" max="780" width="8.75" bestFit="1" customWidth="1"/>
    <col min="781" max="781" width="5.625" bestFit="1" customWidth="1"/>
    <col min="782" max="782" width="8.75" bestFit="1" customWidth="1"/>
    <col min="783" max="783" width="5.625" bestFit="1" customWidth="1"/>
    <col min="784" max="784" width="8.75" bestFit="1" customWidth="1"/>
    <col min="785" max="785" width="5.625" bestFit="1" customWidth="1"/>
    <col min="786" max="786" width="8.75" bestFit="1" customWidth="1"/>
    <col min="787" max="787" width="9.25" bestFit="1" customWidth="1"/>
    <col min="788" max="788" width="8.75" bestFit="1" customWidth="1"/>
    <col min="789" max="789" width="5.625" bestFit="1" customWidth="1"/>
    <col min="790" max="790" width="8.75" bestFit="1" customWidth="1"/>
    <col min="791" max="791" width="5.625" bestFit="1" customWidth="1"/>
    <col min="792" max="792" width="8.75" bestFit="1" customWidth="1"/>
    <col min="793" max="793" width="5.625" bestFit="1" customWidth="1"/>
    <col min="794" max="794" width="8.75" bestFit="1" customWidth="1"/>
    <col min="795" max="795" width="5.625" bestFit="1" customWidth="1"/>
    <col min="796" max="796" width="8.75" bestFit="1" customWidth="1"/>
    <col min="797" max="797" width="5.625" bestFit="1" customWidth="1"/>
    <col min="798" max="798" width="8.75" bestFit="1" customWidth="1"/>
    <col min="799" max="799" width="5.625" bestFit="1" customWidth="1"/>
    <col min="800" max="800" width="8.75" bestFit="1" customWidth="1"/>
    <col min="801" max="801" width="5.625" bestFit="1" customWidth="1"/>
    <col min="802" max="802" width="8.75" bestFit="1" customWidth="1"/>
    <col min="803" max="803" width="5.625" bestFit="1" customWidth="1"/>
    <col min="804" max="804" width="8.75" bestFit="1" customWidth="1"/>
    <col min="805" max="805" width="9.25" bestFit="1" customWidth="1"/>
    <col min="806" max="806" width="8.75" bestFit="1" customWidth="1"/>
    <col min="807" max="807" width="8.375" bestFit="1" customWidth="1"/>
    <col min="808" max="808" width="8.75" bestFit="1" customWidth="1"/>
    <col min="809" max="809" width="9.25" bestFit="1" customWidth="1"/>
    <col min="810" max="810" width="8.75" bestFit="1" customWidth="1"/>
    <col min="811" max="811" width="5.625" bestFit="1" customWidth="1"/>
    <col min="812" max="812" width="8.75" bestFit="1" customWidth="1"/>
    <col min="813" max="813" width="9.25" bestFit="1" customWidth="1"/>
    <col min="814" max="814" width="8.75" bestFit="1" customWidth="1"/>
    <col min="815" max="815" width="5.625" bestFit="1" customWidth="1"/>
    <col min="816" max="816" width="8.75" bestFit="1" customWidth="1"/>
    <col min="817" max="817" width="5.625" bestFit="1" customWidth="1"/>
    <col min="818" max="818" width="8.75" bestFit="1" customWidth="1"/>
    <col min="819" max="819" width="5.625" bestFit="1" customWidth="1"/>
    <col min="820" max="820" width="8.75" bestFit="1" customWidth="1"/>
    <col min="821" max="821" width="5.625" bestFit="1" customWidth="1"/>
    <col min="822" max="822" width="8.75" bestFit="1" customWidth="1"/>
    <col min="823" max="823" width="5.625" bestFit="1" customWidth="1"/>
    <col min="824" max="824" width="8.75" bestFit="1" customWidth="1"/>
    <col min="825" max="825" width="5.625" bestFit="1" customWidth="1"/>
    <col min="826" max="826" width="8.75" bestFit="1" customWidth="1"/>
    <col min="827" max="827" width="9.25" bestFit="1" customWidth="1"/>
    <col min="828" max="828" width="8.75" bestFit="1" customWidth="1"/>
    <col min="829" max="829" width="5.625" bestFit="1" customWidth="1"/>
    <col min="830" max="830" width="8.75" bestFit="1" customWidth="1"/>
    <col min="831" max="831" width="8.375" bestFit="1" customWidth="1"/>
    <col min="832" max="832" width="8.75" bestFit="1" customWidth="1"/>
    <col min="833" max="833" width="9.25" bestFit="1" customWidth="1"/>
    <col min="834" max="834" width="8.75" bestFit="1" customWidth="1"/>
    <col min="835" max="835" width="6.625" bestFit="1" customWidth="1"/>
    <col min="836" max="836" width="9.75" bestFit="1" customWidth="1"/>
    <col min="837" max="837" width="9.25" bestFit="1" customWidth="1"/>
    <col min="838" max="838" width="9.75" bestFit="1" customWidth="1"/>
    <col min="839" max="839" width="9.25" bestFit="1" customWidth="1"/>
    <col min="840" max="840" width="9.75" bestFit="1" customWidth="1"/>
    <col min="841" max="841" width="6.625" bestFit="1" customWidth="1"/>
    <col min="842" max="842" width="9.75" bestFit="1" customWidth="1"/>
    <col min="843" max="843" width="9.25" bestFit="1" customWidth="1"/>
    <col min="844" max="844" width="9.75" bestFit="1" customWidth="1"/>
    <col min="845" max="845" width="6.625" bestFit="1" customWidth="1"/>
    <col min="846" max="846" width="9.75" bestFit="1" customWidth="1"/>
    <col min="847" max="847" width="6.625" bestFit="1" customWidth="1"/>
    <col min="848" max="848" width="9.75" bestFit="1" customWidth="1"/>
    <col min="849" max="849" width="6.625" bestFit="1" customWidth="1"/>
    <col min="850" max="850" width="9.75" bestFit="1" customWidth="1"/>
    <col min="851" max="851" width="9.25" bestFit="1" customWidth="1"/>
    <col min="852" max="852" width="9.75" bestFit="1" customWidth="1"/>
    <col min="853" max="853" width="6.625" bestFit="1" customWidth="1"/>
    <col min="854" max="854" width="9.75" bestFit="1" customWidth="1"/>
    <col min="855" max="855" width="9.25" bestFit="1" customWidth="1"/>
    <col min="856" max="856" width="9.75" bestFit="1" customWidth="1"/>
    <col min="857" max="857" width="6.625" bestFit="1" customWidth="1"/>
    <col min="858" max="858" width="9.75" bestFit="1" customWidth="1"/>
    <col min="859" max="859" width="9.25" bestFit="1" customWidth="1"/>
    <col min="860" max="860" width="9.75" bestFit="1" customWidth="1"/>
    <col min="861" max="861" width="9.25" bestFit="1" customWidth="1"/>
    <col min="862" max="862" width="9.75" bestFit="1" customWidth="1"/>
    <col min="863" max="863" width="6.625" bestFit="1" customWidth="1"/>
    <col min="864" max="864" width="9.75" bestFit="1" customWidth="1"/>
    <col min="865" max="866" width="9.25" bestFit="1" customWidth="1"/>
    <col min="867" max="867" width="9.75" bestFit="1" customWidth="1"/>
    <col min="868" max="868" width="6.625" bestFit="1" customWidth="1"/>
    <col min="869" max="869" width="9.75" bestFit="1" customWidth="1"/>
    <col min="870" max="870" width="6.625" bestFit="1" customWidth="1"/>
    <col min="871" max="871" width="9.75" bestFit="1" customWidth="1"/>
    <col min="872" max="872" width="8.375" bestFit="1" customWidth="1"/>
    <col min="873" max="873" width="9.75" bestFit="1" customWidth="1"/>
    <col min="874" max="874" width="6.625" bestFit="1" customWidth="1"/>
    <col min="875" max="875" width="9.75" bestFit="1" customWidth="1"/>
    <col min="876" max="876" width="9.25" bestFit="1" customWidth="1"/>
    <col min="877" max="877" width="9.75" bestFit="1" customWidth="1"/>
    <col min="878" max="878" width="9.25" bestFit="1" customWidth="1"/>
    <col min="879" max="879" width="9.75" bestFit="1" customWidth="1"/>
    <col min="880" max="880" width="9.25" bestFit="1" customWidth="1"/>
    <col min="881" max="881" width="9.75" bestFit="1" customWidth="1"/>
    <col min="882" max="882" width="9.25" bestFit="1" customWidth="1"/>
    <col min="883" max="883" width="9.75" bestFit="1" customWidth="1"/>
    <col min="884" max="884" width="6.625" bestFit="1" customWidth="1"/>
    <col min="885" max="885" width="9.75" bestFit="1" customWidth="1"/>
    <col min="886" max="886" width="6.625" bestFit="1" customWidth="1"/>
    <col min="887" max="887" width="9.75" bestFit="1" customWidth="1"/>
    <col min="888" max="888" width="6.625" bestFit="1" customWidth="1"/>
    <col min="889" max="889" width="9.75" bestFit="1" customWidth="1"/>
    <col min="890" max="890" width="8.375" bestFit="1" customWidth="1"/>
    <col min="891" max="891" width="9.75" bestFit="1" customWidth="1"/>
    <col min="892" max="892" width="6.625" bestFit="1" customWidth="1"/>
    <col min="893" max="893" width="9.75" bestFit="1" customWidth="1"/>
    <col min="894" max="894" width="6.625" bestFit="1" customWidth="1"/>
    <col min="895" max="895" width="9.75" bestFit="1" customWidth="1"/>
    <col min="896" max="896" width="6.625" bestFit="1" customWidth="1"/>
    <col min="897" max="897" width="9.75" bestFit="1" customWidth="1"/>
    <col min="898" max="898" width="6.625" bestFit="1" customWidth="1"/>
    <col min="899" max="899" width="9.75" bestFit="1" customWidth="1"/>
    <col min="900" max="900" width="9.25" bestFit="1" customWidth="1"/>
    <col min="901" max="901" width="9.75" bestFit="1" customWidth="1"/>
    <col min="902" max="902" width="6.625" bestFit="1" customWidth="1"/>
    <col min="903" max="903" width="9.75" bestFit="1" customWidth="1"/>
    <col min="904" max="904" width="6.625" bestFit="1" customWidth="1"/>
    <col min="905" max="905" width="9.75" bestFit="1" customWidth="1"/>
    <col min="906" max="906" width="9.25" bestFit="1" customWidth="1"/>
    <col min="907" max="907" width="9.75" bestFit="1" customWidth="1"/>
    <col min="908" max="908" width="6.625" bestFit="1" customWidth="1"/>
    <col min="909" max="909" width="9.75" bestFit="1" customWidth="1"/>
    <col min="910" max="910" width="9.25" bestFit="1" customWidth="1"/>
    <col min="911" max="911" width="9.75" bestFit="1" customWidth="1"/>
    <col min="912" max="912" width="6.625" bestFit="1" customWidth="1"/>
    <col min="913" max="913" width="9.75" bestFit="1" customWidth="1"/>
    <col min="914" max="915" width="9.25" bestFit="1" customWidth="1"/>
    <col min="916" max="916" width="9.75" bestFit="1" customWidth="1"/>
    <col min="917" max="917" width="6.625" bestFit="1" customWidth="1"/>
    <col min="918" max="918" width="9.75" bestFit="1" customWidth="1"/>
    <col min="919" max="919" width="9.25" bestFit="1" customWidth="1"/>
    <col min="920" max="920" width="9.75" bestFit="1" customWidth="1"/>
    <col min="921" max="921" width="9.25" bestFit="1" customWidth="1"/>
    <col min="922" max="922" width="9.75" bestFit="1" customWidth="1"/>
    <col min="923" max="923" width="6.625" bestFit="1" customWidth="1"/>
    <col min="924" max="924" width="9.75" bestFit="1" customWidth="1"/>
    <col min="925" max="925" width="9.25" bestFit="1" customWidth="1"/>
    <col min="926" max="926" width="9.75" bestFit="1" customWidth="1"/>
    <col min="927" max="927" width="9.25" bestFit="1" customWidth="1"/>
    <col min="928" max="928" width="9.75" bestFit="1" customWidth="1"/>
    <col min="929" max="929" width="9.25" bestFit="1" customWidth="1"/>
    <col min="930" max="930" width="9.75" bestFit="1" customWidth="1"/>
    <col min="931" max="931" width="6.625" bestFit="1" customWidth="1"/>
    <col min="932" max="932" width="9.75" bestFit="1" customWidth="1"/>
    <col min="933" max="933" width="9.25" bestFit="1" customWidth="1"/>
    <col min="934" max="934" width="9.75" bestFit="1" customWidth="1"/>
    <col min="935" max="935" width="9.25" bestFit="1" customWidth="1"/>
    <col min="936" max="936" width="9.75" bestFit="1" customWidth="1"/>
    <col min="937" max="938" width="9.25" bestFit="1" customWidth="1"/>
    <col min="939" max="939" width="9.75" bestFit="1" customWidth="1"/>
    <col min="940" max="940" width="9.25" bestFit="1" customWidth="1"/>
    <col min="941" max="941" width="9.75" bestFit="1" customWidth="1"/>
    <col min="942" max="942" width="8.375" bestFit="1" customWidth="1"/>
    <col min="943" max="943" width="9.75" bestFit="1" customWidth="1"/>
    <col min="944" max="944" width="6.625" bestFit="1" customWidth="1"/>
    <col min="945" max="945" width="9.75" bestFit="1" customWidth="1"/>
    <col min="946" max="946" width="9.25" bestFit="1" customWidth="1"/>
    <col min="947" max="947" width="9.75" bestFit="1" customWidth="1"/>
    <col min="948" max="948" width="6.625" bestFit="1" customWidth="1"/>
    <col min="949" max="949" width="9.75" bestFit="1" customWidth="1"/>
    <col min="950" max="950" width="9.25" bestFit="1" customWidth="1"/>
    <col min="951" max="951" width="9.75" bestFit="1" customWidth="1"/>
    <col min="952" max="952" width="9.25" bestFit="1" customWidth="1"/>
    <col min="953" max="953" width="9.75" bestFit="1" customWidth="1"/>
    <col min="954" max="954" width="9.25" bestFit="1" customWidth="1"/>
    <col min="955" max="955" width="9.75" bestFit="1" customWidth="1"/>
    <col min="956" max="956" width="9.25" bestFit="1" customWidth="1"/>
    <col min="957" max="957" width="9.75" bestFit="1" customWidth="1"/>
    <col min="958" max="958" width="9.25" bestFit="1" customWidth="1"/>
    <col min="959" max="959" width="9.75" bestFit="1" customWidth="1"/>
    <col min="960" max="960" width="9.25" bestFit="1" customWidth="1"/>
    <col min="961" max="961" width="9.75" bestFit="1" customWidth="1"/>
    <col min="962" max="962" width="6.625" bestFit="1" customWidth="1"/>
    <col min="963" max="963" width="9.75" bestFit="1" customWidth="1"/>
    <col min="964" max="964" width="9.25" bestFit="1" customWidth="1"/>
    <col min="965" max="965" width="9.75" bestFit="1" customWidth="1"/>
    <col min="966" max="966" width="9.25" bestFit="1" customWidth="1"/>
    <col min="967" max="967" width="9.75" bestFit="1" customWidth="1"/>
    <col min="968" max="968" width="9.25" bestFit="1" customWidth="1"/>
    <col min="969" max="969" width="9.75" bestFit="1" customWidth="1"/>
    <col min="970" max="970" width="9.25" bestFit="1" customWidth="1"/>
    <col min="971" max="971" width="9.75" bestFit="1" customWidth="1"/>
    <col min="972" max="972" width="6.625" bestFit="1" customWidth="1"/>
    <col min="973" max="973" width="9.75" bestFit="1" customWidth="1"/>
    <col min="974" max="974" width="9.25" bestFit="1" customWidth="1"/>
    <col min="975" max="975" width="9.75" bestFit="1" customWidth="1"/>
    <col min="976" max="976" width="9.25" bestFit="1" customWidth="1"/>
    <col min="977" max="977" width="9.75" bestFit="1" customWidth="1"/>
    <col min="978" max="978" width="6.625" bestFit="1" customWidth="1"/>
    <col min="979" max="979" width="9.75" bestFit="1" customWidth="1"/>
    <col min="980" max="980" width="9.25" bestFit="1" customWidth="1"/>
    <col min="981" max="981" width="9.75" bestFit="1" customWidth="1"/>
    <col min="982" max="982" width="6.625" bestFit="1" customWidth="1"/>
    <col min="983" max="983" width="9.75" bestFit="1" customWidth="1"/>
    <col min="984" max="984" width="8.375" bestFit="1" customWidth="1"/>
    <col min="985" max="985" width="9.75" bestFit="1" customWidth="1"/>
    <col min="986" max="986" width="9.25" bestFit="1" customWidth="1"/>
    <col min="987" max="987" width="9.75" bestFit="1" customWidth="1"/>
    <col min="988" max="989" width="9.25" bestFit="1" customWidth="1"/>
    <col min="990" max="990" width="9.75" bestFit="1" customWidth="1"/>
    <col min="991" max="991" width="9.25" bestFit="1" customWidth="1"/>
    <col min="992" max="992" width="9.75" bestFit="1" customWidth="1"/>
    <col min="993" max="993" width="6.625" bestFit="1" customWidth="1"/>
    <col min="994" max="994" width="9.75" bestFit="1" customWidth="1"/>
    <col min="995" max="995" width="9.25" bestFit="1" customWidth="1"/>
    <col min="996" max="996" width="9.75" bestFit="1" customWidth="1"/>
    <col min="997" max="997" width="9.25" bestFit="1" customWidth="1"/>
    <col min="998" max="998" width="9.75" bestFit="1" customWidth="1"/>
    <col min="999" max="999" width="9.25" bestFit="1" customWidth="1"/>
    <col min="1000" max="1000" width="9.75" bestFit="1" customWidth="1"/>
    <col min="1001" max="1001" width="6.625" bestFit="1" customWidth="1"/>
    <col min="1002" max="1002" width="9.75" bestFit="1" customWidth="1"/>
    <col min="1003" max="1003" width="6.625" bestFit="1" customWidth="1"/>
    <col min="1004" max="1004" width="9.75" bestFit="1" customWidth="1"/>
    <col min="1005" max="1005" width="9.25" bestFit="1" customWidth="1"/>
    <col min="1006" max="1006" width="9.75" bestFit="1" customWidth="1"/>
    <col min="1007" max="1007" width="9.25" bestFit="1" customWidth="1"/>
    <col min="1008" max="1008" width="9.75" bestFit="1" customWidth="1"/>
    <col min="1009" max="1010" width="9.25" bestFit="1" customWidth="1"/>
    <col min="1011" max="1011" width="9.75" bestFit="1" customWidth="1"/>
    <col min="1012" max="1012" width="9.25" bestFit="1" customWidth="1"/>
    <col min="1013" max="1013" width="9.75" bestFit="1" customWidth="1"/>
    <col min="1014" max="1014" width="6.625" bestFit="1" customWidth="1"/>
    <col min="1015" max="1015" width="9.75" bestFit="1" customWidth="1"/>
    <col min="1016" max="1016" width="6.625" bestFit="1" customWidth="1"/>
    <col min="1017" max="1017" width="9.75" bestFit="1" customWidth="1"/>
    <col min="1018" max="1018" width="9.25" bestFit="1" customWidth="1"/>
    <col min="1019" max="1019" width="9.75" bestFit="1" customWidth="1"/>
    <col min="1020" max="1020" width="9.25" bestFit="1" customWidth="1"/>
    <col min="1021" max="1021" width="9.75" bestFit="1" customWidth="1"/>
    <col min="1022" max="1022" width="9.25" bestFit="1" customWidth="1"/>
    <col min="1023" max="1023" width="9.75" bestFit="1" customWidth="1"/>
    <col min="1024" max="1024" width="6.625" bestFit="1" customWidth="1"/>
    <col min="1025" max="1025" width="9.75" bestFit="1" customWidth="1"/>
    <col min="1026" max="1026" width="9.25" bestFit="1" customWidth="1"/>
    <col min="1027" max="1027" width="9.75" bestFit="1" customWidth="1"/>
    <col min="1028" max="1028" width="9.25" bestFit="1" customWidth="1"/>
    <col min="1029" max="1029" width="9.75" bestFit="1" customWidth="1"/>
    <col min="1030" max="1030" width="6.625" bestFit="1" customWidth="1"/>
    <col min="1031" max="1031" width="9.75" bestFit="1" customWidth="1"/>
    <col min="1032" max="1032" width="9.25" bestFit="1" customWidth="1"/>
    <col min="1033" max="1033" width="9.75" bestFit="1" customWidth="1"/>
    <col min="1034" max="1034" width="8.375" bestFit="1" customWidth="1"/>
    <col min="1035" max="1035" width="9.75" bestFit="1" customWidth="1"/>
    <col min="1036" max="1036" width="9.25" bestFit="1" customWidth="1"/>
    <col min="1037" max="1037" width="9.75" bestFit="1" customWidth="1"/>
    <col min="1038" max="1038" width="9.25" bestFit="1" customWidth="1"/>
    <col min="1039" max="1039" width="9.75" bestFit="1" customWidth="1"/>
    <col min="1040" max="1040" width="6.625" bestFit="1" customWidth="1"/>
    <col min="1041" max="1041" width="9.75" bestFit="1" customWidth="1"/>
    <col min="1042" max="1042" width="9.25" bestFit="1" customWidth="1"/>
    <col min="1043" max="1043" width="9.75" bestFit="1" customWidth="1"/>
    <col min="1044" max="1044" width="9.25" bestFit="1" customWidth="1"/>
    <col min="1045" max="1045" width="9.75" bestFit="1" customWidth="1"/>
    <col min="1046" max="1046" width="6.625" bestFit="1" customWidth="1"/>
    <col min="1047" max="1047" width="9.75" bestFit="1" customWidth="1"/>
    <col min="1048" max="1048" width="9.25" bestFit="1" customWidth="1"/>
    <col min="1049" max="1049" width="9.75" bestFit="1" customWidth="1"/>
    <col min="1050" max="1050" width="9.25" bestFit="1" customWidth="1"/>
    <col min="1051" max="1051" width="9.75" bestFit="1" customWidth="1"/>
    <col min="1052" max="1052" width="6.625" bestFit="1" customWidth="1"/>
    <col min="1053" max="1053" width="9.75" bestFit="1" customWidth="1"/>
    <col min="1054" max="1054" width="9.25" bestFit="1" customWidth="1"/>
    <col min="1055" max="1055" width="9.75" bestFit="1" customWidth="1"/>
    <col min="1056" max="1056" width="6.625" bestFit="1" customWidth="1"/>
    <col min="1057" max="1057" width="9.75" bestFit="1" customWidth="1"/>
    <col min="1058" max="1058" width="9.25" bestFit="1" customWidth="1"/>
    <col min="1059" max="1059" width="9.75" bestFit="1" customWidth="1"/>
    <col min="1060" max="1060" width="9.25" bestFit="1" customWidth="1"/>
    <col min="1061" max="1061" width="9.75" bestFit="1" customWidth="1"/>
    <col min="1062" max="1062" width="9.25" bestFit="1" customWidth="1"/>
    <col min="1063" max="1063" width="9.75" bestFit="1" customWidth="1"/>
    <col min="1064" max="1064" width="6.625" bestFit="1" customWidth="1"/>
    <col min="1065" max="1065" width="9.75" bestFit="1" customWidth="1"/>
    <col min="1066" max="1066" width="6.625" bestFit="1" customWidth="1"/>
    <col min="1067" max="1067" width="9.75" bestFit="1" customWidth="1"/>
    <col min="1068" max="1068" width="9.25" bestFit="1" customWidth="1"/>
    <col min="1069" max="1069" width="9.75" bestFit="1" customWidth="1"/>
    <col min="1070" max="1070" width="9.25" bestFit="1" customWidth="1"/>
    <col min="1071" max="1071" width="9.75" bestFit="1" customWidth="1"/>
    <col min="1072" max="1072" width="9.25" bestFit="1" customWidth="1"/>
    <col min="1073" max="1073" width="9.75" bestFit="1" customWidth="1"/>
    <col min="1074" max="1074" width="9.25" bestFit="1" customWidth="1"/>
    <col min="1075" max="1075" width="9.75" bestFit="1" customWidth="1"/>
    <col min="1076" max="1076" width="9.25" bestFit="1" customWidth="1"/>
    <col min="1077" max="1077" width="9.75" bestFit="1" customWidth="1"/>
    <col min="1078" max="1078" width="6.625" bestFit="1" customWidth="1"/>
    <col min="1079" max="1079" width="9.75" bestFit="1" customWidth="1"/>
    <col min="1080" max="1080" width="9.25" bestFit="1" customWidth="1"/>
    <col min="1081" max="1081" width="9.75" bestFit="1" customWidth="1"/>
    <col min="1082" max="1082" width="8.375" bestFit="1" customWidth="1"/>
    <col min="1083" max="1083" width="9.75" bestFit="1" customWidth="1"/>
    <col min="1084" max="1084" width="9.25" bestFit="1" customWidth="1"/>
    <col min="1085" max="1085" width="9.75" bestFit="1" customWidth="1"/>
    <col min="1086" max="1086" width="6.625" bestFit="1" customWidth="1"/>
    <col min="1087" max="1087" width="9.75" bestFit="1" customWidth="1"/>
    <col min="1088" max="1088" width="6.625" bestFit="1" customWidth="1"/>
    <col min="1089" max="1089" width="9.75" bestFit="1" customWidth="1"/>
    <col min="1090" max="1090" width="9.25" bestFit="1" customWidth="1"/>
    <col min="1091" max="1091" width="9.75" bestFit="1" customWidth="1"/>
    <col min="1092" max="1092" width="6.625" bestFit="1" customWidth="1"/>
    <col min="1093" max="1093" width="9.75" bestFit="1" customWidth="1"/>
    <col min="1094" max="1094" width="9.25" bestFit="1" customWidth="1"/>
    <col min="1095" max="1095" width="9.75" bestFit="1" customWidth="1"/>
    <col min="1096" max="1096" width="9.25" bestFit="1" customWidth="1"/>
    <col min="1097" max="1097" width="9.75" bestFit="1" customWidth="1"/>
    <col min="1098" max="1098" width="9.25" bestFit="1" customWidth="1"/>
    <col min="1099" max="1099" width="9.75" bestFit="1" customWidth="1"/>
    <col min="1100" max="1100" width="9.25" bestFit="1" customWidth="1"/>
    <col min="1101" max="1101" width="9.75" bestFit="1" customWidth="1"/>
    <col min="1102" max="1102" width="6.625" bestFit="1" customWidth="1"/>
    <col min="1103" max="1103" width="9.75" bestFit="1" customWidth="1"/>
    <col min="1104" max="1104" width="9.25" bestFit="1" customWidth="1"/>
    <col min="1105" max="1105" width="9.75" bestFit="1" customWidth="1"/>
    <col min="1106" max="1107" width="9.25" bestFit="1" customWidth="1"/>
    <col min="1108" max="1108" width="9.75" bestFit="1" customWidth="1"/>
    <col min="1109" max="1109" width="9.25" bestFit="1" customWidth="1"/>
    <col min="1110" max="1110" width="9.75" bestFit="1" customWidth="1"/>
    <col min="1111" max="1111" width="9.25" bestFit="1" customWidth="1"/>
    <col min="1112" max="1112" width="9.75" bestFit="1" customWidth="1"/>
    <col min="1113" max="1113" width="9.25" bestFit="1" customWidth="1"/>
    <col min="1114" max="1114" width="9.75" bestFit="1" customWidth="1"/>
    <col min="1115" max="1115" width="6.625" bestFit="1" customWidth="1"/>
    <col min="1116" max="1116" width="9.75" bestFit="1" customWidth="1"/>
    <col min="1117" max="1117" width="9.25" bestFit="1" customWidth="1"/>
    <col min="1118" max="1118" width="9.75" bestFit="1" customWidth="1"/>
    <col min="1119" max="1119" width="9.25" bestFit="1" customWidth="1"/>
    <col min="1120" max="1120" width="9.75" bestFit="1" customWidth="1"/>
    <col min="1121" max="1121" width="9.25" bestFit="1" customWidth="1"/>
    <col min="1122" max="1122" width="9.75" bestFit="1" customWidth="1"/>
    <col min="1123" max="1123" width="9.25" bestFit="1" customWidth="1"/>
    <col min="1124" max="1124" width="9.75" bestFit="1" customWidth="1"/>
    <col min="1125" max="1125" width="9.25" bestFit="1" customWidth="1"/>
    <col min="1126" max="1126" width="9.75" bestFit="1" customWidth="1"/>
    <col min="1127" max="1127" width="9.25" bestFit="1" customWidth="1"/>
    <col min="1128" max="1128" width="9.75" bestFit="1" customWidth="1"/>
    <col min="1129" max="1129" width="9.25" bestFit="1" customWidth="1"/>
    <col min="1130" max="1130" width="9.75" bestFit="1" customWidth="1"/>
    <col min="1131" max="1131" width="9.25" bestFit="1" customWidth="1"/>
    <col min="1132" max="1132" width="9.75" bestFit="1" customWidth="1"/>
    <col min="1133" max="1133" width="9.25" bestFit="1" customWidth="1"/>
    <col min="1134" max="1134" width="9.75" bestFit="1" customWidth="1"/>
    <col min="1135" max="1135" width="9.25" bestFit="1" customWidth="1"/>
    <col min="1136" max="1136" width="9.75" bestFit="1" customWidth="1"/>
    <col min="1137" max="1137" width="9.25" bestFit="1" customWidth="1"/>
    <col min="1138" max="1138" width="9.75" bestFit="1" customWidth="1"/>
    <col min="1139" max="1140" width="9.25" bestFit="1" customWidth="1"/>
    <col min="1141" max="1141" width="9.75" bestFit="1" customWidth="1"/>
    <col min="1142" max="1142" width="9.25" bestFit="1" customWidth="1"/>
    <col min="1143" max="1143" width="9.75" bestFit="1" customWidth="1"/>
    <col min="1144" max="1144" width="9.25" bestFit="1" customWidth="1"/>
    <col min="1145" max="1145" width="9.75" bestFit="1" customWidth="1"/>
    <col min="1146" max="1146" width="9.25" bestFit="1" customWidth="1"/>
    <col min="1147" max="1147" width="9.75" bestFit="1" customWidth="1"/>
    <col min="1148" max="1148" width="9.25" bestFit="1" customWidth="1"/>
    <col min="1149" max="1149" width="9.75" bestFit="1" customWidth="1"/>
    <col min="1150" max="1150" width="9.25" bestFit="1" customWidth="1"/>
    <col min="1151" max="1151" width="9.75" bestFit="1" customWidth="1"/>
    <col min="1152" max="1152" width="9.25" bestFit="1" customWidth="1"/>
    <col min="1153" max="1153" width="9.75" bestFit="1" customWidth="1"/>
    <col min="1154" max="1154" width="6.625" bestFit="1" customWidth="1"/>
    <col min="1155" max="1155" width="9.75" bestFit="1" customWidth="1"/>
    <col min="1156" max="1156" width="9.25" bestFit="1" customWidth="1"/>
    <col min="1157" max="1157" width="9.75" bestFit="1" customWidth="1"/>
    <col min="1158" max="1158" width="9.25" bestFit="1" customWidth="1"/>
    <col min="1159" max="1159" width="9.75" bestFit="1" customWidth="1"/>
    <col min="1160" max="1160" width="6.625" bestFit="1" customWidth="1"/>
    <col min="1161" max="1161" width="9.75" bestFit="1" customWidth="1"/>
    <col min="1162" max="1162" width="9.25" bestFit="1" customWidth="1"/>
    <col min="1163" max="1163" width="9.75" bestFit="1" customWidth="1"/>
    <col min="1164" max="1164" width="9.25" bestFit="1" customWidth="1"/>
    <col min="1165" max="1165" width="9.75" bestFit="1" customWidth="1"/>
    <col min="1166" max="1166" width="9.25" bestFit="1" customWidth="1"/>
    <col min="1167" max="1167" width="9.75" bestFit="1" customWidth="1"/>
    <col min="1168" max="1168" width="9.25" bestFit="1" customWidth="1"/>
    <col min="1169" max="1169" width="9.75" bestFit="1" customWidth="1"/>
    <col min="1170" max="1170" width="9.25" bestFit="1" customWidth="1"/>
    <col min="1171" max="1171" width="9.75" bestFit="1" customWidth="1"/>
    <col min="1172" max="1172" width="6.625" bestFit="1" customWidth="1"/>
    <col min="1173" max="1173" width="9.75" bestFit="1" customWidth="1"/>
    <col min="1174" max="1174" width="9.25" bestFit="1" customWidth="1"/>
    <col min="1175" max="1175" width="9.75" bestFit="1" customWidth="1"/>
    <col min="1176" max="1176" width="9.25" bestFit="1" customWidth="1"/>
    <col min="1177" max="1177" width="9.75" bestFit="1" customWidth="1"/>
    <col min="1178" max="1178" width="9.25" bestFit="1" customWidth="1"/>
    <col min="1179" max="1179" width="9.75" bestFit="1" customWidth="1"/>
    <col min="1180" max="1180" width="9.25" bestFit="1" customWidth="1"/>
    <col min="1181" max="1181" width="9.75" bestFit="1" customWidth="1"/>
    <col min="1182" max="1182" width="6.625" bestFit="1" customWidth="1"/>
    <col min="1183" max="1183" width="9.75" bestFit="1" customWidth="1"/>
    <col min="1184" max="1184" width="6.625" bestFit="1" customWidth="1"/>
    <col min="1185" max="1185" width="9.75" bestFit="1" customWidth="1"/>
    <col min="1186" max="1186" width="6.625" bestFit="1" customWidth="1"/>
    <col min="1187" max="1187" width="9.75" bestFit="1" customWidth="1"/>
    <col min="1188" max="1188" width="9.25" bestFit="1" customWidth="1"/>
    <col min="1189" max="1189" width="9.75" bestFit="1" customWidth="1"/>
    <col min="1190" max="1190" width="6.625" bestFit="1" customWidth="1"/>
    <col min="1191" max="1191" width="9.75" bestFit="1" customWidth="1"/>
    <col min="1192" max="1192" width="9.25" bestFit="1" customWidth="1"/>
    <col min="1193" max="1193" width="9.75" bestFit="1" customWidth="1"/>
    <col min="1194" max="1194" width="9.25" bestFit="1" customWidth="1"/>
    <col min="1195" max="1195" width="9.75" bestFit="1" customWidth="1"/>
    <col min="1196" max="1196" width="9.25" bestFit="1" customWidth="1"/>
    <col min="1197" max="1197" width="9.75" bestFit="1" customWidth="1"/>
    <col min="1198" max="1198" width="9.25" bestFit="1" customWidth="1"/>
    <col min="1199" max="1199" width="9.75" bestFit="1" customWidth="1"/>
    <col min="1200" max="1200" width="9.25" bestFit="1" customWidth="1"/>
    <col min="1201" max="1201" width="9.75" bestFit="1" customWidth="1"/>
    <col min="1202" max="1202" width="9.25" bestFit="1" customWidth="1"/>
    <col min="1203" max="1203" width="9.75" bestFit="1" customWidth="1"/>
    <col min="1204" max="1204" width="9.25" bestFit="1" customWidth="1"/>
    <col min="1205" max="1205" width="9.75" bestFit="1" customWidth="1"/>
    <col min="1206" max="1206" width="6.625" bestFit="1" customWidth="1"/>
    <col min="1207" max="1207" width="9.75" bestFit="1" customWidth="1"/>
    <col min="1208" max="1208" width="9.25" bestFit="1" customWidth="1"/>
    <col min="1209" max="1209" width="9.75" bestFit="1" customWidth="1"/>
    <col min="1210" max="1210" width="9.25" bestFit="1" customWidth="1"/>
    <col min="1211" max="1211" width="9.75" bestFit="1" customWidth="1"/>
    <col min="1212" max="1212" width="6.625" bestFit="1" customWidth="1"/>
    <col min="1213" max="1213" width="9.75" bestFit="1" customWidth="1"/>
    <col min="1214" max="1214" width="9.25" bestFit="1" customWidth="1"/>
    <col min="1215" max="1215" width="9.75" bestFit="1" customWidth="1"/>
    <col min="1216" max="1216" width="9.25" bestFit="1" customWidth="1"/>
    <col min="1217" max="1217" width="9.75" bestFit="1" customWidth="1"/>
    <col min="1218" max="1218" width="9.25" bestFit="1" customWidth="1"/>
    <col min="1219" max="1219" width="9.75" bestFit="1" customWidth="1"/>
    <col min="1220" max="1220" width="6.625" bestFit="1" customWidth="1"/>
    <col min="1221" max="1221" width="9.75" bestFit="1" customWidth="1"/>
    <col min="1222" max="1222" width="9.25" bestFit="1" customWidth="1"/>
    <col min="1223" max="1223" width="9.75" bestFit="1" customWidth="1"/>
    <col min="1224" max="1224" width="6.625" bestFit="1" customWidth="1"/>
    <col min="1225" max="1225" width="9.75" bestFit="1" customWidth="1"/>
    <col min="1226" max="1226" width="6.625" bestFit="1" customWidth="1"/>
    <col min="1227" max="1227" width="9.75" bestFit="1" customWidth="1"/>
    <col min="1228" max="1228" width="9.25" bestFit="1" customWidth="1"/>
    <col min="1229" max="1229" width="9.75" bestFit="1" customWidth="1"/>
    <col min="1230" max="1230" width="9.25" bestFit="1" customWidth="1"/>
    <col min="1231" max="1231" width="9.75" bestFit="1" customWidth="1"/>
    <col min="1232" max="1232" width="9.25" bestFit="1" customWidth="1"/>
    <col min="1233" max="1233" width="9.75" bestFit="1" customWidth="1"/>
    <col min="1234" max="1234" width="9.25" bestFit="1" customWidth="1"/>
    <col min="1235" max="1235" width="9.75" bestFit="1" customWidth="1"/>
    <col min="1236" max="1236" width="6.625" bestFit="1" customWidth="1"/>
    <col min="1237" max="1237" width="9.75" bestFit="1" customWidth="1"/>
    <col min="1238" max="1238" width="9.25" bestFit="1" customWidth="1"/>
    <col min="1239" max="1239" width="9.75" bestFit="1" customWidth="1"/>
    <col min="1240" max="1240" width="9.25" bestFit="1" customWidth="1"/>
    <col min="1241" max="1241" width="9.75" bestFit="1" customWidth="1"/>
    <col min="1242" max="1242" width="9.25" bestFit="1" customWidth="1"/>
    <col min="1243" max="1243" width="9.75" bestFit="1" customWidth="1"/>
    <col min="1244" max="1244" width="9.25" bestFit="1" customWidth="1"/>
    <col min="1245" max="1245" width="9.75" bestFit="1" customWidth="1"/>
    <col min="1246" max="1246" width="6.625" bestFit="1" customWidth="1"/>
    <col min="1247" max="1247" width="9.75" bestFit="1" customWidth="1"/>
    <col min="1248" max="1248" width="9.25" bestFit="1" customWidth="1"/>
    <col min="1249" max="1249" width="9.75" bestFit="1" customWidth="1"/>
    <col min="1250" max="1250" width="9.25" bestFit="1" customWidth="1"/>
    <col min="1251" max="1251" width="9.75" bestFit="1" customWidth="1"/>
    <col min="1252" max="1252" width="9.25" bestFit="1" customWidth="1"/>
    <col min="1253" max="1253" width="9.75" bestFit="1" customWidth="1"/>
    <col min="1254" max="1254" width="9.25" bestFit="1" customWidth="1"/>
    <col min="1255" max="1255" width="9.75" bestFit="1" customWidth="1"/>
    <col min="1256" max="1256" width="9.25" bestFit="1" customWidth="1"/>
    <col min="1257" max="1257" width="9.75" bestFit="1" customWidth="1"/>
    <col min="1258" max="1258" width="9.25" bestFit="1" customWidth="1"/>
    <col min="1259" max="1259" width="9.75" bestFit="1" customWidth="1"/>
    <col min="1260" max="1260" width="6.625" bestFit="1" customWidth="1"/>
    <col min="1261" max="1261" width="9.75" bestFit="1" customWidth="1"/>
    <col min="1262" max="1262" width="6.625" bestFit="1" customWidth="1"/>
    <col min="1263" max="1263" width="9.75" bestFit="1" customWidth="1"/>
    <col min="1264" max="1264" width="9.25" bestFit="1" customWidth="1"/>
    <col min="1265" max="1265" width="9.75" bestFit="1" customWidth="1"/>
    <col min="1266" max="1266" width="6.625" bestFit="1" customWidth="1"/>
    <col min="1267" max="1267" width="9.75" bestFit="1" customWidth="1"/>
    <col min="1268" max="1268" width="9.25" bestFit="1" customWidth="1"/>
    <col min="1269" max="1269" width="9.75" bestFit="1" customWidth="1"/>
    <col min="1270" max="1270" width="9.25" bestFit="1" customWidth="1"/>
    <col min="1271" max="1271" width="9.75" bestFit="1" customWidth="1"/>
    <col min="1272" max="1272" width="9.25" bestFit="1" customWidth="1"/>
    <col min="1273" max="1273" width="9.75" bestFit="1" customWidth="1"/>
    <col min="1274" max="1274" width="9.25" bestFit="1" customWidth="1"/>
    <col min="1275" max="1275" width="9.75" bestFit="1" customWidth="1"/>
    <col min="1276" max="1276" width="9.25" bestFit="1" customWidth="1"/>
    <col min="1277" max="1277" width="9.75" bestFit="1" customWidth="1"/>
    <col min="1278" max="1278" width="9.25" bestFit="1" customWidth="1"/>
    <col min="1279" max="1279" width="9.75" bestFit="1" customWidth="1"/>
    <col min="1280" max="1280" width="6.625" bestFit="1" customWidth="1"/>
    <col min="1281" max="1281" width="9.75" bestFit="1" customWidth="1"/>
    <col min="1282" max="1282" width="9.25" bestFit="1" customWidth="1"/>
    <col min="1283" max="1283" width="9.75" bestFit="1" customWidth="1"/>
    <col min="1284" max="1284" width="6.625" bestFit="1" customWidth="1"/>
    <col min="1285" max="1285" width="9.75" bestFit="1" customWidth="1"/>
    <col min="1286" max="1286" width="9.25" bestFit="1" customWidth="1"/>
    <col min="1287" max="1287" width="9.75" bestFit="1" customWidth="1"/>
    <col min="1288" max="1288" width="9.25" bestFit="1" customWidth="1"/>
    <col min="1289" max="1289" width="9.75" bestFit="1" customWidth="1"/>
    <col min="1290" max="1290" width="6.625" bestFit="1" customWidth="1"/>
    <col min="1291" max="1291" width="9.75" bestFit="1" customWidth="1"/>
    <col min="1292" max="1292" width="9.25" bestFit="1" customWidth="1"/>
    <col min="1293" max="1293" width="9.75" bestFit="1" customWidth="1"/>
    <col min="1294" max="1294" width="9.25" bestFit="1" customWidth="1"/>
    <col min="1295" max="1295" width="9.75" bestFit="1" customWidth="1"/>
    <col min="1296" max="1296" width="9.25" bestFit="1" customWidth="1"/>
    <col min="1297" max="1297" width="9.75" bestFit="1" customWidth="1"/>
    <col min="1298" max="1298" width="9.25" bestFit="1" customWidth="1"/>
    <col min="1299" max="1299" width="9.75" bestFit="1" customWidth="1"/>
    <col min="1300" max="1300" width="9.25" bestFit="1" customWidth="1"/>
    <col min="1301" max="1301" width="9.75" bestFit="1" customWidth="1"/>
    <col min="1302" max="1304" width="11" bestFit="1" customWidth="1"/>
  </cols>
  <sheetData>
    <row r="1" spans="2:15" x14ac:dyDescent="0.25">
      <c r="I1" s="11" t="s">
        <v>2118</v>
      </c>
      <c r="J1" s="11" t="s">
        <v>2117</v>
      </c>
    </row>
    <row r="2" spans="2:15" x14ac:dyDescent="0.25">
      <c r="B2" t="s">
        <v>2119</v>
      </c>
      <c r="I2" t="str" cm="1">
        <f t="array" ref="I2:I1001">Crowdfunding!G2:G1001</f>
        <v>failed</v>
      </c>
      <c r="J2" cm="1">
        <f t="array" ref="J2:J1001">Crowdfunding!H2:H1001</f>
        <v>0</v>
      </c>
      <c r="N2" s="11" t="s">
        <v>4</v>
      </c>
    </row>
    <row r="3" spans="2:15" hidden="1" x14ac:dyDescent="0.25">
      <c r="I3" t="str">
        <v>successful</v>
      </c>
      <c r="J3">
        <v>158</v>
      </c>
      <c r="N3" t="str" cm="1">
        <f t="array" ref="N3:N1002">Crowdfunding!G2:G1001</f>
        <v>failed</v>
      </c>
      <c r="O3" cm="1">
        <f t="array" ref="O3:O1002">Crowdfunding!H2:H1001</f>
        <v>0</v>
      </c>
    </row>
    <row r="4" spans="2:15" x14ac:dyDescent="0.25">
      <c r="B4" t="s">
        <v>2111</v>
      </c>
      <c r="C4">
        <f>AVERAGE(Crowdfunding!$H$2:$H$1001)</f>
        <v>727.005</v>
      </c>
      <c r="I4" t="str">
        <v>successful</v>
      </c>
      <c r="J4">
        <v>1425</v>
      </c>
      <c r="N4" t="str">
        <v>successful</v>
      </c>
      <c r="O4">
        <v>158</v>
      </c>
    </row>
    <row r="5" spans="2:15" x14ac:dyDescent="0.25">
      <c r="B5" t="s">
        <v>2112</v>
      </c>
      <c r="I5" t="str">
        <v>failed</v>
      </c>
      <c r="J5">
        <v>24</v>
      </c>
      <c r="N5" t="str">
        <v>successful</v>
      </c>
      <c r="O5">
        <v>1425</v>
      </c>
    </row>
    <row r="6" spans="2:15" hidden="1" x14ac:dyDescent="0.25">
      <c r="B6" t="s">
        <v>2113</v>
      </c>
      <c r="I6" t="str">
        <v>failed</v>
      </c>
      <c r="J6">
        <v>53</v>
      </c>
      <c r="N6" t="str">
        <v>failed</v>
      </c>
      <c r="O6">
        <v>24</v>
      </c>
    </row>
    <row r="7" spans="2:15" hidden="1" x14ac:dyDescent="0.25">
      <c r="B7" t="s">
        <v>2114</v>
      </c>
      <c r="C7">
        <f>MAX(Crowdfunding!$H$2:$H$1001)</f>
        <v>7295</v>
      </c>
      <c r="I7" t="str">
        <v>successful</v>
      </c>
      <c r="J7">
        <v>174</v>
      </c>
      <c r="N7" t="str">
        <v>failed</v>
      </c>
      <c r="O7">
        <v>53</v>
      </c>
    </row>
    <row r="8" spans="2:15" x14ac:dyDescent="0.25">
      <c r="B8" t="s">
        <v>2115</v>
      </c>
      <c r="I8" t="str">
        <v>failed</v>
      </c>
      <c r="J8">
        <v>18</v>
      </c>
      <c r="N8" t="str">
        <v>successful</v>
      </c>
      <c r="O8">
        <v>174</v>
      </c>
    </row>
    <row r="9" spans="2:15" hidden="1" x14ac:dyDescent="0.25">
      <c r="B9" t="s">
        <v>2116</v>
      </c>
      <c r="I9" t="str">
        <v>successful</v>
      </c>
      <c r="J9">
        <v>227</v>
      </c>
      <c r="N9" t="str">
        <v>failed</v>
      </c>
      <c r="O9">
        <v>18</v>
      </c>
    </row>
    <row r="10" spans="2:15" x14ac:dyDescent="0.25">
      <c r="I10" t="str">
        <v>live</v>
      </c>
      <c r="J10">
        <v>708</v>
      </c>
      <c r="N10" t="str">
        <v>successful</v>
      </c>
      <c r="O10">
        <v>227</v>
      </c>
    </row>
    <row r="11" spans="2:15" hidden="1" x14ac:dyDescent="0.25">
      <c r="I11" t="str">
        <v>failed</v>
      </c>
      <c r="J11">
        <v>44</v>
      </c>
      <c r="N11" t="str">
        <v>live</v>
      </c>
      <c r="O11">
        <v>708</v>
      </c>
    </row>
    <row r="12" spans="2:15" hidden="1" x14ac:dyDescent="0.25">
      <c r="I12" t="str">
        <v>successful</v>
      </c>
      <c r="J12">
        <v>220</v>
      </c>
      <c r="N12" t="str">
        <v>failed</v>
      </c>
      <c r="O12">
        <v>44</v>
      </c>
    </row>
    <row r="13" spans="2:15" x14ac:dyDescent="0.25">
      <c r="I13" t="str">
        <v>failed</v>
      </c>
      <c r="J13">
        <v>27</v>
      </c>
      <c r="N13" t="str">
        <v>successful</v>
      </c>
      <c r="O13">
        <v>220</v>
      </c>
    </row>
    <row r="14" spans="2:15" hidden="1" x14ac:dyDescent="0.25">
      <c r="I14" t="str">
        <v>failed</v>
      </c>
      <c r="J14">
        <v>55</v>
      </c>
      <c r="N14" t="str">
        <v>failed</v>
      </c>
      <c r="O14">
        <v>27</v>
      </c>
    </row>
    <row r="15" spans="2:15" hidden="1" x14ac:dyDescent="0.25">
      <c r="I15" t="str">
        <v>successful</v>
      </c>
      <c r="J15">
        <v>98</v>
      </c>
      <c r="N15" t="str">
        <v>failed</v>
      </c>
      <c r="O15">
        <v>55</v>
      </c>
    </row>
    <row r="16" spans="2:15" x14ac:dyDescent="0.25">
      <c r="I16" t="str">
        <v>failed</v>
      </c>
      <c r="J16">
        <v>200</v>
      </c>
      <c r="N16" t="str">
        <v>successful</v>
      </c>
      <c r="O16">
        <v>98</v>
      </c>
    </row>
    <row r="17" spans="9:15" hidden="1" x14ac:dyDescent="0.25">
      <c r="I17" t="str">
        <v>failed</v>
      </c>
      <c r="J17">
        <v>452</v>
      </c>
      <c r="N17" t="str">
        <v>failed</v>
      </c>
      <c r="O17">
        <v>200</v>
      </c>
    </row>
    <row r="18" spans="9:15" hidden="1" x14ac:dyDescent="0.25">
      <c r="I18" t="str">
        <v>successful</v>
      </c>
      <c r="J18">
        <v>100</v>
      </c>
      <c r="N18" t="str">
        <v>failed</v>
      </c>
      <c r="O18">
        <v>452</v>
      </c>
    </row>
    <row r="19" spans="9:15" x14ac:dyDescent="0.25">
      <c r="I19" t="str">
        <v>successful</v>
      </c>
      <c r="J19">
        <v>1249</v>
      </c>
      <c r="N19" t="str">
        <v>successful</v>
      </c>
      <c r="O19">
        <v>100</v>
      </c>
    </row>
    <row r="20" spans="9:15" x14ac:dyDescent="0.25">
      <c r="I20" t="str">
        <v>canceled</v>
      </c>
      <c r="J20">
        <v>135</v>
      </c>
      <c r="N20" t="str">
        <v>successful</v>
      </c>
      <c r="O20">
        <v>1249</v>
      </c>
    </row>
    <row r="21" spans="9:15" hidden="1" x14ac:dyDescent="0.25">
      <c r="I21" t="str">
        <v>failed</v>
      </c>
      <c r="J21">
        <v>674</v>
      </c>
      <c r="N21" t="str">
        <v>canceled</v>
      </c>
      <c r="O21">
        <v>135</v>
      </c>
    </row>
    <row r="22" spans="9:15" hidden="1" x14ac:dyDescent="0.25">
      <c r="I22" t="str">
        <v>successful</v>
      </c>
      <c r="J22">
        <v>1396</v>
      </c>
      <c r="N22" t="str">
        <v>failed</v>
      </c>
      <c r="O22">
        <v>674</v>
      </c>
    </row>
    <row r="23" spans="9:15" x14ac:dyDescent="0.25">
      <c r="I23" t="str">
        <v>failed</v>
      </c>
      <c r="J23">
        <v>558</v>
      </c>
      <c r="N23" t="str">
        <v>successful</v>
      </c>
      <c r="O23">
        <v>1396</v>
      </c>
    </row>
    <row r="24" spans="9:15" hidden="1" x14ac:dyDescent="0.25">
      <c r="I24" t="str">
        <v>successful</v>
      </c>
      <c r="J24">
        <v>890</v>
      </c>
      <c r="N24" t="str">
        <v>failed</v>
      </c>
      <c r="O24">
        <v>558</v>
      </c>
    </row>
    <row r="25" spans="9:15" x14ac:dyDescent="0.25">
      <c r="I25" t="str">
        <v>successful</v>
      </c>
      <c r="J25">
        <v>142</v>
      </c>
      <c r="N25" t="str">
        <v>successful</v>
      </c>
      <c r="O25">
        <v>890</v>
      </c>
    </row>
    <row r="26" spans="9:15" x14ac:dyDescent="0.25">
      <c r="I26" t="str">
        <v>successful</v>
      </c>
      <c r="J26">
        <v>2673</v>
      </c>
      <c r="N26" t="str">
        <v>successful</v>
      </c>
      <c r="O26">
        <v>142</v>
      </c>
    </row>
    <row r="27" spans="9:15" x14ac:dyDescent="0.25">
      <c r="I27" t="str">
        <v>successful</v>
      </c>
      <c r="J27">
        <v>163</v>
      </c>
      <c r="N27" t="str">
        <v>successful</v>
      </c>
      <c r="O27">
        <v>2673</v>
      </c>
    </row>
    <row r="28" spans="9:15" x14ac:dyDescent="0.25">
      <c r="I28" t="str">
        <v>canceled</v>
      </c>
      <c r="J28">
        <v>1480</v>
      </c>
      <c r="N28" t="str">
        <v>successful</v>
      </c>
      <c r="O28">
        <v>163</v>
      </c>
    </row>
    <row r="29" spans="9:15" hidden="1" x14ac:dyDescent="0.25">
      <c r="I29" t="str">
        <v>failed</v>
      </c>
      <c r="J29">
        <v>15</v>
      </c>
      <c r="N29" t="str">
        <v>canceled</v>
      </c>
      <c r="O29">
        <v>1480</v>
      </c>
    </row>
    <row r="30" spans="9:15" hidden="1" x14ac:dyDescent="0.25">
      <c r="I30" t="str">
        <v>successful</v>
      </c>
      <c r="J30">
        <v>2220</v>
      </c>
      <c r="N30" t="str">
        <v>failed</v>
      </c>
      <c r="O30">
        <v>15</v>
      </c>
    </row>
    <row r="31" spans="9:15" x14ac:dyDescent="0.25">
      <c r="I31" t="str">
        <v>successful</v>
      </c>
      <c r="J31">
        <v>1606</v>
      </c>
      <c r="N31" t="str">
        <v>successful</v>
      </c>
      <c r="O31">
        <v>2220</v>
      </c>
    </row>
    <row r="32" spans="9:15" x14ac:dyDescent="0.25">
      <c r="I32" t="str">
        <v>successful</v>
      </c>
      <c r="J32">
        <v>129</v>
      </c>
      <c r="N32" t="str">
        <v>successful</v>
      </c>
      <c r="O32">
        <v>1606</v>
      </c>
    </row>
    <row r="33" spans="9:15" x14ac:dyDescent="0.25">
      <c r="I33" t="str">
        <v>successful</v>
      </c>
      <c r="J33">
        <v>226</v>
      </c>
      <c r="N33" t="str">
        <v>successful</v>
      </c>
      <c r="O33">
        <v>129</v>
      </c>
    </row>
    <row r="34" spans="9:15" x14ac:dyDescent="0.25">
      <c r="I34" t="str">
        <v>failed</v>
      </c>
      <c r="J34">
        <v>2307</v>
      </c>
      <c r="N34" t="str">
        <v>successful</v>
      </c>
      <c r="O34">
        <v>226</v>
      </c>
    </row>
    <row r="35" spans="9:15" hidden="1" x14ac:dyDescent="0.25">
      <c r="I35" t="str">
        <v>successful</v>
      </c>
      <c r="J35">
        <v>5419</v>
      </c>
      <c r="N35" t="str">
        <v>failed</v>
      </c>
      <c r="O35">
        <v>2307</v>
      </c>
    </row>
    <row r="36" spans="9:15" x14ac:dyDescent="0.25">
      <c r="I36" t="str">
        <v>successful</v>
      </c>
      <c r="J36">
        <v>165</v>
      </c>
      <c r="N36" t="str">
        <v>successful</v>
      </c>
      <c r="O36">
        <v>5419</v>
      </c>
    </row>
    <row r="37" spans="9:15" x14ac:dyDescent="0.25">
      <c r="I37" t="str">
        <v>successful</v>
      </c>
      <c r="J37">
        <v>1965</v>
      </c>
      <c r="N37" t="str">
        <v>successful</v>
      </c>
      <c r="O37">
        <v>165</v>
      </c>
    </row>
    <row r="38" spans="9:15" x14ac:dyDescent="0.25">
      <c r="I38" t="str">
        <v>successful</v>
      </c>
      <c r="J38">
        <v>16</v>
      </c>
      <c r="N38" t="str">
        <v>successful</v>
      </c>
      <c r="O38">
        <v>1965</v>
      </c>
    </row>
    <row r="39" spans="9:15" x14ac:dyDescent="0.25">
      <c r="I39" t="str">
        <v>successful</v>
      </c>
      <c r="J39">
        <v>107</v>
      </c>
      <c r="N39" t="str">
        <v>successful</v>
      </c>
      <c r="O39">
        <v>16</v>
      </c>
    </row>
    <row r="40" spans="9:15" x14ac:dyDescent="0.25">
      <c r="I40" t="str">
        <v>successful</v>
      </c>
      <c r="J40">
        <v>134</v>
      </c>
      <c r="N40" t="str">
        <v>successful</v>
      </c>
      <c r="O40">
        <v>107</v>
      </c>
    </row>
    <row r="41" spans="9:15" x14ac:dyDescent="0.25">
      <c r="I41" t="str">
        <v>failed</v>
      </c>
      <c r="J41">
        <v>88</v>
      </c>
      <c r="N41" t="str">
        <v>successful</v>
      </c>
      <c r="O41">
        <v>134</v>
      </c>
    </row>
    <row r="42" spans="9:15" hidden="1" x14ac:dyDescent="0.25">
      <c r="I42" t="str">
        <v>successful</v>
      </c>
      <c r="J42">
        <v>198</v>
      </c>
      <c r="N42" t="str">
        <v>failed</v>
      </c>
      <c r="O42">
        <v>88</v>
      </c>
    </row>
    <row r="43" spans="9:15" x14ac:dyDescent="0.25">
      <c r="I43" t="str">
        <v>successful</v>
      </c>
      <c r="J43">
        <v>111</v>
      </c>
      <c r="N43" t="str">
        <v>successful</v>
      </c>
      <c r="O43">
        <v>198</v>
      </c>
    </row>
    <row r="44" spans="9:15" x14ac:dyDescent="0.25">
      <c r="I44" t="str">
        <v>successful</v>
      </c>
      <c r="J44">
        <v>222</v>
      </c>
      <c r="N44" t="str">
        <v>successful</v>
      </c>
      <c r="O44">
        <v>111</v>
      </c>
    </row>
    <row r="45" spans="9:15" x14ac:dyDescent="0.25">
      <c r="I45" t="str">
        <v>successful</v>
      </c>
      <c r="J45">
        <v>6212</v>
      </c>
      <c r="N45" t="str">
        <v>successful</v>
      </c>
      <c r="O45">
        <v>222</v>
      </c>
    </row>
    <row r="46" spans="9:15" x14ac:dyDescent="0.25">
      <c r="I46" t="str">
        <v>successful</v>
      </c>
      <c r="J46">
        <v>98</v>
      </c>
      <c r="N46" t="str">
        <v>successful</v>
      </c>
      <c r="O46">
        <v>6212</v>
      </c>
    </row>
    <row r="47" spans="9:15" x14ac:dyDescent="0.25">
      <c r="I47" t="str">
        <v>failed</v>
      </c>
      <c r="J47">
        <v>48</v>
      </c>
      <c r="N47" t="str">
        <v>successful</v>
      </c>
      <c r="O47">
        <v>98</v>
      </c>
    </row>
    <row r="48" spans="9:15" hidden="1" x14ac:dyDescent="0.25">
      <c r="I48" t="str">
        <v>successful</v>
      </c>
      <c r="J48">
        <v>92</v>
      </c>
      <c r="N48" t="str">
        <v>failed</v>
      </c>
      <c r="O48">
        <v>48</v>
      </c>
    </row>
    <row r="49" spans="9:15" x14ac:dyDescent="0.25">
      <c r="I49" t="str">
        <v>successful</v>
      </c>
      <c r="J49">
        <v>149</v>
      </c>
      <c r="N49" t="str">
        <v>successful</v>
      </c>
      <c r="O49">
        <v>92</v>
      </c>
    </row>
    <row r="50" spans="9:15" x14ac:dyDescent="0.25">
      <c r="I50" t="str">
        <v>successful</v>
      </c>
      <c r="J50">
        <v>2431</v>
      </c>
      <c r="N50" t="str">
        <v>successful</v>
      </c>
      <c r="O50">
        <v>149</v>
      </c>
    </row>
    <row r="51" spans="9:15" x14ac:dyDescent="0.25">
      <c r="I51" t="str">
        <v>successful</v>
      </c>
      <c r="J51">
        <v>303</v>
      </c>
      <c r="N51" t="str">
        <v>successful</v>
      </c>
      <c r="O51">
        <v>2431</v>
      </c>
    </row>
    <row r="52" spans="9:15" x14ac:dyDescent="0.25">
      <c r="I52" t="str">
        <v>failed</v>
      </c>
      <c r="J52">
        <v>1</v>
      </c>
      <c r="N52" t="str">
        <v>successful</v>
      </c>
      <c r="O52">
        <v>303</v>
      </c>
    </row>
    <row r="53" spans="9:15" hidden="1" x14ac:dyDescent="0.25">
      <c r="I53" t="str">
        <v>failed</v>
      </c>
      <c r="J53">
        <v>1467</v>
      </c>
      <c r="N53" t="str">
        <v>failed</v>
      </c>
      <c r="O53">
        <v>1</v>
      </c>
    </row>
    <row r="54" spans="9:15" hidden="1" x14ac:dyDescent="0.25">
      <c r="I54" t="str">
        <v>failed</v>
      </c>
      <c r="J54">
        <v>75</v>
      </c>
      <c r="N54" t="str">
        <v>failed</v>
      </c>
      <c r="O54">
        <v>1467</v>
      </c>
    </row>
    <row r="55" spans="9:15" hidden="1" x14ac:dyDescent="0.25">
      <c r="I55" t="str">
        <v>successful</v>
      </c>
      <c r="J55">
        <v>209</v>
      </c>
      <c r="N55" t="str">
        <v>failed</v>
      </c>
      <c r="O55">
        <v>75</v>
      </c>
    </row>
    <row r="56" spans="9:15" x14ac:dyDescent="0.25">
      <c r="I56" t="str">
        <v>failed</v>
      </c>
      <c r="J56">
        <v>120</v>
      </c>
      <c r="N56" t="str">
        <v>successful</v>
      </c>
      <c r="O56">
        <v>209</v>
      </c>
    </row>
    <row r="57" spans="9:15" hidden="1" x14ac:dyDescent="0.25">
      <c r="I57" t="str">
        <v>successful</v>
      </c>
      <c r="J57">
        <v>131</v>
      </c>
      <c r="N57" t="str">
        <v>failed</v>
      </c>
      <c r="O57">
        <v>120</v>
      </c>
    </row>
    <row r="58" spans="9:15" x14ac:dyDescent="0.25">
      <c r="I58" t="str">
        <v>successful</v>
      </c>
      <c r="J58">
        <v>164</v>
      </c>
      <c r="N58" t="str">
        <v>successful</v>
      </c>
      <c r="O58">
        <v>131</v>
      </c>
    </row>
    <row r="59" spans="9:15" x14ac:dyDescent="0.25">
      <c r="I59" t="str">
        <v>successful</v>
      </c>
      <c r="J59">
        <v>201</v>
      </c>
      <c r="N59" t="str">
        <v>successful</v>
      </c>
      <c r="O59">
        <v>164</v>
      </c>
    </row>
    <row r="60" spans="9:15" x14ac:dyDescent="0.25">
      <c r="I60" t="str">
        <v>successful</v>
      </c>
      <c r="J60">
        <v>211</v>
      </c>
      <c r="N60" t="str">
        <v>successful</v>
      </c>
      <c r="O60">
        <v>201</v>
      </c>
    </row>
    <row r="61" spans="9:15" x14ac:dyDescent="0.25">
      <c r="I61" t="str">
        <v>successful</v>
      </c>
      <c r="J61">
        <v>128</v>
      </c>
      <c r="N61" t="str">
        <v>successful</v>
      </c>
      <c r="O61">
        <v>211</v>
      </c>
    </row>
    <row r="62" spans="9:15" x14ac:dyDescent="0.25">
      <c r="I62" t="str">
        <v>successful</v>
      </c>
      <c r="J62">
        <v>1600</v>
      </c>
      <c r="N62" t="str">
        <v>successful</v>
      </c>
      <c r="O62">
        <v>128</v>
      </c>
    </row>
    <row r="63" spans="9:15" x14ac:dyDescent="0.25">
      <c r="I63" t="str">
        <v>failed</v>
      </c>
      <c r="J63">
        <v>2253</v>
      </c>
      <c r="N63" t="str">
        <v>successful</v>
      </c>
      <c r="O63">
        <v>1600</v>
      </c>
    </row>
    <row r="64" spans="9:15" hidden="1" x14ac:dyDescent="0.25">
      <c r="I64" t="str">
        <v>successful</v>
      </c>
      <c r="J64">
        <v>249</v>
      </c>
      <c r="N64" t="str">
        <v>failed</v>
      </c>
      <c r="O64">
        <v>2253</v>
      </c>
    </row>
    <row r="65" spans="9:15" x14ac:dyDescent="0.25">
      <c r="I65" t="str">
        <v>failed</v>
      </c>
      <c r="J65">
        <v>5</v>
      </c>
      <c r="N65" t="str">
        <v>successful</v>
      </c>
      <c r="O65">
        <v>249</v>
      </c>
    </row>
    <row r="66" spans="9:15" hidden="1" x14ac:dyDescent="0.25">
      <c r="I66" t="str">
        <v>failed</v>
      </c>
      <c r="J66">
        <v>38</v>
      </c>
      <c r="N66" t="str">
        <v>failed</v>
      </c>
      <c r="O66">
        <v>5</v>
      </c>
    </row>
    <row r="67" spans="9:15" hidden="1" x14ac:dyDescent="0.25">
      <c r="I67" t="str">
        <v>successful</v>
      </c>
      <c r="J67">
        <v>236</v>
      </c>
      <c r="N67" t="str">
        <v>failed</v>
      </c>
      <c r="O67">
        <v>38</v>
      </c>
    </row>
    <row r="68" spans="9:15" x14ac:dyDescent="0.25">
      <c r="I68" t="str">
        <v>failed</v>
      </c>
      <c r="J68">
        <v>12</v>
      </c>
      <c r="N68" t="str">
        <v>successful</v>
      </c>
      <c r="O68">
        <v>236</v>
      </c>
    </row>
    <row r="69" spans="9:15" hidden="1" x14ac:dyDescent="0.25">
      <c r="I69" t="str">
        <v>successful</v>
      </c>
      <c r="J69">
        <v>4065</v>
      </c>
      <c r="N69" t="str">
        <v>failed</v>
      </c>
      <c r="O69">
        <v>12</v>
      </c>
    </row>
    <row r="70" spans="9:15" x14ac:dyDescent="0.25">
      <c r="I70" t="str">
        <v>successful</v>
      </c>
      <c r="J70">
        <v>246</v>
      </c>
      <c r="N70" t="str">
        <v>successful</v>
      </c>
      <c r="O70">
        <v>4065</v>
      </c>
    </row>
    <row r="71" spans="9:15" x14ac:dyDescent="0.25">
      <c r="I71" t="str">
        <v>canceled</v>
      </c>
      <c r="J71">
        <v>17</v>
      </c>
      <c r="N71" t="str">
        <v>successful</v>
      </c>
      <c r="O71">
        <v>246</v>
      </c>
    </row>
    <row r="72" spans="9:15" hidden="1" x14ac:dyDescent="0.25">
      <c r="I72" t="str">
        <v>successful</v>
      </c>
      <c r="J72">
        <v>2475</v>
      </c>
      <c r="N72" t="str">
        <v>canceled</v>
      </c>
      <c r="O72">
        <v>17</v>
      </c>
    </row>
    <row r="73" spans="9:15" x14ac:dyDescent="0.25">
      <c r="I73" t="str">
        <v>successful</v>
      </c>
      <c r="J73">
        <v>76</v>
      </c>
      <c r="N73" t="str">
        <v>successful</v>
      </c>
      <c r="O73">
        <v>2475</v>
      </c>
    </row>
    <row r="74" spans="9:15" x14ac:dyDescent="0.25">
      <c r="I74" t="str">
        <v>successful</v>
      </c>
      <c r="J74">
        <v>54</v>
      </c>
      <c r="N74" t="str">
        <v>successful</v>
      </c>
      <c r="O74">
        <v>76</v>
      </c>
    </row>
    <row r="75" spans="9:15" x14ac:dyDescent="0.25">
      <c r="I75" t="str">
        <v>successful</v>
      </c>
      <c r="J75">
        <v>88</v>
      </c>
      <c r="N75" t="str">
        <v>successful</v>
      </c>
      <c r="O75">
        <v>54</v>
      </c>
    </row>
    <row r="76" spans="9:15" x14ac:dyDescent="0.25">
      <c r="I76" t="str">
        <v>successful</v>
      </c>
      <c r="J76">
        <v>85</v>
      </c>
      <c r="N76" t="str">
        <v>successful</v>
      </c>
      <c r="O76">
        <v>88</v>
      </c>
    </row>
    <row r="77" spans="9:15" x14ac:dyDescent="0.25">
      <c r="I77" t="str">
        <v>successful</v>
      </c>
      <c r="J77">
        <v>170</v>
      </c>
      <c r="N77" t="str">
        <v>successful</v>
      </c>
      <c r="O77">
        <v>85</v>
      </c>
    </row>
    <row r="78" spans="9:15" x14ac:dyDescent="0.25">
      <c r="I78" t="str">
        <v>failed</v>
      </c>
      <c r="J78">
        <v>1684</v>
      </c>
      <c r="N78" t="str">
        <v>successful</v>
      </c>
      <c r="O78">
        <v>170</v>
      </c>
    </row>
    <row r="79" spans="9:15" hidden="1" x14ac:dyDescent="0.25">
      <c r="I79" t="str">
        <v>failed</v>
      </c>
      <c r="J79">
        <v>56</v>
      </c>
      <c r="N79" t="str">
        <v>failed</v>
      </c>
      <c r="O79">
        <v>1684</v>
      </c>
    </row>
    <row r="80" spans="9:15" hidden="1" x14ac:dyDescent="0.25">
      <c r="I80" t="str">
        <v>successful</v>
      </c>
      <c r="J80">
        <v>330</v>
      </c>
      <c r="N80" t="str">
        <v>failed</v>
      </c>
      <c r="O80">
        <v>56</v>
      </c>
    </row>
    <row r="81" spans="9:15" x14ac:dyDescent="0.25">
      <c r="I81" t="str">
        <v>failed</v>
      </c>
      <c r="J81">
        <v>838</v>
      </c>
      <c r="N81" t="str">
        <v>successful</v>
      </c>
      <c r="O81">
        <v>330</v>
      </c>
    </row>
    <row r="82" spans="9:15" hidden="1" x14ac:dyDescent="0.25">
      <c r="I82" t="str">
        <v>successful</v>
      </c>
      <c r="J82">
        <v>127</v>
      </c>
      <c r="N82" t="str">
        <v>failed</v>
      </c>
      <c r="O82">
        <v>838</v>
      </c>
    </row>
    <row r="83" spans="9:15" x14ac:dyDescent="0.25">
      <c r="I83" t="str">
        <v>successful</v>
      </c>
      <c r="J83">
        <v>411</v>
      </c>
      <c r="N83" t="str">
        <v>successful</v>
      </c>
      <c r="O83">
        <v>127</v>
      </c>
    </row>
    <row r="84" spans="9:15" x14ac:dyDescent="0.25">
      <c r="I84" t="str">
        <v>successful</v>
      </c>
      <c r="J84">
        <v>180</v>
      </c>
      <c r="N84" t="str">
        <v>successful</v>
      </c>
      <c r="O84">
        <v>411</v>
      </c>
    </row>
    <row r="85" spans="9:15" x14ac:dyDescent="0.25">
      <c r="I85" t="str">
        <v>failed</v>
      </c>
      <c r="J85">
        <v>1000</v>
      </c>
      <c r="N85" t="str">
        <v>successful</v>
      </c>
      <c r="O85">
        <v>180</v>
      </c>
    </row>
    <row r="86" spans="9:15" hidden="1" x14ac:dyDescent="0.25">
      <c r="I86" t="str">
        <v>successful</v>
      </c>
      <c r="J86">
        <v>374</v>
      </c>
      <c r="N86" t="str">
        <v>failed</v>
      </c>
      <c r="O86">
        <v>1000</v>
      </c>
    </row>
    <row r="87" spans="9:15" x14ac:dyDescent="0.25">
      <c r="I87" t="str">
        <v>successful</v>
      </c>
      <c r="J87">
        <v>71</v>
      </c>
      <c r="N87" t="str">
        <v>successful</v>
      </c>
      <c r="O87">
        <v>374</v>
      </c>
    </row>
    <row r="88" spans="9:15" x14ac:dyDescent="0.25">
      <c r="I88" t="str">
        <v>successful</v>
      </c>
      <c r="J88">
        <v>203</v>
      </c>
      <c r="N88" t="str">
        <v>successful</v>
      </c>
      <c r="O88">
        <v>71</v>
      </c>
    </row>
    <row r="89" spans="9:15" x14ac:dyDescent="0.25">
      <c r="I89" t="str">
        <v>failed</v>
      </c>
      <c r="J89">
        <v>1482</v>
      </c>
      <c r="N89" t="str">
        <v>successful</v>
      </c>
      <c r="O89">
        <v>203</v>
      </c>
    </row>
    <row r="90" spans="9:15" hidden="1" x14ac:dyDescent="0.25">
      <c r="I90" t="str">
        <v>successful</v>
      </c>
      <c r="J90">
        <v>113</v>
      </c>
      <c r="N90" t="str">
        <v>failed</v>
      </c>
      <c r="O90">
        <v>1482</v>
      </c>
    </row>
    <row r="91" spans="9:15" x14ac:dyDescent="0.25">
      <c r="I91" t="str">
        <v>successful</v>
      </c>
      <c r="J91">
        <v>96</v>
      </c>
      <c r="N91" t="str">
        <v>successful</v>
      </c>
      <c r="O91">
        <v>113</v>
      </c>
    </row>
    <row r="92" spans="9:15" x14ac:dyDescent="0.25">
      <c r="I92" t="str">
        <v>failed</v>
      </c>
      <c r="J92">
        <v>106</v>
      </c>
      <c r="N92" t="str">
        <v>successful</v>
      </c>
      <c r="O92">
        <v>96</v>
      </c>
    </row>
    <row r="93" spans="9:15" hidden="1" x14ac:dyDescent="0.25">
      <c r="I93" t="str">
        <v>failed</v>
      </c>
      <c r="J93">
        <v>679</v>
      </c>
      <c r="N93" t="str">
        <v>failed</v>
      </c>
      <c r="O93">
        <v>106</v>
      </c>
    </row>
    <row r="94" spans="9:15" hidden="1" x14ac:dyDescent="0.25">
      <c r="I94" t="str">
        <v>successful</v>
      </c>
      <c r="J94">
        <v>498</v>
      </c>
      <c r="N94" t="str">
        <v>failed</v>
      </c>
      <c r="O94">
        <v>679</v>
      </c>
    </row>
    <row r="95" spans="9:15" x14ac:dyDescent="0.25">
      <c r="I95" t="str">
        <v>canceled</v>
      </c>
      <c r="J95">
        <v>610</v>
      </c>
      <c r="N95" t="str">
        <v>successful</v>
      </c>
      <c r="O95">
        <v>498</v>
      </c>
    </row>
    <row r="96" spans="9:15" hidden="1" x14ac:dyDescent="0.25">
      <c r="I96" t="str">
        <v>successful</v>
      </c>
      <c r="J96">
        <v>180</v>
      </c>
      <c r="N96" t="str">
        <v>canceled</v>
      </c>
      <c r="O96">
        <v>610</v>
      </c>
    </row>
    <row r="97" spans="9:15" x14ac:dyDescent="0.25">
      <c r="I97" t="str">
        <v>successful</v>
      </c>
      <c r="J97">
        <v>27</v>
      </c>
      <c r="N97" t="str">
        <v>successful</v>
      </c>
      <c r="O97">
        <v>180</v>
      </c>
    </row>
    <row r="98" spans="9:15" x14ac:dyDescent="0.25">
      <c r="I98" t="str">
        <v>successful</v>
      </c>
      <c r="J98">
        <v>2331</v>
      </c>
      <c r="N98" t="str">
        <v>successful</v>
      </c>
      <c r="O98">
        <v>27</v>
      </c>
    </row>
    <row r="99" spans="9:15" x14ac:dyDescent="0.25">
      <c r="I99" t="str">
        <v>successful</v>
      </c>
      <c r="J99">
        <v>113</v>
      </c>
      <c r="N99" t="str">
        <v>successful</v>
      </c>
      <c r="O99">
        <v>2331</v>
      </c>
    </row>
    <row r="100" spans="9:15" x14ac:dyDescent="0.25">
      <c r="I100" t="str">
        <v>failed</v>
      </c>
      <c r="J100">
        <v>1220</v>
      </c>
      <c r="N100" t="str">
        <v>successful</v>
      </c>
      <c r="O100">
        <v>113</v>
      </c>
    </row>
    <row r="101" spans="9:15" hidden="1" x14ac:dyDescent="0.25">
      <c r="I101" t="str">
        <v>successful</v>
      </c>
      <c r="J101">
        <v>164</v>
      </c>
      <c r="N101" t="str">
        <v>failed</v>
      </c>
      <c r="O101">
        <v>1220</v>
      </c>
    </row>
    <row r="102" spans="9:15" x14ac:dyDescent="0.25">
      <c r="I102" t="str">
        <v>failed</v>
      </c>
      <c r="J102">
        <v>1</v>
      </c>
      <c r="N102" t="str">
        <v>successful</v>
      </c>
      <c r="O102">
        <v>164</v>
      </c>
    </row>
    <row r="103" spans="9:15" hidden="1" x14ac:dyDescent="0.25">
      <c r="I103" t="str">
        <v>successful</v>
      </c>
      <c r="J103">
        <v>164</v>
      </c>
      <c r="N103" t="str">
        <v>failed</v>
      </c>
      <c r="O103">
        <v>1</v>
      </c>
    </row>
    <row r="104" spans="9:15" x14ac:dyDescent="0.25">
      <c r="I104" t="str">
        <v>successful</v>
      </c>
      <c r="J104">
        <v>336</v>
      </c>
      <c r="N104" t="str">
        <v>successful</v>
      </c>
      <c r="O104">
        <v>164</v>
      </c>
    </row>
    <row r="105" spans="9:15" x14ac:dyDescent="0.25">
      <c r="I105" t="str">
        <v>failed</v>
      </c>
      <c r="J105">
        <v>37</v>
      </c>
      <c r="N105" t="str">
        <v>successful</v>
      </c>
      <c r="O105">
        <v>336</v>
      </c>
    </row>
    <row r="106" spans="9:15" hidden="1" x14ac:dyDescent="0.25">
      <c r="I106" t="str">
        <v>successful</v>
      </c>
      <c r="J106">
        <v>1917</v>
      </c>
      <c r="N106" t="str">
        <v>failed</v>
      </c>
      <c r="O106">
        <v>37</v>
      </c>
    </row>
    <row r="107" spans="9:15" x14ac:dyDescent="0.25">
      <c r="I107" t="str">
        <v>successful</v>
      </c>
      <c r="J107">
        <v>95</v>
      </c>
      <c r="N107" t="str">
        <v>successful</v>
      </c>
      <c r="O107">
        <v>1917</v>
      </c>
    </row>
    <row r="108" spans="9:15" x14ac:dyDescent="0.25">
      <c r="I108" t="str">
        <v>successful</v>
      </c>
      <c r="J108">
        <v>147</v>
      </c>
      <c r="N108" t="str">
        <v>successful</v>
      </c>
      <c r="O108">
        <v>95</v>
      </c>
    </row>
    <row r="109" spans="9:15" x14ac:dyDescent="0.25">
      <c r="I109" t="str">
        <v>successful</v>
      </c>
      <c r="J109">
        <v>86</v>
      </c>
      <c r="N109" t="str">
        <v>successful</v>
      </c>
      <c r="O109">
        <v>147</v>
      </c>
    </row>
    <row r="110" spans="9:15" x14ac:dyDescent="0.25">
      <c r="I110" t="str">
        <v>successful</v>
      </c>
      <c r="J110">
        <v>83</v>
      </c>
      <c r="N110" t="str">
        <v>successful</v>
      </c>
      <c r="O110">
        <v>86</v>
      </c>
    </row>
    <row r="111" spans="9:15" x14ac:dyDescent="0.25">
      <c r="I111" t="str">
        <v>failed</v>
      </c>
      <c r="J111">
        <v>60</v>
      </c>
      <c r="N111" t="str">
        <v>successful</v>
      </c>
      <c r="O111">
        <v>83</v>
      </c>
    </row>
    <row r="112" spans="9:15" hidden="1" x14ac:dyDescent="0.25">
      <c r="I112" t="str">
        <v>failed</v>
      </c>
      <c r="J112">
        <v>296</v>
      </c>
      <c r="N112" t="str">
        <v>failed</v>
      </c>
      <c r="O112">
        <v>60</v>
      </c>
    </row>
    <row r="113" spans="9:15" hidden="1" x14ac:dyDescent="0.25">
      <c r="I113" t="str">
        <v>successful</v>
      </c>
      <c r="J113">
        <v>676</v>
      </c>
      <c r="N113" t="str">
        <v>failed</v>
      </c>
      <c r="O113">
        <v>296</v>
      </c>
    </row>
    <row r="114" spans="9:15" x14ac:dyDescent="0.25">
      <c r="I114" t="str">
        <v>successful</v>
      </c>
      <c r="J114">
        <v>361</v>
      </c>
      <c r="N114" t="str">
        <v>successful</v>
      </c>
      <c r="O114">
        <v>676</v>
      </c>
    </row>
    <row r="115" spans="9:15" x14ac:dyDescent="0.25">
      <c r="I115" t="str">
        <v>successful</v>
      </c>
      <c r="J115">
        <v>131</v>
      </c>
      <c r="N115" t="str">
        <v>successful</v>
      </c>
      <c r="O115">
        <v>361</v>
      </c>
    </row>
    <row r="116" spans="9:15" x14ac:dyDescent="0.25">
      <c r="I116" t="str">
        <v>successful</v>
      </c>
      <c r="J116">
        <v>126</v>
      </c>
      <c r="N116" t="str">
        <v>successful</v>
      </c>
      <c r="O116">
        <v>131</v>
      </c>
    </row>
    <row r="117" spans="9:15" x14ac:dyDescent="0.25">
      <c r="I117" t="str">
        <v>failed</v>
      </c>
      <c r="J117">
        <v>3304</v>
      </c>
      <c r="N117" t="str">
        <v>successful</v>
      </c>
      <c r="O117">
        <v>126</v>
      </c>
    </row>
    <row r="118" spans="9:15" hidden="1" x14ac:dyDescent="0.25">
      <c r="I118" t="str">
        <v>failed</v>
      </c>
      <c r="J118">
        <v>73</v>
      </c>
      <c r="N118" t="str">
        <v>failed</v>
      </c>
      <c r="O118">
        <v>3304</v>
      </c>
    </row>
    <row r="119" spans="9:15" hidden="1" x14ac:dyDescent="0.25">
      <c r="I119" t="str">
        <v>successful</v>
      </c>
      <c r="J119">
        <v>275</v>
      </c>
      <c r="N119" t="str">
        <v>failed</v>
      </c>
      <c r="O119">
        <v>73</v>
      </c>
    </row>
    <row r="120" spans="9:15" x14ac:dyDescent="0.25">
      <c r="I120" t="str">
        <v>successful</v>
      </c>
      <c r="J120">
        <v>67</v>
      </c>
      <c r="N120" t="str">
        <v>successful</v>
      </c>
      <c r="O120">
        <v>275</v>
      </c>
    </row>
    <row r="121" spans="9:15" x14ac:dyDescent="0.25">
      <c r="I121" t="str">
        <v>successful</v>
      </c>
      <c r="J121">
        <v>154</v>
      </c>
      <c r="N121" t="str">
        <v>successful</v>
      </c>
      <c r="O121">
        <v>67</v>
      </c>
    </row>
    <row r="122" spans="9:15" x14ac:dyDescent="0.25">
      <c r="I122" t="str">
        <v>successful</v>
      </c>
      <c r="J122">
        <v>1782</v>
      </c>
      <c r="N122" t="str">
        <v>successful</v>
      </c>
      <c r="O122">
        <v>154</v>
      </c>
    </row>
    <row r="123" spans="9:15" x14ac:dyDescent="0.25">
      <c r="I123" t="str">
        <v>successful</v>
      </c>
      <c r="J123">
        <v>903</v>
      </c>
      <c r="N123" t="str">
        <v>successful</v>
      </c>
      <c r="O123">
        <v>1782</v>
      </c>
    </row>
    <row r="124" spans="9:15" x14ac:dyDescent="0.25">
      <c r="I124" t="str">
        <v>failed</v>
      </c>
      <c r="J124">
        <v>3387</v>
      </c>
      <c r="N124" t="str">
        <v>successful</v>
      </c>
      <c r="O124">
        <v>903</v>
      </c>
    </row>
    <row r="125" spans="9:15" hidden="1" x14ac:dyDescent="0.25">
      <c r="I125" t="str">
        <v>failed</v>
      </c>
      <c r="J125">
        <v>662</v>
      </c>
      <c r="N125" t="str">
        <v>failed</v>
      </c>
      <c r="O125">
        <v>3387</v>
      </c>
    </row>
    <row r="126" spans="9:15" hidden="1" x14ac:dyDescent="0.25">
      <c r="I126" t="str">
        <v>successful</v>
      </c>
      <c r="J126">
        <v>94</v>
      </c>
      <c r="N126" t="str">
        <v>failed</v>
      </c>
      <c r="O126">
        <v>662</v>
      </c>
    </row>
    <row r="127" spans="9:15" x14ac:dyDescent="0.25">
      <c r="I127" t="str">
        <v>successful</v>
      </c>
      <c r="J127">
        <v>180</v>
      </c>
      <c r="N127" t="str">
        <v>successful</v>
      </c>
      <c r="O127">
        <v>94</v>
      </c>
    </row>
    <row r="128" spans="9:15" x14ac:dyDescent="0.25">
      <c r="I128" t="str">
        <v>failed</v>
      </c>
      <c r="J128">
        <v>774</v>
      </c>
      <c r="N128" t="str">
        <v>successful</v>
      </c>
      <c r="O128">
        <v>180</v>
      </c>
    </row>
    <row r="129" spans="9:15" hidden="1" x14ac:dyDescent="0.25">
      <c r="I129" t="str">
        <v>failed</v>
      </c>
      <c r="J129">
        <v>672</v>
      </c>
      <c r="N129" t="str">
        <v>failed</v>
      </c>
      <c r="O129">
        <v>774</v>
      </c>
    </row>
    <row r="130" spans="9:15" hidden="1" x14ac:dyDescent="0.25">
      <c r="I130" t="str">
        <v>canceled</v>
      </c>
      <c r="J130">
        <v>532</v>
      </c>
      <c r="N130" t="str">
        <v>failed</v>
      </c>
      <c r="O130">
        <v>672</v>
      </c>
    </row>
    <row r="131" spans="9:15" hidden="1" x14ac:dyDescent="0.25">
      <c r="I131" t="str">
        <v>canceled</v>
      </c>
      <c r="J131">
        <v>55</v>
      </c>
      <c r="N131" t="str">
        <v>canceled</v>
      </c>
      <c r="O131">
        <v>532</v>
      </c>
    </row>
    <row r="132" spans="9:15" hidden="1" x14ac:dyDescent="0.25">
      <c r="I132" t="str">
        <v>successful</v>
      </c>
      <c r="J132">
        <v>533</v>
      </c>
      <c r="N132" t="str">
        <v>canceled</v>
      </c>
      <c r="O132">
        <v>55</v>
      </c>
    </row>
    <row r="133" spans="9:15" x14ac:dyDescent="0.25">
      <c r="I133" t="str">
        <v>successful</v>
      </c>
      <c r="J133">
        <v>2443</v>
      </c>
      <c r="N133" t="str">
        <v>successful</v>
      </c>
      <c r="O133">
        <v>533</v>
      </c>
    </row>
    <row r="134" spans="9:15" x14ac:dyDescent="0.25">
      <c r="I134" t="str">
        <v>successful</v>
      </c>
      <c r="J134">
        <v>89</v>
      </c>
      <c r="N134" t="str">
        <v>successful</v>
      </c>
      <c r="O134">
        <v>2443</v>
      </c>
    </row>
    <row r="135" spans="9:15" x14ac:dyDescent="0.25">
      <c r="I135" t="str">
        <v>successful</v>
      </c>
      <c r="J135">
        <v>159</v>
      </c>
      <c r="N135" t="str">
        <v>successful</v>
      </c>
      <c r="O135">
        <v>89</v>
      </c>
    </row>
    <row r="136" spans="9:15" x14ac:dyDescent="0.25">
      <c r="I136" t="str">
        <v>failed</v>
      </c>
      <c r="J136">
        <v>940</v>
      </c>
      <c r="N136" t="str">
        <v>successful</v>
      </c>
      <c r="O136">
        <v>159</v>
      </c>
    </row>
    <row r="137" spans="9:15" hidden="1" x14ac:dyDescent="0.25">
      <c r="I137" t="str">
        <v>failed</v>
      </c>
      <c r="J137">
        <v>117</v>
      </c>
      <c r="N137" t="str">
        <v>failed</v>
      </c>
      <c r="O137">
        <v>940</v>
      </c>
    </row>
    <row r="138" spans="9:15" hidden="1" x14ac:dyDescent="0.25">
      <c r="I138" t="str">
        <v>canceled</v>
      </c>
      <c r="J138">
        <v>58</v>
      </c>
      <c r="N138" t="str">
        <v>failed</v>
      </c>
      <c r="O138">
        <v>117</v>
      </c>
    </row>
    <row r="139" spans="9:15" hidden="1" x14ac:dyDescent="0.25">
      <c r="I139" t="str">
        <v>successful</v>
      </c>
      <c r="J139">
        <v>50</v>
      </c>
      <c r="N139" t="str">
        <v>canceled</v>
      </c>
      <c r="O139">
        <v>58</v>
      </c>
    </row>
    <row r="140" spans="9:15" x14ac:dyDescent="0.25">
      <c r="I140" t="str">
        <v>failed</v>
      </c>
      <c r="J140">
        <v>115</v>
      </c>
      <c r="N140" t="str">
        <v>successful</v>
      </c>
      <c r="O140">
        <v>50</v>
      </c>
    </row>
    <row r="141" spans="9:15" hidden="1" x14ac:dyDescent="0.25">
      <c r="I141" t="str">
        <v>failed</v>
      </c>
      <c r="J141">
        <v>326</v>
      </c>
      <c r="N141" t="str">
        <v>failed</v>
      </c>
      <c r="O141">
        <v>115</v>
      </c>
    </row>
    <row r="142" spans="9:15" hidden="1" x14ac:dyDescent="0.25">
      <c r="I142" t="str">
        <v>successful</v>
      </c>
      <c r="J142">
        <v>186</v>
      </c>
      <c r="N142" t="str">
        <v>failed</v>
      </c>
      <c r="O142">
        <v>326</v>
      </c>
    </row>
    <row r="143" spans="9:15" x14ac:dyDescent="0.25">
      <c r="I143" t="str">
        <v>successful</v>
      </c>
      <c r="J143">
        <v>1071</v>
      </c>
      <c r="N143" t="str">
        <v>successful</v>
      </c>
      <c r="O143">
        <v>186</v>
      </c>
    </row>
    <row r="144" spans="9:15" x14ac:dyDescent="0.25">
      <c r="I144" t="str">
        <v>successful</v>
      </c>
      <c r="J144">
        <v>117</v>
      </c>
      <c r="N144" t="str">
        <v>successful</v>
      </c>
      <c r="O144">
        <v>1071</v>
      </c>
    </row>
    <row r="145" spans="9:15" x14ac:dyDescent="0.25">
      <c r="I145" t="str">
        <v>successful</v>
      </c>
      <c r="J145">
        <v>70</v>
      </c>
      <c r="N145" t="str">
        <v>successful</v>
      </c>
      <c r="O145">
        <v>117</v>
      </c>
    </row>
    <row r="146" spans="9:15" x14ac:dyDescent="0.25">
      <c r="I146" t="str">
        <v>successful</v>
      </c>
      <c r="J146">
        <v>135</v>
      </c>
      <c r="N146" t="str">
        <v>successful</v>
      </c>
      <c r="O146">
        <v>70</v>
      </c>
    </row>
    <row r="147" spans="9:15" x14ac:dyDescent="0.25">
      <c r="I147" t="str">
        <v>successful</v>
      </c>
      <c r="J147">
        <v>768</v>
      </c>
      <c r="N147" t="str">
        <v>successful</v>
      </c>
      <c r="O147">
        <v>135</v>
      </c>
    </row>
    <row r="148" spans="9:15" x14ac:dyDescent="0.25">
      <c r="I148" t="str">
        <v>canceled</v>
      </c>
      <c r="J148">
        <v>51</v>
      </c>
      <c r="N148" t="str">
        <v>successful</v>
      </c>
      <c r="O148">
        <v>768</v>
      </c>
    </row>
    <row r="149" spans="9:15" hidden="1" x14ac:dyDescent="0.25">
      <c r="I149" t="str">
        <v>successful</v>
      </c>
      <c r="J149">
        <v>199</v>
      </c>
      <c r="N149" t="str">
        <v>canceled</v>
      </c>
      <c r="O149">
        <v>51</v>
      </c>
    </row>
    <row r="150" spans="9:15" x14ac:dyDescent="0.25">
      <c r="I150" t="str">
        <v>successful</v>
      </c>
      <c r="J150">
        <v>107</v>
      </c>
      <c r="N150" t="str">
        <v>successful</v>
      </c>
      <c r="O150">
        <v>199</v>
      </c>
    </row>
    <row r="151" spans="9:15" x14ac:dyDescent="0.25">
      <c r="I151" t="str">
        <v>successful</v>
      </c>
      <c r="J151">
        <v>195</v>
      </c>
      <c r="N151" t="str">
        <v>successful</v>
      </c>
      <c r="O151">
        <v>107</v>
      </c>
    </row>
    <row r="152" spans="9:15" x14ac:dyDescent="0.25">
      <c r="I152" t="str">
        <v>failed</v>
      </c>
      <c r="J152">
        <v>1</v>
      </c>
      <c r="N152" t="str">
        <v>successful</v>
      </c>
      <c r="O152">
        <v>195</v>
      </c>
    </row>
    <row r="153" spans="9:15" hidden="1" x14ac:dyDescent="0.25">
      <c r="I153" t="str">
        <v>failed</v>
      </c>
      <c r="J153">
        <v>1467</v>
      </c>
      <c r="N153" t="str">
        <v>failed</v>
      </c>
      <c r="O153">
        <v>1</v>
      </c>
    </row>
    <row r="154" spans="9:15" hidden="1" x14ac:dyDescent="0.25">
      <c r="I154" t="str">
        <v>successful</v>
      </c>
      <c r="J154">
        <v>3376</v>
      </c>
      <c r="N154" t="str">
        <v>failed</v>
      </c>
      <c r="O154">
        <v>1467</v>
      </c>
    </row>
    <row r="155" spans="9:15" x14ac:dyDescent="0.25">
      <c r="I155" t="str">
        <v>failed</v>
      </c>
      <c r="J155">
        <v>5681</v>
      </c>
      <c r="N155" t="str">
        <v>successful</v>
      </c>
      <c r="O155">
        <v>3376</v>
      </c>
    </row>
    <row r="156" spans="9:15" hidden="1" x14ac:dyDescent="0.25">
      <c r="I156" t="str">
        <v>failed</v>
      </c>
      <c r="J156">
        <v>1059</v>
      </c>
      <c r="N156" t="str">
        <v>failed</v>
      </c>
      <c r="O156">
        <v>5681</v>
      </c>
    </row>
    <row r="157" spans="9:15" hidden="1" x14ac:dyDescent="0.25">
      <c r="I157" t="str">
        <v>failed</v>
      </c>
      <c r="J157">
        <v>1194</v>
      </c>
      <c r="N157" t="str">
        <v>failed</v>
      </c>
      <c r="O157">
        <v>1059</v>
      </c>
    </row>
    <row r="158" spans="9:15" hidden="1" x14ac:dyDescent="0.25">
      <c r="I158" t="str">
        <v>canceled</v>
      </c>
      <c r="J158">
        <v>379</v>
      </c>
      <c r="N158" t="str">
        <v>failed</v>
      </c>
      <c r="O158">
        <v>1194</v>
      </c>
    </row>
    <row r="159" spans="9:15" hidden="1" x14ac:dyDescent="0.25">
      <c r="I159" t="str">
        <v>failed</v>
      </c>
      <c r="J159">
        <v>30</v>
      </c>
      <c r="N159" t="str">
        <v>canceled</v>
      </c>
      <c r="O159">
        <v>379</v>
      </c>
    </row>
    <row r="160" spans="9:15" hidden="1" x14ac:dyDescent="0.25">
      <c r="I160" t="str">
        <v>successful</v>
      </c>
      <c r="J160">
        <v>41</v>
      </c>
      <c r="N160" t="str">
        <v>failed</v>
      </c>
      <c r="O160">
        <v>30</v>
      </c>
    </row>
    <row r="161" spans="9:15" x14ac:dyDescent="0.25">
      <c r="I161" t="str">
        <v>successful</v>
      </c>
      <c r="J161">
        <v>1821</v>
      </c>
      <c r="N161" t="str">
        <v>successful</v>
      </c>
      <c r="O161">
        <v>41</v>
      </c>
    </row>
    <row r="162" spans="9:15" x14ac:dyDescent="0.25">
      <c r="I162" t="str">
        <v>successful</v>
      </c>
      <c r="J162">
        <v>164</v>
      </c>
      <c r="N162" t="str">
        <v>successful</v>
      </c>
      <c r="O162">
        <v>1821</v>
      </c>
    </row>
    <row r="163" spans="9:15" x14ac:dyDescent="0.25">
      <c r="I163" t="str">
        <v>failed</v>
      </c>
      <c r="J163">
        <v>75</v>
      </c>
      <c r="N163" t="str">
        <v>successful</v>
      </c>
      <c r="O163">
        <v>164</v>
      </c>
    </row>
    <row r="164" spans="9:15" hidden="1" x14ac:dyDescent="0.25">
      <c r="I164" t="str">
        <v>successful</v>
      </c>
      <c r="J164">
        <v>157</v>
      </c>
      <c r="N164" t="str">
        <v>failed</v>
      </c>
      <c r="O164">
        <v>75</v>
      </c>
    </row>
    <row r="165" spans="9:15" x14ac:dyDescent="0.25">
      <c r="I165" t="str">
        <v>successful</v>
      </c>
      <c r="J165">
        <v>246</v>
      </c>
      <c r="N165" t="str">
        <v>successful</v>
      </c>
      <c r="O165">
        <v>157</v>
      </c>
    </row>
    <row r="166" spans="9:15" x14ac:dyDescent="0.25">
      <c r="I166" t="str">
        <v>successful</v>
      </c>
      <c r="J166">
        <v>1396</v>
      </c>
      <c r="N166" t="str">
        <v>successful</v>
      </c>
      <c r="O166">
        <v>246</v>
      </c>
    </row>
    <row r="167" spans="9:15" x14ac:dyDescent="0.25">
      <c r="I167" t="str">
        <v>successful</v>
      </c>
      <c r="J167">
        <v>2506</v>
      </c>
      <c r="N167" t="str">
        <v>successful</v>
      </c>
      <c r="O167">
        <v>1396</v>
      </c>
    </row>
    <row r="168" spans="9:15" x14ac:dyDescent="0.25">
      <c r="I168" t="str">
        <v>successful</v>
      </c>
      <c r="J168">
        <v>244</v>
      </c>
      <c r="N168" t="str">
        <v>successful</v>
      </c>
      <c r="O168">
        <v>2506</v>
      </c>
    </row>
    <row r="169" spans="9:15" x14ac:dyDescent="0.25">
      <c r="I169" t="str">
        <v>successful</v>
      </c>
      <c r="J169">
        <v>146</v>
      </c>
      <c r="N169" t="str">
        <v>successful</v>
      </c>
      <c r="O169">
        <v>244</v>
      </c>
    </row>
    <row r="170" spans="9:15" x14ac:dyDescent="0.25">
      <c r="I170" t="str">
        <v>failed</v>
      </c>
      <c r="J170">
        <v>955</v>
      </c>
      <c r="N170" t="str">
        <v>successful</v>
      </c>
      <c r="O170">
        <v>146</v>
      </c>
    </row>
    <row r="171" spans="9:15" hidden="1" x14ac:dyDescent="0.25">
      <c r="I171" t="str">
        <v>successful</v>
      </c>
      <c r="J171">
        <v>1267</v>
      </c>
      <c r="N171" t="str">
        <v>failed</v>
      </c>
      <c r="O171">
        <v>955</v>
      </c>
    </row>
    <row r="172" spans="9:15" x14ac:dyDescent="0.25">
      <c r="I172" t="str">
        <v>failed</v>
      </c>
      <c r="J172">
        <v>67</v>
      </c>
      <c r="N172" t="str">
        <v>successful</v>
      </c>
      <c r="O172">
        <v>1267</v>
      </c>
    </row>
    <row r="173" spans="9:15" hidden="1" x14ac:dyDescent="0.25">
      <c r="I173" t="str">
        <v>failed</v>
      </c>
      <c r="J173">
        <v>5</v>
      </c>
      <c r="N173" t="str">
        <v>failed</v>
      </c>
      <c r="O173">
        <v>67</v>
      </c>
    </row>
    <row r="174" spans="9:15" hidden="1" x14ac:dyDescent="0.25">
      <c r="I174" t="str">
        <v>failed</v>
      </c>
      <c r="J174">
        <v>26</v>
      </c>
      <c r="N174" t="str">
        <v>failed</v>
      </c>
      <c r="O174">
        <v>5</v>
      </c>
    </row>
    <row r="175" spans="9:15" hidden="1" x14ac:dyDescent="0.25">
      <c r="I175" t="str">
        <v>successful</v>
      </c>
      <c r="J175">
        <v>1561</v>
      </c>
      <c r="N175" t="str">
        <v>failed</v>
      </c>
      <c r="O175">
        <v>26</v>
      </c>
    </row>
    <row r="176" spans="9:15" x14ac:dyDescent="0.25">
      <c r="I176" t="str">
        <v>successful</v>
      </c>
      <c r="J176">
        <v>48</v>
      </c>
      <c r="N176" t="str">
        <v>successful</v>
      </c>
      <c r="O176">
        <v>1561</v>
      </c>
    </row>
    <row r="177" spans="9:15" x14ac:dyDescent="0.25">
      <c r="I177" t="str">
        <v>failed</v>
      </c>
      <c r="J177">
        <v>1130</v>
      </c>
      <c r="N177" t="str">
        <v>successful</v>
      </c>
      <c r="O177">
        <v>48</v>
      </c>
    </row>
    <row r="178" spans="9:15" hidden="1" x14ac:dyDescent="0.25">
      <c r="I178" t="str">
        <v>failed</v>
      </c>
      <c r="J178">
        <v>782</v>
      </c>
      <c r="N178" t="str">
        <v>failed</v>
      </c>
      <c r="O178">
        <v>1130</v>
      </c>
    </row>
    <row r="179" spans="9:15" hidden="1" x14ac:dyDescent="0.25">
      <c r="I179" t="str">
        <v>successful</v>
      </c>
      <c r="J179">
        <v>2739</v>
      </c>
      <c r="N179" t="str">
        <v>failed</v>
      </c>
      <c r="O179">
        <v>782</v>
      </c>
    </row>
    <row r="180" spans="9:15" x14ac:dyDescent="0.25">
      <c r="I180" t="str">
        <v>failed</v>
      </c>
      <c r="J180">
        <v>210</v>
      </c>
      <c r="N180" t="str">
        <v>successful</v>
      </c>
      <c r="O180">
        <v>2739</v>
      </c>
    </row>
    <row r="181" spans="9:15" hidden="1" x14ac:dyDescent="0.25">
      <c r="I181" t="str">
        <v>successful</v>
      </c>
      <c r="J181">
        <v>3537</v>
      </c>
      <c r="N181" t="str">
        <v>failed</v>
      </c>
      <c r="O181">
        <v>210</v>
      </c>
    </row>
    <row r="182" spans="9:15" x14ac:dyDescent="0.25">
      <c r="I182" t="str">
        <v>successful</v>
      </c>
      <c r="J182">
        <v>2107</v>
      </c>
      <c r="N182" t="str">
        <v>successful</v>
      </c>
      <c r="O182">
        <v>3537</v>
      </c>
    </row>
    <row r="183" spans="9:15" x14ac:dyDescent="0.25">
      <c r="I183" t="str">
        <v>failed</v>
      </c>
      <c r="J183">
        <v>136</v>
      </c>
      <c r="N183" t="str">
        <v>successful</v>
      </c>
      <c r="O183">
        <v>2107</v>
      </c>
    </row>
    <row r="184" spans="9:15" hidden="1" x14ac:dyDescent="0.25">
      <c r="I184" t="str">
        <v>successful</v>
      </c>
      <c r="J184">
        <v>3318</v>
      </c>
      <c r="N184" t="str">
        <v>failed</v>
      </c>
      <c r="O184">
        <v>136</v>
      </c>
    </row>
    <row r="185" spans="9:15" x14ac:dyDescent="0.25">
      <c r="I185" t="str">
        <v>failed</v>
      </c>
      <c r="J185">
        <v>86</v>
      </c>
      <c r="N185" t="str">
        <v>successful</v>
      </c>
      <c r="O185">
        <v>3318</v>
      </c>
    </row>
    <row r="186" spans="9:15" hidden="1" x14ac:dyDescent="0.25">
      <c r="I186" t="str">
        <v>successful</v>
      </c>
      <c r="J186">
        <v>340</v>
      </c>
      <c r="N186" t="str">
        <v>failed</v>
      </c>
      <c r="O186">
        <v>86</v>
      </c>
    </row>
    <row r="187" spans="9:15" x14ac:dyDescent="0.25">
      <c r="I187" t="str">
        <v>failed</v>
      </c>
      <c r="J187">
        <v>19</v>
      </c>
      <c r="N187" t="str">
        <v>successful</v>
      </c>
      <c r="O187">
        <v>340</v>
      </c>
    </row>
    <row r="188" spans="9:15" hidden="1" x14ac:dyDescent="0.25">
      <c r="I188" t="str">
        <v>failed</v>
      </c>
      <c r="J188">
        <v>886</v>
      </c>
      <c r="N188" t="str">
        <v>failed</v>
      </c>
      <c r="O188">
        <v>19</v>
      </c>
    </row>
    <row r="189" spans="9:15" hidden="1" x14ac:dyDescent="0.25">
      <c r="I189" t="str">
        <v>successful</v>
      </c>
      <c r="J189">
        <v>1442</v>
      </c>
      <c r="N189" t="str">
        <v>failed</v>
      </c>
      <c r="O189">
        <v>886</v>
      </c>
    </row>
    <row r="190" spans="9:15" x14ac:dyDescent="0.25">
      <c r="I190" t="str">
        <v>failed</v>
      </c>
      <c r="J190">
        <v>35</v>
      </c>
      <c r="N190" t="str">
        <v>successful</v>
      </c>
      <c r="O190">
        <v>1442</v>
      </c>
    </row>
    <row r="191" spans="9:15" hidden="1" x14ac:dyDescent="0.25">
      <c r="I191" t="str">
        <v>canceled</v>
      </c>
      <c r="J191">
        <v>441</v>
      </c>
      <c r="N191" t="str">
        <v>failed</v>
      </c>
      <c r="O191">
        <v>35</v>
      </c>
    </row>
    <row r="192" spans="9:15" hidden="1" x14ac:dyDescent="0.25">
      <c r="I192" t="str">
        <v>failed</v>
      </c>
      <c r="J192">
        <v>24</v>
      </c>
      <c r="N192" t="str">
        <v>canceled</v>
      </c>
      <c r="O192">
        <v>441</v>
      </c>
    </row>
    <row r="193" spans="9:15" hidden="1" x14ac:dyDescent="0.25">
      <c r="I193" t="str">
        <v>failed</v>
      </c>
      <c r="J193">
        <v>86</v>
      </c>
      <c r="N193" t="str">
        <v>failed</v>
      </c>
      <c r="O193">
        <v>24</v>
      </c>
    </row>
    <row r="194" spans="9:15" hidden="1" x14ac:dyDescent="0.25">
      <c r="I194" t="str">
        <v>failed</v>
      </c>
      <c r="J194">
        <v>243</v>
      </c>
      <c r="N194" t="str">
        <v>failed</v>
      </c>
      <c r="O194">
        <v>86</v>
      </c>
    </row>
    <row r="195" spans="9:15" hidden="1" x14ac:dyDescent="0.25">
      <c r="I195" t="str">
        <v>failed</v>
      </c>
      <c r="J195">
        <v>65</v>
      </c>
      <c r="N195" t="str">
        <v>failed</v>
      </c>
      <c r="O195">
        <v>243</v>
      </c>
    </row>
    <row r="196" spans="9:15" hidden="1" x14ac:dyDescent="0.25">
      <c r="I196" t="str">
        <v>successful</v>
      </c>
      <c r="J196">
        <v>126</v>
      </c>
      <c r="N196" t="str">
        <v>failed</v>
      </c>
      <c r="O196">
        <v>65</v>
      </c>
    </row>
    <row r="197" spans="9:15" x14ac:dyDescent="0.25">
      <c r="I197" t="str">
        <v>successful</v>
      </c>
      <c r="J197">
        <v>524</v>
      </c>
      <c r="N197" t="str">
        <v>successful</v>
      </c>
      <c r="O197">
        <v>126</v>
      </c>
    </row>
    <row r="198" spans="9:15" x14ac:dyDescent="0.25">
      <c r="I198" t="str">
        <v>failed</v>
      </c>
      <c r="J198">
        <v>100</v>
      </c>
      <c r="N198" t="str">
        <v>successful</v>
      </c>
      <c r="O198">
        <v>524</v>
      </c>
    </row>
    <row r="199" spans="9:15" hidden="1" x14ac:dyDescent="0.25">
      <c r="I199" t="str">
        <v>successful</v>
      </c>
      <c r="J199">
        <v>1989</v>
      </c>
      <c r="N199" t="str">
        <v>failed</v>
      </c>
      <c r="O199">
        <v>100</v>
      </c>
    </row>
    <row r="200" spans="9:15" x14ac:dyDescent="0.25">
      <c r="I200" t="str">
        <v>failed</v>
      </c>
      <c r="J200">
        <v>168</v>
      </c>
      <c r="N200" t="str">
        <v>successful</v>
      </c>
      <c r="O200">
        <v>1989</v>
      </c>
    </row>
    <row r="201" spans="9:15" hidden="1" x14ac:dyDescent="0.25">
      <c r="I201" t="str">
        <v>failed</v>
      </c>
      <c r="J201">
        <v>13</v>
      </c>
      <c r="N201" t="str">
        <v>failed</v>
      </c>
      <c r="O201">
        <v>168</v>
      </c>
    </row>
    <row r="202" spans="9:15" hidden="1" x14ac:dyDescent="0.25">
      <c r="I202" t="str">
        <v>failed</v>
      </c>
      <c r="J202">
        <v>1</v>
      </c>
      <c r="N202" t="str">
        <v>failed</v>
      </c>
      <c r="O202">
        <v>13</v>
      </c>
    </row>
    <row r="203" spans="9:15" hidden="1" x14ac:dyDescent="0.25">
      <c r="I203" t="str">
        <v>successful</v>
      </c>
      <c r="J203">
        <v>157</v>
      </c>
      <c r="N203" t="str">
        <v>failed</v>
      </c>
      <c r="O203">
        <v>1</v>
      </c>
    </row>
    <row r="204" spans="9:15" x14ac:dyDescent="0.25">
      <c r="I204" t="str">
        <v>canceled</v>
      </c>
      <c r="J204">
        <v>82</v>
      </c>
      <c r="N204" t="str">
        <v>successful</v>
      </c>
      <c r="O204">
        <v>157</v>
      </c>
    </row>
    <row r="205" spans="9:15" hidden="1" x14ac:dyDescent="0.25">
      <c r="I205" t="str">
        <v>successful</v>
      </c>
      <c r="J205">
        <v>4498</v>
      </c>
      <c r="N205" t="str">
        <v>canceled</v>
      </c>
      <c r="O205">
        <v>82</v>
      </c>
    </row>
    <row r="206" spans="9:15" x14ac:dyDescent="0.25">
      <c r="I206" t="str">
        <v>failed</v>
      </c>
      <c r="J206">
        <v>40</v>
      </c>
      <c r="N206" t="str">
        <v>successful</v>
      </c>
      <c r="O206">
        <v>4498</v>
      </c>
    </row>
    <row r="207" spans="9:15" hidden="1" x14ac:dyDescent="0.25">
      <c r="I207" t="str">
        <v>successful</v>
      </c>
      <c r="J207">
        <v>80</v>
      </c>
      <c r="N207" t="str">
        <v>failed</v>
      </c>
      <c r="O207">
        <v>40</v>
      </c>
    </row>
    <row r="208" spans="9:15" x14ac:dyDescent="0.25">
      <c r="I208" t="str">
        <v>canceled</v>
      </c>
      <c r="J208">
        <v>57</v>
      </c>
      <c r="N208" t="str">
        <v>successful</v>
      </c>
      <c r="O208">
        <v>80</v>
      </c>
    </row>
    <row r="209" spans="9:15" hidden="1" x14ac:dyDescent="0.25">
      <c r="I209" t="str">
        <v>successful</v>
      </c>
      <c r="J209">
        <v>43</v>
      </c>
      <c r="N209" t="str">
        <v>canceled</v>
      </c>
      <c r="O209">
        <v>57</v>
      </c>
    </row>
    <row r="210" spans="9:15" x14ac:dyDescent="0.25">
      <c r="I210" t="str">
        <v>successful</v>
      </c>
      <c r="J210">
        <v>2053</v>
      </c>
      <c r="N210" t="str">
        <v>successful</v>
      </c>
      <c r="O210">
        <v>43</v>
      </c>
    </row>
    <row r="211" spans="9:15" x14ac:dyDescent="0.25">
      <c r="I211" t="str">
        <v>live</v>
      </c>
      <c r="J211">
        <v>808</v>
      </c>
      <c r="N211" t="str">
        <v>successful</v>
      </c>
      <c r="O211">
        <v>2053</v>
      </c>
    </row>
    <row r="212" spans="9:15" hidden="1" x14ac:dyDescent="0.25">
      <c r="I212" t="str">
        <v>failed</v>
      </c>
      <c r="J212">
        <v>226</v>
      </c>
      <c r="N212" t="str">
        <v>live</v>
      </c>
      <c r="O212">
        <v>808</v>
      </c>
    </row>
    <row r="213" spans="9:15" hidden="1" x14ac:dyDescent="0.25">
      <c r="I213" t="str">
        <v>failed</v>
      </c>
      <c r="J213">
        <v>1625</v>
      </c>
      <c r="N213" t="str">
        <v>failed</v>
      </c>
      <c r="O213">
        <v>226</v>
      </c>
    </row>
    <row r="214" spans="9:15" hidden="1" x14ac:dyDescent="0.25">
      <c r="I214" t="str">
        <v>successful</v>
      </c>
      <c r="J214">
        <v>168</v>
      </c>
      <c r="N214" t="str">
        <v>failed</v>
      </c>
      <c r="O214">
        <v>1625</v>
      </c>
    </row>
    <row r="215" spans="9:15" x14ac:dyDescent="0.25">
      <c r="I215" t="str">
        <v>successful</v>
      </c>
      <c r="J215">
        <v>4289</v>
      </c>
      <c r="N215" t="str">
        <v>successful</v>
      </c>
      <c r="O215">
        <v>168</v>
      </c>
    </row>
    <row r="216" spans="9:15" x14ac:dyDescent="0.25">
      <c r="I216" t="str">
        <v>successful</v>
      </c>
      <c r="J216">
        <v>165</v>
      </c>
      <c r="N216" t="str">
        <v>successful</v>
      </c>
      <c r="O216">
        <v>4289</v>
      </c>
    </row>
    <row r="217" spans="9:15" x14ac:dyDescent="0.25">
      <c r="I217" t="str">
        <v>failed</v>
      </c>
      <c r="J217">
        <v>143</v>
      </c>
      <c r="N217" t="str">
        <v>successful</v>
      </c>
      <c r="O217">
        <v>165</v>
      </c>
    </row>
    <row r="218" spans="9:15" hidden="1" x14ac:dyDescent="0.25">
      <c r="I218" t="str">
        <v>successful</v>
      </c>
      <c r="J218">
        <v>1815</v>
      </c>
      <c r="N218" t="str">
        <v>failed</v>
      </c>
      <c r="O218">
        <v>143</v>
      </c>
    </row>
    <row r="219" spans="9:15" x14ac:dyDescent="0.25">
      <c r="I219" t="str">
        <v>failed</v>
      </c>
      <c r="J219">
        <v>934</v>
      </c>
      <c r="N219" t="str">
        <v>successful</v>
      </c>
      <c r="O219">
        <v>1815</v>
      </c>
    </row>
    <row r="220" spans="9:15" hidden="1" x14ac:dyDescent="0.25">
      <c r="I220" t="str">
        <v>successful</v>
      </c>
      <c r="J220">
        <v>397</v>
      </c>
      <c r="N220" t="str">
        <v>failed</v>
      </c>
      <c r="O220">
        <v>934</v>
      </c>
    </row>
    <row r="221" spans="9:15" x14ac:dyDescent="0.25">
      <c r="I221" t="str">
        <v>successful</v>
      </c>
      <c r="J221">
        <v>1539</v>
      </c>
      <c r="N221" t="str">
        <v>successful</v>
      </c>
      <c r="O221">
        <v>397</v>
      </c>
    </row>
    <row r="222" spans="9:15" x14ac:dyDescent="0.25">
      <c r="I222" t="str">
        <v>failed</v>
      </c>
      <c r="J222">
        <v>17</v>
      </c>
      <c r="N222" t="str">
        <v>successful</v>
      </c>
      <c r="O222">
        <v>1539</v>
      </c>
    </row>
    <row r="223" spans="9:15" hidden="1" x14ac:dyDescent="0.25">
      <c r="I223" t="str">
        <v>failed</v>
      </c>
      <c r="J223">
        <v>2179</v>
      </c>
      <c r="N223" t="str">
        <v>failed</v>
      </c>
      <c r="O223">
        <v>17</v>
      </c>
    </row>
    <row r="224" spans="9:15" hidden="1" x14ac:dyDescent="0.25">
      <c r="I224" t="str">
        <v>successful</v>
      </c>
      <c r="J224">
        <v>138</v>
      </c>
      <c r="N224" t="str">
        <v>failed</v>
      </c>
      <c r="O224">
        <v>2179</v>
      </c>
    </row>
    <row r="225" spans="9:15" x14ac:dyDescent="0.25">
      <c r="I225" t="str">
        <v>failed</v>
      </c>
      <c r="J225">
        <v>931</v>
      </c>
      <c r="N225" t="str">
        <v>successful</v>
      </c>
      <c r="O225">
        <v>138</v>
      </c>
    </row>
    <row r="226" spans="9:15" hidden="1" x14ac:dyDescent="0.25">
      <c r="I226" t="str">
        <v>successful</v>
      </c>
      <c r="J226">
        <v>3594</v>
      </c>
      <c r="N226" t="str">
        <v>failed</v>
      </c>
      <c r="O226">
        <v>931</v>
      </c>
    </row>
    <row r="227" spans="9:15" x14ac:dyDescent="0.25">
      <c r="I227" t="str">
        <v>successful</v>
      </c>
      <c r="J227">
        <v>5880</v>
      </c>
      <c r="N227" t="str">
        <v>successful</v>
      </c>
      <c r="O227">
        <v>3594</v>
      </c>
    </row>
    <row r="228" spans="9:15" x14ac:dyDescent="0.25">
      <c r="I228" t="str">
        <v>successful</v>
      </c>
      <c r="J228">
        <v>112</v>
      </c>
      <c r="N228" t="str">
        <v>successful</v>
      </c>
      <c r="O228">
        <v>5880</v>
      </c>
    </row>
    <row r="229" spans="9:15" x14ac:dyDescent="0.25">
      <c r="I229" t="str">
        <v>successful</v>
      </c>
      <c r="J229">
        <v>943</v>
      </c>
      <c r="N229" t="str">
        <v>successful</v>
      </c>
      <c r="O229">
        <v>112</v>
      </c>
    </row>
    <row r="230" spans="9:15" x14ac:dyDescent="0.25">
      <c r="I230" t="str">
        <v>successful</v>
      </c>
      <c r="J230">
        <v>2468</v>
      </c>
      <c r="N230" t="str">
        <v>successful</v>
      </c>
      <c r="O230">
        <v>943</v>
      </c>
    </row>
    <row r="231" spans="9:15" x14ac:dyDescent="0.25">
      <c r="I231" t="str">
        <v>successful</v>
      </c>
      <c r="J231">
        <v>2551</v>
      </c>
      <c r="N231" t="str">
        <v>successful</v>
      </c>
      <c r="O231">
        <v>2468</v>
      </c>
    </row>
    <row r="232" spans="9:15" x14ac:dyDescent="0.25">
      <c r="I232" t="str">
        <v>successful</v>
      </c>
      <c r="J232">
        <v>101</v>
      </c>
      <c r="N232" t="str">
        <v>successful</v>
      </c>
      <c r="O232">
        <v>2551</v>
      </c>
    </row>
    <row r="233" spans="9:15" x14ac:dyDescent="0.25">
      <c r="I233" t="str">
        <v>canceled</v>
      </c>
      <c r="J233">
        <v>67</v>
      </c>
      <c r="N233" t="str">
        <v>successful</v>
      </c>
      <c r="O233">
        <v>101</v>
      </c>
    </row>
    <row r="234" spans="9:15" hidden="1" x14ac:dyDescent="0.25">
      <c r="I234" t="str">
        <v>successful</v>
      </c>
      <c r="J234">
        <v>92</v>
      </c>
      <c r="N234" t="str">
        <v>canceled</v>
      </c>
      <c r="O234">
        <v>67</v>
      </c>
    </row>
    <row r="235" spans="9:15" x14ac:dyDescent="0.25">
      <c r="I235" t="str">
        <v>successful</v>
      </c>
      <c r="J235">
        <v>62</v>
      </c>
      <c r="N235" t="str">
        <v>successful</v>
      </c>
      <c r="O235">
        <v>92</v>
      </c>
    </row>
    <row r="236" spans="9:15" x14ac:dyDescent="0.25">
      <c r="I236" t="str">
        <v>successful</v>
      </c>
      <c r="J236">
        <v>149</v>
      </c>
      <c r="N236" t="str">
        <v>successful</v>
      </c>
      <c r="O236">
        <v>62</v>
      </c>
    </row>
    <row r="237" spans="9:15" x14ac:dyDescent="0.25">
      <c r="I237" t="str">
        <v>failed</v>
      </c>
      <c r="J237">
        <v>92</v>
      </c>
      <c r="N237" t="str">
        <v>successful</v>
      </c>
      <c r="O237">
        <v>149</v>
      </c>
    </row>
    <row r="238" spans="9:15" hidden="1" x14ac:dyDescent="0.25">
      <c r="I238" t="str">
        <v>failed</v>
      </c>
      <c r="J238">
        <v>57</v>
      </c>
      <c r="N238" t="str">
        <v>failed</v>
      </c>
      <c r="O238">
        <v>92</v>
      </c>
    </row>
    <row r="239" spans="9:15" hidden="1" x14ac:dyDescent="0.25">
      <c r="I239" t="str">
        <v>successful</v>
      </c>
      <c r="J239">
        <v>329</v>
      </c>
      <c r="N239" t="str">
        <v>failed</v>
      </c>
      <c r="O239">
        <v>57</v>
      </c>
    </row>
    <row r="240" spans="9:15" x14ac:dyDescent="0.25">
      <c r="I240" t="str">
        <v>successful</v>
      </c>
      <c r="J240">
        <v>97</v>
      </c>
      <c r="N240" t="str">
        <v>successful</v>
      </c>
      <c r="O240">
        <v>329</v>
      </c>
    </row>
    <row r="241" spans="9:15" x14ac:dyDescent="0.25">
      <c r="I241" t="str">
        <v>failed</v>
      </c>
      <c r="J241">
        <v>41</v>
      </c>
      <c r="N241" t="str">
        <v>successful</v>
      </c>
      <c r="O241">
        <v>97</v>
      </c>
    </row>
    <row r="242" spans="9:15" hidden="1" x14ac:dyDescent="0.25">
      <c r="I242" t="str">
        <v>successful</v>
      </c>
      <c r="J242">
        <v>1784</v>
      </c>
      <c r="N242" t="str">
        <v>failed</v>
      </c>
      <c r="O242">
        <v>41</v>
      </c>
    </row>
    <row r="243" spans="9:15" x14ac:dyDescent="0.25">
      <c r="I243" t="str">
        <v>successful</v>
      </c>
      <c r="J243">
        <v>1684</v>
      </c>
      <c r="N243" t="str">
        <v>successful</v>
      </c>
      <c r="O243">
        <v>1784</v>
      </c>
    </row>
    <row r="244" spans="9:15" x14ac:dyDescent="0.25">
      <c r="I244" t="str">
        <v>successful</v>
      </c>
      <c r="J244">
        <v>250</v>
      </c>
      <c r="N244" t="str">
        <v>successful</v>
      </c>
      <c r="O244">
        <v>1684</v>
      </c>
    </row>
    <row r="245" spans="9:15" x14ac:dyDescent="0.25">
      <c r="I245" t="str">
        <v>successful</v>
      </c>
      <c r="J245">
        <v>238</v>
      </c>
      <c r="N245" t="str">
        <v>successful</v>
      </c>
      <c r="O245">
        <v>250</v>
      </c>
    </row>
    <row r="246" spans="9:15" x14ac:dyDescent="0.25">
      <c r="I246" t="str">
        <v>successful</v>
      </c>
      <c r="J246">
        <v>53</v>
      </c>
      <c r="N246" t="str">
        <v>successful</v>
      </c>
      <c r="O246">
        <v>238</v>
      </c>
    </row>
    <row r="247" spans="9:15" x14ac:dyDescent="0.25">
      <c r="I247" t="str">
        <v>successful</v>
      </c>
      <c r="J247">
        <v>214</v>
      </c>
      <c r="N247" t="str">
        <v>successful</v>
      </c>
      <c r="O247">
        <v>53</v>
      </c>
    </row>
    <row r="248" spans="9:15" x14ac:dyDescent="0.25">
      <c r="I248" t="str">
        <v>successful</v>
      </c>
      <c r="J248">
        <v>222</v>
      </c>
      <c r="N248" t="str">
        <v>successful</v>
      </c>
      <c r="O248">
        <v>214</v>
      </c>
    </row>
    <row r="249" spans="9:15" x14ac:dyDescent="0.25">
      <c r="I249" t="str">
        <v>successful</v>
      </c>
      <c r="J249">
        <v>1884</v>
      </c>
      <c r="N249" t="str">
        <v>successful</v>
      </c>
      <c r="O249">
        <v>222</v>
      </c>
    </row>
    <row r="250" spans="9:15" x14ac:dyDescent="0.25">
      <c r="I250" t="str">
        <v>successful</v>
      </c>
      <c r="J250">
        <v>218</v>
      </c>
      <c r="N250" t="str">
        <v>successful</v>
      </c>
      <c r="O250">
        <v>1884</v>
      </c>
    </row>
    <row r="251" spans="9:15" x14ac:dyDescent="0.25">
      <c r="I251" t="str">
        <v>successful</v>
      </c>
      <c r="J251">
        <v>6465</v>
      </c>
      <c r="N251" t="str">
        <v>successful</v>
      </c>
      <c r="O251">
        <v>218</v>
      </c>
    </row>
    <row r="252" spans="9:15" x14ac:dyDescent="0.25">
      <c r="I252" t="str">
        <v>failed</v>
      </c>
      <c r="J252">
        <v>1</v>
      </c>
      <c r="N252" t="str">
        <v>successful</v>
      </c>
      <c r="O252">
        <v>6465</v>
      </c>
    </row>
    <row r="253" spans="9:15" hidden="1" x14ac:dyDescent="0.25">
      <c r="I253" t="str">
        <v>failed</v>
      </c>
      <c r="J253">
        <v>101</v>
      </c>
      <c r="N253" t="str">
        <v>failed</v>
      </c>
      <c r="O253">
        <v>1</v>
      </c>
    </row>
    <row r="254" spans="9:15" hidden="1" x14ac:dyDescent="0.25">
      <c r="I254" t="str">
        <v>successful</v>
      </c>
      <c r="J254">
        <v>59</v>
      </c>
      <c r="N254" t="str">
        <v>failed</v>
      </c>
      <c r="O254">
        <v>101</v>
      </c>
    </row>
    <row r="255" spans="9:15" x14ac:dyDescent="0.25">
      <c r="I255" t="str">
        <v>failed</v>
      </c>
      <c r="J255">
        <v>1335</v>
      </c>
      <c r="N255" t="str">
        <v>successful</v>
      </c>
      <c r="O255">
        <v>59</v>
      </c>
    </row>
    <row r="256" spans="9:15" hidden="1" x14ac:dyDescent="0.25">
      <c r="I256" t="str">
        <v>successful</v>
      </c>
      <c r="J256">
        <v>88</v>
      </c>
      <c r="N256" t="str">
        <v>failed</v>
      </c>
      <c r="O256">
        <v>1335</v>
      </c>
    </row>
    <row r="257" spans="9:15" x14ac:dyDescent="0.25">
      <c r="I257" t="str">
        <v>successful</v>
      </c>
      <c r="J257">
        <v>1697</v>
      </c>
      <c r="N257" t="str">
        <v>successful</v>
      </c>
      <c r="O257">
        <v>88</v>
      </c>
    </row>
    <row r="258" spans="9:15" x14ac:dyDescent="0.25">
      <c r="I258" t="str">
        <v>failed</v>
      </c>
      <c r="J258">
        <v>15</v>
      </c>
      <c r="N258" t="str">
        <v>successful</v>
      </c>
      <c r="O258">
        <v>1697</v>
      </c>
    </row>
    <row r="259" spans="9:15" hidden="1" x14ac:dyDescent="0.25">
      <c r="I259" t="str">
        <v>successful</v>
      </c>
      <c r="J259">
        <v>92</v>
      </c>
      <c r="N259" t="str">
        <v>failed</v>
      </c>
      <c r="O259">
        <v>15</v>
      </c>
    </row>
    <row r="260" spans="9:15" x14ac:dyDescent="0.25">
      <c r="I260" t="str">
        <v>successful</v>
      </c>
      <c r="J260">
        <v>186</v>
      </c>
      <c r="N260" t="str">
        <v>successful</v>
      </c>
      <c r="O260">
        <v>92</v>
      </c>
    </row>
    <row r="261" spans="9:15" x14ac:dyDescent="0.25">
      <c r="I261" t="str">
        <v>successful</v>
      </c>
      <c r="J261">
        <v>138</v>
      </c>
      <c r="N261" t="str">
        <v>successful</v>
      </c>
      <c r="O261">
        <v>186</v>
      </c>
    </row>
    <row r="262" spans="9:15" x14ac:dyDescent="0.25">
      <c r="I262" t="str">
        <v>successful</v>
      </c>
      <c r="J262">
        <v>261</v>
      </c>
      <c r="N262" t="str">
        <v>successful</v>
      </c>
      <c r="O262">
        <v>138</v>
      </c>
    </row>
    <row r="263" spans="9:15" x14ac:dyDescent="0.25">
      <c r="I263" t="str">
        <v>failed</v>
      </c>
      <c r="J263">
        <v>454</v>
      </c>
      <c r="N263" t="str">
        <v>successful</v>
      </c>
      <c r="O263">
        <v>261</v>
      </c>
    </row>
    <row r="264" spans="9:15" hidden="1" x14ac:dyDescent="0.25">
      <c r="I264" t="str">
        <v>successful</v>
      </c>
      <c r="J264">
        <v>107</v>
      </c>
      <c r="N264" t="str">
        <v>failed</v>
      </c>
      <c r="O264">
        <v>454</v>
      </c>
    </row>
    <row r="265" spans="9:15" x14ac:dyDescent="0.25">
      <c r="I265" t="str">
        <v>successful</v>
      </c>
      <c r="J265">
        <v>199</v>
      </c>
      <c r="N265" t="str">
        <v>successful</v>
      </c>
      <c r="O265">
        <v>107</v>
      </c>
    </row>
    <row r="266" spans="9:15" x14ac:dyDescent="0.25">
      <c r="I266" t="str">
        <v>successful</v>
      </c>
      <c r="J266">
        <v>5512</v>
      </c>
      <c r="N266" t="str">
        <v>successful</v>
      </c>
      <c r="O266">
        <v>199</v>
      </c>
    </row>
    <row r="267" spans="9:15" x14ac:dyDescent="0.25">
      <c r="I267" t="str">
        <v>successful</v>
      </c>
      <c r="J267">
        <v>86</v>
      </c>
      <c r="N267" t="str">
        <v>successful</v>
      </c>
      <c r="O267">
        <v>5512</v>
      </c>
    </row>
    <row r="268" spans="9:15" x14ac:dyDescent="0.25">
      <c r="I268" t="str">
        <v>failed</v>
      </c>
      <c r="J268">
        <v>3182</v>
      </c>
      <c r="N268" t="str">
        <v>successful</v>
      </c>
      <c r="O268">
        <v>86</v>
      </c>
    </row>
    <row r="269" spans="9:15" hidden="1" x14ac:dyDescent="0.25">
      <c r="I269" t="str">
        <v>successful</v>
      </c>
      <c r="J269">
        <v>2768</v>
      </c>
      <c r="N269" t="str">
        <v>failed</v>
      </c>
      <c r="O269">
        <v>3182</v>
      </c>
    </row>
    <row r="270" spans="9:15" x14ac:dyDescent="0.25">
      <c r="I270" t="str">
        <v>successful</v>
      </c>
      <c r="J270">
        <v>48</v>
      </c>
      <c r="N270" t="str">
        <v>successful</v>
      </c>
      <c r="O270">
        <v>2768</v>
      </c>
    </row>
    <row r="271" spans="9:15" x14ac:dyDescent="0.25">
      <c r="I271" t="str">
        <v>successful</v>
      </c>
      <c r="J271">
        <v>87</v>
      </c>
      <c r="N271" t="str">
        <v>successful</v>
      </c>
      <c r="O271">
        <v>48</v>
      </c>
    </row>
    <row r="272" spans="9:15" x14ac:dyDescent="0.25">
      <c r="I272" t="str">
        <v>canceled</v>
      </c>
      <c r="J272">
        <v>1890</v>
      </c>
      <c r="N272" t="str">
        <v>successful</v>
      </c>
      <c r="O272">
        <v>87</v>
      </c>
    </row>
    <row r="273" spans="9:15" hidden="1" x14ac:dyDescent="0.25">
      <c r="I273" t="str">
        <v>live</v>
      </c>
      <c r="J273">
        <v>61</v>
      </c>
      <c r="N273" t="str">
        <v>canceled</v>
      </c>
      <c r="O273">
        <v>1890</v>
      </c>
    </row>
    <row r="274" spans="9:15" hidden="1" x14ac:dyDescent="0.25">
      <c r="I274" t="str">
        <v>successful</v>
      </c>
      <c r="J274">
        <v>1894</v>
      </c>
      <c r="N274" t="str">
        <v>live</v>
      </c>
      <c r="O274">
        <v>61</v>
      </c>
    </row>
    <row r="275" spans="9:15" x14ac:dyDescent="0.25">
      <c r="I275" t="str">
        <v>successful</v>
      </c>
      <c r="J275">
        <v>282</v>
      </c>
      <c r="N275" t="str">
        <v>successful</v>
      </c>
      <c r="O275">
        <v>1894</v>
      </c>
    </row>
    <row r="276" spans="9:15" x14ac:dyDescent="0.25">
      <c r="I276" t="str">
        <v>failed</v>
      </c>
      <c r="J276">
        <v>15</v>
      </c>
      <c r="N276" t="str">
        <v>successful</v>
      </c>
      <c r="O276">
        <v>282</v>
      </c>
    </row>
    <row r="277" spans="9:15" hidden="1" x14ac:dyDescent="0.25">
      <c r="I277" t="str">
        <v>successful</v>
      </c>
      <c r="J277">
        <v>116</v>
      </c>
      <c r="N277" t="str">
        <v>failed</v>
      </c>
      <c r="O277">
        <v>15</v>
      </c>
    </row>
    <row r="278" spans="9:15" x14ac:dyDescent="0.25">
      <c r="I278" t="str">
        <v>failed</v>
      </c>
      <c r="J278">
        <v>133</v>
      </c>
      <c r="N278" t="str">
        <v>successful</v>
      </c>
      <c r="O278">
        <v>116</v>
      </c>
    </row>
    <row r="279" spans="9:15" hidden="1" x14ac:dyDescent="0.25">
      <c r="I279" t="str">
        <v>successful</v>
      </c>
      <c r="J279">
        <v>83</v>
      </c>
      <c r="N279" t="str">
        <v>failed</v>
      </c>
      <c r="O279">
        <v>133</v>
      </c>
    </row>
    <row r="280" spans="9:15" x14ac:dyDescent="0.25">
      <c r="I280" t="str">
        <v>successful</v>
      </c>
      <c r="J280">
        <v>91</v>
      </c>
      <c r="N280" t="str">
        <v>successful</v>
      </c>
      <c r="O280">
        <v>83</v>
      </c>
    </row>
    <row r="281" spans="9:15" x14ac:dyDescent="0.25">
      <c r="I281" t="str">
        <v>successful</v>
      </c>
      <c r="J281">
        <v>546</v>
      </c>
      <c r="N281" t="str">
        <v>successful</v>
      </c>
      <c r="O281">
        <v>91</v>
      </c>
    </row>
    <row r="282" spans="9:15" x14ac:dyDescent="0.25">
      <c r="I282" t="str">
        <v>successful</v>
      </c>
      <c r="J282">
        <v>393</v>
      </c>
      <c r="N282" t="str">
        <v>successful</v>
      </c>
      <c r="O282">
        <v>546</v>
      </c>
    </row>
    <row r="283" spans="9:15" x14ac:dyDescent="0.25">
      <c r="I283" t="str">
        <v>failed</v>
      </c>
      <c r="J283">
        <v>2062</v>
      </c>
      <c r="N283" t="str">
        <v>successful</v>
      </c>
      <c r="O283">
        <v>393</v>
      </c>
    </row>
    <row r="284" spans="9:15" hidden="1" x14ac:dyDescent="0.25">
      <c r="I284" t="str">
        <v>successful</v>
      </c>
      <c r="J284">
        <v>133</v>
      </c>
      <c r="N284" t="str">
        <v>failed</v>
      </c>
      <c r="O284">
        <v>2062</v>
      </c>
    </row>
    <row r="285" spans="9:15" x14ac:dyDescent="0.25">
      <c r="I285" t="str">
        <v>failed</v>
      </c>
      <c r="J285">
        <v>29</v>
      </c>
      <c r="N285" t="str">
        <v>successful</v>
      </c>
      <c r="O285">
        <v>133</v>
      </c>
    </row>
    <row r="286" spans="9:15" hidden="1" x14ac:dyDescent="0.25">
      <c r="I286" t="str">
        <v>failed</v>
      </c>
      <c r="J286">
        <v>132</v>
      </c>
      <c r="N286" t="str">
        <v>failed</v>
      </c>
      <c r="O286">
        <v>29</v>
      </c>
    </row>
    <row r="287" spans="9:15" hidden="1" x14ac:dyDescent="0.25">
      <c r="I287" t="str">
        <v>successful</v>
      </c>
      <c r="J287">
        <v>254</v>
      </c>
      <c r="N287" t="str">
        <v>failed</v>
      </c>
      <c r="O287">
        <v>132</v>
      </c>
    </row>
    <row r="288" spans="9:15" x14ac:dyDescent="0.25">
      <c r="I288" t="str">
        <v>canceled</v>
      </c>
      <c r="J288">
        <v>184</v>
      </c>
      <c r="N288" t="str">
        <v>successful</v>
      </c>
      <c r="O288">
        <v>254</v>
      </c>
    </row>
    <row r="289" spans="9:15" hidden="1" x14ac:dyDescent="0.25">
      <c r="I289" t="str">
        <v>successful</v>
      </c>
      <c r="J289">
        <v>176</v>
      </c>
      <c r="N289" t="str">
        <v>canceled</v>
      </c>
      <c r="O289">
        <v>184</v>
      </c>
    </row>
    <row r="290" spans="9:15" x14ac:dyDescent="0.25">
      <c r="I290" t="str">
        <v>failed</v>
      </c>
      <c r="J290">
        <v>137</v>
      </c>
      <c r="N290" t="str">
        <v>successful</v>
      </c>
      <c r="O290">
        <v>176</v>
      </c>
    </row>
    <row r="291" spans="9:15" hidden="1" x14ac:dyDescent="0.25">
      <c r="I291" t="str">
        <v>successful</v>
      </c>
      <c r="J291">
        <v>337</v>
      </c>
      <c r="N291" t="str">
        <v>failed</v>
      </c>
      <c r="O291">
        <v>137</v>
      </c>
    </row>
    <row r="292" spans="9:15" x14ac:dyDescent="0.25">
      <c r="I292" t="str">
        <v>failed</v>
      </c>
      <c r="J292">
        <v>908</v>
      </c>
      <c r="N292" t="str">
        <v>successful</v>
      </c>
      <c r="O292">
        <v>337</v>
      </c>
    </row>
    <row r="293" spans="9:15" hidden="1" x14ac:dyDescent="0.25">
      <c r="I293" t="str">
        <v>successful</v>
      </c>
      <c r="J293">
        <v>107</v>
      </c>
      <c r="N293" t="str">
        <v>failed</v>
      </c>
      <c r="O293">
        <v>908</v>
      </c>
    </row>
    <row r="294" spans="9:15" x14ac:dyDescent="0.25">
      <c r="I294" t="str">
        <v>failed</v>
      </c>
      <c r="J294">
        <v>10</v>
      </c>
      <c r="N294" t="str">
        <v>successful</v>
      </c>
      <c r="O294">
        <v>107</v>
      </c>
    </row>
    <row r="295" spans="9:15" hidden="1" x14ac:dyDescent="0.25">
      <c r="I295" t="str">
        <v>canceled</v>
      </c>
      <c r="J295">
        <v>32</v>
      </c>
      <c r="N295" t="str">
        <v>failed</v>
      </c>
      <c r="O295">
        <v>10</v>
      </c>
    </row>
    <row r="296" spans="9:15" hidden="1" x14ac:dyDescent="0.25">
      <c r="I296" t="str">
        <v>successful</v>
      </c>
      <c r="J296">
        <v>183</v>
      </c>
      <c r="N296" t="str">
        <v>canceled</v>
      </c>
      <c r="O296">
        <v>32</v>
      </c>
    </row>
    <row r="297" spans="9:15" x14ac:dyDescent="0.25">
      <c r="I297" t="str">
        <v>failed</v>
      </c>
      <c r="J297">
        <v>1910</v>
      </c>
      <c r="N297" t="str">
        <v>successful</v>
      </c>
      <c r="O297">
        <v>183</v>
      </c>
    </row>
    <row r="298" spans="9:15" hidden="1" x14ac:dyDescent="0.25">
      <c r="I298" t="str">
        <v>failed</v>
      </c>
      <c r="J298">
        <v>38</v>
      </c>
      <c r="N298" t="str">
        <v>failed</v>
      </c>
      <c r="O298">
        <v>1910</v>
      </c>
    </row>
    <row r="299" spans="9:15" hidden="1" x14ac:dyDescent="0.25">
      <c r="I299" t="str">
        <v>failed</v>
      </c>
      <c r="J299">
        <v>104</v>
      </c>
      <c r="N299" t="str">
        <v>failed</v>
      </c>
      <c r="O299">
        <v>38</v>
      </c>
    </row>
    <row r="300" spans="9:15" hidden="1" x14ac:dyDescent="0.25">
      <c r="I300" t="str">
        <v>successful</v>
      </c>
      <c r="J300">
        <v>72</v>
      </c>
      <c r="N300" t="str">
        <v>failed</v>
      </c>
      <c r="O300">
        <v>104</v>
      </c>
    </row>
    <row r="301" spans="9:15" x14ac:dyDescent="0.25">
      <c r="I301" t="str">
        <v>failed</v>
      </c>
      <c r="J301">
        <v>49</v>
      </c>
      <c r="N301" t="str">
        <v>successful</v>
      </c>
      <c r="O301">
        <v>72</v>
      </c>
    </row>
    <row r="302" spans="9:15" hidden="1" x14ac:dyDescent="0.25">
      <c r="I302" t="str">
        <v>failed</v>
      </c>
      <c r="J302">
        <v>1</v>
      </c>
      <c r="N302" t="str">
        <v>failed</v>
      </c>
      <c r="O302">
        <v>49</v>
      </c>
    </row>
    <row r="303" spans="9:15" hidden="1" x14ac:dyDescent="0.25">
      <c r="I303" t="str">
        <v>successful</v>
      </c>
      <c r="J303">
        <v>295</v>
      </c>
      <c r="N303" t="str">
        <v>failed</v>
      </c>
      <c r="O303">
        <v>1</v>
      </c>
    </row>
    <row r="304" spans="9:15" x14ac:dyDescent="0.25">
      <c r="I304" t="str">
        <v>failed</v>
      </c>
      <c r="J304">
        <v>245</v>
      </c>
      <c r="N304" t="str">
        <v>successful</v>
      </c>
      <c r="O304">
        <v>295</v>
      </c>
    </row>
    <row r="305" spans="9:15" hidden="1" x14ac:dyDescent="0.25">
      <c r="I305" t="str">
        <v>failed</v>
      </c>
      <c r="J305">
        <v>32</v>
      </c>
      <c r="N305" t="str">
        <v>failed</v>
      </c>
      <c r="O305">
        <v>245</v>
      </c>
    </row>
    <row r="306" spans="9:15" hidden="1" x14ac:dyDescent="0.25">
      <c r="I306" t="str">
        <v>successful</v>
      </c>
      <c r="J306">
        <v>142</v>
      </c>
      <c r="N306" t="str">
        <v>failed</v>
      </c>
      <c r="O306">
        <v>32</v>
      </c>
    </row>
    <row r="307" spans="9:15" x14ac:dyDescent="0.25">
      <c r="I307" t="str">
        <v>successful</v>
      </c>
      <c r="J307">
        <v>85</v>
      </c>
      <c r="N307" t="str">
        <v>successful</v>
      </c>
      <c r="O307">
        <v>142</v>
      </c>
    </row>
    <row r="308" spans="9:15" x14ac:dyDescent="0.25">
      <c r="I308" t="str">
        <v>failed</v>
      </c>
      <c r="J308">
        <v>7</v>
      </c>
      <c r="N308" t="str">
        <v>successful</v>
      </c>
      <c r="O308">
        <v>85</v>
      </c>
    </row>
    <row r="309" spans="9:15" hidden="1" x14ac:dyDescent="0.25">
      <c r="I309" t="str">
        <v>successful</v>
      </c>
      <c r="J309">
        <v>659</v>
      </c>
      <c r="N309" t="str">
        <v>failed</v>
      </c>
      <c r="O309">
        <v>7</v>
      </c>
    </row>
    <row r="310" spans="9:15" x14ac:dyDescent="0.25">
      <c r="I310" t="str">
        <v>failed</v>
      </c>
      <c r="J310">
        <v>803</v>
      </c>
      <c r="N310" t="str">
        <v>successful</v>
      </c>
      <c r="O310">
        <v>659</v>
      </c>
    </row>
    <row r="311" spans="9:15" hidden="1" x14ac:dyDescent="0.25">
      <c r="I311" t="str">
        <v>canceled</v>
      </c>
      <c r="J311">
        <v>75</v>
      </c>
      <c r="N311" t="str">
        <v>failed</v>
      </c>
      <c r="O311">
        <v>803</v>
      </c>
    </row>
    <row r="312" spans="9:15" hidden="1" x14ac:dyDescent="0.25">
      <c r="I312" t="str">
        <v>failed</v>
      </c>
      <c r="J312">
        <v>16</v>
      </c>
      <c r="N312" t="str">
        <v>canceled</v>
      </c>
      <c r="O312">
        <v>75</v>
      </c>
    </row>
    <row r="313" spans="9:15" hidden="1" x14ac:dyDescent="0.25">
      <c r="I313" t="str">
        <v>successful</v>
      </c>
      <c r="J313">
        <v>121</v>
      </c>
      <c r="N313" t="str">
        <v>failed</v>
      </c>
      <c r="O313">
        <v>16</v>
      </c>
    </row>
    <row r="314" spans="9:15" x14ac:dyDescent="0.25">
      <c r="I314" t="str">
        <v>successful</v>
      </c>
      <c r="J314">
        <v>3742</v>
      </c>
      <c r="N314" t="str">
        <v>successful</v>
      </c>
      <c r="O314">
        <v>121</v>
      </c>
    </row>
    <row r="315" spans="9:15" x14ac:dyDescent="0.25">
      <c r="I315" t="str">
        <v>successful</v>
      </c>
      <c r="J315">
        <v>223</v>
      </c>
      <c r="N315" t="str">
        <v>successful</v>
      </c>
      <c r="O315">
        <v>3742</v>
      </c>
    </row>
    <row r="316" spans="9:15" x14ac:dyDescent="0.25">
      <c r="I316" t="str">
        <v>successful</v>
      </c>
      <c r="J316">
        <v>133</v>
      </c>
      <c r="N316" t="str">
        <v>successful</v>
      </c>
      <c r="O316">
        <v>223</v>
      </c>
    </row>
    <row r="317" spans="9:15" x14ac:dyDescent="0.25">
      <c r="I317" t="str">
        <v>failed</v>
      </c>
      <c r="J317">
        <v>31</v>
      </c>
      <c r="N317" t="str">
        <v>successful</v>
      </c>
      <c r="O317">
        <v>133</v>
      </c>
    </row>
    <row r="318" spans="9:15" hidden="1" x14ac:dyDescent="0.25">
      <c r="I318" t="str">
        <v>failed</v>
      </c>
      <c r="J318">
        <v>108</v>
      </c>
      <c r="N318" t="str">
        <v>failed</v>
      </c>
      <c r="O318">
        <v>31</v>
      </c>
    </row>
    <row r="319" spans="9:15" hidden="1" x14ac:dyDescent="0.25">
      <c r="I319" t="str">
        <v>failed</v>
      </c>
      <c r="J319">
        <v>30</v>
      </c>
      <c r="N319" t="str">
        <v>failed</v>
      </c>
      <c r="O319">
        <v>108</v>
      </c>
    </row>
    <row r="320" spans="9:15" hidden="1" x14ac:dyDescent="0.25">
      <c r="I320" t="str">
        <v>failed</v>
      </c>
      <c r="J320">
        <v>17</v>
      </c>
      <c r="N320" t="str">
        <v>failed</v>
      </c>
      <c r="O320">
        <v>30</v>
      </c>
    </row>
    <row r="321" spans="9:15" hidden="1" x14ac:dyDescent="0.25">
      <c r="I321" t="str">
        <v>canceled</v>
      </c>
      <c r="J321">
        <v>64</v>
      </c>
      <c r="N321" t="str">
        <v>failed</v>
      </c>
      <c r="O321">
        <v>17</v>
      </c>
    </row>
    <row r="322" spans="9:15" hidden="1" x14ac:dyDescent="0.25">
      <c r="I322" t="str">
        <v>failed</v>
      </c>
      <c r="J322">
        <v>80</v>
      </c>
      <c r="N322" t="str">
        <v>canceled</v>
      </c>
      <c r="O322">
        <v>64</v>
      </c>
    </row>
    <row r="323" spans="9:15" hidden="1" x14ac:dyDescent="0.25">
      <c r="I323" t="str">
        <v>failed</v>
      </c>
      <c r="J323">
        <v>2468</v>
      </c>
      <c r="N323" t="str">
        <v>failed</v>
      </c>
      <c r="O323">
        <v>80</v>
      </c>
    </row>
    <row r="324" spans="9:15" hidden="1" x14ac:dyDescent="0.25">
      <c r="I324" t="str">
        <v>successful</v>
      </c>
      <c r="J324">
        <v>5168</v>
      </c>
      <c r="N324" t="str">
        <v>failed</v>
      </c>
      <c r="O324">
        <v>2468</v>
      </c>
    </row>
    <row r="325" spans="9:15" x14ac:dyDescent="0.25">
      <c r="I325" t="str">
        <v>failed</v>
      </c>
      <c r="J325">
        <v>26</v>
      </c>
      <c r="N325" t="str">
        <v>successful</v>
      </c>
      <c r="O325">
        <v>5168</v>
      </c>
    </row>
    <row r="326" spans="9:15" hidden="1" x14ac:dyDescent="0.25">
      <c r="I326" t="str">
        <v>successful</v>
      </c>
      <c r="J326">
        <v>307</v>
      </c>
      <c r="N326" t="str">
        <v>failed</v>
      </c>
      <c r="O326">
        <v>26</v>
      </c>
    </row>
    <row r="327" spans="9:15" x14ac:dyDescent="0.25">
      <c r="I327" t="str">
        <v>failed</v>
      </c>
      <c r="J327">
        <v>73</v>
      </c>
      <c r="N327" t="str">
        <v>successful</v>
      </c>
      <c r="O327">
        <v>307</v>
      </c>
    </row>
    <row r="328" spans="9:15" hidden="1" x14ac:dyDescent="0.25">
      <c r="I328" t="str">
        <v>failed</v>
      </c>
      <c r="J328">
        <v>128</v>
      </c>
      <c r="N328" t="str">
        <v>failed</v>
      </c>
      <c r="O328">
        <v>73</v>
      </c>
    </row>
    <row r="329" spans="9:15" hidden="1" x14ac:dyDescent="0.25">
      <c r="I329" t="str">
        <v>failed</v>
      </c>
      <c r="J329">
        <v>33</v>
      </c>
      <c r="N329" t="str">
        <v>failed</v>
      </c>
      <c r="O329">
        <v>128</v>
      </c>
    </row>
    <row r="330" spans="9:15" hidden="1" x14ac:dyDescent="0.25">
      <c r="I330" t="str">
        <v>successful</v>
      </c>
      <c r="J330">
        <v>2441</v>
      </c>
      <c r="N330" t="str">
        <v>failed</v>
      </c>
      <c r="O330">
        <v>33</v>
      </c>
    </row>
    <row r="331" spans="9:15" x14ac:dyDescent="0.25">
      <c r="I331" t="str">
        <v>live</v>
      </c>
      <c r="J331">
        <v>211</v>
      </c>
      <c r="N331" t="str">
        <v>successful</v>
      </c>
      <c r="O331">
        <v>2441</v>
      </c>
    </row>
    <row r="332" spans="9:15" hidden="1" x14ac:dyDescent="0.25">
      <c r="I332" t="str">
        <v>successful</v>
      </c>
      <c r="J332">
        <v>1385</v>
      </c>
      <c r="N332" t="str">
        <v>live</v>
      </c>
      <c r="O332">
        <v>211</v>
      </c>
    </row>
    <row r="333" spans="9:15" x14ac:dyDescent="0.25">
      <c r="I333" t="str">
        <v>successful</v>
      </c>
      <c r="J333">
        <v>190</v>
      </c>
      <c r="N333" t="str">
        <v>successful</v>
      </c>
      <c r="O333">
        <v>1385</v>
      </c>
    </row>
    <row r="334" spans="9:15" x14ac:dyDescent="0.25">
      <c r="I334" t="str">
        <v>successful</v>
      </c>
      <c r="J334">
        <v>470</v>
      </c>
      <c r="N334" t="str">
        <v>successful</v>
      </c>
      <c r="O334">
        <v>190</v>
      </c>
    </row>
    <row r="335" spans="9:15" x14ac:dyDescent="0.25">
      <c r="I335" t="str">
        <v>successful</v>
      </c>
      <c r="J335">
        <v>253</v>
      </c>
      <c r="N335" t="str">
        <v>successful</v>
      </c>
      <c r="O335">
        <v>470</v>
      </c>
    </row>
    <row r="336" spans="9:15" x14ac:dyDescent="0.25">
      <c r="I336" t="str">
        <v>successful</v>
      </c>
      <c r="J336">
        <v>1113</v>
      </c>
      <c r="N336" t="str">
        <v>successful</v>
      </c>
      <c r="O336">
        <v>253</v>
      </c>
    </row>
    <row r="337" spans="9:15" x14ac:dyDescent="0.25">
      <c r="I337" t="str">
        <v>successful</v>
      </c>
      <c r="J337">
        <v>2283</v>
      </c>
      <c r="N337" t="str">
        <v>successful</v>
      </c>
      <c r="O337">
        <v>1113</v>
      </c>
    </row>
    <row r="338" spans="9:15" x14ac:dyDescent="0.25">
      <c r="I338" t="str">
        <v>failed</v>
      </c>
      <c r="J338">
        <v>1072</v>
      </c>
      <c r="N338" t="str">
        <v>successful</v>
      </c>
      <c r="O338">
        <v>2283</v>
      </c>
    </row>
    <row r="339" spans="9:15" hidden="1" x14ac:dyDescent="0.25">
      <c r="I339" t="str">
        <v>successful</v>
      </c>
      <c r="J339">
        <v>1095</v>
      </c>
      <c r="N339" t="str">
        <v>failed</v>
      </c>
      <c r="O339">
        <v>1072</v>
      </c>
    </row>
    <row r="340" spans="9:15" x14ac:dyDescent="0.25">
      <c r="I340" t="str">
        <v>successful</v>
      </c>
      <c r="J340">
        <v>1690</v>
      </c>
      <c r="N340" t="str">
        <v>successful</v>
      </c>
      <c r="O340">
        <v>1095</v>
      </c>
    </row>
    <row r="341" spans="9:15" x14ac:dyDescent="0.25">
      <c r="I341" t="str">
        <v>canceled</v>
      </c>
      <c r="J341">
        <v>1297</v>
      </c>
      <c r="N341" t="str">
        <v>successful</v>
      </c>
      <c r="O341">
        <v>1690</v>
      </c>
    </row>
    <row r="342" spans="9:15" hidden="1" x14ac:dyDescent="0.25">
      <c r="I342" t="str">
        <v>failed</v>
      </c>
      <c r="J342">
        <v>393</v>
      </c>
      <c r="N342" t="str">
        <v>canceled</v>
      </c>
      <c r="O342">
        <v>1297</v>
      </c>
    </row>
    <row r="343" spans="9:15" hidden="1" x14ac:dyDescent="0.25">
      <c r="I343" t="str">
        <v>failed</v>
      </c>
      <c r="J343">
        <v>1257</v>
      </c>
      <c r="N343" t="str">
        <v>failed</v>
      </c>
      <c r="O343">
        <v>393</v>
      </c>
    </row>
    <row r="344" spans="9:15" hidden="1" x14ac:dyDescent="0.25">
      <c r="I344" t="str">
        <v>failed</v>
      </c>
      <c r="J344">
        <v>328</v>
      </c>
      <c r="N344" t="str">
        <v>failed</v>
      </c>
      <c r="O344">
        <v>1257</v>
      </c>
    </row>
    <row r="345" spans="9:15" hidden="1" x14ac:dyDescent="0.25">
      <c r="I345" t="str">
        <v>failed</v>
      </c>
      <c r="J345">
        <v>147</v>
      </c>
      <c r="N345" t="str">
        <v>failed</v>
      </c>
      <c r="O345">
        <v>328</v>
      </c>
    </row>
    <row r="346" spans="9:15" hidden="1" x14ac:dyDescent="0.25">
      <c r="I346" t="str">
        <v>failed</v>
      </c>
      <c r="J346">
        <v>830</v>
      </c>
      <c r="N346" t="str">
        <v>failed</v>
      </c>
      <c r="O346">
        <v>147</v>
      </c>
    </row>
    <row r="347" spans="9:15" hidden="1" x14ac:dyDescent="0.25">
      <c r="I347" t="str">
        <v>failed</v>
      </c>
      <c r="J347">
        <v>331</v>
      </c>
      <c r="N347" t="str">
        <v>failed</v>
      </c>
      <c r="O347">
        <v>830</v>
      </c>
    </row>
    <row r="348" spans="9:15" hidden="1" x14ac:dyDescent="0.25">
      <c r="I348" t="str">
        <v>failed</v>
      </c>
      <c r="J348">
        <v>25</v>
      </c>
      <c r="N348" t="str">
        <v>failed</v>
      </c>
      <c r="O348">
        <v>331</v>
      </c>
    </row>
    <row r="349" spans="9:15" hidden="1" x14ac:dyDescent="0.25">
      <c r="I349" t="str">
        <v>successful</v>
      </c>
      <c r="J349">
        <v>191</v>
      </c>
      <c r="N349" t="str">
        <v>failed</v>
      </c>
      <c r="O349">
        <v>25</v>
      </c>
    </row>
    <row r="350" spans="9:15" x14ac:dyDescent="0.25">
      <c r="I350" t="str">
        <v>failed</v>
      </c>
      <c r="J350">
        <v>3483</v>
      </c>
      <c r="N350" t="str">
        <v>successful</v>
      </c>
      <c r="O350">
        <v>191</v>
      </c>
    </row>
    <row r="351" spans="9:15" hidden="1" x14ac:dyDescent="0.25">
      <c r="I351" t="str">
        <v>failed</v>
      </c>
      <c r="J351">
        <v>923</v>
      </c>
      <c r="N351" t="str">
        <v>failed</v>
      </c>
      <c r="O351">
        <v>3483</v>
      </c>
    </row>
    <row r="352" spans="9:15" hidden="1" x14ac:dyDescent="0.25">
      <c r="I352" t="str">
        <v>failed</v>
      </c>
      <c r="J352">
        <v>1</v>
      </c>
      <c r="N352" t="str">
        <v>failed</v>
      </c>
      <c r="O352">
        <v>923</v>
      </c>
    </row>
    <row r="353" spans="9:15" hidden="1" x14ac:dyDescent="0.25">
      <c r="I353" t="str">
        <v>successful</v>
      </c>
      <c r="J353">
        <v>2013</v>
      </c>
      <c r="N353" t="str">
        <v>failed</v>
      </c>
      <c r="O353">
        <v>1</v>
      </c>
    </row>
    <row r="354" spans="9:15" x14ac:dyDescent="0.25">
      <c r="I354" t="str">
        <v>failed</v>
      </c>
      <c r="J354">
        <v>33</v>
      </c>
      <c r="N354" t="str">
        <v>successful</v>
      </c>
      <c r="O354">
        <v>2013</v>
      </c>
    </row>
    <row r="355" spans="9:15" hidden="1" x14ac:dyDescent="0.25">
      <c r="I355" t="str">
        <v>successful</v>
      </c>
      <c r="J355">
        <v>1703</v>
      </c>
      <c r="N355" t="str">
        <v>failed</v>
      </c>
      <c r="O355">
        <v>33</v>
      </c>
    </row>
    <row r="356" spans="9:15" x14ac:dyDescent="0.25">
      <c r="I356" t="str">
        <v>successful</v>
      </c>
      <c r="J356">
        <v>80</v>
      </c>
      <c r="N356" t="str">
        <v>successful</v>
      </c>
      <c r="O356">
        <v>1703</v>
      </c>
    </row>
    <row r="357" spans="9:15" x14ac:dyDescent="0.25">
      <c r="I357" t="str">
        <v>live</v>
      </c>
      <c r="J357">
        <v>86</v>
      </c>
      <c r="N357" t="str">
        <v>successful</v>
      </c>
      <c r="O357">
        <v>80</v>
      </c>
    </row>
    <row r="358" spans="9:15" hidden="1" x14ac:dyDescent="0.25">
      <c r="I358" t="str">
        <v>failed</v>
      </c>
      <c r="J358">
        <v>40</v>
      </c>
      <c r="N358" t="str">
        <v>live</v>
      </c>
      <c r="O358">
        <v>86</v>
      </c>
    </row>
    <row r="359" spans="9:15" hidden="1" x14ac:dyDescent="0.25">
      <c r="I359" t="str">
        <v>successful</v>
      </c>
      <c r="J359">
        <v>41</v>
      </c>
      <c r="N359" t="str">
        <v>failed</v>
      </c>
      <c r="O359">
        <v>40</v>
      </c>
    </row>
    <row r="360" spans="9:15" x14ac:dyDescent="0.25">
      <c r="I360" t="str">
        <v>failed</v>
      </c>
      <c r="J360">
        <v>23</v>
      </c>
      <c r="N360" t="str">
        <v>successful</v>
      </c>
      <c r="O360">
        <v>41</v>
      </c>
    </row>
    <row r="361" spans="9:15" hidden="1" x14ac:dyDescent="0.25">
      <c r="I361" t="str">
        <v>successful</v>
      </c>
      <c r="J361">
        <v>187</v>
      </c>
      <c r="N361" t="str">
        <v>failed</v>
      </c>
      <c r="O361">
        <v>23</v>
      </c>
    </row>
    <row r="362" spans="9:15" x14ac:dyDescent="0.25">
      <c r="I362" t="str">
        <v>successful</v>
      </c>
      <c r="J362">
        <v>2875</v>
      </c>
      <c r="N362" t="str">
        <v>successful</v>
      </c>
      <c r="O362">
        <v>187</v>
      </c>
    </row>
    <row r="363" spans="9:15" x14ac:dyDescent="0.25">
      <c r="I363" t="str">
        <v>successful</v>
      </c>
      <c r="J363">
        <v>88</v>
      </c>
      <c r="N363" t="str">
        <v>successful</v>
      </c>
      <c r="O363">
        <v>2875</v>
      </c>
    </row>
    <row r="364" spans="9:15" x14ac:dyDescent="0.25">
      <c r="I364" t="str">
        <v>successful</v>
      </c>
      <c r="J364">
        <v>191</v>
      </c>
      <c r="N364" t="str">
        <v>successful</v>
      </c>
      <c r="O364">
        <v>88</v>
      </c>
    </row>
    <row r="365" spans="9:15" x14ac:dyDescent="0.25">
      <c r="I365" t="str">
        <v>successful</v>
      </c>
      <c r="J365">
        <v>139</v>
      </c>
      <c r="N365" t="str">
        <v>successful</v>
      </c>
      <c r="O365">
        <v>191</v>
      </c>
    </row>
    <row r="366" spans="9:15" x14ac:dyDescent="0.25">
      <c r="I366" t="str">
        <v>successful</v>
      </c>
      <c r="J366">
        <v>186</v>
      </c>
      <c r="N366" t="str">
        <v>successful</v>
      </c>
      <c r="O366">
        <v>139</v>
      </c>
    </row>
    <row r="367" spans="9:15" x14ac:dyDescent="0.25">
      <c r="I367" t="str">
        <v>successful</v>
      </c>
      <c r="J367">
        <v>112</v>
      </c>
      <c r="N367" t="str">
        <v>successful</v>
      </c>
      <c r="O367">
        <v>186</v>
      </c>
    </row>
    <row r="368" spans="9:15" x14ac:dyDescent="0.25">
      <c r="I368" t="str">
        <v>successful</v>
      </c>
      <c r="J368">
        <v>101</v>
      </c>
      <c r="N368" t="str">
        <v>successful</v>
      </c>
      <c r="O368">
        <v>112</v>
      </c>
    </row>
    <row r="369" spans="9:15" x14ac:dyDescent="0.25">
      <c r="I369" t="str">
        <v>failed</v>
      </c>
      <c r="J369">
        <v>75</v>
      </c>
      <c r="N369" t="str">
        <v>successful</v>
      </c>
      <c r="O369">
        <v>101</v>
      </c>
    </row>
    <row r="370" spans="9:15" hidden="1" x14ac:dyDescent="0.25">
      <c r="I370" t="str">
        <v>successful</v>
      </c>
      <c r="J370">
        <v>206</v>
      </c>
      <c r="N370" t="str">
        <v>failed</v>
      </c>
      <c r="O370">
        <v>75</v>
      </c>
    </row>
    <row r="371" spans="9:15" x14ac:dyDescent="0.25">
      <c r="I371" t="str">
        <v>successful</v>
      </c>
      <c r="J371">
        <v>154</v>
      </c>
      <c r="N371" t="str">
        <v>successful</v>
      </c>
      <c r="O371">
        <v>206</v>
      </c>
    </row>
    <row r="372" spans="9:15" x14ac:dyDescent="0.25">
      <c r="I372" t="str">
        <v>successful</v>
      </c>
      <c r="J372">
        <v>5966</v>
      </c>
      <c r="N372" t="str">
        <v>successful</v>
      </c>
      <c r="O372">
        <v>154</v>
      </c>
    </row>
    <row r="373" spans="9:15" x14ac:dyDescent="0.25">
      <c r="I373" t="str">
        <v>failed</v>
      </c>
      <c r="J373">
        <v>2176</v>
      </c>
      <c r="N373" t="str">
        <v>successful</v>
      </c>
      <c r="O373">
        <v>5966</v>
      </c>
    </row>
    <row r="374" spans="9:15" hidden="1" x14ac:dyDescent="0.25">
      <c r="I374" t="str">
        <v>successful</v>
      </c>
      <c r="J374">
        <v>169</v>
      </c>
      <c r="N374" t="str">
        <v>failed</v>
      </c>
      <c r="O374">
        <v>2176</v>
      </c>
    </row>
    <row r="375" spans="9:15" x14ac:dyDescent="0.25">
      <c r="I375" t="str">
        <v>successful</v>
      </c>
      <c r="J375">
        <v>2106</v>
      </c>
      <c r="N375" t="str">
        <v>successful</v>
      </c>
      <c r="O375">
        <v>169</v>
      </c>
    </row>
    <row r="376" spans="9:15" x14ac:dyDescent="0.25">
      <c r="I376" t="str">
        <v>failed</v>
      </c>
      <c r="J376">
        <v>441</v>
      </c>
      <c r="N376" t="str">
        <v>successful</v>
      </c>
      <c r="O376">
        <v>2106</v>
      </c>
    </row>
    <row r="377" spans="9:15" hidden="1" x14ac:dyDescent="0.25">
      <c r="I377" t="str">
        <v>failed</v>
      </c>
      <c r="J377">
        <v>25</v>
      </c>
      <c r="N377" t="str">
        <v>failed</v>
      </c>
      <c r="O377">
        <v>441</v>
      </c>
    </row>
    <row r="378" spans="9:15" hidden="1" x14ac:dyDescent="0.25">
      <c r="I378" t="str">
        <v>successful</v>
      </c>
      <c r="J378">
        <v>131</v>
      </c>
      <c r="N378" t="str">
        <v>failed</v>
      </c>
      <c r="O378">
        <v>25</v>
      </c>
    </row>
    <row r="379" spans="9:15" x14ac:dyDescent="0.25">
      <c r="I379" t="str">
        <v>failed</v>
      </c>
      <c r="J379">
        <v>127</v>
      </c>
      <c r="N379" t="str">
        <v>successful</v>
      </c>
      <c r="O379">
        <v>131</v>
      </c>
    </row>
    <row r="380" spans="9:15" hidden="1" x14ac:dyDescent="0.25">
      <c r="I380" t="str">
        <v>failed</v>
      </c>
      <c r="J380">
        <v>355</v>
      </c>
      <c r="N380" t="str">
        <v>failed</v>
      </c>
      <c r="O380">
        <v>127</v>
      </c>
    </row>
    <row r="381" spans="9:15" hidden="1" x14ac:dyDescent="0.25">
      <c r="I381" t="str">
        <v>failed</v>
      </c>
      <c r="J381">
        <v>44</v>
      </c>
      <c r="N381" t="str">
        <v>failed</v>
      </c>
      <c r="O381">
        <v>355</v>
      </c>
    </row>
    <row r="382" spans="9:15" hidden="1" x14ac:dyDescent="0.25">
      <c r="I382" t="str">
        <v>successful</v>
      </c>
      <c r="J382">
        <v>84</v>
      </c>
      <c r="N382" t="str">
        <v>failed</v>
      </c>
      <c r="O382">
        <v>44</v>
      </c>
    </row>
    <row r="383" spans="9:15" x14ac:dyDescent="0.25">
      <c r="I383" t="str">
        <v>successful</v>
      </c>
      <c r="J383">
        <v>155</v>
      </c>
      <c r="N383" t="str">
        <v>successful</v>
      </c>
      <c r="O383">
        <v>84</v>
      </c>
    </row>
    <row r="384" spans="9:15" x14ac:dyDescent="0.25">
      <c r="I384" t="str">
        <v>failed</v>
      </c>
      <c r="J384">
        <v>67</v>
      </c>
      <c r="N384" t="str">
        <v>successful</v>
      </c>
      <c r="O384">
        <v>155</v>
      </c>
    </row>
    <row r="385" spans="9:15" hidden="1" x14ac:dyDescent="0.25">
      <c r="I385" t="str">
        <v>successful</v>
      </c>
      <c r="J385">
        <v>189</v>
      </c>
      <c r="N385" t="str">
        <v>failed</v>
      </c>
      <c r="O385">
        <v>67</v>
      </c>
    </row>
    <row r="386" spans="9:15" x14ac:dyDescent="0.25">
      <c r="I386" t="str">
        <v>successful</v>
      </c>
      <c r="J386">
        <v>4799</v>
      </c>
      <c r="N386" t="str">
        <v>successful</v>
      </c>
      <c r="O386">
        <v>189</v>
      </c>
    </row>
    <row r="387" spans="9:15" x14ac:dyDescent="0.25">
      <c r="I387" t="str">
        <v>successful</v>
      </c>
      <c r="J387">
        <v>1137</v>
      </c>
      <c r="N387" t="str">
        <v>successful</v>
      </c>
      <c r="O387">
        <v>4799</v>
      </c>
    </row>
    <row r="388" spans="9:15" x14ac:dyDescent="0.25">
      <c r="I388" t="str">
        <v>failed</v>
      </c>
      <c r="J388">
        <v>1068</v>
      </c>
      <c r="N388" t="str">
        <v>successful</v>
      </c>
      <c r="O388">
        <v>1137</v>
      </c>
    </row>
    <row r="389" spans="9:15" hidden="1" x14ac:dyDescent="0.25">
      <c r="I389" t="str">
        <v>failed</v>
      </c>
      <c r="J389">
        <v>424</v>
      </c>
      <c r="N389" t="str">
        <v>failed</v>
      </c>
      <c r="O389">
        <v>1068</v>
      </c>
    </row>
    <row r="390" spans="9:15" hidden="1" x14ac:dyDescent="0.25">
      <c r="I390" t="str">
        <v>canceled</v>
      </c>
      <c r="J390">
        <v>145</v>
      </c>
      <c r="N390" t="str">
        <v>failed</v>
      </c>
      <c r="O390">
        <v>424</v>
      </c>
    </row>
    <row r="391" spans="9:15" hidden="1" x14ac:dyDescent="0.25">
      <c r="I391" t="str">
        <v>successful</v>
      </c>
      <c r="J391">
        <v>1152</v>
      </c>
      <c r="N391" t="str">
        <v>canceled</v>
      </c>
      <c r="O391">
        <v>145</v>
      </c>
    </row>
    <row r="392" spans="9:15" x14ac:dyDescent="0.25">
      <c r="I392" t="str">
        <v>successful</v>
      </c>
      <c r="J392">
        <v>50</v>
      </c>
      <c r="N392" t="str">
        <v>successful</v>
      </c>
      <c r="O392">
        <v>1152</v>
      </c>
    </row>
    <row r="393" spans="9:15" x14ac:dyDescent="0.25">
      <c r="I393" t="str">
        <v>failed</v>
      </c>
      <c r="J393">
        <v>151</v>
      </c>
      <c r="N393" t="str">
        <v>successful</v>
      </c>
      <c r="O393">
        <v>50</v>
      </c>
    </row>
    <row r="394" spans="9:15" hidden="1" x14ac:dyDescent="0.25">
      <c r="I394" t="str">
        <v>failed</v>
      </c>
      <c r="J394">
        <v>1608</v>
      </c>
      <c r="N394" t="str">
        <v>failed</v>
      </c>
      <c r="O394">
        <v>151</v>
      </c>
    </row>
    <row r="395" spans="9:15" hidden="1" x14ac:dyDescent="0.25">
      <c r="I395" t="str">
        <v>successful</v>
      </c>
      <c r="J395">
        <v>3059</v>
      </c>
      <c r="N395" t="str">
        <v>failed</v>
      </c>
      <c r="O395">
        <v>1608</v>
      </c>
    </row>
    <row r="396" spans="9:15" x14ac:dyDescent="0.25">
      <c r="I396" t="str">
        <v>successful</v>
      </c>
      <c r="J396">
        <v>34</v>
      </c>
      <c r="N396" t="str">
        <v>successful</v>
      </c>
      <c r="O396">
        <v>3059</v>
      </c>
    </row>
    <row r="397" spans="9:15" x14ac:dyDescent="0.25">
      <c r="I397" t="str">
        <v>successful</v>
      </c>
      <c r="J397">
        <v>220</v>
      </c>
      <c r="N397" t="str">
        <v>successful</v>
      </c>
      <c r="O397">
        <v>34</v>
      </c>
    </row>
    <row r="398" spans="9:15" x14ac:dyDescent="0.25">
      <c r="I398" t="str">
        <v>successful</v>
      </c>
      <c r="J398">
        <v>1604</v>
      </c>
      <c r="N398" t="str">
        <v>successful</v>
      </c>
      <c r="O398">
        <v>220</v>
      </c>
    </row>
    <row r="399" spans="9:15" x14ac:dyDescent="0.25">
      <c r="I399" t="str">
        <v>successful</v>
      </c>
      <c r="J399">
        <v>454</v>
      </c>
      <c r="N399" t="str">
        <v>successful</v>
      </c>
      <c r="O399">
        <v>1604</v>
      </c>
    </row>
    <row r="400" spans="9:15" x14ac:dyDescent="0.25">
      <c r="I400" t="str">
        <v>successful</v>
      </c>
      <c r="J400">
        <v>123</v>
      </c>
      <c r="N400" t="str">
        <v>successful</v>
      </c>
      <c r="O400">
        <v>454</v>
      </c>
    </row>
    <row r="401" spans="9:15" x14ac:dyDescent="0.25">
      <c r="I401" t="str">
        <v>failed</v>
      </c>
      <c r="J401">
        <v>941</v>
      </c>
      <c r="N401" t="str">
        <v>successful</v>
      </c>
      <c r="O401">
        <v>123</v>
      </c>
    </row>
    <row r="402" spans="9:15" hidden="1" x14ac:dyDescent="0.25">
      <c r="I402" t="str">
        <v>failed</v>
      </c>
      <c r="J402">
        <v>1</v>
      </c>
      <c r="N402" t="str">
        <v>failed</v>
      </c>
      <c r="O402">
        <v>941</v>
      </c>
    </row>
    <row r="403" spans="9:15" hidden="1" x14ac:dyDescent="0.25">
      <c r="I403" t="str">
        <v>successful</v>
      </c>
      <c r="J403">
        <v>299</v>
      </c>
      <c r="N403" t="str">
        <v>failed</v>
      </c>
      <c r="O403">
        <v>1</v>
      </c>
    </row>
    <row r="404" spans="9:15" x14ac:dyDescent="0.25">
      <c r="I404" t="str">
        <v>failed</v>
      </c>
      <c r="J404">
        <v>40</v>
      </c>
      <c r="N404" t="str">
        <v>successful</v>
      </c>
      <c r="O404">
        <v>299</v>
      </c>
    </row>
    <row r="405" spans="9:15" hidden="1" x14ac:dyDescent="0.25">
      <c r="I405" t="str">
        <v>failed</v>
      </c>
      <c r="J405">
        <v>3015</v>
      </c>
      <c r="N405" t="str">
        <v>failed</v>
      </c>
      <c r="O405">
        <v>40</v>
      </c>
    </row>
    <row r="406" spans="9:15" hidden="1" x14ac:dyDescent="0.25">
      <c r="I406" t="str">
        <v>successful</v>
      </c>
      <c r="J406">
        <v>2237</v>
      </c>
      <c r="N406" t="str">
        <v>failed</v>
      </c>
      <c r="O406">
        <v>3015</v>
      </c>
    </row>
    <row r="407" spans="9:15" x14ac:dyDescent="0.25">
      <c r="I407" t="str">
        <v>failed</v>
      </c>
      <c r="J407">
        <v>435</v>
      </c>
      <c r="N407" t="str">
        <v>successful</v>
      </c>
      <c r="O407">
        <v>2237</v>
      </c>
    </row>
    <row r="408" spans="9:15" hidden="1" x14ac:dyDescent="0.25">
      <c r="I408" t="str">
        <v>successful</v>
      </c>
      <c r="J408">
        <v>645</v>
      </c>
      <c r="N408" t="str">
        <v>failed</v>
      </c>
      <c r="O408">
        <v>435</v>
      </c>
    </row>
    <row r="409" spans="9:15" x14ac:dyDescent="0.25">
      <c r="I409" t="str">
        <v>successful</v>
      </c>
      <c r="J409">
        <v>484</v>
      </c>
      <c r="N409" t="str">
        <v>successful</v>
      </c>
      <c r="O409">
        <v>645</v>
      </c>
    </row>
    <row r="410" spans="9:15" x14ac:dyDescent="0.25">
      <c r="I410" t="str">
        <v>successful</v>
      </c>
      <c r="J410">
        <v>154</v>
      </c>
      <c r="N410" t="str">
        <v>successful</v>
      </c>
      <c r="O410">
        <v>484</v>
      </c>
    </row>
    <row r="411" spans="9:15" x14ac:dyDescent="0.25">
      <c r="I411" t="str">
        <v>failed</v>
      </c>
      <c r="J411">
        <v>714</v>
      </c>
      <c r="N411" t="str">
        <v>successful</v>
      </c>
      <c r="O411">
        <v>154</v>
      </c>
    </row>
    <row r="412" spans="9:15" hidden="1" x14ac:dyDescent="0.25">
      <c r="I412" t="str">
        <v>live</v>
      </c>
      <c r="J412">
        <v>1111</v>
      </c>
      <c r="N412" t="str">
        <v>failed</v>
      </c>
      <c r="O412">
        <v>714</v>
      </c>
    </row>
    <row r="413" spans="9:15" hidden="1" x14ac:dyDescent="0.25">
      <c r="I413" t="str">
        <v>successful</v>
      </c>
      <c r="J413">
        <v>82</v>
      </c>
      <c r="N413" t="str">
        <v>live</v>
      </c>
      <c r="O413">
        <v>1111</v>
      </c>
    </row>
    <row r="414" spans="9:15" x14ac:dyDescent="0.25">
      <c r="I414" t="str">
        <v>successful</v>
      </c>
      <c r="J414">
        <v>134</v>
      </c>
      <c r="N414" t="str">
        <v>successful</v>
      </c>
      <c r="O414">
        <v>82</v>
      </c>
    </row>
    <row r="415" spans="9:15" x14ac:dyDescent="0.25">
      <c r="I415" t="str">
        <v>live</v>
      </c>
      <c r="J415">
        <v>1089</v>
      </c>
      <c r="N415" t="str">
        <v>successful</v>
      </c>
      <c r="O415">
        <v>134</v>
      </c>
    </row>
    <row r="416" spans="9:15" hidden="1" x14ac:dyDescent="0.25">
      <c r="I416" t="str">
        <v>failed</v>
      </c>
      <c r="J416">
        <v>5497</v>
      </c>
      <c r="N416" t="str">
        <v>live</v>
      </c>
      <c r="O416">
        <v>1089</v>
      </c>
    </row>
    <row r="417" spans="9:15" hidden="1" x14ac:dyDescent="0.25">
      <c r="I417" t="str">
        <v>failed</v>
      </c>
      <c r="J417">
        <v>418</v>
      </c>
      <c r="N417" t="str">
        <v>failed</v>
      </c>
      <c r="O417">
        <v>5497</v>
      </c>
    </row>
    <row r="418" spans="9:15" hidden="1" x14ac:dyDescent="0.25">
      <c r="I418" t="str">
        <v>failed</v>
      </c>
      <c r="J418">
        <v>1439</v>
      </c>
      <c r="N418" t="str">
        <v>failed</v>
      </c>
      <c r="O418">
        <v>418</v>
      </c>
    </row>
    <row r="419" spans="9:15" hidden="1" x14ac:dyDescent="0.25">
      <c r="I419" t="str">
        <v>failed</v>
      </c>
      <c r="J419">
        <v>15</v>
      </c>
      <c r="N419" t="str">
        <v>failed</v>
      </c>
      <c r="O419">
        <v>1439</v>
      </c>
    </row>
    <row r="420" spans="9:15" hidden="1" x14ac:dyDescent="0.25">
      <c r="I420" t="str">
        <v>failed</v>
      </c>
      <c r="J420">
        <v>1999</v>
      </c>
      <c r="N420" t="str">
        <v>failed</v>
      </c>
      <c r="O420">
        <v>15</v>
      </c>
    </row>
    <row r="421" spans="9:15" hidden="1" x14ac:dyDescent="0.25">
      <c r="I421" t="str">
        <v>successful</v>
      </c>
      <c r="J421">
        <v>5203</v>
      </c>
      <c r="N421" t="str">
        <v>failed</v>
      </c>
      <c r="O421">
        <v>1999</v>
      </c>
    </row>
    <row r="422" spans="9:15" x14ac:dyDescent="0.25">
      <c r="I422" t="str">
        <v>successful</v>
      </c>
      <c r="J422">
        <v>94</v>
      </c>
      <c r="N422" t="str">
        <v>successful</v>
      </c>
      <c r="O422">
        <v>5203</v>
      </c>
    </row>
    <row r="423" spans="9:15" x14ac:dyDescent="0.25">
      <c r="I423" t="str">
        <v>failed</v>
      </c>
      <c r="J423">
        <v>118</v>
      </c>
      <c r="N423" t="str">
        <v>successful</v>
      </c>
      <c r="O423">
        <v>94</v>
      </c>
    </row>
    <row r="424" spans="9:15" hidden="1" x14ac:dyDescent="0.25">
      <c r="I424" t="str">
        <v>successful</v>
      </c>
      <c r="J424">
        <v>205</v>
      </c>
      <c r="N424" t="str">
        <v>failed</v>
      </c>
      <c r="O424">
        <v>118</v>
      </c>
    </row>
    <row r="425" spans="9:15" x14ac:dyDescent="0.25">
      <c r="I425" t="str">
        <v>failed</v>
      </c>
      <c r="J425">
        <v>162</v>
      </c>
      <c r="N425" t="str">
        <v>successful</v>
      </c>
      <c r="O425">
        <v>205</v>
      </c>
    </row>
    <row r="426" spans="9:15" hidden="1" x14ac:dyDescent="0.25">
      <c r="I426" t="str">
        <v>failed</v>
      </c>
      <c r="J426">
        <v>83</v>
      </c>
      <c r="N426" t="str">
        <v>failed</v>
      </c>
      <c r="O426">
        <v>162</v>
      </c>
    </row>
    <row r="427" spans="9:15" hidden="1" x14ac:dyDescent="0.25">
      <c r="I427" t="str">
        <v>successful</v>
      </c>
      <c r="J427">
        <v>92</v>
      </c>
      <c r="N427" t="str">
        <v>failed</v>
      </c>
      <c r="O427">
        <v>83</v>
      </c>
    </row>
    <row r="428" spans="9:15" x14ac:dyDescent="0.25">
      <c r="I428" t="str">
        <v>successful</v>
      </c>
      <c r="J428">
        <v>219</v>
      </c>
      <c r="N428" t="str">
        <v>successful</v>
      </c>
      <c r="O428">
        <v>92</v>
      </c>
    </row>
    <row r="429" spans="9:15" x14ac:dyDescent="0.25">
      <c r="I429" t="str">
        <v>successful</v>
      </c>
      <c r="J429">
        <v>2526</v>
      </c>
      <c r="N429" t="str">
        <v>successful</v>
      </c>
      <c r="O429">
        <v>219</v>
      </c>
    </row>
    <row r="430" spans="9:15" x14ac:dyDescent="0.25">
      <c r="I430" t="str">
        <v>failed</v>
      </c>
      <c r="J430">
        <v>747</v>
      </c>
      <c r="N430" t="str">
        <v>successful</v>
      </c>
      <c r="O430">
        <v>2526</v>
      </c>
    </row>
    <row r="431" spans="9:15" hidden="1" x14ac:dyDescent="0.25">
      <c r="I431" t="str">
        <v>canceled</v>
      </c>
      <c r="J431">
        <v>2138</v>
      </c>
      <c r="N431" t="str">
        <v>failed</v>
      </c>
      <c r="O431">
        <v>747</v>
      </c>
    </row>
    <row r="432" spans="9:15" hidden="1" x14ac:dyDescent="0.25">
      <c r="I432" t="str">
        <v>failed</v>
      </c>
      <c r="J432">
        <v>84</v>
      </c>
      <c r="N432" t="str">
        <v>canceled</v>
      </c>
      <c r="O432">
        <v>2138</v>
      </c>
    </row>
    <row r="433" spans="9:15" hidden="1" x14ac:dyDescent="0.25">
      <c r="I433" t="str">
        <v>successful</v>
      </c>
      <c r="J433">
        <v>94</v>
      </c>
      <c r="N433" t="str">
        <v>failed</v>
      </c>
      <c r="O433">
        <v>84</v>
      </c>
    </row>
    <row r="434" spans="9:15" x14ac:dyDescent="0.25">
      <c r="I434" t="str">
        <v>failed</v>
      </c>
      <c r="J434">
        <v>91</v>
      </c>
      <c r="N434" t="str">
        <v>successful</v>
      </c>
      <c r="O434">
        <v>94</v>
      </c>
    </row>
    <row r="435" spans="9:15" hidden="1" x14ac:dyDescent="0.25">
      <c r="I435" t="str">
        <v>failed</v>
      </c>
      <c r="J435">
        <v>792</v>
      </c>
      <c r="N435" t="str">
        <v>failed</v>
      </c>
      <c r="O435">
        <v>91</v>
      </c>
    </row>
    <row r="436" spans="9:15" hidden="1" x14ac:dyDescent="0.25">
      <c r="I436" t="str">
        <v>canceled</v>
      </c>
      <c r="J436">
        <v>10</v>
      </c>
      <c r="N436" t="str">
        <v>failed</v>
      </c>
      <c r="O436">
        <v>792</v>
      </c>
    </row>
    <row r="437" spans="9:15" hidden="1" x14ac:dyDescent="0.25">
      <c r="I437" t="str">
        <v>successful</v>
      </c>
      <c r="J437">
        <v>1713</v>
      </c>
      <c r="N437" t="str">
        <v>canceled</v>
      </c>
      <c r="O437">
        <v>10</v>
      </c>
    </row>
    <row r="438" spans="9:15" x14ac:dyDescent="0.25">
      <c r="I438" t="str">
        <v>successful</v>
      </c>
      <c r="J438">
        <v>249</v>
      </c>
      <c r="N438" t="str">
        <v>successful</v>
      </c>
      <c r="O438">
        <v>1713</v>
      </c>
    </row>
    <row r="439" spans="9:15" x14ac:dyDescent="0.25">
      <c r="I439" t="str">
        <v>successful</v>
      </c>
      <c r="J439">
        <v>192</v>
      </c>
      <c r="N439" t="str">
        <v>successful</v>
      </c>
      <c r="O439">
        <v>249</v>
      </c>
    </row>
    <row r="440" spans="9:15" x14ac:dyDescent="0.25">
      <c r="I440" t="str">
        <v>successful</v>
      </c>
      <c r="J440">
        <v>247</v>
      </c>
      <c r="N440" t="str">
        <v>successful</v>
      </c>
      <c r="O440">
        <v>192</v>
      </c>
    </row>
    <row r="441" spans="9:15" x14ac:dyDescent="0.25">
      <c r="I441" t="str">
        <v>successful</v>
      </c>
      <c r="J441">
        <v>2293</v>
      </c>
      <c r="N441" t="str">
        <v>successful</v>
      </c>
      <c r="O441">
        <v>247</v>
      </c>
    </row>
    <row r="442" spans="9:15" x14ac:dyDescent="0.25">
      <c r="I442" t="str">
        <v>successful</v>
      </c>
      <c r="J442">
        <v>3131</v>
      </c>
      <c r="N442" t="str">
        <v>successful</v>
      </c>
      <c r="O442">
        <v>2293</v>
      </c>
    </row>
    <row r="443" spans="9:15" x14ac:dyDescent="0.25">
      <c r="I443" t="str">
        <v>failed</v>
      </c>
      <c r="J443">
        <v>32</v>
      </c>
      <c r="N443" t="str">
        <v>successful</v>
      </c>
      <c r="O443">
        <v>3131</v>
      </c>
    </row>
    <row r="444" spans="9:15" hidden="1" x14ac:dyDescent="0.25">
      <c r="I444" t="str">
        <v>successful</v>
      </c>
      <c r="J444">
        <v>143</v>
      </c>
      <c r="N444" t="str">
        <v>failed</v>
      </c>
      <c r="O444">
        <v>32</v>
      </c>
    </row>
    <row r="445" spans="9:15" x14ac:dyDescent="0.25">
      <c r="I445" t="str">
        <v>canceled</v>
      </c>
      <c r="J445">
        <v>90</v>
      </c>
      <c r="N445" t="str">
        <v>successful</v>
      </c>
      <c r="O445">
        <v>143</v>
      </c>
    </row>
    <row r="446" spans="9:15" hidden="1" x14ac:dyDescent="0.25">
      <c r="I446" t="str">
        <v>successful</v>
      </c>
      <c r="J446">
        <v>296</v>
      </c>
      <c r="N446" t="str">
        <v>canceled</v>
      </c>
      <c r="O446">
        <v>90</v>
      </c>
    </row>
    <row r="447" spans="9:15" x14ac:dyDescent="0.25">
      <c r="I447" t="str">
        <v>successful</v>
      </c>
      <c r="J447">
        <v>170</v>
      </c>
      <c r="N447" t="str">
        <v>successful</v>
      </c>
      <c r="O447">
        <v>296</v>
      </c>
    </row>
    <row r="448" spans="9:15" x14ac:dyDescent="0.25">
      <c r="I448" t="str">
        <v>failed</v>
      </c>
      <c r="J448">
        <v>186</v>
      </c>
      <c r="N448" t="str">
        <v>successful</v>
      </c>
      <c r="O448">
        <v>170</v>
      </c>
    </row>
    <row r="449" spans="9:15" hidden="1" x14ac:dyDescent="0.25">
      <c r="I449" t="str">
        <v>canceled</v>
      </c>
      <c r="J449">
        <v>439</v>
      </c>
      <c r="N449" t="str">
        <v>failed</v>
      </c>
      <c r="O449">
        <v>186</v>
      </c>
    </row>
    <row r="450" spans="9:15" hidden="1" x14ac:dyDescent="0.25">
      <c r="I450" t="str">
        <v>failed</v>
      </c>
      <c r="J450">
        <v>605</v>
      </c>
      <c r="N450" t="str">
        <v>canceled</v>
      </c>
      <c r="O450">
        <v>439</v>
      </c>
    </row>
    <row r="451" spans="9:15" hidden="1" x14ac:dyDescent="0.25">
      <c r="I451" t="str">
        <v>successful</v>
      </c>
      <c r="J451">
        <v>86</v>
      </c>
      <c r="N451" t="str">
        <v>failed</v>
      </c>
      <c r="O451">
        <v>605</v>
      </c>
    </row>
    <row r="452" spans="9:15" x14ac:dyDescent="0.25">
      <c r="I452" t="str">
        <v>failed</v>
      </c>
      <c r="J452">
        <v>1</v>
      </c>
      <c r="N452" t="str">
        <v>successful</v>
      </c>
      <c r="O452">
        <v>86</v>
      </c>
    </row>
    <row r="453" spans="9:15" hidden="1" x14ac:dyDescent="0.25">
      <c r="I453" t="str">
        <v>successful</v>
      </c>
      <c r="J453">
        <v>6286</v>
      </c>
      <c r="N453" t="str">
        <v>failed</v>
      </c>
      <c r="O453">
        <v>1</v>
      </c>
    </row>
    <row r="454" spans="9:15" x14ac:dyDescent="0.25">
      <c r="I454" t="str">
        <v>failed</v>
      </c>
      <c r="J454">
        <v>31</v>
      </c>
      <c r="N454" t="str">
        <v>successful</v>
      </c>
      <c r="O454">
        <v>6286</v>
      </c>
    </row>
    <row r="455" spans="9:15" hidden="1" x14ac:dyDescent="0.25">
      <c r="I455" t="str">
        <v>failed</v>
      </c>
      <c r="J455">
        <v>1181</v>
      </c>
      <c r="N455" t="str">
        <v>failed</v>
      </c>
      <c r="O455">
        <v>31</v>
      </c>
    </row>
    <row r="456" spans="9:15" hidden="1" x14ac:dyDescent="0.25">
      <c r="I456" t="str">
        <v>failed</v>
      </c>
      <c r="J456">
        <v>39</v>
      </c>
      <c r="N456" t="str">
        <v>failed</v>
      </c>
      <c r="O456">
        <v>1181</v>
      </c>
    </row>
    <row r="457" spans="9:15" hidden="1" x14ac:dyDescent="0.25">
      <c r="I457" t="str">
        <v>successful</v>
      </c>
      <c r="J457">
        <v>3727</v>
      </c>
      <c r="N457" t="str">
        <v>failed</v>
      </c>
      <c r="O457">
        <v>39</v>
      </c>
    </row>
    <row r="458" spans="9:15" x14ac:dyDescent="0.25">
      <c r="I458" t="str">
        <v>successful</v>
      </c>
      <c r="J458">
        <v>1605</v>
      </c>
      <c r="N458" t="str">
        <v>successful</v>
      </c>
      <c r="O458">
        <v>3727</v>
      </c>
    </row>
    <row r="459" spans="9:15" x14ac:dyDescent="0.25">
      <c r="I459" t="str">
        <v>failed</v>
      </c>
      <c r="J459">
        <v>46</v>
      </c>
      <c r="N459" t="str">
        <v>successful</v>
      </c>
      <c r="O459">
        <v>1605</v>
      </c>
    </row>
    <row r="460" spans="9:15" hidden="1" x14ac:dyDescent="0.25">
      <c r="I460" t="str">
        <v>successful</v>
      </c>
      <c r="J460">
        <v>2120</v>
      </c>
      <c r="N460" t="str">
        <v>failed</v>
      </c>
      <c r="O460">
        <v>46</v>
      </c>
    </row>
    <row r="461" spans="9:15" x14ac:dyDescent="0.25">
      <c r="I461" t="str">
        <v>failed</v>
      </c>
      <c r="J461">
        <v>105</v>
      </c>
      <c r="N461" t="str">
        <v>successful</v>
      </c>
      <c r="O461">
        <v>2120</v>
      </c>
    </row>
    <row r="462" spans="9:15" hidden="1" x14ac:dyDescent="0.25">
      <c r="I462" t="str">
        <v>successful</v>
      </c>
      <c r="J462">
        <v>50</v>
      </c>
      <c r="N462" t="str">
        <v>failed</v>
      </c>
      <c r="O462">
        <v>105</v>
      </c>
    </row>
    <row r="463" spans="9:15" x14ac:dyDescent="0.25">
      <c r="I463" t="str">
        <v>successful</v>
      </c>
      <c r="J463">
        <v>2080</v>
      </c>
      <c r="N463" t="str">
        <v>successful</v>
      </c>
      <c r="O463">
        <v>50</v>
      </c>
    </row>
    <row r="464" spans="9:15" x14ac:dyDescent="0.25">
      <c r="I464" t="str">
        <v>failed</v>
      </c>
      <c r="J464">
        <v>535</v>
      </c>
      <c r="N464" t="str">
        <v>successful</v>
      </c>
      <c r="O464">
        <v>2080</v>
      </c>
    </row>
    <row r="465" spans="9:15" hidden="1" x14ac:dyDescent="0.25">
      <c r="I465" t="str">
        <v>successful</v>
      </c>
      <c r="J465">
        <v>2105</v>
      </c>
      <c r="N465" t="str">
        <v>failed</v>
      </c>
      <c r="O465">
        <v>535</v>
      </c>
    </row>
    <row r="466" spans="9:15" x14ac:dyDescent="0.25">
      <c r="I466" t="str">
        <v>successful</v>
      </c>
      <c r="J466">
        <v>2436</v>
      </c>
      <c r="N466" t="str">
        <v>successful</v>
      </c>
      <c r="O466">
        <v>2105</v>
      </c>
    </row>
    <row r="467" spans="9:15" x14ac:dyDescent="0.25">
      <c r="I467" t="str">
        <v>successful</v>
      </c>
      <c r="J467">
        <v>80</v>
      </c>
      <c r="N467" t="str">
        <v>successful</v>
      </c>
      <c r="O467">
        <v>2436</v>
      </c>
    </row>
    <row r="468" spans="9:15" x14ac:dyDescent="0.25">
      <c r="I468" t="str">
        <v>successful</v>
      </c>
      <c r="J468">
        <v>42</v>
      </c>
      <c r="N468" t="str">
        <v>successful</v>
      </c>
      <c r="O468">
        <v>80</v>
      </c>
    </row>
    <row r="469" spans="9:15" x14ac:dyDescent="0.25">
      <c r="I469" t="str">
        <v>successful</v>
      </c>
      <c r="J469">
        <v>139</v>
      </c>
      <c r="N469" t="str">
        <v>successful</v>
      </c>
      <c r="O469">
        <v>42</v>
      </c>
    </row>
    <row r="470" spans="9:15" x14ac:dyDescent="0.25">
      <c r="I470" t="str">
        <v>failed</v>
      </c>
      <c r="J470">
        <v>16</v>
      </c>
      <c r="N470" t="str">
        <v>successful</v>
      </c>
      <c r="O470">
        <v>139</v>
      </c>
    </row>
    <row r="471" spans="9:15" hidden="1" x14ac:dyDescent="0.25">
      <c r="I471" t="str">
        <v>successful</v>
      </c>
      <c r="J471">
        <v>159</v>
      </c>
      <c r="N471" t="str">
        <v>failed</v>
      </c>
      <c r="O471">
        <v>16</v>
      </c>
    </row>
    <row r="472" spans="9:15" x14ac:dyDescent="0.25">
      <c r="I472" t="str">
        <v>successful</v>
      </c>
      <c r="J472">
        <v>381</v>
      </c>
      <c r="N472" t="str">
        <v>successful</v>
      </c>
      <c r="O472">
        <v>159</v>
      </c>
    </row>
    <row r="473" spans="9:15" x14ac:dyDescent="0.25">
      <c r="I473" t="str">
        <v>successful</v>
      </c>
      <c r="J473">
        <v>194</v>
      </c>
      <c r="N473" t="str">
        <v>successful</v>
      </c>
      <c r="O473">
        <v>381</v>
      </c>
    </row>
    <row r="474" spans="9:15" x14ac:dyDescent="0.25">
      <c r="I474" t="str">
        <v>failed</v>
      </c>
      <c r="J474">
        <v>575</v>
      </c>
      <c r="N474" t="str">
        <v>successful</v>
      </c>
      <c r="O474">
        <v>194</v>
      </c>
    </row>
    <row r="475" spans="9:15" hidden="1" x14ac:dyDescent="0.25">
      <c r="I475" t="str">
        <v>successful</v>
      </c>
      <c r="J475">
        <v>106</v>
      </c>
      <c r="N475" t="str">
        <v>failed</v>
      </c>
      <c r="O475">
        <v>575</v>
      </c>
    </row>
    <row r="476" spans="9:15" x14ac:dyDescent="0.25">
      <c r="I476" t="str">
        <v>successful</v>
      </c>
      <c r="J476">
        <v>142</v>
      </c>
      <c r="N476" t="str">
        <v>successful</v>
      </c>
      <c r="O476">
        <v>106</v>
      </c>
    </row>
    <row r="477" spans="9:15" x14ac:dyDescent="0.25">
      <c r="I477" t="str">
        <v>successful</v>
      </c>
      <c r="J477">
        <v>211</v>
      </c>
      <c r="N477" t="str">
        <v>successful</v>
      </c>
      <c r="O477">
        <v>142</v>
      </c>
    </row>
    <row r="478" spans="9:15" x14ac:dyDescent="0.25">
      <c r="I478" t="str">
        <v>failed</v>
      </c>
      <c r="J478">
        <v>1120</v>
      </c>
      <c r="N478" t="str">
        <v>successful</v>
      </c>
      <c r="O478">
        <v>211</v>
      </c>
    </row>
    <row r="479" spans="9:15" hidden="1" x14ac:dyDescent="0.25">
      <c r="I479" t="str">
        <v>failed</v>
      </c>
      <c r="J479">
        <v>113</v>
      </c>
      <c r="N479" t="str">
        <v>failed</v>
      </c>
      <c r="O479">
        <v>1120</v>
      </c>
    </row>
    <row r="480" spans="9:15" hidden="1" x14ac:dyDescent="0.25">
      <c r="I480" t="str">
        <v>successful</v>
      </c>
      <c r="J480">
        <v>2756</v>
      </c>
      <c r="N480" t="str">
        <v>failed</v>
      </c>
      <c r="O480">
        <v>113</v>
      </c>
    </row>
    <row r="481" spans="9:15" x14ac:dyDescent="0.25">
      <c r="I481" t="str">
        <v>successful</v>
      </c>
      <c r="J481">
        <v>173</v>
      </c>
      <c r="N481" t="str">
        <v>successful</v>
      </c>
      <c r="O481">
        <v>2756</v>
      </c>
    </row>
    <row r="482" spans="9:15" x14ac:dyDescent="0.25">
      <c r="I482" t="str">
        <v>successful</v>
      </c>
      <c r="J482">
        <v>87</v>
      </c>
      <c r="N482" t="str">
        <v>successful</v>
      </c>
      <c r="O482">
        <v>173</v>
      </c>
    </row>
    <row r="483" spans="9:15" x14ac:dyDescent="0.25">
      <c r="I483" t="str">
        <v>failed</v>
      </c>
      <c r="J483">
        <v>1538</v>
      </c>
      <c r="N483" t="str">
        <v>successful</v>
      </c>
      <c r="O483">
        <v>87</v>
      </c>
    </row>
    <row r="484" spans="9:15" hidden="1" x14ac:dyDescent="0.25">
      <c r="I484" t="str">
        <v>failed</v>
      </c>
      <c r="J484">
        <v>9</v>
      </c>
      <c r="N484" t="str">
        <v>failed</v>
      </c>
      <c r="O484">
        <v>1538</v>
      </c>
    </row>
    <row r="485" spans="9:15" hidden="1" x14ac:dyDescent="0.25">
      <c r="I485" t="str">
        <v>failed</v>
      </c>
      <c r="J485">
        <v>554</v>
      </c>
      <c r="N485" t="str">
        <v>failed</v>
      </c>
      <c r="O485">
        <v>9</v>
      </c>
    </row>
    <row r="486" spans="9:15" hidden="1" x14ac:dyDescent="0.25">
      <c r="I486" t="str">
        <v>successful</v>
      </c>
      <c r="J486">
        <v>1572</v>
      </c>
      <c r="N486" t="str">
        <v>failed</v>
      </c>
      <c r="O486">
        <v>554</v>
      </c>
    </row>
    <row r="487" spans="9:15" x14ac:dyDescent="0.25">
      <c r="I487" t="str">
        <v>failed</v>
      </c>
      <c r="J487">
        <v>648</v>
      </c>
      <c r="N487" t="str">
        <v>successful</v>
      </c>
      <c r="O487">
        <v>1572</v>
      </c>
    </row>
    <row r="488" spans="9:15" hidden="1" x14ac:dyDescent="0.25">
      <c r="I488" t="str">
        <v>failed</v>
      </c>
      <c r="J488">
        <v>21</v>
      </c>
      <c r="N488" t="str">
        <v>failed</v>
      </c>
      <c r="O488">
        <v>648</v>
      </c>
    </row>
    <row r="489" spans="9:15" hidden="1" x14ac:dyDescent="0.25">
      <c r="I489" t="str">
        <v>successful</v>
      </c>
      <c r="J489">
        <v>2346</v>
      </c>
      <c r="N489" t="str">
        <v>failed</v>
      </c>
      <c r="O489">
        <v>21</v>
      </c>
    </row>
    <row r="490" spans="9:15" x14ac:dyDescent="0.25">
      <c r="I490" t="str">
        <v>successful</v>
      </c>
      <c r="J490">
        <v>115</v>
      </c>
      <c r="N490" t="str">
        <v>successful</v>
      </c>
      <c r="O490">
        <v>2346</v>
      </c>
    </row>
    <row r="491" spans="9:15" x14ac:dyDescent="0.25">
      <c r="I491" t="str">
        <v>successful</v>
      </c>
      <c r="J491">
        <v>85</v>
      </c>
      <c r="N491" t="str">
        <v>successful</v>
      </c>
      <c r="O491">
        <v>115</v>
      </c>
    </row>
    <row r="492" spans="9:15" x14ac:dyDescent="0.25">
      <c r="I492" t="str">
        <v>successful</v>
      </c>
      <c r="J492">
        <v>144</v>
      </c>
      <c r="N492" t="str">
        <v>successful</v>
      </c>
      <c r="O492">
        <v>85</v>
      </c>
    </row>
    <row r="493" spans="9:15" x14ac:dyDescent="0.25">
      <c r="I493" t="str">
        <v>successful</v>
      </c>
      <c r="J493">
        <v>2443</v>
      </c>
      <c r="N493" t="str">
        <v>successful</v>
      </c>
      <c r="O493">
        <v>144</v>
      </c>
    </row>
    <row r="494" spans="9:15" x14ac:dyDescent="0.25">
      <c r="I494" t="str">
        <v>canceled</v>
      </c>
      <c r="J494">
        <v>595</v>
      </c>
      <c r="N494" t="str">
        <v>successful</v>
      </c>
      <c r="O494">
        <v>2443</v>
      </c>
    </row>
    <row r="495" spans="9:15" hidden="1" x14ac:dyDescent="0.25">
      <c r="I495" t="str">
        <v>successful</v>
      </c>
      <c r="J495">
        <v>64</v>
      </c>
      <c r="N495" t="str">
        <v>canceled</v>
      </c>
      <c r="O495">
        <v>595</v>
      </c>
    </row>
    <row r="496" spans="9:15" x14ac:dyDescent="0.25">
      <c r="I496" t="str">
        <v>successful</v>
      </c>
      <c r="J496">
        <v>268</v>
      </c>
      <c r="N496" t="str">
        <v>successful</v>
      </c>
      <c r="O496">
        <v>64</v>
      </c>
    </row>
    <row r="497" spans="9:15" x14ac:dyDescent="0.25">
      <c r="I497" t="str">
        <v>successful</v>
      </c>
      <c r="J497">
        <v>195</v>
      </c>
      <c r="N497" t="str">
        <v>successful</v>
      </c>
      <c r="O497">
        <v>268</v>
      </c>
    </row>
    <row r="498" spans="9:15" x14ac:dyDescent="0.25">
      <c r="I498" t="str">
        <v>failed</v>
      </c>
      <c r="J498">
        <v>54</v>
      </c>
      <c r="N498" t="str">
        <v>successful</v>
      </c>
      <c r="O498">
        <v>195</v>
      </c>
    </row>
    <row r="499" spans="9:15" hidden="1" x14ac:dyDescent="0.25">
      <c r="I499" t="str">
        <v>failed</v>
      </c>
      <c r="J499">
        <v>120</v>
      </c>
      <c r="N499" t="str">
        <v>failed</v>
      </c>
      <c r="O499">
        <v>54</v>
      </c>
    </row>
    <row r="500" spans="9:15" hidden="1" x14ac:dyDescent="0.25">
      <c r="I500" t="str">
        <v>failed</v>
      </c>
      <c r="J500">
        <v>579</v>
      </c>
      <c r="N500" t="str">
        <v>failed</v>
      </c>
      <c r="O500">
        <v>120</v>
      </c>
    </row>
    <row r="501" spans="9:15" hidden="1" x14ac:dyDescent="0.25">
      <c r="I501" t="str">
        <v>failed</v>
      </c>
      <c r="J501">
        <v>2072</v>
      </c>
      <c r="N501" t="str">
        <v>failed</v>
      </c>
      <c r="O501">
        <v>579</v>
      </c>
    </row>
    <row r="502" spans="9:15" hidden="1" x14ac:dyDescent="0.25">
      <c r="I502" t="str">
        <v>failed</v>
      </c>
      <c r="J502">
        <v>0</v>
      </c>
      <c r="N502" t="str">
        <v>failed</v>
      </c>
      <c r="O502">
        <v>2072</v>
      </c>
    </row>
    <row r="503" spans="9:15" hidden="1" x14ac:dyDescent="0.25">
      <c r="I503" t="str">
        <v>failed</v>
      </c>
      <c r="J503">
        <v>1796</v>
      </c>
      <c r="N503" t="str">
        <v>failed</v>
      </c>
      <c r="O503">
        <v>0</v>
      </c>
    </row>
    <row r="504" spans="9:15" hidden="1" x14ac:dyDescent="0.25">
      <c r="I504" t="str">
        <v>successful</v>
      </c>
      <c r="J504">
        <v>186</v>
      </c>
      <c r="N504" t="str">
        <v>failed</v>
      </c>
      <c r="O504">
        <v>1796</v>
      </c>
    </row>
    <row r="505" spans="9:15" x14ac:dyDescent="0.25">
      <c r="I505" t="str">
        <v>successful</v>
      </c>
      <c r="J505">
        <v>460</v>
      </c>
      <c r="N505" t="str">
        <v>successful</v>
      </c>
      <c r="O505">
        <v>186</v>
      </c>
    </row>
    <row r="506" spans="9:15" x14ac:dyDescent="0.25">
      <c r="I506" t="str">
        <v>failed</v>
      </c>
      <c r="J506">
        <v>62</v>
      </c>
      <c r="N506" t="str">
        <v>successful</v>
      </c>
      <c r="O506">
        <v>460</v>
      </c>
    </row>
    <row r="507" spans="9:15" hidden="1" x14ac:dyDescent="0.25">
      <c r="I507" t="str">
        <v>failed</v>
      </c>
      <c r="J507">
        <v>347</v>
      </c>
      <c r="N507" t="str">
        <v>failed</v>
      </c>
      <c r="O507">
        <v>62</v>
      </c>
    </row>
    <row r="508" spans="9:15" hidden="1" x14ac:dyDescent="0.25">
      <c r="I508" t="str">
        <v>successful</v>
      </c>
      <c r="J508">
        <v>2528</v>
      </c>
      <c r="N508" t="str">
        <v>failed</v>
      </c>
      <c r="O508">
        <v>347</v>
      </c>
    </row>
    <row r="509" spans="9:15" x14ac:dyDescent="0.25">
      <c r="I509" t="str">
        <v>failed</v>
      </c>
      <c r="J509">
        <v>19</v>
      </c>
      <c r="N509" t="str">
        <v>successful</v>
      </c>
      <c r="O509">
        <v>2528</v>
      </c>
    </row>
    <row r="510" spans="9:15" hidden="1" x14ac:dyDescent="0.25">
      <c r="I510" t="str">
        <v>successful</v>
      </c>
      <c r="J510">
        <v>3657</v>
      </c>
      <c r="N510" t="str">
        <v>failed</v>
      </c>
      <c r="O510">
        <v>19</v>
      </c>
    </row>
    <row r="511" spans="9:15" x14ac:dyDescent="0.25">
      <c r="I511" t="str">
        <v>failed</v>
      </c>
      <c r="J511">
        <v>1258</v>
      </c>
      <c r="N511" t="str">
        <v>successful</v>
      </c>
      <c r="O511">
        <v>3657</v>
      </c>
    </row>
    <row r="512" spans="9:15" hidden="1" x14ac:dyDescent="0.25">
      <c r="I512" t="str">
        <v>successful</v>
      </c>
      <c r="J512">
        <v>131</v>
      </c>
      <c r="N512" t="str">
        <v>failed</v>
      </c>
      <c r="O512">
        <v>1258</v>
      </c>
    </row>
    <row r="513" spans="9:15" x14ac:dyDescent="0.25">
      <c r="I513" t="str">
        <v>failed</v>
      </c>
      <c r="J513">
        <v>362</v>
      </c>
      <c r="N513" t="str">
        <v>successful</v>
      </c>
      <c r="O513">
        <v>131</v>
      </c>
    </row>
    <row r="514" spans="9:15" hidden="1" x14ac:dyDescent="0.25">
      <c r="I514" t="str">
        <v>successful</v>
      </c>
      <c r="J514">
        <v>239</v>
      </c>
      <c r="N514" t="str">
        <v>failed</v>
      </c>
      <c r="O514">
        <v>362</v>
      </c>
    </row>
    <row r="515" spans="9:15" x14ac:dyDescent="0.25">
      <c r="I515" t="str">
        <v>canceled</v>
      </c>
      <c r="J515">
        <v>35</v>
      </c>
      <c r="N515" t="str">
        <v>successful</v>
      </c>
      <c r="O515">
        <v>239</v>
      </c>
    </row>
    <row r="516" spans="9:15" hidden="1" x14ac:dyDescent="0.25">
      <c r="I516" t="str">
        <v>canceled</v>
      </c>
      <c r="J516">
        <v>528</v>
      </c>
      <c r="N516" t="str">
        <v>canceled</v>
      </c>
      <c r="O516">
        <v>35</v>
      </c>
    </row>
    <row r="517" spans="9:15" hidden="1" x14ac:dyDescent="0.25">
      <c r="I517" t="str">
        <v>failed</v>
      </c>
      <c r="J517">
        <v>133</v>
      </c>
      <c r="N517" t="str">
        <v>canceled</v>
      </c>
      <c r="O517">
        <v>528</v>
      </c>
    </row>
    <row r="518" spans="9:15" hidden="1" x14ac:dyDescent="0.25">
      <c r="I518" t="str">
        <v>failed</v>
      </c>
      <c r="J518">
        <v>846</v>
      </c>
      <c r="N518" t="str">
        <v>failed</v>
      </c>
      <c r="O518">
        <v>133</v>
      </c>
    </row>
    <row r="519" spans="9:15" hidden="1" x14ac:dyDescent="0.25">
      <c r="I519" t="str">
        <v>successful</v>
      </c>
      <c r="J519">
        <v>78</v>
      </c>
      <c r="N519" t="str">
        <v>failed</v>
      </c>
      <c r="O519">
        <v>846</v>
      </c>
    </row>
    <row r="520" spans="9:15" x14ac:dyDescent="0.25">
      <c r="I520" t="str">
        <v>failed</v>
      </c>
      <c r="J520">
        <v>10</v>
      </c>
      <c r="N520" t="str">
        <v>successful</v>
      </c>
      <c r="O520">
        <v>78</v>
      </c>
    </row>
    <row r="521" spans="9:15" hidden="1" x14ac:dyDescent="0.25">
      <c r="I521" t="str">
        <v>successful</v>
      </c>
      <c r="J521">
        <v>1773</v>
      </c>
      <c r="N521" t="str">
        <v>failed</v>
      </c>
      <c r="O521">
        <v>10</v>
      </c>
    </row>
    <row r="522" spans="9:15" x14ac:dyDescent="0.25">
      <c r="I522" t="str">
        <v>successful</v>
      </c>
      <c r="J522">
        <v>32</v>
      </c>
      <c r="N522" t="str">
        <v>successful</v>
      </c>
      <c r="O522">
        <v>1773</v>
      </c>
    </row>
    <row r="523" spans="9:15" x14ac:dyDescent="0.25">
      <c r="I523" t="str">
        <v>successful</v>
      </c>
      <c r="J523">
        <v>369</v>
      </c>
      <c r="N523" t="str">
        <v>successful</v>
      </c>
      <c r="O523">
        <v>32</v>
      </c>
    </row>
    <row r="524" spans="9:15" x14ac:dyDescent="0.25">
      <c r="I524" t="str">
        <v>failed</v>
      </c>
      <c r="J524">
        <v>191</v>
      </c>
      <c r="N524" t="str">
        <v>successful</v>
      </c>
      <c r="O524">
        <v>369</v>
      </c>
    </row>
    <row r="525" spans="9:15" hidden="1" x14ac:dyDescent="0.25">
      <c r="I525" t="str">
        <v>successful</v>
      </c>
      <c r="J525">
        <v>89</v>
      </c>
      <c r="N525" t="str">
        <v>failed</v>
      </c>
      <c r="O525">
        <v>191</v>
      </c>
    </row>
    <row r="526" spans="9:15" x14ac:dyDescent="0.25">
      <c r="I526" t="str">
        <v>failed</v>
      </c>
      <c r="J526">
        <v>1979</v>
      </c>
      <c r="N526" t="str">
        <v>successful</v>
      </c>
      <c r="O526">
        <v>89</v>
      </c>
    </row>
    <row r="527" spans="9:15" hidden="1" x14ac:dyDescent="0.25">
      <c r="I527" t="str">
        <v>failed</v>
      </c>
      <c r="J527">
        <v>63</v>
      </c>
      <c r="N527" t="str">
        <v>failed</v>
      </c>
      <c r="O527">
        <v>1979</v>
      </c>
    </row>
    <row r="528" spans="9:15" hidden="1" x14ac:dyDescent="0.25">
      <c r="I528" t="str">
        <v>successful</v>
      </c>
      <c r="J528">
        <v>147</v>
      </c>
      <c r="N528" t="str">
        <v>failed</v>
      </c>
      <c r="O528">
        <v>63</v>
      </c>
    </row>
    <row r="529" spans="9:15" x14ac:dyDescent="0.25">
      <c r="I529" t="str">
        <v>failed</v>
      </c>
      <c r="J529">
        <v>6080</v>
      </c>
      <c r="N529" t="str">
        <v>successful</v>
      </c>
      <c r="O529">
        <v>147</v>
      </c>
    </row>
    <row r="530" spans="9:15" hidden="1" x14ac:dyDescent="0.25">
      <c r="I530" t="str">
        <v>failed</v>
      </c>
      <c r="J530">
        <v>80</v>
      </c>
      <c r="N530" t="str">
        <v>failed</v>
      </c>
      <c r="O530">
        <v>6080</v>
      </c>
    </row>
    <row r="531" spans="9:15" hidden="1" x14ac:dyDescent="0.25">
      <c r="I531" t="str">
        <v>failed</v>
      </c>
      <c r="J531">
        <v>9</v>
      </c>
      <c r="N531" t="str">
        <v>failed</v>
      </c>
      <c r="O531">
        <v>80</v>
      </c>
    </row>
    <row r="532" spans="9:15" hidden="1" x14ac:dyDescent="0.25">
      <c r="I532" t="str">
        <v>failed</v>
      </c>
      <c r="J532">
        <v>1784</v>
      </c>
      <c r="N532" t="str">
        <v>failed</v>
      </c>
      <c r="O532">
        <v>9</v>
      </c>
    </row>
    <row r="533" spans="9:15" hidden="1" x14ac:dyDescent="0.25">
      <c r="I533" t="str">
        <v>live</v>
      </c>
      <c r="J533">
        <v>3640</v>
      </c>
      <c r="N533" t="str">
        <v>failed</v>
      </c>
      <c r="O533">
        <v>1784</v>
      </c>
    </row>
    <row r="534" spans="9:15" hidden="1" x14ac:dyDescent="0.25">
      <c r="I534" t="str">
        <v>successful</v>
      </c>
      <c r="J534">
        <v>126</v>
      </c>
      <c r="N534" t="str">
        <v>live</v>
      </c>
      <c r="O534">
        <v>3640</v>
      </c>
    </row>
    <row r="535" spans="9:15" x14ac:dyDescent="0.25">
      <c r="I535" t="str">
        <v>successful</v>
      </c>
      <c r="J535">
        <v>2218</v>
      </c>
      <c r="N535" t="str">
        <v>successful</v>
      </c>
      <c r="O535">
        <v>126</v>
      </c>
    </row>
    <row r="536" spans="9:15" x14ac:dyDescent="0.25">
      <c r="I536" t="str">
        <v>failed</v>
      </c>
      <c r="J536">
        <v>243</v>
      </c>
      <c r="N536" t="str">
        <v>successful</v>
      </c>
      <c r="O536">
        <v>2218</v>
      </c>
    </row>
    <row r="537" spans="9:15" hidden="1" x14ac:dyDescent="0.25">
      <c r="I537" t="str">
        <v>successful</v>
      </c>
      <c r="J537">
        <v>202</v>
      </c>
      <c r="N537" t="str">
        <v>failed</v>
      </c>
      <c r="O537">
        <v>243</v>
      </c>
    </row>
    <row r="538" spans="9:15" x14ac:dyDescent="0.25">
      <c r="I538" t="str">
        <v>successful</v>
      </c>
      <c r="J538">
        <v>140</v>
      </c>
      <c r="N538" t="str">
        <v>successful</v>
      </c>
      <c r="O538">
        <v>202</v>
      </c>
    </row>
    <row r="539" spans="9:15" x14ac:dyDescent="0.25">
      <c r="I539" t="str">
        <v>successful</v>
      </c>
      <c r="J539">
        <v>1052</v>
      </c>
      <c r="N539" t="str">
        <v>successful</v>
      </c>
      <c r="O539">
        <v>140</v>
      </c>
    </row>
    <row r="540" spans="9:15" x14ac:dyDescent="0.25">
      <c r="I540" t="str">
        <v>failed</v>
      </c>
      <c r="J540">
        <v>1296</v>
      </c>
      <c r="N540" t="str">
        <v>successful</v>
      </c>
      <c r="O540">
        <v>1052</v>
      </c>
    </row>
    <row r="541" spans="9:15" hidden="1" x14ac:dyDescent="0.25">
      <c r="I541" t="str">
        <v>failed</v>
      </c>
      <c r="J541">
        <v>77</v>
      </c>
      <c r="N541" t="str">
        <v>failed</v>
      </c>
      <c r="O541">
        <v>1296</v>
      </c>
    </row>
    <row r="542" spans="9:15" hidden="1" x14ac:dyDescent="0.25">
      <c r="I542" t="str">
        <v>successful</v>
      </c>
      <c r="J542">
        <v>247</v>
      </c>
      <c r="N542" t="str">
        <v>failed</v>
      </c>
      <c r="O542">
        <v>77</v>
      </c>
    </row>
    <row r="543" spans="9:15" x14ac:dyDescent="0.25">
      <c r="I543" t="str">
        <v>failed</v>
      </c>
      <c r="J543">
        <v>395</v>
      </c>
      <c r="N543" t="str">
        <v>successful</v>
      </c>
      <c r="O543">
        <v>247</v>
      </c>
    </row>
    <row r="544" spans="9:15" hidden="1" x14ac:dyDescent="0.25">
      <c r="I544" t="str">
        <v>failed</v>
      </c>
      <c r="J544">
        <v>49</v>
      </c>
      <c r="N544" t="str">
        <v>failed</v>
      </c>
      <c r="O544">
        <v>395</v>
      </c>
    </row>
    <row r="545" spans="9:15" hidden="1" x14ac:dyDescent="0.25">
      <c r="I545" t="str">
        <v>failed</v>
      </c>
      <c r="J545">
        <v>180</v>
      </c>
      <c r="N545" t="str">
        <v>failed</v>
      </c>
      <c r="O545">
        <v>49</v>
      </c>
    </row>
    <row r="546" spans="9:15" hidden="1" x14ac:dyDescent="0.25">
      <c r="I546" t="str">
        <v>successful</v>
      </c>
      <c r="J546">
        <v>84</v>
      </c>
      <c r="N546" t="str">
        <v>failed</v>
      </c>
      <c r="O546">
        <v>180</v>
      </c>
    </row>
    <row r="547" spans="9:15" x14ac:dyDescent="0.25">
      <c r="I547" t="str">
        <v>failed</v>
      </c>
      <c r="J547">
        <v>2690</v>
      </c>
      <c r="N547" t="str">
        <v>successful</v>
      </c>
      <c r="O547">
        <v>84</v>
      </c>
    </row>
    <row r="548" spans="9:15" hidden="1" x14ac:dyDescent="0.25">
      <c r="I548" t="str">
        <v>successful</v>
      </c>
      <c r="J548">
        <v>88</v>
      </c>
      <c r="N548" t="str">
        <v>failed</v>
      </c>
      <c r="O548">
        <v>2690</v>
      </c>
    </row>
    <row r="549" spans="9:15" x14ac:dyDescent="0.25">
      <c r="I549" t="str">
        <v>successful</v>
      </c>
      <c r="J549">
        <v>156</v>
      </c>
      <c r="N549" t="str">
        <v>successful</v>
      </c>
      <c r="O549">
        <v>88</v>
      </c>
    </row>
    <row r="550" spans="9:15" x14ac:dyDescent="0.25">
      <c r="I550" t="str">
        <v>successful</v>
      </c>
      <c r="J550">
        <v>2985</v>
      </c>
      <c r="N550" t="str">
        <v>successful</v>
      </c>
      <c r="O550">
        <v>156</v>
      </c>
    </row>
    <row r="551" spans="9:15" x14ac:dyDescent="0.25">
      <c r="I551" t="str">
        <v>successful</v>
      </c>
      <c r="J551">
        <v>762</v>
      </c>
      <c r="N551" t="str">
        <v>successful</v>
      </c>
      <c r="O551">
        <v>2985</v>
      </c>
    </row>
    <row r="552" spans="9:15" x14ac:dyDescent="0.25">
      <c r="I552" t="str">
        <v>canceled</v>
      </c>
      <c r="J552">
        <v>1</v>
      </c>
      <c r="N552" t="str">
        <v>successful</v>
      </c>
      <c r="O552">
        <v>762</v>
      </c>
    </row>
    <row r="553" spans="9:15" hidden="1" x14ac:dyDescent="0.25">
      <c r="I553" t="str">
        <v>failed</v>
      </c>
      <c r="J553">
        <v>2779</v>
      </c>
      <c r="N553" t="str">
        <v>canceled</v>
      </c>
      <c r="O553">
        <v>1</v>
      </c>
    </row>
    <row r="554" spans="9:15" hidden="1" x14ac:dyDescent="0.25">
      <c r="I554" t="str">
        <v>failed</v>
      </c>
      <c r="J554">
        <v>92</v>
      </c>
      <c r="N554" t="str">
        <v>failed</v>
      </c>
      <c r="O554">
        <v>2779</v>
      </c>
    </row>
    <row r="555" spans="9:15" hidden="1" x14ac:dyDescent="0.25">
      <c r="I555" t="str">
        <v>failed</v>
      </c>
      <c r="J555">
        <v>1028</v>
      </c>
      <c r="N555" t="str">
        <v>failed</v>
      </c>
      <c r="O555">
        <v>92</v>
      </c>
    </row>
    <row r="556" spans="9:15" hidden="1" x14ac:dyDescent="0.25">
      <c r="I556" t="str">
        <v>successful</v>
      </c>
      <c r="J556">
        <v>554</v>
      </c>
      <c r="N556" t="str">
        <v>failed</v>
      </c>
      <c r="O556">
        <v>1028</v>
      </c>
    </row>
    <row r="557" spans="9:15" x14ac:dyDescent="0.25">
      <c r="I557" t="str">
        <v>successful</v>
      </c>
      <c r="J557">
        <v>135</v>
      </c>
      <c r="N557" t="str">
        <v>successful</v>
      </c>
      <c r="O557">
        <v>554</v>
      </c>
    </row>
    <row r="558" spans="9:15" x14ac:dyDescent="0.25">
      <c r="I558" t="str">
        <v>successful</v>
      </c>
      <c r="J558">
        <v>122</v>
      </c>
      <c r="N558" t="str">
        <v>successful</v>
      </c>
      <c r="O558">
        <v>135</v>
      </c>
    </row>
    <row r="559" spans="9:15" x14ac:dyDescent="0.25">
      <c r="I559" t="str">
        <v>successful</v>
      </c>
      <c r="J559">
        <v>221</v>
      </c>
      <c r="N559" t="str">
        <v>successful</v>
      </c>
      <c r="O559">
        <v>122</v>
      </c>
    </row>
    <row r="560" spans="9:15" x14ac:dyDescent="0.25">
      <c r="I560" t="str">
        <v>successful</v>
      </c>
      <c r="J560">
        <v>126</v>
      </c>
      <c r="N560" t="str">
        <v>successful</v>
      </c>
      <c r="O560">
        <v>221</v>
      </c>
    </row>
    <row r="561" spans="9:15" x14ac:dyDescent="0.25">
      <c r="I561" t="str">
        <v>successful</v>
      </c>
      <c r="J561">
        <v>1022</v>
      </c>
      <c r="N561" t="str">
        <v>successful</v>
      </c>
      <c r="O561">
        <v>126</v>
      </c>
    </row>
    <row r="562" spans="9:15" x14ac:dyDescent="0.25">
      <c r="I562" t="str">
        <v>successful</v>
      </c>
      <c r="J562">
        <v>3177</v>
      </c>
      <c r="N562" t="str">
        <v>successful</v>
      </c>
      <c r="O562">
        <v>1022</v>
      </c>
    </row>
    <row r="563" spans="9:15" x14ac:dyDescent="0.25">
      <c r="I563" t="str">
        <v>successful</v>
      </c>
      <c r="J563">
        <v>198</v>
      </c>
      <c r="N563" t="str">
        <v>successful</v>
      </c>
      <c r="O563">
        <v>3177</v>
      </c>
    </row>
    <row r="564" spans="9:15" x14ac:dyDescent="0.25">
      <c r="I564" t="str">
        <v>failed</v>
      </c>
      <c r="J564">
        <v>26</v>
      </c>
      <c r="N564" t="str">
        <v>successful</v>
      </c>
      <c r="O564">
        <v>198</v>
      </c>
    </row>
    <row r="565" spans="9:15" hidden="1" x14ac:dyDescent="0.25">
      <c r="I565" t="str">
        <v>successful</v>
      </c>
      <c r="J565">
        <v>85</v>
      </c>
      <c r="N565" t="str">
        <v>failed</v>
      </c>
      <c r="O565">
        <v>26</v>
      </c>
    </row>
    <row r="566" spans="9:15" x14ac:dyDescent="0.25">
      <c r="I566" t="str">
        <v>failed</v>
      </c>
      <c r="J566">
        <v>1790</v>
      </c>
      <c r="N566" t="str">
        <v>successful</v>
      </c>
      <c r="O566">
        <v>85</v>
      </c>
    </row>
    <row r="567" spans="9:15" hidden="1" x14ac:dyDescent="0.25">
      <c r="I567" t="str">
        <v>successful</v>
      </c>
      <c r="J567">
        <v>3596</v>
      </c>
      <c r="N567" t="str">
        <v>failed</v>
      </c>
      <c r="O567">
        <v>1790</v>
      </c>
    </row>
    <row r="568" spans="9:15" x14ac:dyDescent="0.25">
      <c r="I568" t="str">
        <v>failed</v>
      </c>
      <c r="J568">
        <v>37</v>
      </c>
      <c r="N568" t="str">
        <v>successful</v>
      </c>
      <c r="O568">
        <v>3596</v>
      </c>
    </row>
    <row r="569" spans="9:15" hidden="1" x14ac:dyDescent="0.25">
      <c r="I569" t="str">
        <v>successful</v>
      </c>
      <c r="J569">
        <v>244</v>
      </c>
      <c r="N569" t="str">
        <v>failed</v>
      </c>
      <c r="O569">
        <v>37</v>
      </c>
    </row>
    <row r="570" spans="9:15" x14ac:dyDescent="0.25">
      <c r="I570" t="str">
        <v>successful</v>
      </c>
      <c r="J570">
        <v>5180</v>
      </c>
      <c r="N570" t="str">
        <v>successful</v>
      </c>
      <c r="O570">
        <v>244</v>
      </c>
    </row>
    <row r="571" spans="9:15" x14ac:dyDescent="0.25">
      <c r="I571" t="str">
        <v>successful</v>
      </c>
      <c r="J571">
        <v>589</v>
      </c>
      <c r="N571" t="str">
        <v>successful</v>
      </c>
      <c r="O571">
        <v>5180</v>
      </c>
    </row>
    <row r="572" spans="9:15" x14ac:dyDescent="0.25">
      <c r="I572" t="str">
        <v>successful</v>
      </c>
      <c r="J572">
        <v>2725</v>
      </c>
      <c r="N572" t="str">
        <v>successful</v>
      </c>
      <c r="O572">
        <v>589</v>
      </c>
    </row>
    <row r="573" spans="9:15" x14ac:dyDescent="0.25">
      <c r="I573" t="str">
        <v>failed</v>
      </c>
      <c r="J573">
        <v>35</v>
      </c>
      <c r="N573" t="str">
        <v>successful</v>
      </c>
      <c r="O573">
        <v>2725</v>
      </c>
    </row>
    <row r="574" spans="9:15" hidden="1" x14ac:dyDescent="0.25">
      <c r="I574" t="str">
        <v>canceled</v>
      </c>
      <c r="J574">
        <v>94</v>
      </c>
      <c r="N574" t="str">
        <v>failed</v>
      </c>
      <c r="O574">
        <v>35</v>
      </c>
    </row>
    <row r="575" spans="9:15" hidden="1" x14ac:dyDescent="0.25">
      <c r="I575" t="str">
        <v>successful</v>
      </c>
      <c r="J575">
        <v>300</v>
      </c>
      <c r="N575" t="str">
        <v>canceled</v>
      </c>
      <c r="O575">
        <v>94</v>
      </c>
    </row>
    <row r="576" spans="9:15" x14ac:dyDescent="0.25">
      <c r="I576" t="str">
        <v>successful</v>
      </c>
      <c r="J576">
        <v>144</v>
      </c>
      <c r="N576" t="str">
        <v>successful</v>
      </c>
      <c r="O576">
        <v>300</v>
      </c>
    </row>
    <row r="577" spans="9:15" x14ac:dyDescent="0.25">
      <c r="I577" t="str">
        <v>failed</v>
      </c>
      <c r="J577">
        <v>558</v>
      </c>
      <c r="N577" t="str">
        <v>successful</v>
      </c>
      <c r="O577">
        <v>144</v>
      </c>
    </row>
    <row r="578" spans="9:15" hidden="1" x14ac:dyDescent="0.25">
      <c r="I578" t="str">
        <v>failed</v>
      </c>
      <c r="J578">
        <v>64</v>
      </c>
      <c r="N578" t="str">
        <v>failed</v>
      </c>
      <c r="O578">
        <v>558</v>
      </c>
    </row>
    <row r="579" spans="9:15" hidden="1" x14ac:dyDescent="0.25">
      <c r="I579" t="str">
        <v>canceled</v>
      </c>
      <c r="J579">
        <v>37</v>
      </c>
      <c r="N579" t="str">
        <v>failed</v>
      </c>
      <c r="O579">
        <v>64</v>
      </c>
    </row>
    <row r="580" spans="9:15" hidden="1" x14ac:dyDescent="0.25">
      <c r="I580" t="str">
        <v>failed</v>
      </c>
      <c r="J580">
        <v>245</v>
      </c>
      <c r="N580" t="str">
        <v>canceled</v>
      </c>
      <c r="O580">
        <v>37</v>
      </c>
    </row>
    <row r="581" spans="9:15" hidden="1" x14ac:dyDescent="0.25">
      <c r="I581" t="str">
        <v>successful</v>
      </c>
      <c r="J581">
        <v>87</v>
      </c>
      <c r="N581" t="str">
        <v>failed</v>
      </c>
      <c r="O581">
        <v>245</v>
      </c>
    </row>
    <row r="582" spans="9:15" x14ac:dyDescent="0.25">
      <c r="I582" t="str">
        <v>successful</v>
      </c>
      <c r="J582">
        <v>3116</v>
      </c>
      <c r="N582" t="str">
        <v>successful</v>
      </c>
      <c r="O582">
        <v>87</v>
      </c>
    </row>
    <row r="583" spans="9:15" x14ac:dyDescent="0.25">
      <c r="I583" t="str">
        <v>failed</v>
      </c>
      <c r="J583">
        <v>71</v>
      </c>
      <c r="N583" t="str">
        <v>successful</v>
      </c>
      <c r="O583">
        <v>3116</v>
      </c>
    </row>
    <row r="584" spans="9:15" hidden="1" x14ac:dyDescent="0.25">
      <c r="I584" t="str">
        <v>failed</v>
      </c>
      <c r="J584">
        <v>42</v>
      </c>
      <c r="N584" t="str">
        <v>failed</v>
      </c>
      <c r="O584">
        <v>71</v>
      </c>
    </row>
    <row r="585" spans="9:15" hidden="1" x14ac:dyDescent="0.25">
      <c r="I585" t="str">
        <v>successful</v>
      </c>
      <c r="J585">
        <v>909</v>
      </c>
      <c r="N585" t="str">
        <v>failed</v>
      </c>
      <c r="O585">
        <v>42</v>
      </c>
    </row>
    <row r="586" spans="9:15" x14ac:dyDescent="0.25">
      <c r="I586" t="str">
        <v>successful</v>
      </c>
      <c r="J586">
        <v>1613</v>
      </c>
      <c r="N586" t="str">
        <v>successful</v>
      </c>
      <c r="O586">
        <v>909</v>
      </c>
    </row>
    <row r="587" spans="9:15" x14ac:dyDescent="0.25">
      <c r="I587" t="str">
        <v>successful</v>
      </c>
      <c r="J587">
        <v>136</v>
      </c>
      <c r="N587" t="str">
        <v>successful</v>
      </c>
      <c r="O587">
        <v>1613</v>
      </c>
    </row>
    <row r="588" spans="9:15" x14ac:dyDescent="0.25">
      <c r="I588" t="str">
        <v>successful</v>
      </c>
      <c r="J588">
        <v>130</v>
      </c>
      <c r="N588" t="str">
        <v>successful</v>
      </c>
      <c r="O588">
        <v>136</v>
      </c>
    </row>
    <row r="589" spans="9:15" x14ac:dyDescent="0.25">
      <c r="I589" t="str">
        <v>failed</v>
      </c>
      <c r="J589">
        <v>156</v>
      </c>
      <c r="N589" t="str">
        <v>successful</v>
      </c>
      <c r="O589">
        <v>130</v>
      </c>
    </row>
    <row r="590" spans="9:15" hidden="1" x14ac:dyDescent="0.25">
      <c r="I590" t="str">
        <v>failed</v>
      </c>
      <c r="J590">
        <v>1368</v>
      </c>
      <c r="N590" t="str">
        <v>failed</v>
      </c>
      <c r="O590">
        <v>156</v>
      </c>
    </row>
    <row r="591" spans="9:15" hidden="1" x14ac:dyDescent="0.25">
      <c r="I591" t="str">
        <v>failed</v>
      </c>
      <c r="J591">
        <v>102</v>
      </c>
      <c r="N591" t="str">
        <v>failed</v>
      </c>
      <c r="O591">
        <v>1368</v>
      </c>
    </row>
    <row r="592" spans="9:15" hidden="1" x14ac:dyDescent="0.25">
      <c r="I592" t="str">
        <v>failed</v>
      </c>
      <c r="J592">
        <v>86</v>
      </c>
      <c r="N592" t="str">
        <v>failed</v>
      </c>
      <c r="O592">
        <v>102</v>
      </c>
    </row>
    <row r="593" spans="9:15" hidden="1" x14ac:dyDescent="0.25">
      <c r="I593" t="str">
        <v>successful</v>
      </c>
      <c r="J593">
        <v>102</v>
      </c>
      <c r="N593" t="str">
        <v>failed</v>
      </c>
      <c r="O593">
        <v>86</v>
      </c>
    </row>
    <row r="594" spans="9:15" x14ac:dyDescent="0.25">
      <c r="I594" t="str">
        <v>failed</v>
      </c>
      <c r="J594">
        <v>253</v>
      </c>
      <c r="N594" t="str">
        <v>successful</v>
      </c>
      <c r="O594">
        <v>102</v>
      </c>
    </row>
    <row r="595" spans="9:15" hidden="1" x14ac:dyDescent="0.25">
      <c r="I595" t="str">
        <v>successful</v>
      </c>
      <c r="J595">
        <v>4006</v>
      </c>
      <c r="N595" t="str">
        <v>failed</v>
      </c>
      <c r="O595">
        <v>253</v>
      </c>
    </row>
    <row r="596" spans="9:15" x14ac:dyDescent="0.25">
      <c r="I596" t="str">
        <v>failed</v>
      </c>
      <c r="J596">
        <v>157</v>
      </c>
      <c r="N596" t="str">
        <v>successful</v>
      </c>
      <c r="O596">
        <v>4006</v>
      </c>
    </row>
    <row r="597" spans="9:15" hidden="1" x14ac:dyDescent="0.25">
      <c r="I597" t="str">
        <v>successful</v>
      </c>
      <c r="J597">
        <v>1629</v>
      </c>
      <c r="N597" t="str">
        <v>failed</v>
      </c>
      <c r="O597">
        <v>157</v>
      </c>
    </row>
    <row r="598" spans="9:15" x14ac:dyDescent="0.25">
      <c r="I598" t="str">
        <v>failed</v>
      </c>
      <c r="J598">
        <v>183</v>
      </c>
      <c r="N598" t="str">
        <v>successful</v>
      </c>
      <c r="O598">
        <v>1629</v>
      </c>
    </row>
    <row r="599" spans="9:15" hidden="1" x14ac:dyDescent="0.25">
      <c r="I599" t="str">
        <v>successful</v>
      </c>
      <c r="J599">
        <v>2188</v>
      </c>
      <c r="N599" t="str">
        <v>failed</v>
      </c>
      <c r="O599">
        <v>183</v>
      </c>
    </row>
    <row r="600" spans="9:15" x14ac:dyDescent="0.25">
      <c r="I600" t="str">
        <v>successful</v>
      </c>
      <c r="J600">
        <v>2409</v>
      </c>
      <c r="N600" t="str">
        <v>successful</v>
      </c>
      <c r="O600">
        <v>2188</v>
      </c>
    </row>
    <row r="601" spans="9:15" x14ac:dyDescent="0.25">
      <c r="I601" t="str">
        <v>failed</v>
      </c>
      <c r="J601">
        <v>82</v>
      </c>
      <c r="N601" t="str">
        <v>successful</v>
      </c>
      <c r="O601">
        <v>2409</v>
      </c>
    </row>
    <row r="602" spans="9:15" hidden="1" x14ac:dyDescent="0.25">
      <c r="I602" t="str">
        <v>failed</v>
      </c>
      <c r="J602">
        <v>1</v>
      </c>
      <c r="N602" t="str">
        <v>failed</v>
      </c>
      <c r="O602">
        <v>82</v>
      </c>
    </row>
    <row r="603" spans="9:15" hidden="1" x14ac:dyDescent="0.25">
      <c r="I603" t="str">
        <v>successful</v>
      </c>
      <c r="J603">
        <v>194</v>
      </c>
      <c r="N603" t="str">
        <v>failed</v>
      </c>
      <c r="O603">
        <v>1</v>
      </c>
    </row>
    <row r="604" spans="9:15" x14ac:dyDescent="0.25">
      <c r="I604" t="str">
        <v>successful</v>
      </c>
      <c r="J604">
        <v>1140</v>
      </c>
      <c r="N604" t="str">
        <v>successful</v>
      </c>
      <c r="O604">
        <v>194</v>
      </c>
    </row>
    <row r="605" spans="9:15" x14ac:dyDescent="0.25">
      <c r="I605" t="str">
        <v>successful</v>
      </c>
      <c r="J605">
        <v>102</v>
      </c>
      <c r="N605" t="str">
        <v>successful</v>
      </c>
      <c r="O605">
        <v>1140</v>
      </c>
    </row>
    <row r="606" spans="9:15" x14ac:dyDescent="0.25">
      <c r="I606" t="str">
        <v>successful</v>
      </c>
      <c r="J606">
        <v>2857</v>
      </c>
      <c r="N606" t="str">
        <v>successful</v>
      </c>
      <c r="O606">
        <v>102</v>
      </c>
    </row>
    <row r="607" spans="9:15" x14ac:dyDescent="0.25">
      <c r="I607" t="str">
        <v>successful</v>
      </c>
      <c r="J607">
        <v>107</v>
      </c>
      <c r="N607" t="str">
        <v>successful</v>
      </c>
      <c r="O607">
        <v>2857</v>
      </c>
    </row>
    <row r="608" spans="9:15" x14ac:dyDescent="0.25">
      <c r="I608" t="str">
        <v>successful</v>
      </c>
      <c r="J608">
        <v>160</v>
      </c>
      <c r="N608" t="str">
        <v>successful</v>
      </c>
      <c r="O608">
        <v>107</v>
      </c>
    </row>
    <row r="609" spans="9:15" x14ac:dyDescent="0.25">
      <c r="I609" t="str">
        <v>successful</v>
      </c>
      <c r="J609">
        <v>2230</v>
      </c>
      <c r="N609" t="str">
        <v>successful</v>
      </c>
      <c r="O609">
        <v>160</v>
      </c>
    </row>
    <row r="610" spans="9:15" x14ac:dyDescent="0.25">
      <c r="I610" t="str">
        <v>successful</v>
      </c>
      <c r="J610">
        <v>316</v>
      </c>
      <c r="N610" t="str">
        <v>successful</v>
      </c>
      <c r="O610">
        <v>2230</v>
      </c>
    </row>
    <row r="611" spans="9:15" x14ac:dyDescent="0.25">
      <c r="I611" t="str">
        <v>successful</v>
      </c>
      <c r="J611">
        <v>117</v>
      </c>
      <c r="N611" t="str">
        <v>successful</v>
      </c>
      <c r="O611">
        <v>316</v>
      </c>
    </row>
    <row r="612" spans="9:15" x14ac:dyDescent="0.25">
      <c r="I612" t="str">
        <v>successful</v>
      </c>
      <c r="J612">
        <v>6406</v>
      </c>
      <c r="N612" t="str">
        <v>successful</v>
      </c>
      <c r="O612">
        <v>117</v>
      </c>
    </row>
    <row r="613" spans="9:15" x14ac:dyDescent="0.25">
      <c r="I613" t="str">
        <v>canceled</v>
      </c>
      <c r="J613">
        <v>15</v>
      </c>
      <c r="N613" t="str">
        <v>successful</v>
      </c>
      <c r="O613">
        <v>6406</v>
      </c>
    </row>
    <row r="614" spans="9:15" hidden="1" x14ac:dyDescent="0.25">
      <c r="I614" t="str">
        <v>successful</v>
      </c>
      <c r="J614">
        <v>192</v>
      </c>
      <c r="N614" t="str">
        <v>canceled</v>
      </c>
      <c r="O614">
        <v>15</v>
      </c>
    </row>
    <row r="615" spans="9:15" x14ac:dyDescent="0.25">
      <c r="I615" t="str">
        <v>successful</v>
      </c>
      <c r="J615">
        <v>26</v>
      </c>
      <c r="N615" t="str">
        <v>successful</v>
      </c>
      <c r="O615">
        <v>192</v>
      </c>
    </row>
    <row r="616" spans="9:15" x14ac:dyDescent="0.25">
      <c r="I616" t="str">
        <v>successful</v>
      </c>
      <c r="J616">
        <v>723</v>
      </c>
      <c r="N616" t="str">
        <v>successful</v>
      </c>
      <c r="O616">
        <v>26</v>
      </c>
    </row>
    <row r="617" spans="9:15" x14ac:dyDescent="0.25">
      <c r="I617" t="str">
        <v>successful</v>
      </c>
      <c r="J617">
        <v>170</v>
      </c>
      <c r="N617" t="str">
        <v>successful</v>
      </c>
      <c r="O617">
        <v>723</v>
      </c>
    </row>
    <row r="618" spans="9:15" x14ac:dyDescent="0.25">
      <c r="I618" t="str">
        <v>successful</v>
      </c>
      <c r="J618">
        <v>238</v>
      </c>
      <c r="N618" t="str">
        <v>successful</v>
      </c>
      <c r="O618">
        <v>170</v>
      </c>
    </row>
    <row r="619" spans="9:15" x14ac:dyDescent="0.25">
      <c r="I619" t="str">
        <v>successful</v>
      </c>
      <c r="J619">
        <v>55</v>
      </c>
      <c r="N619" t="str">
        <v>successful</v>
      </c>
      <c r="O619">
        <v>238</v>
      </c>
    </row>
    <row r="620" spans="9:15" x14ac:dyDescent="0.25">
      <c r="I620" t="str">
        <v>failed</v>
      </c>
      <c r="J620">
        <v>1198</v>
      </c>
      <c r="N620" t="str">
        <v>successful</v>
      </c>
      <c r="O620">
        <v>55</v>
      </c>
    </row>
    <row r="621" spans="9:15" hidden="1" x14ac:dyDescent="0.25">
      <c r="I621" t="str">
        <v>failed</v>
      </c>
      <c r="J621">
        <v>648</v>
      </c>
      <c r="N621" t="str">
        <v>failed</v>
      </c>
      <c r="O621">
        <v>1198</v>
      </c>
    </row>
    <row r="622" spans="9:15" hidden="1" x14ac:dyDescent="0.25">
      <c r="I622" t="str">
        <v>successful</v>
      </c>
      <c r="J622">
        <v>128</v>
      </c>
      <c r="N622" t="str">
        <v>failed</v>
      </c>
      <c r="O622">
        <v>648</v>
      </c>
    </row>
    <row r="623" spans="9:15" x14ac:dyDescent="0.25">
      <c r="I623" t="str">
        <v>successful</v>
      </c>
      <c r="J623">
        <v>2144</v>
      </c>
      <c r="N623" t="str">
        <v>successful</v>
      </c>
      <c r="O623">
        <v>128</v>
      </c>
    </row>
    <row r="624" spans="9:15" x14ac:dyDescent="0.25">
      <c r="I624" t="str">
        <v>failed</v>
      </c>
      <c r="J624">
        <v>64</v>
      </c>
      <c r="N624" t="str">
        <v>successful</v>
      </c>
      <c r="O624">
        <v>2144</v>
      </c>
    </row>
    <row r="625" spans="9:15" hidden="1" x14ac:dyDescent="0.25">
      <c r="I625" t="str">
        <v>successful</v>
      </c>
      <c r="J625">
        <v>2693</v>
      </c>
      <c r="N625" t="str">
        <v>failed</v>
      </c>
      <c r="O625">
        <v>64</v>
      </c>
    </row>
    <row r="626" spans="9:15" x14ac:dyDescent="0.25">
      <c r="I626" t="str">
        <v>successful</v>
      </c>
      <c r="J626">
        <v>432</v>
      </c>
      <c r="N626" t="str">
        <v>successful</v>
      </c>
      <c r="O626">
        <v>2693</v>
      </c>
    </row>
    <row r="627" spans="9:15" x14ac:dyDescent="0.25">
      <c r="I627" t="str">
        <v>failed</v>
      </c>
      <c r="J627">
        <v>62</v>
      </c>
      <c r="N627" t="str">
        <v>successful</v>
      </c>
      <c r="O627">
        <v>432</v>
      </c>
    </row>
    <row r="628" spans="9:15" hidden="1" x14ac:dyDescent="0.25">
      <c r="I628" t="str">
        <v>successful</v>
      </c>
      <c r="J628">
        <v>189</v>
      </c>
      <c r="N628" t="str">
        <v>failed</v>
      </c>
      <c r="O628">
        <v>62</v>
      </c>
    </row>
    <row r="629" spans="9:15" x14ac:dyDescent="0.25">
      <c r="I629" t="str">
        <v>successful</v>
      </c>
      <c r="J629">
        <v>154</v>
      </c>
      <c r="N629" t="str">
        <v>successful</v>
      </c>
      <c r="O629">
        <v>189</v>
      </c>
    </row>
    <row r="630" spans="9:15" x14ac:dyDescent="0.25">
      <c r="I630" t="str">
        <v>successful</v>
      </c>
      <c r="J630">
        <v>96</v>
      </c>
      <c r="N630" t="str">
        <v>successful</v>
      </c>
      <c r="O630">
        <v>154</v>
      </c>
    </row>
    <row r="631" spans="9:15" x14ac:dyDescent="0.25">
      <c r="I631" t="str">
        <v>failed</v>
      </c>
      <c r="J631">
        <v>750</v>
      </c>
      <c r="N631" t="str">
        <v>successful</v>
      </c>
      <c r="O631">
        <v>96</v>
      </c>
    </row>
    <row r="632" spans="9:15" hidden="1" x14ac:dyDescent="0.25">
      <c r="I632" t="str">
        <v>canceled</v>
      </c>
      <c r="J632">
        <v>87</v>
      </c>
      <c r="N632" t="str">
        <v>failed</v>
      </c>
      <c r="O632">
        <v>750</v>
      </c>
    </row>
    <row r="633" spans="9:15" hidden="1" x14ac:dyDescent="0.25">
      <c r="I633" t="str">
        <v>successful</v>
      </c>
      <c r="J633">
        <v>3063</v>
      </c>
      <c r="N633" t="str">
        <v>canceled</v>
      </c>
      <c r="O633">
        <v>87</v>
      </c>
    </row>
    <row r="634" spans="9:15" x14ac:dyDescent="0.25">
      <c r="I634" t="str">
        <v>live</v>
      </c>
      <c r="J634">
        <v>278</v>
      </c>
      <c r="N634" t="str">
        <v>successful</v>
      </c>
      <c r="O634">
        <v>3063</v>
      </c>
    </row>
    <row r="635" spans="9:15" hidden="1" x14ac:dyDescent="0.25">
      <c r="I635" t="str">
        <v>failed</v>
      </c>
      <c r="J635">
        <v>105</v>
      </c>
      <c r="N635" t="str">
        <v>live</v>
      </c>
      <c r="O635">
        <v>278</v>
      </c>
    </row>
    <row r="636" spans="9:15" hidden="1" x14ac:dyDescent="0.25">
      <c r="I636" t="str">
        <v>canceled</v>
      </c>
      <c r="J636">
        <v>1658</v>
      </c>
      <c r="N636" t="str">
        <v>failed</v>
      </c>
      <c r="O636">
        <v>105</v>
      </c>
    </row>
    <row r="637" spans="9:15" hidden="1" x14ac:dyDescent="0.25">
      <c r="I637" t="str">
        <v>successful</v>
      </c>
      <c r="J637">
        <v>2266</v>
      </c>
      <c r="N637" t="str">
        <v>canceled</v>
      </c>
      <c r="O637">
        <v>1658</v>
      </c>
    </row>
    <row r="638" spans="9:15" x14ac:dyDescent="0.25">
      <c r="I638" t="str">
        <v>failed</v>
      </c>
      <c r="J638">
        <v>2604</v>
      </c>
      <c r="N638" t="str">
        <v>successful</v>
      </c>
      <c r="O638">
        <v>2266</v>
      </c>
    </row>
    <row r="639" spans="9:15" hidden="1" x14ac:dyDescent="0.25">
      <c r="I639" t="str">
        <v>failed</v>
      </c>
      <c r="J639">
        <v>65</v>
      </c>
      <c r="N639" t="str">
        <v>failed</v>
      </c>
      <c r="O639">
        <v>2604</v>
      </c>
    </row>
    <row r="640" spans="9:15" hidden="1" x14ac:dyDescent="0.25">
      <c r="I640" t="str">
        <v>failed</v>
      </c>
      <c r="J640">
        <v>94</v>
      </c>
      <c r="N640" t="str">
        <v>failed</v>
      </c>
      <c r="O640">
        <v>65</v>
      </c>
    </row>
    <row r="641" spans="9:15" hidden="1" x14ac:dyDescent="0.25">
      <c r="I641" t="str">
        <v>live</v>
      </c>
      <c r="J641">
        <v>45</v>
      </c>
      <c r="N641" t="str">
        <v>failed</v>
      </c>
      <c r="O641">
        <v>94</v>
      </c>
    </row>
    <row r="642" spans="9:15" hidden="1" x14ac:dyDescent="0.25">
      <c r="I642" t="str">
        <v>failed</v>
      </c>
      <c r="J642">
        <v>257</v>
      </c>
      <c r="N642" t="str">
        <v>live</v>
      </c>
      <c r="O642">
        <v>45</v>
      </c>
    </row>
    <row r="643" spans="9:15" hidden="1" x14ac:dyDescent="0.25">
      <c r="I643" t="str">
        <v>successful</v>
      </c>
      <c r="J643">
        <v>194</v>
      </c>
      <c r="N643" t="str">
        <v>failed</v>
      </c>
      <c r="O643">
        <v>257</v>
      </c>
    </row>
    <row r="644" spans="9:15" x14ac:dyDescent="0.25">
      <c r="I644" t="str">
        <v>successful</v>
      </c>
      <c r="J644">
        <v>129</v>
      </c>
      <c r="N644" t="str">
        <v>successful</v>
      </c>
      <c r="O644">
        <v>194</v>
      </c>
    </row>
    <row r="645" spans="9:15" x14ac:dyDescent="0.25">
      <c r="I645" t="str">
        <v>successful</v>
      </c>
      <c r="J645">
        <v>375</v>
      </c>
      <c r="N645" t="str">
        <v>successful</v>
      </c>
      <c r="O645">
        <v>129</v>
      </c>
    </row>
    <row r="646" spans="9:15" x14ac:dyDescent="0.25">
      <c r="I646" t="str">
        <v>failed</v>
      </c>
      <c r="J646">
        <v>2928</v>
      </c>
      <c r="N646" t="str">
        <v>successful</v>
      </c>
      <c r="O646">
        <v>375</v>
      </c>
    </row>
    <row r="647" spans="9:15" hidden="1" x14ac:dyDescent="0.25">
      <c r="I647" t="str">
        <v>failed</v>
      </c>
      <c r="J647">
        <v>4697</v>
      </c>
      <c r="N647" t="str">
        <v>failed</v>
      </c>
      <c r="O647">
        <v>2928</v>
      </c>
    </row>
    <row r="648" spans="9:15" hidden="1" x14ac:dyDescent="0.25">
      <c r="I648" t="str">
        <v>failed</v>
      </c>
      <c r="J648">
        <v>2915</v>
      </c>
      <c r="N648" t="str">
        <v>failed</v>
      </c>
      <c r="O648">
        <v>4697</v>
      </c>
    </row>
    <row r="649" spans="9:15" hidden="1" x14ac:dyDescent="0.25">
      <c r="I649" t="str">
        <v>failed</v>
      </c>
      <c r="J649">
        <v>18</v>
      </c>
      <c r="N649" t="str">
        <v>failed</v>
      </c>
      <c r="O649">
        <v>2915</v>
      </c>
    </row>
    <row r="650" spans="9:15" hidden="1" x14ac:dyDescent="0.25">
      <c r="I650" t="str">
        <v>canceled</v>
      </c>
      <c r="J650">
        <v>723</v>
      </c>
      <c r="N650" t="str">
        <v>failed</v>
      </c>
      <c r="O650">
        <v>18</v>
      </c>
    </row>
    <row r="651" spans="9:15" hidden="1" x14ac:dyDescent="0.25">
      <c r="I651" t="str">
        <v>failed</v>
      </c>
      <c r="J651">
        <v>602</v>
      </c>
      <c r="N651" t="str">
        <v>canceled</v>
      </c>
      <c r="O651">
        <v>723</v>
      </c>
    </row>
    <row r="652" spans="9:15" hidden="1" x14ac:dyDescent="0.25">
      <c r="I652" t="str">
        <v>failed</v>
      </c>
      <c r="J652">
        <v>1</v>
      </c>
      <c r="N652" t="str">
        <v>failed</v>
      </c>
      <c r="O652">
        <v>602</v>
      </c>
    </row>
    <row r="653" spans="9:15" hidden="1" x14ac:dyDescent="0.25">
      <c r="I653" t="str">
        <v>failed</v>
      </c>
      <c r="J653">
        <v>3868</v>
      </c>
      <c r="N653" t="str">
        <v>failed</v>
      </c>
      <c r="O653">
        <v>1</v>
      </c>
    </row>
    <row r="654" spans="9:15" hidden="1" x14ac:dyDescent="0.25">
      <c r="I654" t="str">
        <v>successful</v>
      </c>
      <c r="J654">
        <v>409</v>
      </c>
      <c r="N654" t="str">
        <v>failed</v>
      </c>
      <c r="O654">
        <v>3868</v>
      </c>
    </row>
    <row r="655" spans="9:15" x14ac:dyDescent="0.25">
      <c r="I655" t="str">
        <v>successful</v>
      </c>
      <c r="J655">
        <v>234</v>
      </c>
      <c r="N655" t="str">
        <v>successful</v>
      </c>
      <c r="O655">
        <v>409</v>
      </c>
    </row>
    <row r="656" spans="9:15" x14ac:dyDescent="0.25">
      <c r="I656" t="str">
        <v>successful</v>
      </c>
      <c r="J656">
        <v>3016</v>
      </c>
      <c r="N656" t="str">
        <v>successful</v>
      </c>
      <c r="O656">
        <v>234</v>
      </c>
    </row>
    <row r="657" spans="9:15" x14ac:dyDescent="0.25">
      <c r="I657" t="str">
        <v>successful</v>
      </c>
      <c r="J657">
        <v>264</v>
      </c>
      <c r="N657" t="str">
        <v>successful</v>
      </c>
      <c r="O657">
        <v>3016</v>
      </c>
    </row>
    <row r="658" spans="9:15" x14ac:dyDescent="0.25">
      <c r="I658" t="str">
        <v>failed</v>
      </c>
      <c r="J658">
        <v>504</v>
      </c>
      <c r="N658" t="str">
        <v>successful</v>
      </c>
      <c r="O658">
        <v>264</v>
      </c>
    </row>
    <row r="659" spans="9:15" hidden="1" x14ac:dyDescent="0.25">
      <c r="I659" t="str">
        <v>failed</v>
      </c>
      <c r="J659">
        <v>14</v>
      </c>
      <c r="N659" t="str">
        <v>failed</v>
      </c>
      <c r="O659">
        <v>504</v>
      </c>
    </row>
    <row r="660" spans="9:15" hidden="1" x14ac:dyDescent="0.25">
      <c r="I660" t="str">
        <v>canceled</v>
      </c>
      <c r="J660">
        <v>390</v>
      </c>
      <c r="N660" t="str">
        <v>failed</v>
      </c>
      <c r="O660">
        <v>14</v>
      </c>
    </row>
    <row r="661" spans="9:15" hidden="1" x14ac:dyDescent="0.25">
      <c r="I661" t="str">
        <v>failed</v>
      </c>
      <c r="J661">
        <v>750</v>
      </c>
      <c r="N661" t="str">
        <v>canceled</v>
      </c>
      <c r="O661">
        <v>390</v>
      </c>
    </row>
    <row r="662" spans="9:15" hidden="1" x14ac:dyDescent="0.25">
      <c r="I662" t="str">
        <v>failed</v>
      </c>
      <c r="J662">
        <v>77</v>
      </c>
      <c r="N662" t="str">
        <v>failed</v>
      </c>
      <c r="O662">
        <v>750</v>
      </c>
    </row>
    <row r="663" spans="9:15" hidden="1" x14ac:dyDescent="0.25">
      <c r="I663" t="str">
        <v>failed</v>
      </c>
      <c r="J663">
        <v>752</v>
      </c>
      <c r="N663" t="str">
        <v>failed</v>
      </c>
      <c r="O663">
        <v>77</v>
      </c>
    </row>
    <row r="664" spans="9:15" hidden="1" x14ac:dyDescent="0.25">
      <c r="I664" t="str">
        <v>failed</v>
      </c>
      <c r="J664">
        <v>131</v>
      </c>
      <c r="N664" t="str">
        <v>failed</v>
      </c>
      <c r="O664">
        <v>752</v>
      </c>
    </row>
    <row r="665" spans="9:15" hidden="1" x14ac:dyDescent="0.25">
      <c r="I665" t="str">
        <v>failed</v>
      </c>
      <c r="J665">
        <v>87</v>
      </c>
      <c r="N665" t="str">
        <v>failed</v>
      </c>
      <c r="O665">
        <v>131</v>
      </c>
    </row>
    <row r="666" spans="9:15" hidden="1" x14ac:dyDescent="0.25">
      <c r="I666" t="str">
        <v>failed</v>
      </c>
      <c r="J666">
        <v>1063</v>
      </c>
      <c r="N666" t="str">
        <v>failed</v>
      </c>
      <c r="O666">
        <v>87</v>
      </c>
    </row>
    <row r="667" spans="9:15" hidden="1" x14ac:dyDescent="0.25">
      <c r="I667" t="str">
        <v>successful</v>
      </c>
      <c r="J667">
        <v>272</v>
      </c>
      <c r="N667" t="str">
        <v>failed</v>
      </c>
      <c r="O667">
        <v>1063</v>
      </c>
    </row>
    <row r="668" spans="9:15" x14ac:dyDescent="0.25">
      <c r="I668" t="str">
        <v>canceled</v>
      </c>
      <c r="J668">
        <v>25</v>
      </c>
      <c r="N668" t="str">
        <v>successful</v>
      </c>
      <c r="O668">
        <v>272</v>
      </c>
    </row>
    <row r="669" spans="9:15" hidden="1" x14ac:dyDescent="0.25">
      <c r="I669" t="str">
        <v>successful</v>
      </c>
      <c r="J669">
        <v>419</v>
      </c>
      <c r="N669" t="str">
        <v>canceled</v>
      </c>
      <c r="O669">
        <v>25</v>
      </c>
    </row>
    <row r="670" spans="9:15" x14ac:dyDescent="0.25">
      <c r="I670" t="str">
        <v>failed</v>
      </c>
      <c r="J670">
        <v>76</v>
      </c>
      <c r="N670" t="str">
        <v>successful</v>
      </c>
      <c r="O670">
        <v>419</v>
      </c>
    </row>
    <row r="671" spans="9:15" hidden="1" x14ac:dyDescent="0.25">
      <c r="I671" t="str">
        <v>successful</v>
      </c>
      <c r="J671">
        <v>1621</v>
      </c>
      <c r="N671" t="str">
        <v>failed</v>
      </c>
      <c r="O671">
        <v>76</v>
      </c>
    </row>
    <row r="672" spans="9:15" x14ac:dyDescent="0.25">
      <c r="I672" t="str">
        <v>successful</v>
      </c>
      <c r="J672">
        <v>1101</v>
      </c>
      <c r="N672" t="str">
        <v>successful</v>
      </c>
      <c r="O672">
        <v>1621</v>
      </c>
    </row>
    <row r="673" spans="9:15" x14ac:dyDescent="0.25">
      <c r="I673" t="str">
        <v>successful</v>
      </c>
      <c r="J673">
        <v>1073</v>
      </c>
      <c r="N673" t="str">
        <v>successful</v>
      </c>
      <c r="O673">
        <v>1101</v>
      </c>
    </row>
    <row r="674" spans="9:15" x14ac:dyDescent="0.25">
      <c r="I674" t="str">
        <v>failed</v>
      </c>
      <c r="J674">
        <v>4428</v>
      </c>
      <c r="N674" t="str">
        <v>successful</v>
      </c>
      <c r="O674">
        <v>1073</v>
      </c>
    </row>
    <row r="675" spans="9:15" hidden="1" x14ac:dyDescent="0.25">
      <c r="I675" t="str">
        <v>failed</v>
      </c>
      <c r="J675">
        <v>58</v>
      </c>
      <c r="N675" t="str">
        <v>failed</v>
      </c>
      <c r="O675">
        <v>4428</v>
      </c>
    </row>
    <row r="676" spans="9:15" hidden="1" x14ac:dyDescent="0.25">
      <c r="I676" t="str">
        <v>canceled</v>
      </c>
      <c r="J676">
        <v>1218</v>
      </c>
      <c r="N676" t="str">
        <v>failed</v>
      </c>
      <c r="O676">
        <v>58</v>
      </c>
    </row>
    <row r="677" spans="9:15" hidden="1" x14ac:dyDescent="0.25">
      <c r="I677" t="str">
        <v>successful</v>
      </c>
      <c r="J677">
        <v>331</v>
      </c>
      <c r="N677" t="str">
        <v>canceled</v>
      </c>
      <c r="O677">
        <v>1218</v>
      </c>
    </row>
    <row r="678" spans="9:15" x14ac:dyDescent="0.25">
      <c r="I678" t="str">
        <v>successful</v>
      </c>
      <c r="J678">
        <v>1170</v>
      </c>
      <c r="N678" t="str">
        <v>successful</v>
      </c>
      <c r="O678">
        <v>331</v>
      </c>
    </row>
    <row r="679" spans="9:15" x14ac:dyDescent="0.25">
      <c r="I679" t="str">
        <v>failed</v>
      </c>
      <c r="J679">
        <v>111</v>
      </c>
      <c r="N679" t="str">
        <v>successful</v>
      </c>
      <c r="O679">
        <v>1170</v>
      </c>
    </row>
    <row r="680" spans="9:15" hidden="1" x14ac:dyDescent="0.25">
      <c r="I680" t="str">
        <v>canceled</v>
      </c>
      <c r="J680">
        <v>215</v>
      </c>
      <c r="N680" t="str">
        <v>failed</v>
      </c>
      <c r="O680">
        <v>111</v>
      </c>
    </row>
    <row r="681" spans="9:15" hidden="1" x14ac:dyDescent="0.25">
      <c r="I681" t="str">
        <v>successful</v>
      </c>
      <c r="J681">
        <v>363</v>
      </c>
      <c r="N681" t="str">
        <v>canceled</v>
      </c>
      <c r="O681">
        <v>215</v>
      </c>
    </row>
    <row r="682" spans="9:15" x14ac:dyDescent="0.25">
      <c r="I682" t="str">
        <v>failed</v>
      </c>
      <c r="J682">
        <v>2955</v>
      </c>
      <c r="N682" t="str">
        <v>successful</v>
      </c>
      <c r="O682">
        <v>363</v>
      </c>
    </row>
    <row r="683" spans="9:15" hidden="1" x14ac:dyDescent="0.25">
      <c r="I683" t="str">
        <v>failed</v>
      </c>
      <c r="J683">
        <v>1657</v>
      </c>
      <c r="N683" t="str">
        <v>failed</v>
      </c>
      <c r="O683">
        <v>2955</v>
      </c>
    </row>
    <row r="684" spans="9:15" hidden="1" x14ac:dyDescent="0.25">
      <c r="I684" t="str">
        <v>successful</v>
      </c>
      <c r="J684">
        <v>103</v>
      </c>
      <c r="N684" t="str">
        <v>failed</v>
      </c>
      <c r="O684">
        <v>1657</v>
      </c>
    </row>
    <row r="685" spans="9:15" x14ac:dyDescent="0.25">
      <c r="I685" t="str">
        <v>successful</v>
      </c>
      <c r="J685">
        <v>147</v>
      </c>
      <c r="N685" t="str">
        <v>successful</v>
      </c>
      <c r="O685">
        <v>103</v>
      </c>
    </row>
    <row r="686" spans="9:15" x14ac:dyDescent="0.25">
      <c r="I686" t="str">
        <v>successful</v>
      </c>
      <c r="J686">
        <v>110</v>
      </c>
      <c r="N686" t="str">
        <v>successful</v>
      </c>
      <c r="O686">
        <v>147</v>
      </c>
    </row>
    <row r="687" spans="9:15" x14ac:dyDescent="0.25">
      <c r="I687" t="str">
        <v>failed</v>
      </c>
      <c r="J687">
        <v>926</v>
      </c>
      <c r="N687" t="str">
        <v>successful</v>
      </c>
      <c r="O687">
        <v>110</v>
      </c>
    </row>
    <row r="688" spans="9:15" hidden="1" x14ac:dyDescent="0.25">
      <c r="I688" t="str">
        <v>successful</v>
      </c>
      <c r="J688">
        <v>134</v>
      </c>
      <c r="N688" t="str">
        <v>failed</v>
      </c>
      <c r="O688">
        <v>926</v>
      </c>
    </row>
    <row r="689" spans="9:15" x14ac:dyDescent="0.25">
      <c r="I689" t="str">
        <v>successful</v>
      </c>
      <c r="J689">
        <v>269</v>
      </c>
      <c r="N689" t="str">
        <v>successful</v>
      </c>
      <c r="O689">
        <v>134</v>
      </c>
    </row>
    <row r="690" spans="9:15" x14ac:dyDescent="0.25">
      <c r="I690" t="str">
        <v>successful</v>
      </c>
      <c r="J690">
        <v>175</v>
      </c>
      <c r="N690" t="str">
        <v>successful</v>
      </c>
      <c r="O690">
        <v>269</v>
      </c>
    </row>
    <row r="691" spans="9:15" x14ac:dyDescent="0.25">
      <c r="I691" t="str">
        <v>successful</v>
      </c>
      <c r="J691">
        <v>69</v>
      </c>
      <c r="N691" t="str">
        <v>successful</v>
      </c>
      <c r="O691">
        <v>175</v>
      </c>
    </row>
    <row r="692" spans="9:15" x14ac:dyDescent="0.25">
      <c r="I692" t="str">
        <v>successful</v>
      </c>
      <c r="J692">
        <v>190</v>
      </c>
      <c r="N692" t="str">
        <v>successful</v>
      </c>
      <c r="O692">
        <v>69</v>
      </c>
    </row>
    <row r="693" spans="9:15" x14ac:dyDescent="0.25">
      <c r="I693" t="str">
        <v>successful</v>
      </c>
      <c r="J693">
        <v>237</v>
      </c>
      <c r="N693" t="str">
        <v>successful</v>
      </c>
      <c r="O693">
        <v>190</v>
      </c>
    </row>
    <row r="694" spans="9:15" x14ac:dyDescent="0.25">
      <c r="I694" t="str">
        <v>failed</v>
      </c>
      <c r="J694">
        <v>77</v>
      </c>
      <c r="N694" t="str">
        <v>successful</v>
      </c>
      <c r="O694">
        <v>237</v>
      </c>
    </row>
    <row r="695" spans="9:15" hidden="1" x14ac:dyDescent="0.25">
      <c r="I695" t="str">
        <v>failed</v>
      </c>
      <c r="J695">
        <v>1748</v>
      </c>
      <c r="N695" t="str">
        <v>failed</v>
      </c>
      <c r="O695">
        <v>77</v>
      </c>
    </row>
    <row r="696" spans="9:15" hidden="1" x14ac:dyDescent="0.25">
      <c r="I696" t="str">
        <v>failed</v>
      </c>
      <c r="J696">
        <v>79</v>
      </c>
      <c r="N696" t="str">
        <v>failed</v>
      </c>
      <c r="O696">
        <v>1748</v>
      </c>
    </row>
    <row r="697" spans="9:15" hidden="1" x14ac:dyDescent="0.25">
      <c r="I697" t="str">
        <v>successful</v>
      </c>
      <c r="J697">
        <v>196</v>
      </c>
      <c r="N697" t="str">
        <v>failed</v>
      </c>
      <c r="O697">
        <v>79</v>
      </c>
    </row>
    <row r="698" spans="9:15" x14ac:dyDescent="0.25">
      <c r="I698" t="str">
        <v>failed</v>
      </c>
      <c r="J698">
        <v>889</v>
      </c>
      <c r="N698" t="str">
        <v>successful</v>
      </c>
      <c r="O698">
        <v>196</v>
      </c>
    </row>
    <row r="699" spans="9:15" hidden="1" x14ac:dyDescent="0.25">
      <c r="I699" t="str">
        <v>successful</v>
      </c>
      <c r="J699">
        <v>7295</v>
      </c>
      <c r="N699" t="str">
        <v>failed</v>
      </c>
      <c r="O699">
        <v>889</v>
      </c>
    </row>
    <row r="700" spans="9:15" x14ac:dyDescent="0.25">
      <c r="I700" t="str">
        <v>successful</v>
      </c>
      <c r="J700">
        <v>2893</v>
      </c>
      <c r="N700" t="str">
        <v>successful</v>
      </c>
      <c r="O700">
        <v>7295</v>
      </c>
    </row>
    <row r="701" spans="9:15" x14ac:dyDescent="0.25">
      <c r="I701" t="str">
        <v>failed</v>
      </c>
      <c r="J701">
        <v>56</v>
      </c>
      <c r="N701" t="str">
        <v>successful</v>
      </c>
      <c r="O701">
        <v>2893</v>
      </c>
    </row>
    <row r="702" spans="9:15" hidden="1" x14ac:dyDescent="0.25">
      <c r="I702" t="str">
        <v>failed</v>
      </c>
      <c r="J702">
        <v>1</v>
      </c>
      <c r="N702" t="str">
        <v>failed</v>
      </c>
      <c r="O702">
        <v>56</v>
      </c>
    </row>
    <row r="703" spans="9:15" hidden="1" x14ac:dyDescent="0.25">
      <c r="I703" t="str">
        <v>successful</v>
      </c>
      <c r="J703">
        <v>820</v>
      </c>
      <c r="N703" t="str">
        <v>failed</v>
      </c>
      <c r="O703">
        <v>1</v>
      </c>
    </row>
    <row r="704" spans="9:15" x14ac:dyDescent="0.25">
      <c r="I704" t="str">
        <v>failed</v>
      </c>
      <c r="J704">
        <v>83</v>
      </c>
      <c r="N704" t="str">
        <v>successful</v>
      </c>
      <c r="O704">
        <v>820</v>
      </c>
    </row>
    <row r="705" spans="9:15" hidden="1" x14ac:dyDescent="0.25">
      <c r="I705" t="str">
        <v>successful</v>
      </c>
      <c r="J705">
        <v>2038</v>
      </c>
      <c r="N705" t="str">
        <v>failed</v>
      </c>
      <c r="O705">
        <v>83</v>
      </c>
    </row>
    <row r="706" spans="9:15" x14ac:dyDescent="0.25">
      <c r="I706" t="str">
        <v>successful</v>
      </c>
      <c r="J706">
        <v>116</v>
      </c>
      <c r="N706" t="str">
        <v>successful</v>
      </c>
      <c r="O706">
        <v>2038</v>
      </c>
    </row>
    <row r="707" spans="9:15" x14ac:dyDescent="0.25">
      <c r="I707" t="str">
        <v>failed</v>
      </c>
      <c r="J707">
        <v>2025</v>
      </c>
      <c r="N707" t="str">
        <v>successful</v>
      </c>
      <c r="O707">
        <v>116</v>
      </c>
    </row>
    <row r="708" spans="9:15" hidden="1" x14ac:dyDescent="0.25">
      <c r="I708" t="str">
        <v>successful</v>
      </c>
      <c r="J708">
        <v>1345</v>
      </c>
      <c r="N708" t="str">
        <v>failed</v>
      </c>
      <c r="O708">
        <v>2025</v>
      </c>
    </row>
    <row r="709" spans="9:15" x14ac:dyDescent="0.25">
      <c r="I709" t="str">
        <v>successful</v>
      </c>
      <c r="J709">
        <v>168</v>
      </c>
      <c r="N709" t="str">
        <v>successful</v>
      </c>
      <c r="O709">
        <v>1345</v>
      </c>
    </row>
    <row r="710" spans="9:15" x14ac:dyDescent="0.25">
      <c r="I710" t="str">
        <v>successful</v>
      </c>
      <c r="J710">
        <v>137</v>
      </c>
      <c r="N710" t="str">
        <v>successful</v>
      </c>
      <c r="O710">
        <v>168</v>
      </c>
    </row>
    <row r="711" spans="9:15" x14ac:dyDescent="0.25">
      <c r="I711" t="str">
        <v>successful</v>
      </c>
      <c r="J711">
        <v>186</v>
      </c>
      <c r="N711" t="str">
        <v>successful</v>
      </c>
      <c r="O711">
        <v>137</v>
      </c>
    </row>
    <row r="712" spans="9:15" x14ac:dyDescent="0.25">
      <c r="I712" t="str">
        <v>successful</v>
      </c>
      <c r="J712">
        <v>125</v>
      </c>
      <c r="N712" t="str">
        <v>successful</v>
      </c>
      <c r="O712">
        <v>186</v>
      </c>
    </row>
    <row r="713" spans="9:15" x14ac:dyDescent="0.25">
      <c r="I713" t="str">
        <v>failed</v>
      </c>
      <c r="J713">
        <v>14</v>
      </c>
      <c r="N713" t="str">
        <v>successful</v>
      </c>
      <c r="O713">
        <v>125</v>
      </c>
    </row>
    <row r="714" spans="9:15" hidden="1" x14ac:dyDescent="0.25">
      <c r="I714" t="str">
        <v>successful</v>
      </c>
      <c r="J714">
        <v>202</v>
      </c>
      <c r="N714" t="str">
        <v>failed</v>
      </c>
      <c r="O714">
        <v>14</v>
      </c>
    </row>
    <row r="715" spans="9:15" x14ac:dyDescent="0.25">
      <c r="I715" t="str">
        <v>successful</v>
      </c>
      <c r="J715">
        <v>103</v>
      </c>
      <c r="N715" t="str">
        <v>successful</v>
      </c>
      <c r="O715">
        <v>202</v>
      </c>
    </row>
    <row r="716" spans="9:15" x14ac:dyDescent="0.25">
      <c r="I716" t="str">
        <v>successful</v>
      </c>
      <c r="J716">
        <v>1785</v>
      </c>
      <c r="N716" t="str">
        <v>successful</v>
      </c>
      <c r="O716">
        <v>103</v>
      </c>
    </row>
    <row r="717" spans="9:15" x14ac:dyDescent="0.25">
      <c r="I717" t="str">
        <v>failed</v>
      </c>
      <c r="J717">
        <v>656</v>
      </c>
      <c r="N717" t="str">
        <v>successful</v>
      </c>
      <c r="O717">
        <v>1785</v>
      </c>
    </row>
    <row r="718" spans="9:15" hidden="1" x14ac:dyDescent="0.25">
      <c r="I718" t="str">
        <v>successful</v>
      </c>
      <c r="J718">
        <v>157</v>
      </c>
      <c r="N718" t="str">
        <v>failed</v>
      </c>
      <c r="O718">
        <v>656</v>
      </c>
    </row>
    <row r="719" spans="9:15" x14ac:dyDescent="0.25">
      <c r="I719" t="str">
        <v>successful</v>
      </c>
      <c r="J719">
        <v>555</v>
      </c>
      <c r="N719" t="str">
        <v>successful</v>
      </c>
      <c r="O719">
        <v>157</v>
      </c>
    </row>
    <row r="720" spans="9:15" x14ac:dyDescent="0.25">
      <c r="I720" t="str">
        <v>successful</v>
      </c>
      <c r="J720">
        <v>297</v>
      </c>
      <c r="N720" t="str">
        <v>successful</v>
      </c>
      <c r="O720">
        <v>555</v>
      </c>
    </row>
    <row r="721" spans="9:15" x14ac:dyDescent="0.25">
      <c r="I721" t="str">
        <v>successful</v>
      </c>
      <c r="J721">
        <v>123</v>
      </c>
      <c r="N721" t="str">
        <v>successful</v>
      </c>
      <c r="O721">
        <v>297</v>
      </c>
    </row>
    <row r="722" spans="9:15" x14ac:dyDescent="0.25">
      <c r="I722" t="str">
        <v>canceled</v>
      </c>
      <c r="J722">
        <v>38</v>
      </c>
      <c r="N722" t="str">
        <v>successful</v>
      </c>
      <c r="O722">
        <v>123</v>
      </c>
    </row>
    <row r="723" spans="9:15" hidden="1" x14ac:dyDescent="0.25">
      <c r="I723" t="str">
        <v>canceled</v>
      </c>
      <c r="J723">
        <v>60</v>
      </c>
      <c r="N723" t="str">
        <v>canceled</v>
      </c>
      <c r="O723">
        <v>38</v>
      </c>
    </row>
    <row r="724" spans="9:15" hidden="1" x14ac:dyDescent="0.25">
      <c r="I724" t="str">
        <v>successful</v>
      </c>
      <c r="J724">
        <v>3036</v>
      </c>
      <c r="N724" t="str">
        <v>canceled</v>
      </c>
      <c r="O724">
        <v>60</v>
      </c>
    </row>
    <row r="725" spans="9:15" x14ac:dyDescent="0.25">
      <c r="I725" t="str">
        <v>successful</v>
      </c>
      <c r="J725">
        <v>144</v>
      </c>
      <c r="N725" t="str">
        <v>successful</v>
      </c>
      <c r="O725">
        <v>3036</v>
      </c>
    </row>
    <row r="726" spans="9:15" x14ac:dyDescent="0.25">
      <c r="I726" t="str">
        <v>successful</v>
      </c>
      <c r="J726">
        <v>121</v>
      </c>
      <c r="N726" t="str">
        <v>successful</v>
      </c>
      <c r="O726">
        <v>144</v>
      </c>
    </row>
    <row r="727" spans="9:15" x14ac:dyDescent="0.25">
      <c r="I727" t="str">
        <v>failed</v>
      </c>
      <c r="J727">
        <v>1596</v>
      </c>
      <c r="N727" t="str">
        <v>successful</v>
      </c>
      <c r="O727">
        <v>121</v>
      </c>
    </row>
    <row r="728" spans="9:15" hidden="1" x14ac:dyDescent="0.25">
      <c r="I728" t="str">
        <v>canceled</v>
      </c>
      <c r="J728">
        <v>524</v>
      </c>
      <c r="N728" t="str">
        <v>failed</v>
      </c>
      <c r="O728">
        <v>1596</v>
      </c>
    </row>
    <row r="729" spans="9:15" hidden="1" x14ac:dyDescent="0.25">
      <c r="I729" t="str">
        <v>successful</v>
      </c>
      <c r="J729">
        <v>181</v>
      </c>
      <c r="N729" t="str">
        <v>canceled</v>
      </c>
      <c r="O729">
        <v>524</v>
      </c>
    </row>
    <row r="730" spans="9:15" x14ac:dyDescent="0.25">
      <c r="I730" t="str">
        <v>failed</v>
      </c>
      <c r="J730">
        <v>10</v>
      </c>
      <c r="N730" t="str">
        <v>successful</v>
      </c>
      <c r="O730">
        <v>181</v>
      </c>
    </row>
    <row r="731" spans="9:15" hidden="1" x14ac:dyDescent="0.25">
      <c r="I731" t="str">
        <v>successful</v>
      </c>
      <c r="J731">
        <v>122</v>
      </c>
      <c r="N731" t="str">
        <v>failed</v>
      </c>
      <c r="O731">
        <v>10</v>
      </c>
    </row>
    <row r="732" spans="9:15" x14ac:dyDescent="0.25">
      <c r="I732" t="str">
        <v>successful</v>
      </c>
      <c r="J732">
        <v>1071</v>
      </c>
      <c r="N732" t="str">
        <v>successful</v>
      </c>
      <c r="O732">
        <v>122</v>
      </c>
    </row>
    <row r="733" spans="9:15" x14ac:dyDescent="0.25">
      <c r="I733" t="str">
        <v>canceled</v>
      </c>
      <c r="J733">
        <v>219</v>
      </c>
      <c r="N733" t="str">
        <v>successful</v>
      </c>
      <c r="O733">
        <v>1071</v>
      </c>
    </row>
    <row r="734" spans="9:15" hidden="1" x14ac:dyDescent="0.25">
      <c r="I734" t="str">
        <v>failed</v>
      </c>
      <c r="J734">
        <v>1121</v>
      </c>
      <c r="N734" t="str">
        <v>canceled</v>
      </c>
      <c r="O734">
        <v>219</v>
      </c>
    </row>
    <row r="735" spans="9:15" hidden="1" x14ac:dyDescent="0.25">
      <c r="I735" t="str">
        <v>successful</v>
      </c>
      <c r="J735">
        <v>980</v>
      </c>
      <c r="N735" t="str">
        <v>failed</v>
      </c>
      <c r="O735">
        <v>1121</v>
      </c>
    </row>
    <row r="736" spans="9:15" x14ac:dyDescent="0.25">
      <c r="I736" t="str">
        <v>successful</v>
      </c>
      <c r="J736">
        <v>536</v>
      </c>
      <c r="N736" t="str">
        <v>successful</v>
      </c>
      <c r="O736">
        <v>980</v>
      </c>
    </row>
    <row r="737" spans="9:15" x14ac:dyDescent="0.25">
      <c r="I737" t="str">
        <v>successful</v>
      </c>
      <c r="J737">
        <v>1991</v>
      </c>
      <c r="N737" t="str">
        <v>successful</v>
      </c>
      <c r="O737">
        <v>536</v>
      </c>
    </row>
    <row r="738" spans="9:15" x14ac:dyDescent="0.25">
      <c r="I738" t="str">
        <v>canceled</v>
      </c>
      <c r="J738">
        <v>29</v>
      </c>
      <c r="N738" t="str">
        <v>successful</v>
      </c>
      <c r="O738">
        <v>1991</v>
      </c>
    </row>
    <row r="739" spans="9:15" hidden="1" x14ac:dyDescent="0.25">
      <c r="I739" t="str">
        <v>successful</v>
      </c>
      <c r="J739">
        <v>180</v>
      </c>
      <c r="N739" t="str">
        <v>canceled</v>
      </c>
      <c r="O739">
        <v>29</v>
      </c>
    </row>
    <row r="740" spans="9:15" x14ac:dyDescent="0.25">
      <c r="I740" t="str">
        <v>failed</v>
      </c>
      <c r="J740">
        <v>15</v>
      </c>
      <c r="N740" t="str">
        <v>successful</v>
      </c>
      <c r="O740">
        <v>180</v>
      </c>
    </row>
    <row r="741" spans="9:15" hidden="1" x14ac:dyDescent="0.25">
      <c r="I741" t="str">
        <v>failed</v>
      </c>
      <c r="J741">
        <v>191</v>
      </c>
      <c r="N741" t="str">
        <v>failed</v>
      </c>
      <c r="O741">
        <v>15</v>
      </c>
    </row>
    <row r="742" spans="9:15" hidden="1" x14ac:dyDescent="0.25">
      <c r="I742" t="str">
        <v>failed</v>
      </c>
      <c r="J742">
        <v>16</v>
      </c>
      <c r="N742" t="str">
        <v>failed</v>
      </c>
      <c r="O742">
        <v>191</v>
      </c>
    </row>
    <row r="743" spans="9:15" hidden="1" x14ac:dyDescent="0.25">
      <c r="I743" t="str">
        <v>successful</v>
      </c>
      <c r="J743">
        <v>130</v>
      </c>
      <c r="N743" t="str">
        <v>failed</v>
      </c>
      <c r="O743">
        <v>16</v>
      </c>
    </row>
    <row r="744" spans="9:15" x14ac:dyDescent="0.25">
      <c r="I744" t="str">
        <v>successful</v>
      </c>
      <c r="J744">
        <v>122</v>
      </c>
      <c r="N744" t="str">
        <v>successful</v>
      </c>
      <c r="O744">
        <v>130</v>
      </c>
    </row>
    <row r="745" spans="9:15" x14ac:dyDescent="0.25">
      <c r="I745" t="str">
        <v>failed</v>
      </c>
      <c r="J745">
        <v>17</v>
      </c>
      <c r="N745" t="str">
        <v>successful</v>
      </c>
      <c r="O745">
        <v>122</v>
      </c>
    </row>
    <row r="746" spans="9:15" hidden="1" x14ac:dyDescent="0.25">
      <c r="I746" t="str">
        <v>successful</v>
      </c>
      <c r="J746">
        <v>140</v>
      </c>
      <c r="N746" t="str">
        <v>failed</v>
      </c>
      <c r="O746">
        <v>17</v>
      </c>
    </row>
    <row r="747" spans="9:15" x14ac:dyDescent="0.25">
      <c r="I747" t="str">
        <v>failed</v>
      </c>
      <c r="J747">
        <v>34</v>
      </c>
      <c r="N747" t="str">
        <v>successful</v>
      </c>
      <c r="O747">
        <v>140</v>
      </c>
    </row>
    <row r="748" spans="9:15" hidden="1" x14ac:dyDescent="0.25">
      <c r="I748" t="str">
        <v>successful</v>
      </c>
      <c r="J748">
        <v>3388</v>
      </c>
      <c r="N748" t="str">
        <v>failed</v>
      </c>
      <c r="O748">
        <v>34</v>
      </c>
    </row>
    <row r="749" spans="9:15" x14ac:dyDescent="0.25">
      <c r="I749" t="str">
        <v>successful</v>
      </c>
      <c r="J749">
        <v>280</v>
      </c>
      <c r="N749" t="str">
        <v>successful</v>
      </c>
      <c r="O749">
        <v>3388</v>
      </c>
    </row>
    <row r="750" spans="9:15" x14ac:dyDescent="0.25">
      <c r="I750" t="str">
        <v>canceled</v>
      </c>
      <c r="J750">
        <v>614</v>
      </c>
      <c r="N750" t="str">
        <v>successful</v>
      </c>
      <c r="O750">
        <v>280</v>
      </c>
    </row>
    <row r="751" spans="9:15" hidden="1" x14ac:dyDescent="0.25">
      <c r="I751" t="str">
        <v>successful</v>
      </c>
      <c r="J751">
        <v>366</v>
      </c>
      <c r="N751" t="str">
        <v>canceled</v>
      </c>
      <c r="O751">
        <v>614</v>
      </c>
    </row>
    <row r="752" spans="9:15" x14ac:dyDescent="0.25">
      <c r="I752" t="str">
        <v>failed</v>
      </c>
      <c r="J752">
        <v>1</v>
      </c>
      <c r="N752" t="str">
        <v>successful</v>
      </c>
      <c r="O752">
        <v>366</v>
      </c>
    </row>
    <row r="753" spans="9:15" hidden="1" x14ac:dyDescent="0.25">
      <c r="I753" t="str">
        <v>successful</v>
      </c>
      <c r="J753">
        <v>270</v>
      </c>
      <c r="N753" t="str">
        <v>failed</v>
      </c>
      <c r="O753">
        <v>1</v>
      </c>
    </row>
    <row r="754" spans="9:15" x14ac:dyDescent="0.25">
      <c r="I754" t="str">
        <v>canceled</v>
      </c>
      <c r="J754">
        <v>114</v>
      </c>
      <c r="N754" t="str">
        <v>successful</v>
      </c>
      <c r="O754">
        <v>270</v>
      </c>
    </row>
    <row r="755" spans="9:15" hidden="1" x14ac:dyDescent="0.25">
      <c r="I755" t="str">
        <v>successful</v>
      </c>
      <c r="J755">
        <v>137</v>
      </c>
      <c r="N755" t="str">
        <v>canceled</v>
      </c>
      <c r="O755">
        <v>114</v>
      </c>
    </row>
    <row r="756" spans="9:15" x14ac:dyDescent="0.25">
      <c r="I756" t="str">
        <v>successful</v>
      </c>
      <c r="J756">
        <v>3205</v>
      </c>
      <c r="N756" t="str">
        <v>successful</v>
      </c>
      <c r="O756">
        <v>137</v>
      </c>
    </row>
    <row r="757" spans="9:15" x14ac:dyDescent="0.25">
      <c r="I757" t="str">
        <v>successful</v>
      </c>
      <c r="J757">
        <v>288</v>
      </c>
      <c r="N757" t="str">
        <v>successful</v>
      </c>
      <c r="O757">
        <v>3205</v>
      </c>
    </row>
    <row r="758" spans="9:15" x14ac:dyDescent="0.25">
      <c r="I758" t="str">
        <v>successful</v>
      </c>
      <c r="J758">
        <v>148</v>
      </c>
      <c r="N758" t="str">
        <v>successful</v>
      </c>
      <c r="O758">
        <v>288</v>
      </c>
    </row>
    <row r="759" spans="9:15" x14ac:dyDescent="0.25">
      <c r="I759" t="str">
        <v>successful</v>
      </c>
      <c r="J759">
        <v>114</v>
      </c>
      <c r="N759" t="str">
        <v>successful</v>
      </c>
      <c r="O759">
        <v>148</v>
      </c>
    </row>
    <row r="760" spans="9:15" x14ac:dyDescent="0.25">
      <c r="I760" t="str">
        <v>successful</v>
      </c>
      <c r="J760">
        <v>1518</v>
      </c>
      <c r="N760" t="str">
        <v>successful</v>
      </c>
      <c r="O760">
        <v>114</v>
      </c>
    </row>
    <row r="761" spans="9:15" x14ac:dyDescent="0.25">
      <c r="I761" t="str">
        <v>failed</v>
      </c>
      <c r="J761">
        <v>1274</v>
      </c>
      <c r="N761" t="str">
        <v>successful</v>
      </c>
      <c r="O761">
        <v>1518</v>
      </c>
    </row>
    <row r="762" spans="9:15" hidden="1" x14ac:dyDescent="0.25">
      <c r="I762" t="str">
        <v>failed</v>
      </c>
      <c r="J762">
        <v>210</v>
      </c>
      <c r="N762" t="str">
        <v>failed</v>
      </c>
      <c r="O762">
        <v>1274</v>
      </c>
    </row>
    <row r="763" spans="9:15" hidden="1" x14ac:dyDescent="0.25">
      <c r="I763" t="str">
        <v>successful</v>
      </c>
      <c r="J763">
        <v>166</v>
      </c>
      <c r="N763" t="str">
        <v>failed</v>
      </c>
      <c r="O763">
        <v>210</v>
      </c>
    </row>
    <row r="764" spans="9:15" x14ac:dyDescent="0.25">
      <c r="I764" t="str">
        <v>successful</v>
      </c>
      <c r="J764">
        <v>100</v>
      </c>
      <c r="N764" t="str">
        <v>successful</v>
      </c>
      <c r="O764">
        <v>166</v>
      </c>
    </row>
    <row r="765" spans="9:15" x14ac:dyDescent="0.25">
      <c r="I765" t="str">
        <v>successful</v>
      </c>
      <c r="J765">
        <v>235</v>
      </c>
      <c r="N765" t="str">
        <v>successful</v>
      </c>
      <c r="O765">
        <v>100</v>
      </c>
    </row>
    <row r="766" spans="9:15" x14ac:dyDescent="0.25">
      <c r="I766" t="str">
        <v>successful</v>
      </c>
      <c r="J766">
        <v>148</v>
      </c>
      <c r="N766" t="str">
        <v>successful</v>
      </c>
      <c r="O766">
        <v>235</v>
      </c>
    </row>
    <row r="767" spans="9:15" x14ac:dyDescent="0.25">
      <c r="I767" t="str">
        <v>successful</v>
      </c>
      <c r="J767">
        <v>198</v>
      </c>
      <c r="N767" t="str">
        <v>successful</v>
      </c>
      <c r="O767">
        <v>148</v>
      </c>
    </row>
    <row r="768" spans="9:15" x14ac:dyDescent="0.25">
      <c r="I768" t="str">
        <v>failed</v>
      </c>
      <c r="J768">
        <v>248</v>
      </c>
      <c r="N768" t="str">
        <v>successful</v>
      </c>
      <c r="O768">
        <v>198</v>
      </c>
    </row>
    <row r="769" spans="9:15" hidden="1" x14ac:dyDescent="0.25">
      <c r="I769" t="str">
        <v>failed</v>
      </c>
      <c r="J769">
        <v>513</v>
      </c>
      <c r="N769" t="str">
        <v>failed</v>
      </c>
      <c r="O769">
        <v>248</v>
      </c>
    </row>
    <row r="770" spans="9:15" hidden="1" x14ac:dyDescent="0.25">
      <c r="I770" t="str">
        <v>successful</v>
      </c>
      <c r="J770">
        <v>150</v>
      </c>
      <c r="N770" t="str">
        <v>failed</v>
      </c>
      <c r="O770">
        <v>513</v>
      </c>
    </row>
    <row r="771" spans="9:15" x14ac:dyDescent="0.25">
      <c r="I771" t="str">
        <v>failed</v>
      </c>
      <c r="J771">
        <v>3410</v>
      </c>
      <c r="N771" t="str">
        <v>successful</v>
      </c>
      <c r="O771">
        <v>150</v>
      </c>
    </row>
    <row r="772" spans="9:15" hidden="1" x14ac:dyDescent="0.25">
      <c r="I772" t="str">
        <v>successful</v>
      </c>
      <c r="J772">
        <v>216</v>
      </c>
      <c r="N772" t="str">
        <v>failed</v>
      </c>
      <c r="O772">
        <v>3410</v>
      </c>
    </row>
    <row r="773" spans="9:15" x14ac:dyDescent="0.25">
      <c r="I773" t="str">
        <v>canceled</v>
      </c>
      <c r="J773">
        <v>26</v>
      </c>
      <c r="N773" t="str">
        <v>successful</v>
      </c>
      <c r="O773">
        <v>216</v>
      </c>
    </row>
    <row r="774" spans="9:15" hidden="1" x14ac:dyDescent="0.25">
      <c r="I774" t="str">
        <v>successful</v>
      </c>
      <c r="J774">
        <v>5139</v>
      </c>
      <c r="N774" t="str">
        <v>canceled</v>
      </c>
      <c r="O774">
        <v>26</v>
      </c>
    </row>
    <row r="775" spans="9:15" x14ac:dyDescent="0.25">
      <c r="I775" t="str">
        <v>successful</v>
      </c>
      <c r="J775">
        <v>2353</v>
      </c>
      <c r="N775" t="str">
        <v>successful</v>
      </c>
      <c r="O775">
        <v>5139</v>
      </c>
    </row>
    <row r="776" spans="9:15" x14ac:dyDescent="0.25">
      <c r="I776" t="str">
        <v>successful</v>
      </c>
      <c r="J776">
        <v>78</v>
      </c>
      <c r="N776" t="str">
        <v>successful</v>
      </c>
      <c r="O776">
        <v>2353</v>
      </c>
    </row>
    <row r="777" spans="9:15" x14ac:dyDescent="0.25">
      <c r="I777" t="str">
        <v>failed</v>
      </c>
      <c r="J777">
        <v>10</v>
      </c>
      <c r="N777" t="str">
        <v>successful</v>
      </c>
      <c r="O777">
        <v>78</v>
      </c>
    </row>
    <row r="778" spans="9:15" hidden="1" x14ac:dyDescent="0.25">
      <c r="I778" t="str">
        <v>failed</v>
      </c>
      <c r="J778">
        <v>2201</v>
      </c>
      <c r="N778" t="str">
        <v>failed</v>
      </c>
      <c r="O778">
        <v>10</v>
      </c>
    </row>
    <row r="779" spans="9:15" hidden="1" x14ac:dyDescent="0.25">
      <c r="I779" t="str">
        <v>failed</v>
      </c>
      <c r="J779">
        <v>676</v>
      </c>
      <c r="N779" t="str">
        <v>failed</v>
      </c>
      <c r="O779">
        <v>2201</v>
      </c>
    </row>
    <row r="780" spans="9:15" hidden="1" x14ac:dyDescent="0.25">
      <c r="I780" t="str">
        <v>successful</v>
      </c>
      <c r="J780">
        <v>174</v>
      </c>
      <c r="N780" t="str">
        <v>failed</v>
      </c>
      <c r="O780">
        <v>676</v>
      </c>
    </row>
    <row r="781" spans="9:15" x14ac:dyDescent="0.25">
      <c r="I781" t="str">
        <v>failed</v>
      </c>
      <c r="J781">
        <v>831</v>
      </c>
      <c r="N781" t="str">
        <v>successful</v>
      </c>
      <c r="O781">
        <v>174</v>
      </c>
    </row>
    <row r="782" spans="9:15" hidden="1" x14ac:dyDescent="0.25">
      <c r="I782" t="str">
        <v>successful</v>
      </c>
      <c r="J782">
        <v>164</v>
      </c>
      <c r="N782" t="str">
        <v>failed</v>
      </c>
      <c r="O782">
        <v>831</v>
      </c>
    </row>
    <row r="783" spans="9:15" x14ac:dyDescent="0.25">
      <c r="I783" t="str">
        <v>canceled</v>
      </c>
      <c r="J783">
        <v>56</v>
      </c>
      <c r="N783" t="str">
        <v>successful</v>
      </c>
      <c r="O783">
        <v>164</v>
      </c>
    </row>
    <row r="784" spans="9:15" hidden="1" x14ac:dyDescent="0.25">
      <c r="I784" t="str">
        <v>successful</v>
      </c>
      <c r="J784">
        <v>161</v>
      </c>
      <c r="N784" t="str">
        <v>canceled</v>
      </c>
      <c r="O784">
        <v>56</v>
      </c>
    </row>
    <row r="785" spans="9:15" x14ac:dyDescent="0.25">
      <c r="I785" t="str">
        <v>successful</v>
      </c>
      <c r="J785">
        <v>138</v>
      </c>
      <c r="N785" t="str">
        <v>successful</v>
      </c>
      <c r="O785">
        <v>161</v>
      </c>
    </row>
    <row r="786" spans="9:15" x14ac:dyDescent="0.25">
      <c r="I786" t="str">
        <v>successful</v>
      </c>
      <c r="J786">
        <v>3308</v>
      </c>
      <c r="N786" t="str">
        <v>successful</v>
      </c>
      <c r="O786">
        <v>138</v>
      </c>
    </row>
    <row r="787" spans="9:15" x14ac:dyDescent="0.25">
      <c r="I787" t="str">
        <v>successful</v>
      </c>
      <c r="J787">
        <v>127</v>
      </c>
      <c r="N787" t="str">
        <v>successful</v>
      </c>
      <c r="O787">
        <v>3308</v>
      </c>
    </row>
    <row r="788" spans="9:15" x14ac:dyDescent="0.25">
      <c r="I788" t="str">
        <v>successful</v>
      </c>
      <c r="J788">
        <v>207</v>
      </c>
      <c r="N788" t="str">
        <v>successful</v>
      </c>
      <c r="O788">
        <v>127</v>
      </c>
    </row>
    <row r="789" spans="9:15" x14ac:dyDescent="0.25">
      <c r="I789" t="str">
        <v>failed</v>
      </c>
      <c r="J789">
        <v>859</v>
      </c>
      <c r="N789" t="str">
        <v>successful</v>
      </c>
      <c r="O789">
        <v>207</v>
      </c>
    </row>
    <row r="790" spans="9:15" hidden="1" x14ac:dyDescent="0.25">
      <c r="I790" t="str">
        <v>live</v>
      </c>
      <c r="J790">
        <v>31</v>
      </c>
      <c r="N790" t="str">
        <v>failed</v>
      </c>
      <c r="O790">
        <v>859</v>
      </c>
    </row>
    <row r="791" spans="9:15" hidden="1" x14ac:dyDescent="0.25">
      <c r="I791" t="str">
        <v>failed</v>
      </c>
      <c r="J791">
        <v>45</v>
      </c>
      <c r="N791" t="str">
        <v>live</v>
      </c>
      <c r="O791">
        <v>31</v>
      </c>
    </row>
    <row r="792" spans="9:15" hidden="1" x14ac:dyDescent="0.25">
      <c r="I792" t="str">
        <v>canceled</v>
      </c>
      <c r="J792">
        <v>1113</v>
      </c>
      <c r="N792" t="str">
        <v>failed</v>
      </c>
      <c r="O792">
        <v>45</v>
      </c>
    </row>
    <row r="793" spans="9:15" hidden="1" x14ac:dyDescent="0.25">
      <c r="I793" t="str">
        <v>failed</v>
      </c>
      <c r="J793">
        <v>6</v>
      </c>
      <c r="N793" t="str">
        <v>canceled</v>
      </c>
      <c r="O793">
        <v>1113</v>
      </c>
    </row>
    <row r="794" spans="9:15" hidden="1" x14ac:dyDescent="0.25">
      <c r="I794" t="str">
        <v>failed</v>
      </c>
      <c r="J794">
        <v>7</v>
      </c>
      <c r="N794" t="str">
        <v>failed</v>
      </c>
      <c r="O794">
        <v>6</v>
      </c>
    </row>
    <row r="795" spans="9:15" hidden="1" x14ac:dyDescent="0.25">
      <c r="I795" t="str">
        <v>successful</v>
      </c>
      <c r="J795">
        <v>181</v>
      </c>
      <c r="N795" t="str">
        <v>failed</v>
      </c>
      <c r="O795">
        <v>7</v>
      </c>
    </row>
    <row r="796" spans="9:15" x14ac:dyDescent="0.25">
      <c r="I796" t="str">
        <v>successful</v>
      </c>
      <c r="J796">
        <v>110</v>
      </c>
      <c r="N796" t="str">
        <v>successful</v>
      </c>
      <c r="O796">
        <v>181</v>
      </c>
    </row>
    <row r="797" spans="9:15" x14ac:dyDescent="0.25">
      <c r="I797" t="str">
        <v>failed</v>
      </c>
      <c r="J797">
        <v>31</v>
      </c>
      <c r="N797" t="str">
        <v>successful</v>
      </c>
      <c r="O797">
        <v>110</v>
      </c>
    </row>
    <row r="798" spans="9:15" hidden="1" x14ac:dyDescent="0.25">
      <c r="I798" t="str">
        <v>failed</v>
      </c>
      <c r="J798">
        <v>78</v>
      </c>
      <c r="N798" t="str">
        <v>failed</v>
      </c>
      <c r="O798">
        <v>31</v>
      </c>
    </row>
    <row r="799" spans="9:15" hidden="1" x14ac:dyDescent="0.25">
      <c r="I799" t="str">
        <v>successful</v>
      </c>
      <c r="J799">
        <v>185</v>
      </c>
      <c r="N799" t="str">
        <v>failed</v>
      </c>
      <c r="O799">
        <v>78</v>
      </c>
    </row>
    <row r="800" spans="9:15" x14ac:dyDescent="0.25">
      <c r="I800" t="str">
        <v>successful</v>
      </c>
      <c r="J800">
        <v>121</v>
      </c>
      <c r="N800" t="str">
        <v>successful</v>
      </c>
      <c r="O800">
        <v>185</v>
      </c>
    </row>
    <row r="801" spans="9:15" x14ac:dyDescent="0.25">
      <c r="I801" t="str">
        <v>failed</v>
      </c>
      <c r="J801">
        <v>1225</v>
      </c>
      <c r="N801" t="str">
        <v>successful</v>
      </c>
      <c r="O801">
        <v>121</v>
      </c>
    </row>
    <row r="802" spans="9:15" hidden="1" x14ac:dyDescent="0.25">
      <c r="I802" t="str">
        <v>failed</v>
      </c>
      <c r="J802">
        <v>1</v>
      </c>
      <c r="N802" t="str">
        <v>failed</v>
      </c>
      <c r="O802">
        <v>1225</v>
      </c>
    </row>
    <row r="803" spans="9:15" hidden="1" x14ac:dyDescent="0.25">
      <c r="I803" t="str">
        <v>successful</v>
      </c>
      <c r="J803">
        <v>106</v>
      </c>
      <c r="N803" t="str">
        <v>failed</v>
      </c>
      <c r="O803">
        <v>1</v>
      </c>
    </row>
    <row r="804" spans="9:15" x14ac:dyDescent="0.25">
      <c r="I804" t="str">
        <v>successful</v>
      </c>
      <c r="J804">
        <v>142</v>
      </c>
      <c r="N804" t="str">
        <v>successful</v>
      </c>
      <c r="O804">
        <v>106</v>
      </c>
    </row>
    <row r="805" spans="9:15" x14ac:dyDescent="0.25">
      <c r="I805" t="str">
        <v>successful</v>
      </c>
      <c r="J805">
        <v>233</v>
      </c>
      <c r="N805" t="str">
        <v>successful</v>
      </c>
      <c r="O805">
        <v>142</v>
      </c>
    </row>
    <row r="806" spans="9:15" x14ac:dyDescent="0.25">
      <c r="I806" t="str">
        <v>successful</v>
      </c>
      <c r="J806">
        <v>218</v>
      </c>
      <c r="N806" t="str">
        <v>successful</v>
      </c>
      <c r="O806">
        <v>233</v>
      </c>
    </row>
    <row r="807" spans="9:15" x14ac:dyDescent="0.25">
      <c r="I807" t="str">
        <v>failed</v>
      </c>
      <c r="J807">
        <v>67</v>
      </c>
      <c r="N807" t="str">
        <v>successful</v>
      </c>
      <c r="O807">
        <v>218</v>
      </c>
    </row>
    <row r="808" spans="9:15" hidden="1" x14ac:dyDescent="0.25">
      <c r="I808" t="str">
        <v>successful</v>
      </c>
      <c r="J808">
        <v>76</v>
      </c>
      <c r="N808" t="str">
        <v>failed</v>
      </c>
      <c r="O808">
        <v>67</v>
      </c>
    </row>
    <row r="809" spans="9:15" x14ac:dyDescent="0.25">
      <c r="I809" t="str">
        <v>successful</v>
      </c>
      <c r="J809">
        <v>43</v>
      </c>
      <c r="N809" t="str">
        <v>successful</v>
      </c>
      <c r="O809">
        <v>76</v>
      </c>
    </row>
    <row r="810" spans="9:15" x14ac:dyDescent="0.25">
      <c r="I810" t="str">
        <v>failed</v>
      </c>
      <c r="J810">
        <v>19</v>
      </c>
      <c r="N810" t="str">
        <v>successful</v>
      </c>
      <c r="O810">
        <v>43</v>
      </c>
    </row>
    <row r="811" spans="9:15" hidden="1" x14ac:dyDescent="0.25">
      <c r="I811" t="str">
        <v>failed</v>
      </c>
      <c r="J811">
        <v>2108</v>
      </c>
      <c r="N811" t="str">
        <v>failed</v>
      </c>
      <c r="O811">
        <v>19</v>
      </c>
    </row>
    <row r="812" spans="9:15" hidden="1" x14ac:dyDescent="0.25">
      <c r="I812" t="str">
        <v>successful</v>
      </c>
      <c r="J812">
        <v>221</v>
      </c>
      <c r="N812" t="str">
        <v>failed</v>
      </c>
      <c r="O812">
        <v>2108</v>
      </c>
    </row>
    <row r="813" spans="9:15" x14ac:dyDescent="0.25">
      <c r="I813" t="str">
        <v>failed</v>
      </c>
      <c r="J813">
        <v>679</v>
      </c>
      <c r="N813" t="str">
        <v>successful</v>
      </c>
      <c r="O813">
        <v>221</v>
      </c>
    </row>
    <row r="814" spans="9:15" hidden="1" x14ac:dyDescent="0.25">
      <c r="I814" t="str">
        <v>successful</v>
      </c>
      <c r="J814">
        <v>2805</v>
      </c>
      <c r="N814" t="str">
        <v>failed</v>
      </c>
      <c r="O814">
        <v>679</v>
      </c>
    </row>
    <row r="815" spans="9:15" x14ac:dyDescent="0.25">
      <c r="I815" t="str">
        <v>successful</v>
      </c>
      <c r="J815">
        <v>68</v>
      </c>
      <c r="N815" t="str">
        <v>successful</v>
      </c>
      <c r="O815">
        <v>2805</v>
      </c>
    </row>
    <row r="816" spans="9:15" x14ac:dyDescent="0.25">
      <c r="I816" t="str">
        <v>failed</v>
      </c>
      <c r="J816">
        <v>36</v>
      </c>
      <c r="N816" t="str">
        <v>successful</v>
      </c>
      <c r="O816">
        <v>68</v>
      </c>
    </row>
    <row r="817" spans="9:15" hidden="1" x14ac:dyDescent="0.25">
      <c r="I817" t="str">
        <v>successful</v>
      </c>
      <c r="J817">
        <v>183</v>
      </c>
      <c r="N817" t="str">
        <v>failed</v>
      </c>
      <c r="O817">
        <v>36</v>
      </c>
    </row>
    <row r="818" spans="9:15" x14ac:dyDescent="0.25">
      <c r="I818" t="str">
        <v>successful</v>
      </c>
      <c r="J818">
        <v>133</v>
      </c>
      <c r="N818" t="str">
        <v>successful</v>
      </c>
      <c r="O818">
        <v>183</v>
      </c>
    </row>
    <row r="819" spans="9:15" x14ac:dyDescent="0.25">
      <c r="I819" t="str">
        <v>successful</v>
      </c>
      <c r="J819">
        <v>2489</v>
      </c>
      <c r="N819" t="str">
        <v>successful</v>
      </c>
      <c r="O819">
        <v>133</v>
      </c>
    </row>
    <row r="820" spans="9:15" x14ac:dyDescent="0.25">
      <c r="I820" t="str">
        <v>successful</v>
      </c>
      <c r="J820">
        <v>69</v>
      </c>
      <c r="N820" t="str">
        <v>successful</v>
      </c>
      <c r="O820">
        <v>2489</v>
      </c>
    </row>
    <row r="821" spans="9:15" x14ac:dyDescent="0.25">
      <c r="I821" t="str">
        <v>failed</v>
      </c>
      <c r="J821">
        <v>47</v>
      </c>
      <c r="N821" t="str">
        <v>successful</v>
      </c>
      <c r="O821">
        <v>69</v>
      </c>
    </row>
    <row r="822" spans="9:15" hidden="1" x14ac:dyDescent="0.25">
      <c r="I822" t="str">
        <v>successful</v>
      </c>
      <c r="J822">
        <v>279</v>
      </c>
      <c r="N822" t="str">
        <v>failed</v>
      </c>
      <c r="O822">
        <v>47</v>
      </c>
    </row>
    <row r="823" spans="9:15" x14ac:dyDescent="0.25">
      <c r="I823" t="str">
        <v>successful</v>
      </c>
      <c r="J823">
        <v>210</v>
      </c>
      <c r="N823" t="str">
        <v>successful</v>
      </c>
      <c r="O823">
        <v>279</v>
      </c>
    </row>
    <row r="824" spans="9:15" x14ac:dyDescent="0.25">
      <c r="I824" t="str">
        <v>successful</v>
      </c>
      <c r="J824">
        <v>2100</v>
      </c>
      <c r="N824" t="str">
        <v>successful</v>
      </c>
      <c r="O824">
        <v>210</v>
      </c>
    </row>
    <row r="825" spans="9:15" x14ac:dyDescent="0.25">
      <c r="I825" t="str">
        <v>successful</v>
      </c>
      <c r="J825">
        <v>252</v>
      </c>
      <c r="N825" t="str">
        <v>successful</v>
      </c>
      <c r="O825">
        <v>2100</v>
      </c>
    </row>
    <row r="826" spans="9:15" x14ac:dyDescent="0.25">
      <c r="I826" t="str">
        <v>successful</v>
      </c>
      <c r="J826">
        <v>1280</v>
      </c>
      <c r="N826" t="str">
        <v>successful</v>
      </c>
      <c r="O826">
        <v>252</v>
      </c>
    </row>
    <row r="827" spans="9:15" x14ac:dyDescent="0.25">
      <c r="I827" t="str">
        <v>successful</v>
      </c>
      <c r="J827">
        <v>157</v>
      </c>
      <c r="N827" t="str">
        <v>successful</v>
      </c>
      <c r="O827">
        <v>1280</v>
      </c>
    </row>
    <row r="828" spans="9:15" x14ac:dyDescent="0.25">
      <c r="I828" t="str">
        <v>successful</v>
      </c>
      <c r="J828">
        <v>194</v>
      </c>
      <c r="N828" t="str">
        <v>successful</v>
      </c>
      <c r="O828">
        <v>157</v>
      </c>
    </row>
    <row r="829" spans="9:15" x14ac:dyDescent="0.25">
      <c r="I829" t="str">
        <v>successful</v>
      </c>
      <c r="J829">
        <v>82</v>
      </c>
      <c r="N829" t="str">
        <v>successful</v>
      </c>
      <c r="O829">
        <v>194</v>
      </c>
    </row>
    <row r="830" spans="9:15" x14ac:dyDescent="0.25">
      <c r="I830" t="str">
        <v>failed</v>
      </c>
      <c r="J830">
        <v>70</v>
      </c>
      <c r="N830" t="str">
        <v>successful</v>
      </c>
      <c r="O830">
        <v>82</v>
      </c>
    </row>
    <row r="831" spans="9:15" hidden="1" x14ac:dyDescent="0.25">
      <c r="I831" t="str">
        <v>failed</v>
      </c>
      <c r="J831">
        <v>154</v>
      </c>
      <c r="N831" t="str">
        <v>failed</v>
      </c>
      <c r="O831">
        <v>70</v>
      </c>
    </row>
    <row r="832" spans="9:15" hidden="1" x14ac:dyDescent="0.25">
      <c r="I832" t="str">
        <v>failed</v>
      </c>
      <c r="J832">
        <v>22</v>
      </c>
      <c r="N832" t="str">
        <v>failed</v>
      </c>
      <c r="O832">
        <v>154</v>
      </c>
    </row>
    <row r="833" spans="9:15" hidden="1" x14ac:dyDescent="0.25">
      <c r="I833" t="str">
        <v>successful</v>
      </c>
      <c r="J833">
        <v>4233</v>
      </c>
      <c r="N833" t="str">
        <v>failed</v>
      </c>
      <c r="O833">
        <v>22</v>
      </c>
    </row>
    <row r="834" spans="9:15" x14ac:dyDescent="0.25">
      <c r="I834" t="str">
        <v>successful</v>
      </c>
      <c r="J834">
        <v>1297</v>
      </c>
      <c r="N834" t="str">
        <v>successful</v>
      </c>
      <c r="O834">
        <v>4233</v>
      </c>
    </row>
    <row r="835" spans="9:15" x14ac:dyDescent="0.25">
      <c r="I835" t="str">
        <v>successful</v>
      </c>
      <c r="J835">
        <v>165</v>
      </c>
      <c r="N835" t="str">
        <v>successful</v>
      </c>
      <c r="O835">
        <v>1297</v>
      </c>
    </row>
    <row r="836" spans="9:15" x14ac:dyDescent="0.25">
      <c r="I836" t="str">
        <v>successful</v>
      </c>
      <c r="J836">
        <v>119</v>
      </c>
      <c r="N836" t="str">
        <v>successful</v>
      </c>
      <c r="O836">
        <v>165</v>
      </c>
    </row>
    <row r="837" spans="9:15" x14ac:dyDescent="0.25">
      <c r="I837" t="str">
        <v>failed</v>
      </c>
      <c r="J837">
        <v>1758</v>
      </c>
      <c r="N837" t="str">
        <v>successful</v>
      </c>
      <c r="O837">
        <v>119</v>
      </c>
    </row>
    <row r="838" spans="9:15" hidden="1" x14ac:dyDescent="0.25">
      <c r="I838" t="str">
        <v>failed</v>
      </c>
      <c r="J838">
        <v>94</v>
      </c>
      <c r="N838" t="str">
        <v>failed</v>
      </c>
      <c r="O838">
        <v>1758</v>
      </c>
    </row>
    <row r="839" spans="9:15" hidden="1" x14ac:dyDescent="0.25">
      <c r="I839" t="str">
        <v>successful</v>
      </c>
      <c r="J839">
        <v>1797</v>
      </c>
      <c r="N839" t="str">
        <v>failed</v>
      </c>
      <c r="O839">
        <v>94</v>
      </c>
    </row>
    <row r="840" spans="9:15" x14ac:dyDescent="0.25">
      <c r="I840" t="str">
        <v>successful</v>
      </c>
      <c r="J840">
        <v>261</v>
      </c>
      <c r="N840" t="str">
        <v>successful</v>
      </c>
      <c r="O840">
        <v>1797</v>
      </c>
    </row>
    <row r="841" spans="9:15" x14ac:dyDescent="0.25">
      <c r="I841" t="str">
        <v>successful</v>
      </c>
      <c r="J841">
        <v>157</v>
      </c>
      <c r="N841" t="str">
        <v>successful</v>
      </c>
      <c r="O841">
        <v>261</v>
      </c>
    </row>
    <row r="842" spans="9:15" x14ac:dyDescent="0.25">
      <c r="I842" t="str">
        <v>successful</v>
      </c>
      <c r="J842">
        <v>3533</v>
      </c>
      <c r="N842" t="str">
        <v>successful</v>
      </c>
      <c r="O842">
        <v>157</v>
      </c>
    </row>
    <row r="843" spans="9:15" x14ac:dyDescent="0.25">
      <c r="I843" t="str">
        <v>successful</v>
      </c>
      <c r="J843">
        <v>155</v>
      </c>
      <c r="N843" t="str">
        <v>successful</v>
      </c>
      <c r="O843">
        <v>3533</v>
      </c>
    </row>
    <row r="844" spans="9:15" x14ac:dyDescent="0.25">
      <c r="I844" t="str">
        <v>successful</v>
      </c>
      <c r="J844">
        <v>132</v>
      </c>
      <c r="N844" t="str">
        <v>successful</v>
      </c>
      <c r="O844">
        <v>155</v>
      </c>
    </row>
    <row r="845" spans="9:15" x14ac:dyDescent="0.25">
      <c r="I845" t="str">
        <v>failed</v>
      </c>
      <c r="J845">
        <v>33</v>
      </c>
      <c r="N845" t="str">
        <v>successful</v>
      </c>
      <c r="O845">
        <v>132</v>
      </c>
    </row>
    <row r="846" spans="9:15" hidden="1" x14ac:dyDescent="0.25">
      <c r="I846" t="str">
        <v>canceled</v>
      </c>
      <c r="J846">
        <v>94</v>
      </c>
      <c r="N846" t="str">
        <v>failed</v>
      </c>
      <c r="O846">
        <v>33</v>
      </c>
    </row>
    <row r="847" spans="9:15" hidden="1" x14ac:dyDescent="0.25">
      <c r="I847" t="str">
        <v>successful</v>
      </c>
      <c r="J847">
        <v>1354</v>
      </c>
      <c r="N847" t="str">
        <v>canceled</v>
      </c>
      <c r="O847">
        <v>94</v>
      </c>
    </row>
    <row r="848" spans="9:15" x14ac:dyDescent="0.25">
      <c r="I848" t="str">
        <v>successful</v>
      </c>
      <c r="J848">
        <v>48</v>
      </c>
      <c r="N848" t="str">
        <v>successful</v>
      </c>
      <c r="O848">
        <v>1354</v>
      </c>
    </row>
    <row r="849" spans="9:15" x14ac:dyDescent="0.25">
      <c r="I849" t="str">
        <v>successful</v>
      </c>
      <c r="J849">
        <v>110</v>
      </c>
      <c r="N849" t="str">
        <v>successful</v>
      </c>
      <c r="O849">
        <v>48</v>
      </c>
    </row>
    <row r="850" spans="9:15" x14ac:dyDescent="0.25">
      <c r="I850" t="str">
        <v>successful</v>
      </c>
      <c r="J850">
        <v>172</v>
      </c>
      <c r="N850" t="str">
        <v>successful</v>
      </c>
      <c r="O850">
        <v>110</v>
      </c>
    </row>
    <row r="851" spans="9:15" x14ac:dyDescent="0.25">
      <c r="I851" t="str">
        <v>successful</v>
      </c>
      <c r="J851">
        <v>307</v>
      </c>
      <c r="N851" t="str">
        <v>successful</v>
      </c>
      <c r="O851">
        <v>172</v>
      </c>
    </row>
    <row r="852" spans="9:15" x14ac:dyDescent="0.25">
      <c r="I852" t="str">
        <v>failed</v>
      </c>
      <c r="J852">
        <v>1</v>
      </c>
      <c r="N852" t="str">
        <v>successful</v>
      </c>
      <c r="O852">
        <v>307</v>
      </c>
    </row>
    <row r="853" spans="9:15" hidden="1" x14ac:dyDescent="0.25">
      <c r="I853" t="str">
        <v>successful</v>
      </c>
      <c r="J853">
        <v>160</v>
      </c>
      <c r="N853" t="str">
        <v>failed</v>
      </c>
      <c r="O853">
        <v>1</v>
      </c>
    </row>
    <row r="854" spans="9:15" x14ac:dyDescent="0.25">
      <c r="I854" t="str">
        <v>failed</v>
      </c>
      <c r="J854">
        <v>31</v>
      </c>
      <c r="N854" t="str">
        <v>successful</v>
      </c>
      <c r="O854">
        <v>160</v>
      </c>
    </row>
    <row r="855" spans="9:15" hidden="1" x14ac:dyDescent="0.25">
      <c r="I855" t="str">
        <v>successful</v>
      </c>
      <c r="J855">
        <v>1467</v>
      </c>
      <c r="N855" t="str">
        <v>failed</v>
      </c>
      <c r="O855">
        <v>31</v>
      </c>
    </row>
    <row r="856" spans="9:15" x14ac:dyDescent="0.25">
      <c r="I856" t="str">
        <v>successful</v>
      </c>
      <c r="J856">
        <v>2662</v>
      </c>
      <c r="N856" t="str">
        <v>successful</v>
      </c>
      <c r="O856">
        <v>1467</v>
      </c>
    </row>
    <row r="857" spans="9:15" x14ac:dyDescent="0.25">
      <c r="I857" t="str">
        <v>successful</v>
      </c>
      <c r="J857">
        <v>452</v>
      </c>
      <c r="N857" t="str">
        <v>successful</v>
      </c>
      <c r="O857">
        <v>2662</v>
      </c>
    </row>
    <row r="858" spans="9:15" x14ac:dyDescent="0.25">
      <c r="I858" t="str">
        <v>successful</v>
      </c>
      <c r="J858">
        <v>158</v>
      </c>
      <c r="N858" t="str">
        <v>successful</v>
      </c>
      <c r="O858">
        <v>452</v>
      </c>
    </row>
    <row r="859" spans="9:15" x14ac:dyDescent="0.25">
      <c r="I859" t="str">
        <v>successful</v>
      </c>
      <c r="J859">
        <v>225</v>
      </c>
      <c r="N859" t="str">
        <v>successful</v>
      </c>
      <c r="O859">
        <v>158</v>
      </c>
    </row>
    <row r="860" spans="9:15" x14ac:dyDescent="0.25">
      <c r="I860" t="str">
        <v>failed</v>
      </c>
      <c r="J860">
        <v>35</v>
      </c>
      <c r="N860" t="str">
        <v>successful</v>
      </c>
      <c r="O860">
        <v>225</v>
      </c>
    </row>
    <row r="861" spans="9:15" hidden="1" x14ac:dyDescent="0.25">
      <c r="I861" t="str">
        <v>failed</v>
      </c>
      <c r="J861">
        <v>63</v>
      </c>
      <c r="N861" t="str">
        <v>failed</v>
      </c>
      <c r="O861">
        <v>35</v>
      </c>
    </row>
    <row r="862" spans="9:15" hidden="1" x14ac:dyDescent="0.25">
      <c r="I862" t="str">
        <v>successful</v>
      </c>
      <c r="J862">
        <v>65</v>
      </c>
      <c r="N862" t="str">
        <v>failed</v>
      </c>
      <c r="O862">
        <v>63</v>
      </c>
    </row>
    <row r="863" spans="9:15" x14ac:dyDescent="0.25">
      <c r="I863" t="str">
        <v>successful</v>
      </c>
      <c r="J863">
        <v>163</v>
      </c>
      <c r="N863" t="str">
        <v>successful</v>
      </c>
      <c r="O863">
        <v>65</v>
      </c>
    </row>
    <row r="864" spans="9:15" x14ac:dyDescent="0.25">
      <c r="I864" t="str">
        <v>successful</v>
      </c>
      <c r="J864">
        <v>85</v>
      </c>
      <c r="N864" t="str">
        <v>successful</v>
      </c>
      <c r="O864">
        <v>163</v>
      </c>
    </row>
    <row r="865" spans="9:15" x14ac:dyDescent="0.25">
      <c r="I865" t="str">
        <v>successful</v>
      </c>
      <c r="J865">
        <v>217</v>
      </c>
      <c r="N865" t="str">
        <v>successful</v>
      </c>
      <c r="O865">
        <v>85</v>
      </c>
    </row>
    <row r="866" spans="9:15" x14ac:dyDescent="0.25">
      <c r="I866" t="str">
        <v>successful</v>
      </c>
      <c r="J866">
        <v>150</v>
      </c>
      <c r="N866" t="str">
        <v>successful</v>
      </c>
      <c r="O866">
        <v>217</v>
      </c>
    </row>
    <row r="867" spans="9:15" x14ac:dyDescent="0.25">
      <c r="I867" t="str">
        <v>successful</v>
      </c>
      <c r="J867">
        <v>3272</v>
      </c>
      <c r="N867" t="str">
        <v>successful</v>
      </c>
      <c r="O867">
        <v>150</v>
      </c>
    </row>
    <row r="868" spans="9:15" x14ac:dyDescent="0.25">
      <c r="I868" t="str">
        <v>canceled</v>
      </c>
      <c r="J868">
        <v>898</v>
      </c>
      <c r="N868" t="str">
        <v>successful</v>
      </c>
      <c r="O868">
        <v>3272</v>
      </c>
    </row>
    <row r="869" spans="9:15" hidden="1" x14ac:dyDescent="0.25">
      <c r="I869" t="str">
        <v>successful</v>
      </c>
      <c r="J869">
        <v>300</v>
      </c>
      <c r="N869" t="str">
        <v>canceled</v>
      </c>
      <c r="O869">
        <v>898</v>
      </c>
    </row>
    <row r="870" spans="9:15" x14ac:dyDescent="0.25">
      <c r="I870" t="str">
        <v>successful</v>
      </c>
      <c r="J870">
        <v>126</v>
      </c>
      <c r="N870" t="str">
        <v>successful</v>
      </c>
      <c r="O870">
        <v>300</v>
      </c>
    </row>
    <row r="871" spans="9:15" x14ac:dyDescent="0.25">
      <c r="I871" t="str">
        <v>failed</v>
      </c>
      <c r="J871">
        <v>526</v>
      </c>
      <c r="N871" t="str">
        <v>successful</v>
      </c>
      <c r="O871">
        <v>126</v>
      </c>
    </row>
    <row r="872" spans="9:15" hidden="1" x14ac:dyDescent="0.25">
      <c r="I872" t="str">
        <v>failed</v>
      </c>
      <c r="J872">
        <v>121</v>
      </c>
      <c r="N872" t="str">
        <v>failed</v>
      </c>
      <c r="O872">
        <v>526</v>
      </c>
    </row>
    <row r="873" spans="9:15" hidden="1" x14ac:dyDescent="0.25">
      <c r="I873" t="str">
        <v>successful</v>
      </c>
      <c r="J873">
        <v>2320</v>
      </c>
      <c r="N873" t="str">
        <v>failed</v>
      </c>
      <c r="O873">
        <v>121</v>
      </c>
    </row>
    <row r="874" spans="9:15" x14ac:dyDescent="0.25">
      <c r="I874" t="str">
        <v>successful</v>
      </c>
      <c r="J874">
        <v>81</v>
      </c>
      <c r="N874" t="str">
        <v>successful</v>
      </c>
      <c r="O874">
        <v>2320</v>
      </c>
    </row>
    <row r="875" spans="9:15" x14ac:dyDescent="0.25">
      <c r="I875" t="str">
        <v>successful</v>
      </c>
      <c r="J875">
        <v>1887</v>
      </c>
      <c r="N875" t="str">
        <v>successful</v>
      </c>
      <c r="O875">
        <v>81</v>
      </c>
    </row>
    <row r="876" spans="9:15" x14ac:dyDescent="0.25">
      <c r="I876" t="str">
        <v>successful</v>
      </c>
      <c r="J876">
        <v>4358</v>
      </c>
      <c r="N876" t="str">
        <v>successful</v>
      </c>
      <c r="O876">
        <v>1887</v>
      </c>
    </row>
    <row r="877" spans="9:15" x14ac:dyDescent="0.25">
      <c r="I877" t="str">
        <v>failed</v>
      </c>
      <c r="J877">
        <v>67</v>
      </c>
      <c r="N877" t="str">
        <v>successful</v>
      </c>
      <c r="O877">
        <v>4358</v>
      </c>
    </row>
    <row r="878" spans="9:15" hidden="1" x14ac:dyDescent="0.25">
      <c r="I878" t="str">
        <v>failed</v>
      </c>
      <c r="J878">
        <v>57</v>
      </c>
      <c r="N878" t="str">
        <v>failed</v>
      </c>
      <c r="O878">
        <v>67</v>
      </c>
    </row>
    <row r="879" spans="9:15" hidden="1" x14ac:dyDescent="0.25">
      <c r="I879" t="str">
        <v>failed</v>
      </c>
      <c r="J879">
        <v>1229</v>
      </c>
      <c r="N879" t="str">
        <v>failed</v>
      </c>
      <c r="O879">
        <v>57</v>
      </c>
    </row>
    <row r="880" spans="9:15" hidden="1" x14ac:dyDescent="0.25">
      <c r="I880" t="str">
        <v>failed</v>
      </c>
      <c r="J880">
        <v>12</v>
      </c>
      <c r="N880" t="str">
        <v>failed</v>
      </c>
      <c r="O880">
        <v>1229</v>
      </c>
    </row>
    <row r="881" spans="9:15" hidden="1" x14ac:dyDescent="0.25">
      <c r="I881" t="str">
        <v>successful</v>
      </c>
      <c r="J881">
        <v>53</v>
      </c>
      <c r="N881" t="str">
        <v>failed</v>
      </c>
      <c r="O881">
        <v>12</v>
      </c>
    </row>
    <row r="882" spans="9:15" x14ac:dyDescent="0.25">
      <c r="I882" t="str">
        <v>successful</v>
      </c>
      <c r="J882">
        <v>2414</v>
      </c>
      <c r="N882" t="str">
        <v>successful</v>
      </c>
      <c r="O882">
        <v>53</v>
      </c>
    </row>
    <row r="883" spans="9:15" x14ac:dyDescent="0.25">
      <c r="I883" t="str">
        <v>failed</v>
      </c>
      <c r="J883">
        <v>452</v>
      </c>
      <c r="N883" t="str">
        <v>successful</v>
      </c>
      <c r="O883">
        <v>2414</v>
      </c>
    </row>
    <row r="884" spans="9:15" hidden="1" x14ac:dyDescent="0.25">
      <c r="I884" t="str">
        <v>successful</v>
      </c>
      <c r="J884">
        <v>80</v>
      </c>
      <c r="N884" t="str">
        <v>failed</v>
      </c>
      <c r="O884">
        <v>452</v>
      </c>
    </row>
    <row r="885" spans="9:15" x14ac:dyDescent="0.25">
      <c r="I885" t="str">
        <v>successful</v>
      </c>
      <c r="J885">
        <v>193</v>
      </c>
      <c r="N885" t="str">
        <v>successful</v>
      </c>
      <c r="O885">
        <v>80</v>
      </c>
    </row>
    <row r="886" spans="9:15" x14ac:dyDescent="0.25">
      <c r="I886" t="str">
        <v>failed</v>
      </c>
      <c r="J886">
        <v>1886</v>
      </c>
      <c r="N886" t="str">
        <v>successful</v>
      </c>
      <c r="O886">
        <v>193</v>
      </c>
    </row>
    <row r="887" spans="9:15" hidden="1" x14ac:dyDescent="0.25">
      <c r="I887" t="str">
        <v>successful</v>
      </c>
      <c r="J887">
        <v>52</v>
      </c>
      <c r="N887" t="str">
        <v>failed</v>
      </c>
      <c r="O887">
        <v>1886</v>
      </c>
    </row>
    <row r="888" spans="9:15" x14ac:dyDescent="0.25">
      <c r="I888" t="str">
        <v>failed</v>
      </c>
      <c r="J888">
        <v>1825</v>
      </c>
      <c r="N888" t="str">
        <v>successful</v>
      </c>
      <c r="O888">
        <v>52</v>
      </c>
    </row>
    <row r="889" spans="9:15" hidden="1" x14ac:dyDescent="0.25">
      <c r="I889" t="str">
        <v>failed</v>
      </c>
      <c r="J889">
        <v>31</v>
      </c>
      <c r="N889" t="str">
        <v>failed</v>
      </c>
      <c r="O889">
        <v>1825</v>
      </c>
    </row>
    <row r="890" spans="9:15" hidden="1" x14ac:dyDescent="0.25">
      <c r="I890" t="str">
        <v>successful</v>
      </c>
      <c r="J890">
        <v>290</v>
      </c>
      <c r="N890" t="str">
        <v>failed</v>
      </c>
      <c r="O890">
        <v>31</v>
      </c>
    </row>
    <row r="891" spans="9:15" x14ac:dyDescent="0.25">
      <c r="I891" t="str">
        <v>successful</v>
      </c>
      <c r="J891">
        <v>122</v>
      </c>
      <c r="N891" t="str">
        <v>successful</v>
      </c>
      <c r="O891">
        <v>290</v>
      </c>
    </row>
    <row r="892" spans="9:15" x14ac:dyDescent="0.25">
      <c r="I892" t="str">
        <v>successful</v>
      </c>
      <c r="J892">
        <v>1470</v>
      </c>
      <c r="N892" t="str">
        <v>successful</v>
      </c>
      <c r="O892">
        <v>122</v>
      </c>
    </row>
    <row r="893" spans="9:15" x14ac:dyDescent="0.25">
      <c r="I893" t="str">
        <v>successful</v>
      </c>
      <c r="J893">
        <v>165</v>
      </c>
      <c r="N893" t="str">
        <v>successful</v>
      </c>
      <c r="O893">
        <v>1470</v>
      </c>
    </row>
    <row r="894" spans="9:15" x14ac:dyDescent="0.25">
      <c r="I894" t="str">
        <v>successful</v>
      </c>
      <c r="J894">
        <v>182</v>
      </c>
      <c r="N894" t="str">
        <v>successful</v>
      </c>
      <c r="O894">
        <v>165</v>
      </c>
    </row>
    <row r="895" spans="9:15" x14ac:dyDescent="0.25">
      <c r="I895" t="str">
        <v>successful</v>
      </c>
      <c r="J895">
        <v>199</v>
      </c>
      <c r="N895" t="str">
        <v>successful</v>
      </c>
      <c r="O895">
        <v>182</v>
      </c>
    </row>
    <row r="896" spans="9:15" x14ac:dyDescent="0.25">
      <c r="I896" t="str">
        <v>successful</v>
      </c>
      <c r="J896">
        <v>56</v>
      </c>
      <c r="N896" t="str">
        <v>successful</v>
      </c>
      <c r="O896">
        <v>199</v>
      </c>
    </row>
    <row r="897" spans="9:15" x14ac:dyDescent="0.25">
      <c r="I897" t="str">
        <v>failed</v>
      </c>
      <c r="J897">
        <v>107</v>
      </c>
      <c r="N897" t="str">
        <v>successful</v>
      </c>
      <c r="O897">
        <v>56</v>
      </c>
    </row>
    <row r="898" spans="9:15" hidden="1" x14ac:dyDescent="0.25">
      <c r="I898" t="str">
        <v>successful</v>
      </c>
      <c r="J898">
        <v>1460</v>
      </c>
      <c r="N898" t="str">
        <v>failed</v>
      </c>
      <c r="O898">
        <v>107</v>
      </c>
    </row>
    <row r="899" spans="9:15" x14ac:dyDescent="0.25">
      <c r="I899" t="str">
        <v>failed</v>
      </c>
      <c r="J899">
        <v>27</v>
      </c>
      <c r="N899" t="str">
        <v>successful</v>
      </c>
      <c r="O899">
        <v>1460</v>
      </c>
    </row>
    <row r="900" spans="9:15" hidden="1" x14ac:dyDescent="0.25">
      <c r="I900" t="str">
        <v>failed</v>
      </c>
      <c r="J900">
        <v>1221</v>
      </c>
      <c r="N900" t="str">
        <v>failed</v>
      </c>
      <c r="O900">
        <v>27</v>
      </c>
    </row>
    <row r="901" spans="9:15" hidden="1" x14ac:dyDescent="0.25">
      <c r="I901" t="str">
        <v>successful</v>
      </c>
      <c r="J901">
        <v>123</v>
      </c>
      <c r="N901" t="str">
        <v>failed</v>
      </c>
      <c r="O901">
        <v>1221</v>
      </c>
    </row>
    <row r="902" spans="9:15" x14ac:dyDescent="0.25">
      <c r="I902" t="str">
        <v>failed</v>
      </c>
      <c r="J902">
        <v>1</v>
      </c>
      <c r="N902" t="str">
        <v>successful</v>
      </c>
      <c r="O902">
        <v>123</v>
      </c>
    </row>
    <row r="903" spans="9:15" hidden="1" x14ac:dyDescent="0.25">
      <c r="I903" t="str">
        <v>successful</v>
      </c>
      <c r="J903">
        <v>159</v>
      </c>
      <c r="N903" t="str">
        <v>failed</v>
      </c>
      <c r="O903">
        <v>1</v>
      </c>
    </row>
    <row r="904" spans="9:15" x14ac:dyDescent="0.25">
      <c r="I904" t="str">
        <v>successful</v>
      </c>
      <c r="J904">
        <v>110</v>
      </c>
      <c r="N904" t="str">
        <v>successful</v>
      </c>
      <c r="O904">
        <v>159</v>
      </c>
    </row>
    <row r="905" spans="9:15" x14ac:dyDescent="0.25">
      <c r="I905" t="str">
        <v>live</v>
      </c>
      <c r="J905">
        <v>14</v>
      </c>
      <c r="N905" t="str">
        <v>successful</v>
      </c>
      <c r="O905">
        <v>110</v>
      </c>
    </row>
    <row r="906" spans="9:15" hidden="1" x14ac:dyDescent="0.25">
      <c r="I906" t="str">
        <v>failed</v>
      </c>
      <c r="J906">
        <v>16</v>
      </c>
      <c r="N906" t="str">
        <v>live</v>
      </c>
      <c r="O906">
        <v>14</v>
      </c>
    </row>
    <row r="907" spans="9:15" hidden="1" x14ac:dyDescent="0.25">
      <c r="I907" t="str">
        <v>successful</v>
      </c>
      <c r="J907">
        <v>236</v>
      </c>
      <c r="N907" t="str">
        <v>failed</v>
      </c>
      <c r="O907">
        <v>16</v>
      </c>
    </row>
    <row r="908" spans="9:15" x14ac:dyDescent="0.25">
      <c r="I908" t="str">
        <v>successful</v>
      </c>
      <c r="J908">
        <v>191</v>
      </c>
      <c r="N908" t="str">
        <v>successful</v>
      </c>
      <c r="O908">
        <v>236</v>
      </c>
    </row>
    <row r="909" spans="9:15" x14ac:dyDescent="0.25">
      <c r="I909" t="str">
        <v>failed</v>
      </c>
      <c r="J909">
        <v>41</v>
      </c>
      <c r="N909" t="str">
        <v>successful</v>
      </c>
      <c r="O909">
        <v>191</v>
      </c>
    </row>
    <row r="910" spans="9:15" hidden="1" x14ac:dyDescent="0.25">
      <c r="I910" t="str">
        <v>successful</v>
      </c>
      <c r="J910">
        <v>3934</v>
      </c>
      <c r="N910" t="str">
        <v>failed</v>
      </c>
      <c r="O910">
        <v>41</v>
      </c>
    </row>
    <row r="911" spans="9:15" x14ac:dyDescent="0.25">
      <c r="I911" t="str">
        <v>successful</v>
      </c>
      <c r="J911">
        <v>80</v>
      </c>
      <c r="N911" t="str">
        <v>successful</v>
      </c>
      <c r="O911">
        <v>3934</v>
      </c>
    </row>
    <row r="912" spans="9:15" x14ac:dyDescent="0.25">
      <c r="I912" t="str">
        <v>canceled</v>
      </c>
      <c r="J912">
        <v>296</v>
      </c>
      <c r="N912" t="str">
        <v>successful</v>
      </c>
      <c r="O912">
        <v>80</v>
      </c>
    </row>
    <row r="913" spans="9:15" hidden="1" x14ac:dyDescent="0.25">
      <c r="I913" t="str">
        <v>successful</v>
      </c>
      <c r="J913">
        <v>462</v>
      </c>
      <c r="N913" t="str">
        <v>canceled</v>
      </c>
      <c r="O913">
        <v>296</v>
      </c>
    </row>
    <row r="914" spans="9:15" x14ac:dyDescent="0.25">
      <c r="I914" t="str">
        <v>successful</v>
      </c>
      <c r="J914">
        <v>179</v>
      </c>
      <c r="N914" t="str">
        <v>successful</v>
      </c>
      <c r="O914">
        <v>462</v>
      </c>
    </row>
    <row r="915" spans="9:15" x14ac:dyDescent="0.25">
      <c r="I915" t="str">
        <v>failed</v>
      </c>
      <c r="J915">
        <v>523</v>
      </c>
      <c r="N915" t="str">
        <v>successful</v>
      </c>
      <c r="O915">
        <v>179</v>
      </c>
    </row>
    <row r="916" spans="9:15" hidden="1" x14ac:dyDescent="0.25">
      <c r="I916" t="str">
        <v>failed</v>
      </c>
      <c r="J916">
        <v>141</v>
      </c>
      <c r="N916" t="str">
        <v>failed</v>
      </c>
      <c r="O916">
        <v>523</v>
      </c>
    </row>
    <row r="917" spans="9:15" hidden="1" x14ac:dyDescent="0.25">
      <c r="I917" t="str">
        <v>successful</v>
      </c>
      <c r="J917">
        <v>1866</v>
      </c>
      <c r="N917" t="str">
        <v>failed</v>
      </c>
      <c r="O917">
        <v>141</v>
      </c>
    </row>
    <row r="918" spans="9:15" x14ac:dyDescent="0.25">
      <c r="I918" t="str">
        <v>failed</v>
      </c>
      <c r="J918">
        <v>52</v>
      </c>
      <c r="N918" t="str">
        <v>successful</v>
      </c>
      <c r="O918">
        <v>1866</v>
      </c>
    </row>
    <row r="919" spans="9:15" hidden="1" x14ac:dyDescent="0.25">
      <c r="I919" t="str">
        <v>live</v>
      </c>
      <c r="J919">
        <v>27</v>
      </c>
      <c r="N919" t="str">
        <v>failed</v>
      </c>
      <c r="O919">
        <v>52</v>
      </c>
    </row>
    <row r="920" spans="9:15" hidden="1" x14ac:dyDescent="0.25">
      <c r="I920" t="str">
        <v>successful</v>
      </c>
      <c r="J920">
        <v>156</v>
      </c>
      <c r="N920" t="str">
        <v>live</v>
      </c>
      <c r="O920">
        <v>27</v>
      </c>
    </row>
    <row r="921" spans="9:15" x14ac:dyDescent="0.25">
      <c r="I921" t="str">
        <v>failed</v>
      </c>
      <c r="J921">
        <v>225</v>
      </c>
      <c r="N921" t="str">
        <v>successful</v>
      </c>
      <c r="O921">
        <v>156</v>
      </c>
    </row>
    <row r="922" spans="9:15" hidden="1" x14ac:dyDescent="0.25">
      <c r="I922" t="str">
        <v>successful</v>
      </c>
      <c r="J922">
        <v>255</v>
      </c>
      <c r="N922" t="str">
        <v>failed</v>
      </c>
      <c r="O922">
        <v>225</v>
      </c>
    </row>
    <row r="923" spans="9:15" x14ac:dyDescent="0.25">
      <c r="I923" t="str">
        <v>failed</v>
      </c>
      <c r="J923">
        <v>38</v>
      </c>
      <c r="N923" t="str">
        <v>successful</v>
      </c>
      <c r="O923">
        <v>255</v>
      </c>
    </row>
    <row r="924" spans="9:15" hidden="1" x14ac:dyDescent="0.25">
      <c r="I924" t="str">
        <v>successful</v>
      </c>
      <c r="J924">
        <v>2261</v>
      </c>
      <c r="N924" t="str">
        <v>failed</v>
      </c>
      <c r="O924">
        <v>38</v>
      </c>
    </row>
    <row r="925" spans="9:15" x14ac:dyDescent="0.25">
      <c r="I925" t="str">
        <v>successful</v>
      </c>
      <c r="J925">
        <v>40</v>
      </c>
      <c r="N925" t="str">
        <v>successful</v>
      </c>
      <c r="O925">
        <v>2261</v>
      </c>
    </row>
    <row r="926" spans="9:15" x14ac:dyDescent="0.25">
      <c r="I926" t="str">
        <v>successful</v>
      </c>
      <c r="J926">
        <v>2289</v>
      </c>
      <c r="N926" t="str">
        <v>successful</v>
      </c>
      <c r="O926">
        <v>40</v>
      </c>
    </row>
    <row r="927" spans="9:15" x14ac:dyDescent="0.25">
      <c r="I927" t="str">
        <v>successful</v>
      </c>
      <c r="J927">
        <v>65</v>
      </c>
      <c r="N927" t="str">
        <v>successful</v>
      </c>
      <c r="O927">
        <v>2289</v>
      </c>
    </row>
    <row r="928" spans="9:15" x14ac:dyDescent="0.25">
      <c r="I928" t="str">
        <v>failed</v>
      </c>
      <c r="J928">
        <v>15</v>
      </c>
      <c r="N928" t="str">
        <v>successful</v>
      </c>
      <c r="O928">
        <v>65</v>
      </c>
    </row>
    <row r="929" spans="9:15" hidden="1" x14ac:dyDescent="0.25">
      <c r="I929" t="str">
        <v>failed</v>
      </c>
      <c r="J929">
        <v>37</v>
      </c>
      <c r="N929" t="str">
        <v>failed</v>
      </c>
      <c r="O929">
        <v>15</v>
      </c>
    </row>
    <row r="930" spans="9:15" hidden="1" x14ac:dyDescent="0.25">
      <c r="I930" t="str">
        <v>successful</v>
      </c>
      <c r="J930">
        <v>3777</v>
      </c>
      <c r="N930" t="str">
        <v>failed</v>
      </c>
      <c r="O930">
        <v>37</v>
      </c>
    </row>
    <row r="931" spans="9:15" x14ac:dyDescent="0.25">
      <c r="I931" t="str">
        <v>successful</v>
      </c>
      <c r="J931">
        <v>184</v>
      </c>
      <c r="N931" t="str">
        <v>successful</v>
      </c>
      <c r="O931">
        <v>3777</v>
      </c>
    </row>
    <row r="932" spans="9:15" x14ac:dyDescent="0.25">
      <c r="I932" t="str">
        <v>successful</v>
      </c>
      <c r="J932">
        <v>85</v>
      </c>
      <c r="N932" t="str">
        <v>successful</v>
      </c>
      <c r="O932">
        <v>184</v>
      </c>
    </row>
    <row r="933" spans="9:15" x14ac:dyDescent="0.25">
      <c r="I933" t="str">
        <v>failed</v>
      </c>
      <c r="J933">
        <v>112</v>
      </c>
      <c r="N933" t="str">
        <v>successful</v>
      </c>
      <c r="O933">
        <v>85</v>
      </c>
    </row>
    <row r="934" spans="9:15" hidden="1" x14ac:dyDescent="0.25">
      <c r="I934" t="str">
        <v>successful</v>
      </c>
      <c r="J934">
        <v>144</v>
      </c>
      <c r="N934" t="str">
        <v>failed</v>
      </c>
      <c r="O934">
        <v>112</v>
      </c>
    </row>
    <row r="935" spans="9:15" x14ac:dyDescent="0.25">
      <c r="I935" t="str">
        <v>successful</v>
      </c>
      <c r="J935">
        <v>1902</v>
      </c>
      <c r="N935" t="str">
        <v>successful</v>
      </c>
      <c r="O935">
        <v>144</v>
      </c>
    </row>
    <row r="936" spans="9:15" x14ac:dyDescent="0.25">
      <c r="I936" t="str">
        <v>successful</v>
      </c>
      <c r="J936">
        <v>105</v>
      </c>
      <c r="N936" t="str">
        <v>successful</v>
      </c>
      <c r="O936">
        <v>1902</v>
      </c>
    </row>
    <row r="937" spans="9:15" x14ac:dyDescent="0.25">
      <c r="I937" t="str">
        <v>successful</v>
      </c>
      <c r="J937">
        <v>132</v>
      </c>
      <c r="N937" t="str">
        <v>successful</v>
      </c>
      <c r="O937">
        <v>105</v>
      </c>
    </row>
    <row r="938" spans="9:15" x14ac:dyDescent="0.25">
      <c r="I938" t="str">
        <v>failed</v>
      </c>
      <c r="J938">
        <v>21</v>
      </c>
      <c r="N938" t="str">
        <v>successful</v>
      </c>
      <c r="O938">
        <v>132</v>
      </c>
    </row>
    <row r="939" spans="9:15" hidden="1" x14ac:dyDescent="0.25">
      <c r="I939" t="str">
        <v>canceled</v>
      </c>
      <c r="J939">
        <v>976</v>
      </c>
      <c r="N939" t="str">
        <v>failed</v>
      </c>
      <c r="O939">
        <v>21</v>
      </c>
    </row>
    <row r="940" spans="9:15" hidden="1" x14ac:dyDescent="0.25">
      <c r="I940" t="str">
        <v>successful</v>
      </c>
      <c r="J940">
        <v>96</v>
      </c>
      <c r="N940" t="str">
        <v>canceled</v>
      </c>
      <c r="O940">
        <v>976</v>
      </c>
    </row>
    <row r="941" spans="9:15" x14ac:dyDescent="0.25">
      <c r="I941" t="str">
        <v>failed</v>
      </c>
      <c r="J941">
        <v>67</v>
      </c>
      <c r="N941" t="str">
        <v>successful</v>
      </c>
      <c r="O941">
        <v>96</v>
      </c>
    </row>
    <row r="942" spans="9:15" hidden="1" x14ac:dyDescent="0.25">
      <c r="I942" t="str">
        <v>live</v>
      </c>
      <c r="J942">
        <v>66</v>
      </c>
      <c r="N942" t="str">
        <v>failed</v>
      </c>
      <c r="O942">
        <v>67</v>
      </c>
    </row>
    <row r="943" spans="9:15" hidden="1" x14ac:dyDescent="0.25">
      <c r="I943" t="str">
        <v>failed</v>
      </c>
      <c r="J943">
        <v>78</v>
      </c>
      <c r="N943" t="str">
        <v>live</v>
      </c>
      <c r="O943">
        <v>66</v>
      </c>
    </row>
    <row r="944" spans="9:15" hidden="1" x14ac:dyDescent="0.25">
      <c r="I944" t="str">
        <v>failed</v>
      </c>
      <c r="J944">
        <v>67</v>
      </c>
      <c r="N944" t="str">
        <v>failed</v>
      </c>
      <c r="O944">
        <v>78</v>
      </c>
    </row>
    <row r="945" spans="9:15" hidden="1" x14ac:dyDescent="0.25">
      <c r="I945" t="str">
        <v>successful</v>
      </c>
      <c r="J945">
        <v>114</v>
      </c>
      <c r="N945" t="str">
        <v>failed</v>
      </c>
      <c r="O945">
        <v>67</v>
      </c>
    </row>
    <row r="946" spans="9:15" x14ac:dyDescent="0.25">
      <c r="I946" t="str">
        <v>failed</v>
      </c>
      <c r="J946">
        <v>263</v>
      </c>
      <c r="N946" t="str">
        <v>successful</v>
      </c>
      <c r="O946">
        <v>114</v>
      </c>
    </row>
    <row r="947" spans="9:15" hidden="1" x14ac:dyDescent="0.25">
      <c r="I947" t="str">
        <v>failed</v>
      </c>
      <c r="J947">
        <v>1691</v>
      </c>
      <c r="N947" t="str">
        <v>failed</v>
      </c>
      <c r="O947">
        <v>263</v>
      </c>
    </row>
    <row r="948" spans="9:15" hidden="1" x14ac:dyDescent="0.25">
      <c r="I948" t="str">
        <v>failed</v>
      </c>
      <c r="J948">
        <v>181</v>
      </c>
      <c r="N948" t="str">
        <v>failed</v>
      </c>
      <c r="O948">
        <v>1691</v>
      </c>
    </row>
    <row r="949" spans="9:15" hidden="1" x14ac:dyDescent="0.25">
      <c r="I949" t="str">
        <v>failed</v>
      </c>
      <c r="J949">
        <v>13</v>
      </c>
      <c r="N949" t="str">
        <v>failed</v>
      </c>
      <c r="O949">
        <v>181</v>
      </c>
    </row>
    <row r="950" spans="9:15" hidden="1" x14ac:dyDescent="0.25">
      <c r="I950" t="str">
        <v>canceled</v>
      </c>
      <c r="J950">
        <v>160</v>
      </c>
      <c r="N950" t="str">
        <v>failed</v>
      </c>
      <c r="O950">
        <v>13</v>
      </c>
    </row>
    <row r="951" spans="9:15" hidden="1" x14ac:dyDescent="0.25">
      <c r="I951" t="str">
        <v>successful</v>
      </c>
      <c r="J951">
        <v>203</v>
      </c>
      <c r="N951" t="str">
        <v>canceled</v>
      </c>
      <c r="O951">
        <v>160</v>
      </c>
    </row>
    <row r="952" spans="9:15" x14ac:dyDescent="0.25">
      <c r="I952" t="str">
        <v>failed</v>
      </c>
      <c r="J952">
        <v>1</v>
      </c>
      <c r="N952" t="str">
        <v>successful</v>
      </c>
      <c r="O952">
        <v>203</v>
      </c>
    </row>
    <row r="953" spans="9:15" hidden="1" x14ac:dyDescent="0.25">
      <c r="I953" t="str">
        <v>successful</v>
      </c>
      <c r="J953">
        <v>1559</v>
      </c>
      <c r="N953" t="str">
        <v>failed</v>
      </c>
      <c r="O953">
        <v>1</v>
      </c>
    </row>
    <row r="954" spans="9:15" x14ac:dyDescent="0.25">
      <c r="I954" t="str">
        <v>canceled</v>
      </c>
      <c r="J954">
        <v>2266</v>
      </c>
      <c r="N954" t="str">
        <v>successful</v>
      </c>
      <c r="O954">
        <v>1559</v>
      </c>
    </row>
    <row r="955" spans="9:15" hidden="1" x14ac:dyDescent="0.25">
      <c r="I955" t="str">
        <v>failed</v>
      </c>
      <c r="J955">
        <v>21</v>
      </c>
      <c r="N955" t="str">
        <v>canceled</v>
      </c>
      <c r="O955">
        <v>2266</v>
      </c>
    </row>
    <row r="956" spans="9:15" hidden="1" x14ac:dyDescent="0.25">
      <c r="I956" t="str">
        <v>successful</v>
      </c>
      <c r="J956">
        <v>1548</v>
      </c>
      <c r="N956" t="str">
        <v>failed</v>
      </c>
      <c r="O956">
        <v>21</v>
      </c>
    </row>
    <row r="957" spans="9:15" x14ac:dyDescent="0.25">
      <c r="I957" t="str">
        <v>successful</v>
      </c>
      <c r="J957">
        <v>80</v>
      </c>
      <c r="N957" t="str">
        <v>successful</v>
      </c>
      <c r="O957">
        <v>1548</v>
      </c>
    </row>
    <row r="958" spans="9:15" x14ac:dyDescent="0.25">
      <c r="I958" t="str">
        <v>failed</v>
      </c>
      <c r="J958">
        <v>830</v>
      </c>
      <c r="N958" t="str">
        <v>successful</v>
      </c>
      <c r="O958">
        <v>80</v>
      </c>
    </row>
    <row r="959" spans="9:15" hidden="1" x14ac:dyDescent="0.25">
      <c r="I959" t="str">
        <v>successful</v>
      </c>
      <c r="J959">
        <v>131</v>
      </c>
      <c r="N959" t="str">
        <v>failed</v>
      </c>
      <c r="O959">
        <v>830</v>
      </c>
    </row>
    <row r="960" spans="9:15" x14ac:dyDescent="0.25">
      <c r="I960" t="str">
        <v>successful</v>
      </c>
      <c r="J960">
        <v>112</v>
      </c>
      <c r="N960" t="str">
        <v>successful</v>
      </c>
      <c r="O960">
        <v>131</v>
      </c>
    </row>
    <row r="961" spans="9:15" x14ac:dyDescent="0.25">
      <c r="I961" t="str">
        <v>failed</v>
      </c>
      <c r="J961">
        <v>130</v>
      </c>
      <c r="N961" t="str">
        <v>successful</v>
      </c>
      <c r="O961">
        <v>112</v>
      </c>
    </row>
    <row r="962" spans="9:15" hidden="1" x14ac:dyDescent="0.25">
      <c r="I962" t="str">
        <v>failed</v>
      </c>
      <c r="J962">
        <v>55</v>
      </c>
      <c r="N962" t="str">
        <v>failed</v>
      </c>
      <c r="O962">
        <v>130</v>
      </c>
    </row>
    <row r="963" spans="9:15" hidden="1" x14ac:dyDescent="0.25">
      <c r="I963" t="str">
        <v>successful</v>
      </c>
      <c r="J963">
        <v>155</v>
      </c>
      <c r="N963" t="str">
        <v>failed</v>
      </c>
      <c r="O963">
        <v>55</v>
      </c>
    </row>
    <row r="964" spans="9:15" x14ac:dyDescent="0.25">
      <c r="I964" t="str">
        <v>successful</v>
      </c>
      <c r="J964">
        <v>266</v>
      </c>
      <c r="N964" t="str">
        <v>successful</v>
      </c>
      <c r="O964">
        <v>155</v>
      </c>
    </row>
    <row r="965" spans="9:15" x14ac:dyDescent="0.25">
      <c r="I965" t="str">
        <v>failed</v>
      </c>
      <c r="J965">
        <v>114</v>
      </c>
      <c r="N965" t="str">
        <v>successful</v>
      </c>
      <c r="O965">
        <v>266</v>
      </c>
    </row>
    <row r="966" spans="9:15" hidden="1" x14ac:dyDescent="0.25">
      <c r="I966" t="str">
        <v>successful</v>
      </c>
      <c r="J966">
        <v>155</v>
      </c>
      <c r="N966" t="str">
        <v>failed</v>
      </c>
      <c r="O966">
        <v>114</v>
      </c>
    </row>
    <row r="967" spans="9:15" x14ac:dyDescent="0.25">
      <c r="I967" t="str">
        <v>successful</v>
      </c>
      <c r="J967">
        <v>207</v>
      </c>
      <c r="N967" t="str">
        <v>successful</v>
      </c>
      <c r="O967">
        <v>155</v>
      </c>
    </row>
    <row r="968" spans="9:15" x14ac:dyDescent="0.25">
      <c r="I968" t="str">
        <v>successful</v>
      </c>
      <c r="J968">
        <v>245</v>
      </c>
      <c r="N968" t="str">
        <v>successful</v>
      </c>
      <c r="O968">
        <v>207</v>
      </c>
    </row>
    <row r="969" spans="9:15" x14ac:dyDescent="0.25">
      <c r="I969" t="str">
        <v>successful</v>
      </c>
      <c r="J969">
        <v>1573</v>
      </c>
      <c r="N969" t="str">
        <v>successful</v>
      </c>
      <c r="O969">
        <v>245</v>
      </c>
    </row>
    <row r="970" spans="9:15" x14ac:dyDescent="0.25">
      <c r="I970" t="str">
        <v>successful</v>
      </c>
      <c r="J970">
        <v>114</v>
      </c>
      <c r="N970" t="str">
        <v>successful</v>
      </c>
      <c r="O970">
        <v>1573</v>
      </c>
    </row>
    <row r="971" spans="9:15" x14ac:dyDescent="0.25">
      <c r="I971" t="str">
        <v>successful</v>
      </c>
      <c r="J971">
        <v>93</v>
      </c>
      <c r="N971" t="str">
        <v>successful</v>
      </c>
      <c r="O971">
        <v>114</v>
      </c>
    </row>
    <row r="972" spans="9:15" x14ac:dyDescent="0.25">
      <c r="I972" t="str">
        <v>failed</v>
      </c>
      <c r="J972">
        <v>594</v>
      </c>
      <c r="N972" t="str">
        <v>successful</v>
      </c>
      <c r="O972">
        <v>93</v>
      </c>
    </row>
    <row r="973" spans="9:15" hidden="1" x14ac:dyDescent="0.25">
      <c r="I973" t="str">
        <v>failed</v>
      </c>
      <c r="J973">
        <v>24</v>
      </c>
      <c r="N973" t="str">
        <v>failed</v>
      </c>
      <c r="O973">
        <v>594</v>
      </c>
    </row>
    <row r="974" spans="9:15" hidden="1" x14ac:dyDescent="0.25">
      <c r="I974" t="str">
        <v>successful</v>
      </c>
      <c r="J974">
        <v>1681</v>
      </c>
      <c r="N974" t="str">
        <v>failed</v>
      </c>
      <c r="O974">
        <v>24</v>
      </c>
    </row>
    <row r="975" spans="9:15" x14ac:dyDescent="0.25">
      <c r="I975" t="str">
        <v>failed</v>
      </c>
      <c r="J975">
        <v>252</v>
      </c>
      <c r="N975" t="str">
        <v>successful</v>
      </c>
      <c r="O975">
        <v>1681</v>
      </c>
    </row>
    <row r="976" spans="9:15" hidden="1" x14ac:dyDescent="0.25">
      <c r="I976" t="str">
        <v>successful</v>
      </c>
      <c r="J976">
        <v>32</v>
      </c>
      <c r="N976" t="str">
        <v>failed</v>
      </c>
      <c r="O976">
        <v>252</v>
      </c>
    </row>
    <row r="977" spans="9:15" x14ac:dyDescent="0.25">
      <c r="I977" t="str">
        <v>successful</v>
      </c>
      <c r="J977">
        <v>135</v>
      </c>
      <c r="N977" t="str">
        <v>successful</v>
      </c>
      <c r="O977">
        <v>32</v>
      </c>
    </row>
    <row r="978" spans="9:15" x14ac:dyDescent="0.25">
      <c r="I978" t="str">
        <v>successful</v>
      </c>
      <c r="J978">
        <v>140</v>
      </c>
      <c r="N978" t="str">
        <v>successful</v>
      </c>
      <c r="O978">
        <v>135</v>
      </c>
    </row>
    <row r="979" spans="9:15" x14ac:dyDescent="0.25">
      <c r="I979" t="str">
        <v>failed</v>
      </c>
      <c r="J979">
        <v>67</v>
      </c>
      <c r="N979" t="str">
        <v>successful</v>
      </c>
      <c r="O979">
        <v>140</v>
      </c>
    </row>
    <row r="980" spans="9:15" hidden="1" x14ac:dyDescent="0.25">
      <c r="I980" t="str">
        <v>successful</v>
      </c>
      <c r="J980">
        <v>92</v>
      </c>
      <c r="N980" t="str">
        <v>failed</v>
      </c>
      <c r="O980">
        <v>67</v>
      </c>
    </row>
    <row r="981" spans="9:15" x14ac:dyDescent="0.25">
      <c r="I981" t="str">
        <v>successful</v>
      </c>
      <c r="J981">
        <v>1015</v>
      </c>
      <c r="N981" t="str">
        <v>successful</v>
      </c>
      <c r="O981">
        <v>92</v>
      </c>
    </row>
    <row r="982" spans="9:15" x14ac:dyDescent="0.25">
      <c r="I982" t="str">
        <v>failed</v>
      </c>
      <c r="J982">
        <v>742</v>
      </c>
      <c r="N982" t="str">
        <v>successful</v>
      </c>
      <c r="O982">
        <v>1015</v>
      </c>
    </row>
    <row r="983" spans="9:15" hidden="1" x14ac:dyDescent="0.25">
      <c r="I983" t="str">
        <v>successful</v>
      </c>
      <c r="J983">
        <v>323</v>
      </c>
      <c r="N983" t="str">
        <v>failed</v>
      </c>
      <c r="O983">
        <v>742</v>
      </c>
    </row>
    <row r="984" spans="9:15" x14ac:dyDescent="0.25">
      <c r="I984" t="str">
        <v>failed</v>
      </c>
      <c r="J984">
        <v>75</v>
      </c>
      <c r="N984" t="str">
        <v>successful</v>
      </c>
      <c r="O984">
        <v>323</v>
      </c>
    </row>
    <row r="985" spans="9:15" hidden="1" x14ac:dyDescent="0.25">
      <c r="I985" t="str">
        <v>successful</v>
      </c>
      <c r="J985">
        <v>2326</v>
      </c>
      <c r="N985" t="str">
        <v>failed</v>
      </c>
      <c r="O985">
        <v>75</v>
      </c>
    </row>
    <row r="986" spans="9:15" x14ac:dyDescent="0.25">
      <c r="I986" t="str">
        <v>successful</v>
      </c>
      <c r="J986">
        <v>381</v>
      </c>
      <c r="N986" t="str">
        <v>successful</v>
      </c>
      <c r="O986">
        <v>2326</v>
      </c>
    </row>
    <row r="987" spans="9:15" x14ac:dyDescent="0.25">
      <c r="I987" t="str">
        <v>failed</v>
      </c>
      <c r="J987">
        <v>4405</v>
      </c>
      <c r="N987" t="str">
        <v>successful</v>
      </c>
      <c r="O987">
        <v>381</v>
      </c>
    </row>
    <row r="988" spans="9:15" hidden="1" x14ac:dyDescent="0.25">
      <c r="I988" t="str">
        <v>failed</v>
      </c>
      <c r="J988">
        <v>92</v>
      </c>
      <c r="N988" t="str">
        <v>failed</v>
      </c>
      <c r="O988">
        <v>4405</v>
      </c>
    </row>
    <row r="989" spans="9:15" hidden="1" x14ac:dyDescent="0.25">
      <c r="I989" t="str">
        <v>successful</v>
      </c>
      <c r="J989">
        <v>480</v>
      </c>
      <c r="N989" t="str">
        <v>failed</v>
      </c>
      <c r="O989">
        <v>92</v>
      </c>
    </row>
    <row r="990" spans="9:15" x14ac:dyDescent="0.25">
      <c r="I990" t="str">
        <v>failed</v>
      </c>
      <c r="J990">
        <v>64</v>
      </c>
      <c r="N990" t="str">
        <v>successful</v>
      </c>
      <c r="O990">
        <v>480</v>
      </c>
    </row>
    <row r="991" spans="9:15" hidden="1" x14ac:dyDescent="0.25">
      <c r="I991" t="str">
        <v>successful</v>
      </c>
      <c r="J991">
        <v>226</v>
      </c>
      <c r="N991" t="str">
        <v>failed</v>
      </c>
      <c r="O991">
        <v>64</v>
      </c>
    </row>
    <row r="992" spans="9:15" x14ac:dyDescent="0.25">
      <c r="I992" t="str">
        <v>failed</v>
      </c>
      <c r="J992">
        <v>64</v>
      </c>
      <c r="N992" t="str">
        <v>successful</v>
      </c>
      <c r="O992">
        <v>226</v>
      </c>
    </row>
    <row r="993" spans="9:15" hidden="1" x14ac:dyDescent="0.25">
      <c r="I993" t="str">
        <v>successful</v>
      </c>
      <c r="J993">
        <v>241</v>
      </c>
      <c r="N993" t="str">
        <v>failed</v>
      </c>
      <c r="O993">
        <v>64</v>
      </c>
    </row>
    <row r="994" spans="9:15" x14ac:dyDescent="0.25">
      <c r="I994" t="str">
        <v>successful</v>
      </c>
      <c r="J994">
        <v>132</v>
      </c>
      <c r="N994" t="str">
        <v>successful</v>
      </c>
      <c r="O994">
        <v>241</v>
      </c>
    </row>
    <row r="995" spans="9:15" x14ac:dyDescent="0.25">
      <c r="I995" t="str">
        <v>canceled</v>
      </c>
      <c r="J995">
        <v>75</v>
      </c>
      <c r="N995" t="str">
        <v>successful</v>
      </c>
      <c r="O995">
        <v>132</v>
      </c>
    </row>
    <row r="996" spans="9:15" hidden="1" x14ac:dyDescent="0.25">
      <c r="I996" t="str">
        <v>failed</v>
      </c>
      <c r="J996">
        <v>842</v>
      </c>
      <c r="N996" t="str">
        <v>canceled</v>
      </c>
      <c r="O996">
        <v>75</v>
      </c>
    </row>
    <row r="997" spans="9:15" hidden="1" x14ac:dyDescent="0.25">
      <c r="I997" t="str">
        <v>successful</v>
      </c>
      <c r="J997">
        <v>2043</v>
      </c>
      <c r="N997" t="str">
        <v>failed</v>
      </c>
      <c r="O997">
        <v>842</v>
      </c>
    </row>
    <row r="998" spans="9:15" x14ac:dyDescent="0.25">
      <c r="I998" t="str">
        <v>failed</v>
      </c>
      <c r="J998">
        <v>112</v>
      </c>
      <c r="N998" t="str">
        <v>successful</v>
      </c>
      <c r="O998">
        <v>2043</v>
      </c>
    </row>
    <row r="999" spans="9:15" hidden="1" x14ac:dyDescent="0.25">
      <c r="I999" t="str">
        <v>canceled</v>
      </c>
      <c r="J999">
        <v>139</v>
      </c>
      <c r="N999" t="str">
        <v>failed</v>
      </c>
      <c r="O999">
        <v>112</v>
      </c>
    </row>
    <row r="1000" spans="9:15" hidden="1" x14ac:dyDescent="0.25">
      <c r="I1000" t="str">
        <v>failed</v>
      </c>
      <c r="J1000">
        <v>374</v>
      </c>
      <c r="N1000" t="str">
        <v>canceled</v>
      </c>
      <c r="O1000">
        <v>139</v>
      </c>
    </row>
    <row r="1001" spans="9:15" hidden="1" x14ac:dyDescent="0.25">
      <c r="I1001" t="str">
        <v>canceled</v>
      </c>
      <c r="J1001">
        <v>1122</v>
      </c>
      <c r="N1001" t="str">
        <v>failed</v>
      </c>
      <c r="O1001">
        <v>374</v>
      </c>
    </row>
    <row r="1002" spans="9:15" hidden="1" x14ac:dyDescent="0.25">
      <c r="N1002" t="str">
        <v>canceled</v>
      </c>
      <c r="O1002">
        <v>1122</v>
      </c>
    </row>
  </sheetData>
  <autoFilter ref="N2:O1002" xr:uid="{E2C92A23-A6BA-419D-8F9C-689210FB77F1}">
    <filterColumn colId="0">
      <filters>
        <filter val="successful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opLeftCell="F1" zoomScale="80" zoomScaleNormal="80" workbookViewId="0">
      <selection activeCell="G1" sqref="G1:G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625" style="7" customWidth="1"/>
    <col min="8" max="8" width="17.5" customWidth="1"/>
    <col min="9" max="9" width="17.5" style="5" customWidth="1"/>
    <col min="12" max="12" width="13.25" customWidth="1"/>
    <col min="13" max="13" width="12.75" customWidth="1"/>
    <col min="14" max="14" width="25.875" customWidth="1"/>
    <col min="15" max="15" width="22.375" customWidth="1"/>
    <col min="18" max="18" width="28" bestFit="1" customWidth="1"/>
    <col min="19" max="19" width="17.25" customWidth="1"/>
    <col min="20" max="20" width="15.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(E2/D2*100)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66" si="0">(E3/D3*100)</f>
        <v>1040</v>
      </c>
      <c r="G3" t="s">
        <v>20</v>
      </c>
      <c r="H3">
        <v>158</v>
      </c>
      <c r="I3" s="5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4">(E67/D67*100)</f>
        <v>236.14754098360655</v>
      </c>
      <c r="G67" t="s">
        <v>20</v>
      </c>
      <c r="H67">
        <v>236</v>
      </c>
      <c r="I67" s="5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8">(E131/D131*100)</f>
        <v>3.202693602693603</v>
      </c>
      <c r="G131" t="s">
        <v>74</v>
      </c>
      <c r="H131">
        <v>55</v>
      </c>
      <c r="I131" s="5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O194" si="10">(((L131/60)/60)/24)+DATE(1970,1,1)</f>
        <v>42038.25</v>
      </c>
      <c r="O131" s="10">
        <f t="shared" si="10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8"/>
        <v>155.46875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0"/>
        <v>40842.208333333336</v>
      </c>
      <c r="O132" s="10">
        <f t="shared" si="10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0"/>
        <v>41607.25</v>
      </c>
      <c r="O133" s="10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0"/>
        <v>43112.25</v>
      </c>
      <c r="O134" s="10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0"/>
        <v>40767.208333333336</v>
      </c>
      <c r="O135" s="10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0"/>
        <v>40713.208333333336</v>
      </c>
      <c r="O136" s="10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0"/>
        <v>41340.25</v>
      </c>
      <c r="O137" s="10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0"/>
        <v>41797.208333333336</v>
      </c>
      <c r="O138" s="10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0"/>
        <v>40457.208333333336</v>
      </c>
      <c r="O139" s="10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0"/>
        <v>41180.208333333336</v>
      </c>
      <c r="O140" s="10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0"/>
        <v>42115.208333333328</v>
      </c>
      <c r="O141" s="10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0"/>
        <v>43156.25</v>
      </c>
      <c r="O142" s="10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0"/>
        <v>42167.208333333328</v>
      </c>
      <c r="O143" s="10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0"/>
        <v>41005.208333333336</v>
      </c>
      <c r="O144" s="10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0"/>
        <v>40357.208333333336</v>
      </c>
      <c r="O145" s="10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0"/>
        <v>43633.208333333328</v>
      </c>
      <c r="O146" s="10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0"/>
        <v>41889.208333333336</v>
      </c>
      <c r="O147" s="10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0"/>
        <v>40855.25</v>
      </c>
      <c r="O148" s="10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0"/>
        <v>42534.208333333328</v>
      </c>
      <c r="O149" s="10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0"/>
        <v>42941.208333333328</v>
      </c>
      <c r="O150" s="10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0"/>
        <v>41275.25</v>
      </c>
      <c r="O151" s="10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0"/>
        <v>43450.25</v>
      </c>
      <c r="O152" s="10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0"/>
        <v>41799.208333333336</v>
      </c>
      <c r="O153" s="10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0"/>
        <v>42783.25</v>
      </c>
      <c r="O154" s="10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0"/>
        <v>41201.208333333336</v>
      </c>
      <c r="O155" s="10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0"/>
        <v>42502.208333333328</v>
      </c>
      <c r="O156" s="10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0"/>
        <v>40262.208333333336</v>
      </c>
      <c r="O157" s="10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0"/>
        <v>43743.208333333328</v>
      </c>
      <c r="O158" s="10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0"/>
        <v>41638.25</v>
      </c>
      <c r="O159" s="10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0"/>
        <v>42346.25</v>
      </c>
      <c r="O160" s="10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0"/>
        <v>43551.208333333328</v>
      </c>
      <c r="O161" s="10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0"/>
        <v>43582.208333333328</v>
      </c>
      <c r="O162" s="10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0"/>
        <v>42270.208333333328</v>
      </c>
      <c r="O163" s="10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0"/>
        <v>43442.25</v>
      </c>
      <c r="O164" s="10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0"/>
        <v>43028.208333333328</v>
      </c>
      <c r="O165" s="10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0"/>
        <v>43016.208333333328</v>
      </c>
      <c r="O166" s="10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0"/>
        <v>42948.208333333328</v>
      </c>
      <c r="O167" s="10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0"/>
        <v>40534.25</v>
      </c>
      <c r="O168" s="10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0"/>
        <v>41435.208333333336</v>
      </c>
      <c r="O169" s="10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0"/>
        <v>43518.25</v>
      </c>
      <c r="O170" s="10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0"/>
        <v>41077.208333333336</v>
      </c>
      <c r="O171" s="10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0"/>
        <v>42950.208333333328</v>
      </c>
      <c r="O172" s="10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0"/>
        <v>41718.208333333336</v>
      </c>
      <c r="O173" s="10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0"/>
        <v>41839.208333333336</v>
      </c>
      <c r="O174" s="10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0"/>
        <v>41412.208333333336</v>
      </c>
      <c r="O175" s="10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0"/>
        <v>42282.208333333328</v>
      </c>
      <c r="O176" s="10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0"/>
        <v>42613.208333333328</v>
      </c>
      <c r="O177" s="10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0"/>
        <v>42616.208333333328</v>
      </c>
      <c r="O178" s="10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0"/>
        <v>40497.25</v>
      </c>
      <c r="O179" s="10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0"/>
        <v>42999.208333333328</v>
      </c>
      <c r="O180" s="10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0"/>
        <v>41350.208333333336</v>
      </c>
      <c r="O181" s="10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0"/>
        <v>40259.208333333336</v>
      </c>
      <c r="O182" s="10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0"/>
        <v>43012.208333333328</v>
      </c>
      <c r="O183" s="10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0"/>
        <v>43631.208333333328</v>
      </c>
      <c r="O184" s="10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0"/>
        <v>40430.208333333336</v>
      </c>
      <c r="O185" s="10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0"/>
        <v>43588.208333333328</v>
      </c>
      <c r="O186" s="10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0"/>
        <v>43233.208333333328</v>
      </c>
      <c r="O187" s="10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0"/>
        <v>41782.208333333336</v>
      </c>
      <c r="O188" s="10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0"/>
        <v>41328.25</v>
      </c>
      <c r="O189" s="10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0"/>
        <v>41975.25</v>
      </c>
      <c r="O190" s="10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0"/>
        <v>42433.25</v>
      </c>
      <c r="O191" s="10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0"/>
        <v>41429.208333333336</v>
      </c>
      <c r="O192" s="10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0"/>
        <v>43536.208333333328</v>
      </c>
      <c r="O193" s="10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0"/>
        <v>41817.208333333336</v>
      </c>
      <c r="O194" s="10">
        <f t="shared" si="10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11">(E195/D195*100)</f>
        <v>45.636363636363633</v>
      </c>
      <c r="G195" t="s">
        <v>14</v>
      </c>
      <c r="H195">
        <v>65</v>
      </c>
      <c r="I195" s="5">
        <f t="shared" ref="I195:I258" si="12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O258" si="13">(((L195/60)/60)/24)+DATE(1970,1,1)</f>
        <v>43198.208333333328</v>
      </c>
      <c r="O195" s="10">
        <f t="shared" si="13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1"/>
        <v>122.7605633802817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3"/>
        <v>42261.208333333328</v>
      </c>
      <c r="O196" s="10">
        <f t="shared" si="13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1"/>
        <v>361.75316455696202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3"/>
        <v>43310.208333333328</v>
      </c>
      <c r="O197" s="10">
        <f t="shared" si="13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1"/>
        <v>63.146341463414636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3"/>
        <v>42616.208333333328</v>
      </c>
      <c r="O198" s="10">
        <f t="shared" si="13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1"/>
        <v>298.20475319926874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3"/>
        <v>42909.208333333328</v>
      </c>
      <c r="O199" s="10">
        <f t="shared" si="13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1"/>
        <v>9.5585443037974684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3"/>
        <v>40396.208333333336</v>
      </c>
      <c r="O200" s="10">
        <f t="shared" si="13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1"/>
        <v>53.777777777777779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3"/>
        <v>42192.208333333328</v>
      </c>
      <c r="O201" s="10">
        <f t="shared" si="13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1"/>
        <v>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3"/>
        <v>40262.208333333336</v>
      </c>
      <c r="O202" s="10">
        <f t="shared" si="13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1"/>
        <v>681.19047619047615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3"/>
        <v>41845.208333333336</v>
      </c>
      <c r="O203" s="10">
        <f t="shared" si="13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1"/>
        <v>78.831325301204828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3"/>
        <v>40818.208333333336</v>
      </c>
      <c r="O204" s="10">
        <f t="shared" si="13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1"/>
        <v>134.40792216817235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3"/>
        <v>42752.25</v>
      </c>
      <c r="O205" s="10">
        <f t="shared" si="13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1"/>
        <v>3.3719999999999999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3"/>
        <v>40636.208333333336</v>
      </c>
      <c r="O206" s="10">
        <f t="shared" si="13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1"/>
        <v>431.84615384615387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3"/>
        <v>43390.208333333328</v>
      </c>
      <c r="O207" s="10">
        <f t="shared" si="13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1"/>
        <v>38.844444444444441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3"/>
        <v>40236.25</v>
      </c>
      <c r="O208" s="10">
        <f t="shared" si="13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1"/>
        <v>425.7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3"/>
        <v>43340.208333333328</v>
      </c>
      <c r="O209" s="10">
        <f t="shared" si="13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1"/>
        <v>101.12239715591672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3"/>
        <v>43048.25</v>
      </c>
      <c r="O210" s="10">
        <f t="shared" si="13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1"/>
        <v>21.188688946015425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3"/>
        <v>42496.208333333328</v>
      </c>
      <c r="O211" s="10">
        <f t="shared" si="13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1"/>
        <v>67.425531914893625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3"/>
        <v>42797.25</v>
      </c>
      <c r="O212" s="10">
        <f t="shared" si="13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1"/>
        <v>94.923371647509583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3"/>
        <v>41513.208333333336</v>
      </c>
      <c r="O213" s="10">
        <f t="shared" si="13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1"/>
        <v>151.85185185185185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3"/>
        <v>43814.25</v>
      </c>
      <c r="O214" s="10">
        <f t="shared" si="13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1"/>
        <v>195.16382252559728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3"/>
        <v>40488.208333333336</v>
      </c>
      <c r="O215" s="10">
        <f t="shared" si="13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1"/>
        <v>1023.1428571428571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3"/>
        <v>40409.208333333336</v>
      </c>
      <c r="O216" s="10">
        <f t="shared" si="13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1"/>
        <v>3.841836734693878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3"/>
        <v>43509.25</v>
      </c>
      <c r="O217" s="10">
        <f t="shared" si="13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1"/>
        <v>155.07066557107643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3"/>
        <v>40869.25</v>
      </c>
      <c r="O218" s="10">
        <f t="shared" si="13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1"/>
        <v>44.753477588871718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3"/>
        <v>43583.208333333328</v>
      </c>
      <c r="O219" s="10">
        <f t="shared" si="13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1"/>
        <v>215.94736842105263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3"/>
        <v>40858.25</v>
      </c>
      <c r="O220" s="10">
        <f t="shared" si="13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1"/>
        <v>332.12709832134288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3"/>
        <v>41137.208333333336</v>
      </c>
      <c r="O221" s="10">
        <f t="shared" si="13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1"/>
        <v>8.4430379746835449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3"/>
        <v>40725.208333333336</v>
      </c>
      <c r="O222" s="10">
        <f t="shared" si="13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1"/>
        <v>98.625514403292186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3"/>
        <v>41081.208333333336</v>
      </c>
      <c r="O223" s="10">
        <f t="shared" si="13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1"/>
        <v>137.97916666666669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3"/>
        <v>41914.208333333336</v>
      </c>
      <c r="O224" s="10">
        <f t="shared" si="13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1"/>
        <v>93.81099656357388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3"/>
        <v>42445.208333333328</v>
      </c>
      <c r="O225" s="10">
        <f t="shared" si="13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1"/>
        <v>403.63930885529157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3"/>
        <v>41906.208333333336</v>
      </c>
      <c r="O226" s="10">
        <f t="shared" si="13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1"/>
        <v>260.1740412979351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3"/>
        <v>41762.208333333336</v>
      </c>
      <c r="O227" s="10">
        <f t="shared" si="13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1"/>
        <v>366.63333333333333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3"/>
        <v>40276.208333333336</v>
      </c>
      <c r="O228" s="10">
        <f t="shared" si="13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1"/>
        <v>168.72085385878489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3"/>
        <v>42139.208333333328</v>
      </c>
      <c r="O229" s="10">
        <f t="shared" si="13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1"/>
        <v>119.90717911530093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3"/>
        <v>42613.208333333328</v>
      </c>
      <c r="O230" s="10">
        <f t="shared" si="13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1"/>
        <v>193.68925233644859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3"/>
        <v>42887.208333333328</v>
      </c>
      <c r="O231" s="10">
        <f t="shared" si="13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1"/>
        <v>420.16666666666669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3"/>
        <v>43805.25</v>
      </c>
      <c r="O232" s="10">
        <f t="shared" si="13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1"/>
        <v>76.708333333333329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3"/>
        <v>41415.208333333336</v>
      </c>
      <c r="O233" s="10">
        <f t="shared" si="13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1"/>
        <v>171.26470588235293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3"/>
        <v>42576.208333333328</v>
      </c>
      <c r="O234" s="10">
        <f t="shared" si="13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1"/>
        <v>157.89473684210526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3"/>
        <v>40706.208333333336</v>
      </c>
      <c r="O235" s="10">
        <f t="shared" si="13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1"/>
        <v>109.08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3"/>
        <v>42969.208333333328</v>
      </c>
      <c r="O236" s="10">
        <f t="shared" si="13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1"/>
        <v>41.732558139534881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3"/>
        <v>42779.25</v>
      </c>
      <c r="O237" s="10">
        <f t="shared" si="13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1"/>
        <v>10.944303797468354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3"/>
        <v>43641.208333333328</v>
      </c>
      <c r="O238" s="10">
        <f t="shared" si="13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1"/>
        <v>159.3763440860215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3"/>
        <v>41754.208333333336</v>
      </c>
      <c r="O239" s="10">
        <f t="shared" si="13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1"/>
        <v>422.41666666666669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3"/>
        <v>43083.25</v>
      </c>
      <c r="O240" s="10">
        <f t="shared" si="13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1"/>
        <v>97.71875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3"/>
        <v>42245.208333333328</v>
      </c>
      <c r="O241" s="10">
        <f t="shared" si="13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1"/>
        <v>418.78911564625849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3"/>
        <v>40396.208333333336</v>
      </c>
      <c r="O242" s="10">
        <f t="shared" si="13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1"/>
        <v>101.91632047477745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3"/>
        <v>41742.208333333336</v>
      </c>
      <c r="O243" s="10">
        <f t="shared" si="13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1"/>
        <v>127.72619047619047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3"/>
        <v>42865.208333333328</v>
      </c>
      <c r="O244" s="10">
        <f t="shared" si="13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1"/>
        <v>445.21739130434781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3"/>
        <v>43163.25</v>
      </c>
      <c r="O245" s="10">
        <f t="shared" si="13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1"/>
        <v>569.71428571428578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3"/>
        <v>41834.208333333336</v>
      </c>
      <c r="O246" s="10">
        <f t="shared" si="13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1"/>
        <v>509.34482758620686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3"/>
        <v>41736.208333333336</v>
      </c>
      <c r="O247" s="10">
        <f t="shared" si="13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1"/>
        <v>325.5333333333333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3"/>
        <v>41491.208333333336</v>
      </c>
      <c r="O248" s="10">
        <f t="shared" si="13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1"/>
        <v>932.61616161616166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3"/>
        <v>42726.25</v>
      </c>
      <c r="O249" s="10">
        <f t="shared" si="13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1"/>
        <v>211.33870967741933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3"/>
        <v>42004.25</v>
      </c>
      <c r="O250" s="10">
        <f t="shared" si="13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1"/>
        <v>273.32520325203251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3"/>
        <v>42006.25</v>
      </c>
      <c r="O251" s="10">
        <f t="shared" si="13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1"/>
        <v>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3"/>
        <v>40203.25</v>
      </c>
      <c r="O252" s="10">
        <f t="shared" si="13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1"/>
        <v>54.084507042253513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3"/>
        <v>41252.25</v>
      </c>
      <c r="O253" s="10">
        <f t="shared" si="13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1"/>
        <v>626.29999999999995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3"/>
        <v>41572.208333333336</v>
      </c>
      <c r="O254" s="10">
        <f t="shared" si="13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1"/>
        <v>89.021399176954731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3"/>
        <v>40641.208333333336</v>
      </c>
      <c r="O255" s="10">
        <f t="shared" si="13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1"/>
        <v>184.89130434782609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3"/>
        <v>42787.25</v>
      </c>
      <c r="O256" s="10">
        <f t="shared" si="13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1"/>
        <v>120.16770186335404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3"/>
        <v>40590.25</v>
      </c>
      <c r="O257" s="10">
        <f t="shared" si="13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1"/>
        <v>23.390243902439025</v>
      </c>
      <c r="G258" t="s">
        <v>14</v>
      </c>
      <c r="H258">
        <v>15</v>
      </c>
      <c r="I258" s="5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3"/>
        <v>42393.25</v>
      </c>
      <c r="O258" s="10">
        <f t="shared" si="13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14">(E259/D259*100)</f>
        <v>146</v>
      </c>
      <c r="G259" t="s">
        <v>20</v>
      </c>
      <c r="H259">
        <v>92</v>
      </c>
      <c r="I259" s="5">
        <f t="shared" ref="I259:I322" si="15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O322" si="16">(((L259/60)/60)/24)+DATE(1970,1,1)</f>
        <v>41338.25</v>
      </c>
      <c r="O259" s="10">
        <f t="shared" si="16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4"/>
        <v>268.48</v>
      </c>
      <c r="G260" t="s">
        <v>20</v>
      </c>
      <c r="H260">
        <v>186</v>
      </c>
      <c r="I260" s="5">
        <f t="shared" si="1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6"/>
        <v>42712.25</v>
      </c>
      <c r="O260" s="10">
        <f t="shared" si="16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4"/>
        <v>597.5</v>
      </c>
      <c r="G261" t="s">
        <v>20</v>
      </c>
      <c r="H261">
        <v>138</v>
      </c>
      <c r="I261" s="5">
        <f t="shared" si="1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6"/>
        <v>41251.25</v>
      </c>
      <c r="O261" s="10">
        <f t="shared" si="16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4"/>
        <v>157.69841269841268</v>
      </c>
      <c r="G262" t="s">
        <v>20</v>
      </c>
      <c r="H262">
        <v>261</v>
      </c>
      <c r="I262" s="5">
        <f t="shared" si="1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6"/>
        <v>41180.208333333336</v>
      </c>
      <c r="O262" s="10">
        <f t="shared" si="16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4"/>
        <v>31.201660735468568</v>
      </c>
      <c r="G263" t="s">
        <v>14</v>
      </c>
      <c r="H263">
        <v>454</v>
      </c>
      <c r="I263" s="5">
        <f t="shared" si="1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6"/>
        <v>40415.208333333336</v>
      </c>
      <c r="O263" s="10">
        <f t="shared" si="16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4"/>
        <v>313.41176470588238</v>
      </c>
      <c r="G264" t="s">
        <v>20</v>
      </c>
      <c r="H264">
        <v>107</v>
      </c>
      <c r="I264" s="5">
        <f t="shared" si="1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6"/>
        <v>40638.208333333336</v>
      </c>
      <c r="O264" s="10">
        <f t="shared" si="16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4"/>
        <v>370.89655172413791</v>
      </c>
      <c r="G265" t="s">
        <v>20</v>
      </c>
      <c r="H265">
        <v>199</v>
      </c>
      <c r="I265" s="5">
        <f t="shared" si="1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6"/>
        <v>40187.25</v>
      </c>
      <c r="O265" s="10">
        <f t="shared" si="16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4"/>
        <v>362.66447368421052</v>
      </c>
      <c r="G266" t="s">
        <v>20</v>
      </c>
      <c r="H266">
        <v>5512</v>
      </c>
      <c r="I266" s="5">
        <f t="shared" si="1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6"/>
        <v>41317.25</v>
      </c>
      <c r="O266" s="10">
        <f t="shared" si="16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4"/>
        <v>123.08163265306122</v>
      </c>
      <c r="G267" t="s">
        <v>20</v>
      </c>
      <c r="H267">
        <v>86</v>
      </c>
      <c r="I267" s="5">
        <f t="shared" si="1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6"/>
        <v>42372.25</v>
      </c>
      <c r="O267" s="10">
        <f t="shared" si="16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4"/>
        <v>76.766756032171585</v>
      </c>
      <c r="G268" t="s">
        <v>14</v>
      </c>
      <c r="H268">
        <v>3182</v>
      </c>
      <c r="I268" s="5">
        <f t="shared" si="1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6"/>
        <v>41950.25</v>
      </c>
      <c r="O268" s="10">
        <f t="shared" si="16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4"/>
        <v>233.62012987012989</v>
      </c>
      <c r="G269" t="s">
        <v>20</v>
      </c>
      <c r="H269">
        <v>2768</v>
      </c>
      <c r="I269" s="5">
        <f t="shared" si="1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6"/>
        <v>41206.208333333336</v>
      </c>
      <c r="O269" s="10">
        <f t="shared" si="16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4"/>
        <v>180.53333333333333</v>
      </c>
      <c r="G270" t="s">
        <v>20</v>
      </c>
      <c r="H270">
        <v>48</v>
      </c>
      <c r="I270" s="5">
        <f t="shared" si="1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6"/>
        <v>41186.208333333336</v>
      </c>
      <c r="O270" s="10">
        <f t="shared" si="16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4"/>
        <v>252.62857142857143</v>
      </c>
      <c r="G271" t="s">
        <v>20</v>
      </c>
      <c r="H271">
        <v>87</v>
      </c>
      <c r="I271" s="5">
        <f t="shared" si="1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6"/>
        <v>43496.25</v>
      </c>
      <c r="O271" s="10">
        <f t="shared" si="16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4"/>
        <v>27.176538240368025</v>
      </c>
      <c r="G272" t="s">
        <v>74</v>
      </c>
      <c r="H272">
        <v>1890</v>
      </c>
      <c r="I272" s="5">
        <f t="shared" si="1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6"/>
        <v>40514.25</v>
      </c>
      <c r="O272" s="10">
        <f t="shared" si="16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4"/>
        <v>1.2706571242680547</v>
      </c>
      <c r="G273" t="s">
        <v>47</v>
      </c>
      <c r="H273">
        <v>61</v>
      </c>
      <c r="I273" s="5">
        <f t="shared" si="1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6"/>
        <v>42345.25</v>
      </c>
      <c r="O273" s="10">
        <f t="shared" si="16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4"/>
        <v>304.0097847358121</v>
      </c>
      <c r="G274" t="s">
        <v>20</v>
      </c>
      <c r="H274">
        <v>1894</v>
      </c>
      <c r="I274" s="5">
        <f t="shared" si="1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6"/>
        <v>43656.208333333328</v>
      </c>
      <c r="O274" s="10">
        <f t="shared" si="16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4"/>
        <v>137.23076923076923</v>
      </c>
      <c r="G275" t="s">
        <v>20</v>
      </c>
      <c r="H275">
        <v>282</v>
      </c>
      <c r="I275" s="5">
        <f t="shared" si="1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6"/>
        <v>42995.208333333328</v>
      </c>
      <c r="O275" s="10">
        <f t="shared" si="16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4"/>
        <v>32.208333333333336</v>
      </c>
      <c r="G276" t="s">
        <v>14</v>
      </c>
      <c r="H276">
        <v>15</v>
      </c>
      <c r="I276" s="5">
        <f t="shared" si="1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6"/>
        <v>43045.25</v>
      </c>
      <c r="O276" s="10">
        <f t="shared" si="16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4"/>
        <v>241.51282051282053</v>
      </c>
      <c r="G277" t="s">
        <v>20</v>
      </c>
      <c r="H277">
        <v>116</v>
      </c>
      <c r="I277" s="5">
        <f t="shared" si="1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6"/>
        <v>43561.208333333328</v>
      </c>
      <c r="O277" s="10">
        <f t="shared" si="16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4"/>
        <v>96.8</v>
      </c>
      <c r="G278" t="s">
        <v>14</v>
      </c>
      <c r="H278">
        <v>133</v>
      </c>
      <c r="I278" s="5">
        <f t="shared" si="1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6"/>
        <v>41018.208333333336</v>
      </c>
      <c r="O278" s="10">
        <f t="shared" si="16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4"/>
        <v>1066.4285714285716</v>
      </c>
      <c r="G279" t="s">
        <v>20</v>
      </c>
      <c r="H279">
        <v>83</v>
      </c>
      <c r="I279" s="5">
        <f t="shared" si="1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6"/>
        <v>40378.208333333336</v>
      </c>
      <c r="O279" s="10">
        <f t="shared" si="16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4"/>
        <v>325.88888888888891</v>
      </c>
      <c r="G280" t="s">
        <v>20</v>
      </c>
      <c r="H280">
        <v>91</v>
      </c>
      <c r="I280" s="5">
        <f t="shared" si="1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6"/>
        <v>41239.25</v>
      </c>
      <c r="O280" s="10">
        <f t="shared" si="16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4"/>
        <v>170.70000000000002</v>
      </c>
      <c r="G281" t="s">
        <v>20</v>
      </c>
      <c r="H281">
        <v>546</v>
      </c>
      <c r="I281" s="5">
        <f t="shared" si="1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6"/>
        <v>43346.208333333328</v>
      </c>
      <c r="O281" s="10">
        <f t="shared" si="16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4"/>
        <v>581.44000000000005</v>
      </c>
      <c r="G282" t="s">
        <v>20</v>
      </c>
      <c r="H282">
        <v>393</v>
      </c>
      <c r="I282" s="5">
        <f t="shared" si="1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6"/>
        <v>43060.25</v>
      </c>
      <c r="O282" s="10">
        <f t="shared" si="16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4"/>
        <v>91.520972644376897</v>
      </c>
      <c r="G283" t="s">
        <v>14</v>
      </c>
      <c r="H283">
        <v>2062</v>
      </c>
      <c r="I283" s="5">
        <f t="shared" si="1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6"/>
        <v>40979.25</v>
      </c>
      <c r="O283" s="10">
        <f t="shared" si="16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4"/>
        <v>108.04761904761904</v>
      </c>
      <c r="G284" t="s">
        <v>20</v>
      </c>
      <c r="H284">
        <v>133</v>
      </c>
      <c r="I284" s="5">
        <f t="shared" si="1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6"/>
        <v>42701.25</v>
      </c>
      <c r="O284" s="10">
        <f t="shared" si="16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4"/>
        <v>18.728395061728396</v>
      </c>
      <c r="G285" t="s">
        <v>14</v>
      </c>
      <c r="H285">
        <v>29</v>
      </c>
      <c r="I285" s="5">
        <f t="shared" si="1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6"/>
        <v>42520.208333333328</v>
      </c>
      <c r="O285" s="10">
        <f t="shared" si="16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4"/>
        <v>83.193877551020407</v>
      </c>
      <c r="G286" t="s">
        <v>14</v>
      </c>
      <c r="H286">
        <v>132</v>
      </c>
      <c r="I286" s="5">
        <f t="shared" si="1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6"/>
        <v>41030.208333333336</v>
      </c>
      <c r="O286" s="10">
        <f t="shared" si="16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4"/>
        <v>706.33333333333337</v>
      </c>
      <c r="G287" t="s">
        <v>20</v>
      </c>
      <c r="H287">
        <v>254</v>
      </c>
      <c r="I287" s="5">
        <f t="shared" si="1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6"/>
        <v>42623.208333333328</v>
      </c>
      <c r="O287" s="10">
        <f t="shared" si="16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4"/>
        <v>17.446030330062445</v>
      </c>
      <c r="G288" t="s">
        <v>74</v>
      </c>
      <c r="H288">
        <v>184</v>
      </c>
      <c r="I288" s="5">
        <f t="shared" si="1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6"/>
        <v>42697.25</v>
      </c>
      <c r="O288" s="10">
        <f t="shared" si="16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4"/>
        <v>209.73015873015873</v>
      </c>
      <c r="G289" t="s">
        <v>20</v>
      </c>
      <c r="H289">
        <v>176</v>
      </c>
      <c r="I289" s="5">
        <f t="shared" si="1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6"/>
        <v>42122.208333333328</v>
      </c>
      <c r="O289" s="10">
        <f t="shared" si="16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4"/>
        <v>97.785714285714292</v>
      </c>
      <c r="G290" t="s">
        <v>14</v>
      </c>
      <c r="H290">
        <v>137</v>
      </c>
      <c r="I290" s="5">
        <f t="shared" si="1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6"/>
        <v>40982.208333333336</v>
      </c>
      <c r="O290" s="10">
        <f t="shared" si="16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4"/>
        <v>1684.25</v>
      </c>
      <c r="G291" t="s">
        <v>20</v>
      </c>
      <c r="H291">
        <v>337</v>
      </c>
      <c r="I291" s="5">
        <f t="shared" si="1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6"/>
        <v>42219.208333333328</v>
      </c>
      <c r="O291" s="10">
        <f t="shared" si="16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4"/>
        <v>54.402135231316727</v>
      </c>
      <c r="G292" t="s">
        <v>14</v>
      </c>
      <c r="H292">
        <v>908</v>
      </c>
      <c r="I292" s="5">
        <f t="shared" si="1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6"/>
        <v>41404.208333333336</v>
      </c>
      <c r="O292" s="10">
        <f t="shared" si="16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4"/>
        <v>456.61111111111109</v>
      </c>
      <c r="G293" t="s">
        <v>20</v>
      </c>
      <c r="H293">
        <v>107</v>
      </c>
      <c r="I293" s="5">
        <f t="shared" si="1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6"/>
        <v>40831.208333333336</v>
      </c>
      <c r="O293" s="10">
        <f t="shared" si="16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4"/>
        <v>9.8219178082191778</v>
      </c>
      <c r="G294" t="s">
        <v>14</v>
      </c>
      <c r="H294">
        <v>10</v>
      </c>
      <c r="I294" s="5">
        <f t="shared" si="15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6"/>
        <v>40984.208333333336</v>
      </c>
      <c r="O294" s="10">
        <f t="shared" si="16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4"/>
        <v>16.384615384615383</v>
      </c>
      <c r="G295" t="s">
        <v>74</v>
      </c>
      <c r="H295">
        <v>32</v>
      </c>
      <c r="I295" s="5">
        <f t="shared" si="1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6"/>
        <v>40456.208333333336</v>
      </c>
      <c r="O295" s="10">
        <f t="shared" si="16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4"/>
        <v>1339.6666666666667</v>
      </c>
      <c r="G296" t="s">
        <v>20</v>
      </c>
      <c r="H296">
        <v>183</v>
      </c>
      <c r="I296" s="5">
        <f t="shared" si="1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6"/>
        <v>43399.208333333328</v>
      </c>
      <c r="O296" s="10">
        <f t="shared" si="16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4"/>
        <v>35.650077760497666</v>
      </c>
      <c r="G297" t="s">
        <v>14</v>
      </c>
      <c r="H297">
        <v>1910</v>
      </c>
      <c r="I297" s="5">
        <f t="shared" si="1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6"/>
        <v>41562.208333333336</v>
      </c>
      <c r="O297" s="10">
        <f t="shared" si="16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4"/>
        <v>54.950819672131146</v>
      </c>
      <c r="G298" t="s">
        <v>14</v>
      </c>
      <c r="H298">
        <v>38</v>
      </c>
      <c r="I298" s="5">
        <f t="shared" si="1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6"/>
        <v>43493.25</v>
      </c>
      <c r="O298" s="10">
        <f t="shared" si="16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4"/>
        <v>94.236111111111114</v>
      </c>
      <c r="G299" t="s">
        <v>14</v>
      </c>
      <c r="H299">
        <v>104</v>
      </c>
      <c r="I299" s="5">
        <f t="shared" si="1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6"/>
        <v>41653.25</v>
      </c>
      <c r="O299" s="10">
        <f t="shared" si="16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4"/>
        <v>143.91428571428571</v>
      </c>
      <c r="G300" t="s">
        <v>20</v>
      </c>
      <c r="H300">
        <v>72</v>
      </c>
      <c r="I300" s="5">
        <f t="shared" si="1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6"/>
        <v>42426.25</v>
      </c>
      <c r="O300" s="10">
        <f t="shared" si="16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4"/>
        <v>51.421052631578945</v>
      </c>
      <c r="G301" t="s">
        <v>14</v>
      </c>
      <c r="H301">
        <v>49</v>
      </c>
      <c r="I301" s="5">
        <f t="shared" si="1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6"/>
        <v>42432.25</v>
      </c>
      <c r="O301" s="10">
        <f t="shared" si="16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4"/>
        <v>5</v>
      </c>
      <c r="G302" t="s">
        <v>14</v>
      </c>
      <c r="H302">
        <v>1</v>
      </c>
      <c r="I302" s="5">
        <f t="shared" si="15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6"/>
        <v>42977.208333333328</v>
      </c>
      <c r="O302" s="10">
        <f t="shared" si="16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4"/>
        <v>1344.6666666666667</v>
      </c>
      <c r="G303" t="s">
        <v>20</v>
      </c>
      <c r="H303">
        <v>295</v>
      </c>
      <c r="I303" s="5">
        <f t="shared" si="1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6"/>
        <v>42061.25</v>
      </c>
      <c r="O303" s="10">
        <f t="shared" si="16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4"/>
        <v>31.844940867279899</v>
      </c>
      <c r="G304" t="s">
        <v>14</v>
      </c>
      <c r="H304">
        <v>245</v>
      </c>
      <c r="I304" s="5">
        <f t="shared" si="1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6"/>
        <v>43345.208333333328</v>
      </c>
      <c r="O304" s="10">
        <f t="shared" si="16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4"/>
        <v>82.617647058823536</v>
      </c>
      <c r="G305" t="s">
        <v>14</v>
      </c>
      <c r="H305">
        <v>32</v>
      </c>
      <c r="I305" s="5">
        <f t="shared" si="1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6"/>
        <v>42376.25</v>
      </c>
      <c r="O305" s="10">
        <f t="shared" si="16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4"/>
        <v>546.14285714285722</v>
      </c>
      <c r="G306" t="s">
        <v>20</v>
      </c>
      <c r="H306">
        <v>142</v>
      </c>
      <c r="I306" s="5">
        <f t="shared" si="1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6"/>
        <v>42589.208333333328</v>
      </c>
      <c r="O306" s="10">
        <f t="shared" si="16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4"/>
        <v>286.21428571428572</v>
      </c>
      <c r="G307" t="s">
        <v>20</v>
      </c>
      <c r="H307">
        <v>85</v>
      </c>
      <c r="I307" s="5">
        <f t="shared" si="1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6"/>
        <v>42448.208333333328</v>
      </c>
      <c r="O307" s="10">
        <f t="shared" si="16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4"/>
        <v>7.9076923076923071</v>
      </c>
      <c r="G308" t="s">
        <v>14</v>
      </c>
      <c r="H308">
        <v>7</v>
      </c>
      <c r="I308" s="5">
        <f t="shared" si="1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6"/>
        <v>42930.208333333328</v>
      </c>
      <c r="O308" s="10">
        <f t="shared" si="16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4"/>
        <v>132.13677811550153</v>
      </c>
      <c r="G309" t="s">
        <v>20</v>
      </c>
      <c r="H309">
        <v>659</v>
      </c>
      <c r="I309" s="5">
        <f t="shared" si="1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6"/>
        <v>41066.208333333336</v>
      </c>
      <c r="O309" s="10">
        <f t="shared" si="16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4"/>
        <v>74.077834179357026</v>
      </c>
      <c r="G310" t="s">
        <v>14</v>
      </c>
      <c r="H310">
        <v>803</v>
      </c>
      <c r="I310" s="5">
        <f t="shared" si="1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6"/>
        <v>40651.208333333336</v>
      </c>
      <c r="O310" s="10">
        <f t="shared" si="16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4"/>
        <v>75.292682926829272</v>
      </c>
      <c r="G311" t="s">
        <v>74</v>
      </c>
      <c r="H311">
        <v>75</v>
      </c>
      <c r="I311" s="5">
        <f t="shared" si="15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6"/>
        <v>40807.208333333336</v>
      </c>
      <c r="O311" s="10">
        <f t="shared" si="16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4"/>
        <v>20.333333333333332</v>
      </c>
      <c r="G312" t="s">
        <v>14</v>
      </c>
      <c r="H312">
        <v>16</v>
      </c>
      <c r="I312" s="5">
        <f t="shared" si="15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6"/>
        <v>40277.208333333336</v>
      </c>
      <c r="O312" s="10">
        <f t="shared" si="16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4"/>
        <v>203.36507936507937</v>
      </c>
      <c r="G313" t="s">
        <v>20</v>
      </c>
      <c r="H313">
        <v>121</v>
      </c>
      <c r="I313" s="5">
        <f t="shared" si="1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6"/>
        <v>40590.25</v>
      </c>
      <c r="O313" s="10">
        <f t="shared" si="16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4"/>
        <v>310.2284263959391</v>
      </c>
      <c r="G314" t="s">
        <v>20</v>
      </c>
      <c r="H314">
        <v>3742</v>
      </c>
      <c r="I314" s="5">
        <f t="shared" si="1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6"/>
        <v>41572.208333333336</v>
      </c>
      <c r="O314" s="10">
        <f t="shared" si="16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4"/>
        <v>395.31818181818181</v>
      </c>
      <c r="G315" t="s">
        <v>20</v>
      </c>
      <c r="H315">
        <v>223</v>
      </c>
      <c r="I315" s="5">
        <f t="shared" si="15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6"/>
        <v>40966.25</v>
      </c>
      <c r="O315" s="10">
        <f t="shared" si="16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4"/>
        <v>294.71428571428572</v>
      </c>
      <c r="G316" t="s">
        <v>20</v>
      </c>
      <c r="H316">
        <v>133</v>
      </c>
      <c r="I316" s="5">
        <f t="shared" si="1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6"/>
        <v>43536.208333333328</v>
      </c>
      <c r="O316" s="10">
        <f t="shared" si="16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4"/>
        <v>33.89473684210526</v>
      </c>
      <c r="G317" t="s">
        <v>14</v>
      </c>
      <c r="H317">
        <v>31</v>
      </c>
      <c r="I317" s="5">
        <f t="shared" si="1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6"/>
        <v>41783.208333333336</v>
      </c>
      <c r="O317" s="10">
        <f t="shared" si="16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4"/>
        <v>66.677083333333329</v>
      </c>
      <c r="G318" t="s">
        <v>14</v>
      </c>
      <c r="H318">
        <v>108</v>
      </c>
      <c r="I318" s="5">
        <f t="shared" si="1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6"/>
        <v>43788.25</v>
      </c>
      <c r="O318" s="10">
        <f t="shared" si="16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4"/>
        <v>19.227272727272727</v>
      </c>
      <c r="G319" t="s">
        <v>14</v>
      </c>
      <c r="H319">
        <v>30</v>
      </c>
      <c r="I319" s="5">
        <f t="shared" si="15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6"/>
        <v>42869.208333333328</v>
      </c>
      <c r="O319" s="10">
        <f t="shared" si="16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4"/>
        <v>15.842105263157894</v>
      </c>
      <c r="G320" t="s">
        <v>14</v>
      </c>
      <c r="H320">
        <v>17</v>
      </c>
      <c r="I320" s="5">
        <f t="shared" si="1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6"/>
        <v>41684.25</v>
      </c>
      <c r="O320" s="10">
        <f t="shared" si="16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4"/>
        <v>38.702380952380956</v>
      </c>
      <c r="G321" t="s">
        <v>74</v>
      </c>
      <c r="H321">
        <v>64</v>
      </c>
      <c r="I321" s="5">
        <f t="shared" si="1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6"/>
        <v>40402.208333333336</v>
      </c>
      <c r="O321" s="10">
        <f t="shared" si="16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4"/>
        <v>9.5876777251184837</v>
      </c>
      <c r="G322" t="s">
        <v>14</v>
      </c>
      <c r="H322">
        <v>80</v>
      </c>
      <c r="I322" s="5">
        <f t="shared" si="15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6"/>
        <v>40673.208333333336</v>
      </c>
      <c r="O322" s="10">
        <f t="shared" si="16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17">(E323/D323*100)</f>
        <v>94.144366197183089</v>
      </c>
      <c r="G323" t="s">
        <v>14</v>
      </c>
      <c r="H323">
        <v>2468</v>
      </c>
      <c r="I323" s="5">
        <f t="shared" ref="I323:I386" si="18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O386" si="19">(((L323/60)/60)/24)+DATE(1970,1,1)</f>
        <v>40634.208333333336</v>
      </c>
      <c r="O323" s="10">
        <f t="shared" si="19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17"/>
        <v>166.56234096692114</v>
      </c>
      <c r="G324" t="s">
        <v>20</v>
      </c>
      <c r="H324">
        <v>5168</v>
      </c>
      <c r="I324" s="5">
        <f t="shared" si="18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19"/>
        <v>40507.25</v>
      </c>
      <c r="O324" s="10">
        <f t="shared" si="19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17"/>
        <v>24.134831460674157</v>
      </c>
      <c r="G325" t="s">
        <v>14</v>
      </c>
      <c r="H325">
        <v>26</v>
      </c>
      <c r="I325" s="5">
        <f t="shared" si="18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19"/>
        <v>41725.208333333336</v>
      </c>
      <c r="O325" s="10">
        <f t="shared" si="19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17"/>
        <v>164.05633802816902</v>
      </c>
      <c r="G326" t="s">
        <v>20</v>
      </c>
      <c r="H326">
        <v>307</v>
      </c>
      <c r="I326" s="5">
        <f t="shared" si="18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19"/>
        <v>42176.208333333328</v>
      </c>
      <c r="O326" s="10">
        <f t="shared" si="19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17"/>
        <v>90.723076923076931</v>
      </c>
      <c r="G327" t="s">
        <v>14</v>
      </c>
      <c r="H327">
        <v>73</v>
      </c>
      <c r="I327" s="5">
        <f t="shared" si="18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19"/>
        <v>43267.208333333328</v>
      </c>
      <c r="O327" s="10">
        <f t="shared" si="19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17"/>
        <v>46.194444444444443</v>
      </c>
      <c r="G328" t="s">
        <v>14</v>
      </c>
      <c r="H328">
        <v>128</v>
      </c>
      <c r="I328" s="5">
        <f t="shared" si="18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19"/>
        <v>42364.25</v>
      </c>
      <c r="O328" s="10">
        <f t="shared" si="19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17"/>
        <v>38.53846153846154</v>
      </c>
      <c r="G329" t="s">
        <v>14</v>
      </c>
      <c r="H329">
        <v>33</v>
      </c>
      <c r="I329" s="5">
        <f t="shared" si="18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19"/>
        <v>43705.208333333328</v>
      </c>
      <c r="O329" s="10">
        <f t="shared" si="19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17"/>
        <v>133.56231003039514</v>
      </c>
      <c r="G330" t="s">
        <v>20</v>
      </c>
      <c r="H330">
        <v>2441</v>
      </c>
      <c r="I330" s="5">
        <f t="shared" si="18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19"/>
        <v>43434.25</v>
      </c>
      <c r="O330" s="10">
        <f t="shared" si="19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17"/>
        <v>22.896588486140725</v>
      </c>
      <c r="G331" t="s">
        <v>47</v>
      </c>
      <c r="H331">
        <v>211</v>
      </c>
      <c r="I331" s="5">
        <f t="shared" si="18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19"/>
        <v>42716.25</v>
      </c>
      <c r="O331" s="10">
        <f t="shared" si="19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17"/>
        <v>184.95548961424333</v>
      </c>
      <c r="G332" t="s">
        <v>20</v>
      </c>
      <c r="H332">
        <v>1385</v>
      </c>
      <c r="I332" s="5">
        <f t="shared" si="18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19"/>
        <v>43077.25</v>
      </c>
      <c r="O332" s="10">
        <f t="shared" si="19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17"/>
        <v>443.72727272727275</v>
      </c>
      <c r="G333" t="s">
        <v>20</v>
      </c>
      <c r="H333">
        <v>190</v>
      </c>
      <c r="I333" s="5">
        <f t="shared" si="18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19"/>
        <v>40896.25</v>
      </c>
      <c r="O333" s="10">
        <f t="shared" si="19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17"/>
        <v>199.9806763285024</v>
      </c>
      <c r="G334" t="s">
        <v>20</v>
      </c>
      <c r="H334">
        <v>470</v>
      </c>
      <c r="I334" s="5">
        <f t="shared" si="18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19"/>
        <v>41361.208333333336</v>
      </c>
      <c r="O334" s="10">
        <f t="shared" si="19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17"/>
        <v>123.95833333333333</v>
      </c>
      <c r="G335" t="s">
        <v>20</v>
      </c>
      <c r="H335">
        <v>253</v>
      </c>
      <c r="I335" s="5">
        <f t="shared" si="18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19"/>
        <v>43424.25</v>
      </c>
      <c r="O335" s="10">
        <f t="shared" si="19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17"/>
        <v>186.61329305135951</v>
      </c>
      <c r="G336" t="s">
        <v>20</v>
      </c>
      <c r="H336">
        <v>1113</v>
      </c>
      <c r="I336" s="5">
        <f t="shared" si="18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19"/>
        <v>43110.25</v>
      </c>
      <c r="O336" s="10">
        <f t="shared" si="19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17"/>
        <v>114.28538550057536</v>
      </c>
      <c r="G337" t="s">
        <v>20</v>
      </c>
      <c r="H337">
        <v>2283</v>
      </c>
      <c r="I337" s="5">
        <f t="shared" si="18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19"/>
        <v>43784.25</v>
      </c>
      <c r="O337" s="10">
        <f t="shared" si="19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17"/>
        <v>97.032531824611041</v>
      </c>
      <c r="G338" t="s">
        <v>14</v>
      </c>
      <c r="H338">
        <v>1072</v>
      </c>
      <c r="I338" s="5">
        <f t="shared" si="18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19"/>
        <v>40527.25</v>
      </c>
      <c r="O338" s="10">
        <f t="shared" si="19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17"/>
        <v>122.81904761904762</v>
      </c>
      <c r="G339" t="s">
        <v>20</v>
      </c>
      <c r="H339">
        <v>1095</v>
      </c>
      <c r="I339" s="5">
        <f t="shared" si="18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19"/>
        <v>43780.25</v>
      </c>
      <c r="O339" s="10">
        <f t="shared" si="19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17"/>
        <v>179.14326647564468</v>
      </c>
      <c r="G340" t="s">
        <v>20</v>
      </c>
      <c r="H340">
        <v>1690</v>
      </c>
      <c r="I340" s="5">
        <f t="shared" si="18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19"/>
        <v>40821.208333333336</v>
      </c>
      <c r="O340" s="10">
        <f t="shared" si="19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17"/>
        <v>79.951577402787962</v>
      </c>
      <c r="G341" t="s">
        <v>74</v>
      </c>
      <c r="H341">
        <v>1297</v>
      </c>
      <c r="I341" s="5">
        <f t="shared" si="18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19"/>
        <v>42949.208333333328</v>
      </c>
      <c r="O341" s="10">
        <f t="shared" si="19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17"/>
        <v>94.242587601078171</v>
      </c>
      <c r="G342" t="s">
        <v>14</v>
      </c>
      <c r="H342">
        <v>393</v>
      </c>
      <c r="I342" s="5">
        <f t="shared" si="18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19"/>
        <v>40889.25</v>
      </c>
      <c r="O342" s="10">
        <f t="shared" si="19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17"/>
        <v>84.669291338582681</v>
      </c>
      <c r="G343" t="s">
        <v>14</v>
      </c>
      <c r="H343">
        <v>1257</v>
      </c>
      <c r="I343" s="5">
        <f t="shared" si="18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19"/>
        <v>42244.208333333328</v>
      </c>
      <c r="O343" s="10">
        <f t="shared" si="19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17"/>
        <v>66.521920668058456</v>
      </c>
      <c r="G344" t="s">
        <v>14</v>
      </c>
      <c r="H344">
        <v>328</v>
      </c>
      <c r="I344" s="5">
        <f t="shared" si="18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19"/>
        <v>41475.208333333336</v>
      </c>
      <c r="O344" s="10">
        <f t="shared" si="19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17"/>
        <v>53.922222222222224</v>
      </c>
      <c r="G345" t="s">
        <v>14</v>
      </c>
      <c r="H345">
        <v>147</v>
      </c>
      <c r="I345" s="5">
        <f t="shared" si="18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19"/>
        <v>41597.25</v>
      </c>
      <c r="O345" s="10">
        <f t="shared" si="19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17"/>
        <v>41.983299595141702</v>
      </c>
      <c r="G346" t="s">
        <v>14</v>
      </c>
      <c r="H346">
        <v>830</v>
      </c>
      <c r="I346" s="5">
        <f t="shared" si="18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19"/>
        <v>43122.25</v>
      </c>
      <c r="O346" s="10">
        <f t="shared" si="19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17"/>
        <v>14.69479695431472</v>
      </c>
      <c r="G347" t="s">
        <v>14</v>
      </c>
      <c r="H347">
        <v>331</v>
      </c>
      <c r="I347" s="5">
        <f t="shared" si="18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19"/>
        <v>42194.208333333328</v>
      </c>
      <c r="O347" s="10">
        <f t="shared" si="19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17"/>
        <v>34.475000000000001</v>
      </c>
      <c r="G348" t="s">
        <v>14</v>
      </c>
      <c r="H348">
        <v>25</v>
      </c>
      <c r="I348" s="5">
        <f t="shared" si="18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19"/>
        <v>42971.208333333328</v>
      </c>
      <c r="O348" s="10">
        <f t="shared" si="19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17"/>
        <v>1400.7777777777778</v>
      </c>
      <c r="G349" t="s">
        <v>20</v>
      </c>
      <c r="H349">
        <v>191</v>
      </c>
      <c r="I349" s="5">
        <f t="shared" si="18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19"/>
        <v>42046.25</v>
      </c>
      <c r="O349" s="10">
        <f t="shared" si="19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17"/>
        <v>71.770351758793964</v>
      </c>
      <c r="G350" t="s">
        <v>14</v>
      </c>
      <c r="H350">
        <v>3483</v>
      </c>
      <c r="I350" s="5">
        <f t="shared" si="18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19"/>
        <v>42782.25</v>
      </c>
      <c r="O350" s="10">
        <f t="shared" si="19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17"/>
        <v>53.074115044247783</v>
      </c>
      <c r="G351" t="s">
        <v>14</v>
      </c>
      <c r="H351">
        <v>923</v>
      </c>
      <c r="I351" s="5">
        <f t="shared" si="18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19"/>
        <v>42930.208333333328</v>
      </c>
      <c r="O351" s="10">
        <f t="shared" si="19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17"/>
        <v>5</v>
      </c>
      <c r="G352" t="s">
        <v>14</v>
      </c>
      <c r="H352">
        <v>1</v>
      </c>
      <c r="I352" s="5">
        <f t="shared" si="18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19"/>
        <v>42144.208333333328</v>
      </c>
      <c r="O352" s="10">
        <f t="shared" si="19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17"/>
        <v>127.70715249662618</v>
      </c>
      <c r="G353" t="s">
        <v>20</v>
      </c>
      <c r="H353">
        <v>2013</v>
      </c>
      <c r="I353" s="5">
        <f t="shared" si="18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19"/>
        <v>42240.208333333328</v>
      </c>
      <c r="O353" s="10">
        <f t="shared" si="19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17"/>
        <v>34.892857142857139</v>
      </c>
      <c r="G354" t="s">
        <v>14</v>
      </c>
      <c r="H354">
        <v>33</v>
      </c>
      <c r="I354" s="5">
        <f t="shared" si="18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19"/>
        <v>42315.25</v>
      </c>
      <c r="O354" s="10">
        <f t="shared" si="19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17"/>
        <v>410.59821428571428</v>
      </c>
      <c r="G355" t="s">
        <v>20</v>
      </c>
      <c r="H355">
        <v>1703</v>
      </c>
      <c r="I355" s="5">
        <f t="shared" si="18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19"/>
        <v>43651.208333333328</v>
      </c>
      <c r="O355" s="10">
        <f t="shared" si="19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17"/>
        <v>123.73770491803278</v>
      </c>
      <c r="G356" t="s">
        <v>20</v>
      </c>
      <c r="H356">
        <v>80</v>
      </c>
      <c r="I356" s="5">
        <f t="shared" si="18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19"/>
        <v>41520.208333333336</v>
      </c>
      <c r="O356" s="10">
        <f t="shared" si="19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17"/>
        <v>58.973684210526315</v>
      </c>
      <c r="G357" t="s">
        <v>47</v>
      </c>
      <c r="H357">
        <v>86</v>
      </c>
      <c r="I357" s="5">
        <f t="shared" si="18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19"/>
        <v>42757.25</v>
      </c>
      <c r="O357" s="10">
        <f t="shared" si="19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17"/>
        <v>36.892473118279568</v>
      </c>
      <c r="G358" t="s">
        <v>14</v>
      </c>
      <c r="H358">
        <v>40</v>
      </c>
      <c r="I358" s="5">
        <f t="shared" si="18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19"/>
        <v>40922.25</v>
      </c>
      <c r="O358" s="10">
        <f t="shared" si="19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17"/>
        <v>184.91304347826087</v>
      </c>
      <c r="G359" t="s">
        <v>20</v>
      </c>
      <c r="H359">
        <v>41</v>
      </c>
      <c r="I359" s="5">
        <f t="shared" si="18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19"/>
        <v>42250.208333333328</v>
      </c>
      <c r="O359" s="10">
        <f t="shared" si="19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17"/>
        <v>11.814432989690722</v>
      </c>
      <c r="G360" t="s">
        <v>14</v>
      </c>
      <c r="H360">
        <v>23</v>
      </c>
      <c r="I360" s="5">
        <f t="shared" si="18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19"/>
        <v>43322.208333333328</v>
      </c>
      <c r="O360" s="10">
        <f t="shared" si="19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17"/>
        <v>298.7</v>
      </c>
      <c r="G361" t="s">
        <v>20</v>
      </c>
      <c r="H361">
        <v>187</v>
      </c>
      <c r="I361" s="5">
        <f t="shared" si="18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19"/>
        <v>40782.208333333336</v>
      </c>
      <c r="O361" s="10">
        <f t="shared" si="19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17"/>
        <v>226.35175879396985</v>
      </c>
      <c r="G362" t="s">
        <v>20</v>
      </c>
      <c r="H362">
        <v>2875</v>
      </c>
      <c r="I362" s="5">
        <f t="shared" si="18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19"/>
        <v>40544.25</v>
      </c>
      <c r="O362" s="10">
        <f t="shared" si="19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17"/>
        <v>173.56363636363636</v>
      </c>
      <c r="G363" t="s">
        <v>20</v>
      </c>
      <c r="H363">
        <v>88</v>
      </c>
      <c r="I363" s="5">
        <f t="shared" si="18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19"/>
        <v>43015.208333333328</v>
      </c>
      <c r="O363" s="10">
        <f t="shared" si="19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17"/>
        <v>371.75675675675677</v>
      </c>
      <c r="G364" t="s">
        <v>20</v>
      </c>
      <c r="H364">
        <v>191</v>
      </c>
      <c r="I364" s="5">
        <f t="shared" si="18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19"/>
        <v>40570.25</v>
      </c>
      <c r="O364" s="10">
        <f t="shared" si="19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17"/>
        <v>160.19230769230771</v>
      </c>
      <c r="G365" t="s">
        <v>20</v>
      </c>
      <c r="H365">
        <v>139</v>
      </c>
      <c r="I365" s="5">
        <f t="shared" si="18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19"/>
        <v>40904.25</v>
      </c>
      <c r="O365" s="10">
        <f t="shared" si="19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17"/>
        <v>1616.3333333333335</v>
      </c>
      <c r="G366" t="s">
        <v>20</v>
      </c>
      <c r="H366">
        <v>186</v>
      </c>
      <c r="I366" s="5">
        <f t="shared" si="18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19"/>
        <v>43164.25</v>
      </c>
      <c r="O366" s="10">
        <f t="shared" si="19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17"/>
        <v>733.4375</v>
      </c>
      <c r="G367" t="s">
        <v>20</v>
      </c>
      <c r="H367">
        <v>112</v>
      </c>
      <c r="I367" s="5">
        <f t="shared" si="18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19"/>
        <v>42733.25</v>
      </c>
      <c r="O367" s="10">
        <f t="shared" si="19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17"/>
        <v>592.11111111111109</v>
      </c>
      <c r="G368" t="s">
        <v>20</v>
      </c>
      <c r="H368">
        <v>101</v>
      </c>
      <c r="I368" s="5">
        <f t="shared" si="18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19"/>
        <v>40546.25</v>
      </c>
      <c r="O368" s="10">
        <f t="shared" si="19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17"/>
        <v>18.888888888888889</v>
      </c>
      <c r="G369" t="s">
        <v>14</v>
      </c>
      <c r="H369">
        <v>75</v>
      </c>
      <c r="I369" s="5">
        <f t="shared" si="18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19"/>
        <v>41930.208333333336</v>
      </c>
      <c r="O369" s="10">
        <f t="shared" si="19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17"/>
        <v>276.80769230769232</v>
      </c>
      <c r="G370" t="s">
        <v>20</v>
      </c>
      <c r="H370">
        <v>206</v>
      </c>
      <c r="I370" s="5">
        <f t="shared" si="18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19"/>
        <v>40464.208333333336</v>
      </c>
      <c r="O370" s="10">
        <f t="shared" si="19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17"/>
        <v>273.01851851851848</v>
      </c>
      <c r="G371" t="s">
        <v>20</v>
      </c>
      <c r="H371">
        <v>154</v>
      </c>
      <c r="I371" s="5">
        <f t="shared" si="18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19"/>
        <v>41308.25</v>
      </c>
      <c r="O371" s="10">
        <f t="shared" si="19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17"/>
        <v>159.36331255565449</v>
      </c>
      <c r="G372" t="s">
        <v>20</v>
      </c>
      <c r="H372">
        <v>5966</v>
      </c>
      <c r="I372" s="5">
        <f t="shared" si="18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19"/>
        <v>43570.208333333328</v>
      </c>
      <c r="O372" s="10">
        <f t="shared" si="19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17"/>
        <v>67.869978858350947</v>
      </c>
      <c r="G373" t="s">
        <v>14</v>
      </c>
      <c r="H373">
        <v>2176</v>
      </c>
      <c r="I373" s="5">
        <f t="shared" si="18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19"/>
        <v>42043.25</v>
      </c>
      <c r="O373" s="10">
        <f t="shared" si="19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17"/>
        <v>1591.5555555555554</v>
      </c>
      <c r="G374" t="s">
        <v>20</v>
      </c>
      <c r="H374">
        <v>169</v>
      </c>
      <c r="I374" s="5">
        <f t="shared" si="18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19"/>
        <v>42012.25</v>
      </c>
      <c r="O374" s="10">
        <f t="shared" si="19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17"/>
        <v>730.18222222222221</v>
      </c>
      <c r="G375" t="s">
        <v>20</v>
      </c>
      <c r="H375">
        <v>2106</v>
      </c>
      <c r="I375" s="5">
        <f t="shared" si="18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19"/>
        <v>42964.208333333328</v>
      </c>
      <c r="O375" s="10">
        <f t="shared" si="19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17"/>
        <v>13.185782556750297</v>
      </c>
      <c r="G376" t="s">
        <v>14</v>
      </c>
      <c r="H376">
        <v>441</v>
      </c>
      <c r="I376" s="5">
        <f t="shared" si="18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19"/>
        <v>43476.25</v>
      </c>
      <c r="O376" s="10">
        <f t="shared" si="19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17"/>
        <v>54.777777777777779</v>
      </c>
      <c r="G377" t="s">
        <v>14</v>
      </c>
      <c r="H377">
        <v>25</v>
      </c>
      <c r="I377" s="5">
        <f t="shared" si="18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19"/>
        <v>42293.208333333328</v>
      </c>
      <c r="O377" s="10">
        <f t="shared" si="19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17"/>
        <v>361.02941176470591</v>
      </c>
      <c r="G378" t="s">
        <v>20</v>
      </c>
      <c r="H378">
        <v>131</v>
      </c>
      <c r="I378" s="5">
        <f t="shared" si="18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19"/>
        <v>41826.208333333336</v>
      </c>
      <c r="O378" s="10">
        <f t="shared" si="19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17"/>
        <v>10.257545271629779</v>
      </c>
      <c r="G379" t="s">
        <v>14</v>
      </c>
      <c r="H379">
        <v>127</v>
      </c>
      <c r="I379" s="5">
        <f t="shared" si="18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19"/>
        <v>43760.208333333328</v>
      </c>
      <c r="O379" s="10">
        <f t="shared" si="19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17"/>
        <v>13.962962962962964</v>
      </c>
      <c r="G380" t="s">
        <v>14</v>
      </c>
      <c r="H380">
        <v>355</v>
      </c>
      <c r="I380" s="5">
        <f t="shared" si="18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19"/>
        <v>43241.208333333328</v>
      </c>
      <c r="O380" s="10">
        <f t="shared" si="19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17"/>
        <v>40.444444444444443</v>
      </c>
      <c r="G381" t="s">
        <v>14</v>
      </c>
      <c r="H381">
        <v>44</v>
      </c>
      <c r="I381" s="5">
        <f t="shared" si="18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19"/>
        <v>40843.208333333336</v>
      </c>
      <c r="O381" s="10">
        <f t="shared" si="19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17"/>
        <v>160.32</v>
      </c>
      <c r="G382" t="s">
        <v>20</v>
      </c>
      <c r="H382">
        <v>84</v>
      </c>
      <c r="I382" s="5">
        <f t="shared" si="18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19"/>
        <v>41448.208333333336</v>
      </c>
      <c r="O382" s="10">
        <f t="shared" si="19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17"/>
        <v>183.9433962264151</v>
      </c>
      <c r="G383" t="s">
        <v>20</v>
      </c>
      <c r="H383">
        <v>155</v>
      </c>
      <c r="I383" s="5">
        <f t="shared" si="18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19"/>
        <v>42163.208333333328</v>
      </c>
      <c r="O383" s="10">
        <f t="shared" si="19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17"/>
        <v>63.769230769230766</v>
      </c>
      <c r="G384" t="s">
        <v>14</v>
      </c>
      <c r="H384">
        <v>67</v>
      </c>
      <c r="I384" s="5">
        <f t="shared" si="18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19"/>
        <v>43024.208333333328</v>
      </c>
      <c r="O384" s="10">
        <f t="shared" si="19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17"/>
        <v>225.38095238095238</v>
      </c>
      <c r="G385" t="s">
        <v>20</v>
      </c>
      <c r="H385">
        <v>189</v>
      </c>
      <c r="I385" s="5">
        <f t="shared" si="18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19"/>
        <v>43509.25</v>
      </c>
      <c r="O385" s="10">
        <f t="shared" si="19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17"/>
        <v>172.00961538461539</v>
      </c>
      <c r="G386" t="s">
        <v>20</v>
      </c>
      <c r="H386">
        <v>4799</v>
      </c>
      <c r="I386" s="5">
        <f t="shared" si="18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19"/>
        <v>42776.25</v>
      </c>
      <c r="O386" s="10">
        <f t="shared" si="19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20">(E387/D387*100)</f>
        <v>146.16709511568124</v>
      </c>
      <c r="G387" t="s">
        <v>20</v>
      </c>
      <c r="H387">
        <v>1137</v>
      </c>
      <c r="I387" s="5">
        <f t="shared" ref="I387:I450" si="21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O450" si="22">(((L387/60)/60)/24)+DATE(1970,1,1)</f>
        <v>43553.208333333328</v>
      </c>
      <c r="O387" s="10">
        <f t="shared" si="22"/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20"/>
        <v>76.42361623616236</v>
      </c>
      <c r="G388" t="s">
        <v>14</v>
      </c>
      <c r="H388">
        <v>1068</v>
      </c>
      <c r="I388" s="5">
        <f t="shared" si="21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2"/>
        <v>40355.208333333336</v>
      </c>
      <c r="O388" s="10">
        <f t="shared" si="22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0"/>
        <v>39.261467889908261</v>
      </c>
      <c r="G389" t="s">
        <v>14</v>
      </c>
      <c r="H389">
        <v>424</v>
      </c>
      <c r="I389" s="5">
        <f t="shared" si="2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2"/>
        <v>41072.208333333336</v>
      </c>
      <c r="O389" s="10">
        <f t="shared" si="22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0"/>
        <v>11.270034843205574</v>
      </c>
      <c r="G390" t="s">
        <v>74</v>
      </c>
      <c r="H390">
        <v>145</v>
      </c>
      <c r="I390" s="5">
        <f t="shared" si="2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2"/>
        <v>40912.25</v>
      </c>
      <c r="O390" s="10">
        <f t="shared" si="22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0"/>
        <v>122.11084337349398</v>
      </c>
      <c r="G391" t="s">
        <v>20</v>
      </c>
      <c r="H391">
        <v>1152</v>
      </c>
      <c r="I391" s="5">
        <f t="shared" si="2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2"/>
        <v>40479.208333333336</v>
      </c>
      <c r="O391" s="10">
        <f t="shared" si="22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0"/>
        <v>186.54166666666669</v>
      </c>
      <c r="G392" t="s">
        <v>20</v>
      </c>
      <c r="H392">
        <v>50</v>
      </c>
      <c r="I392" s="5">
        <f t="shared" si="21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2"/>
        <v>41530.208333333336</v>
      </c>
      <c r="O392" s="10">
        <f t="shared" si="22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0"/>
        <v>7.2731788079470201</v>
      </c>
      <c r="G393" t="s">
        <v>14</v>
      </c>
      <c r="H393">
        <v>151</v>
      </c>
      <c r="I393" s="5">
        <f t="shared" si="2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2"/>
        <v>41653.25</v>
      </c>
      <c r="O393" s="10">
        <f t="shared" si="22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0"/>
        <v>65.642371234207957</v>
      </c>
      <c r="G394" t="s">
        <v>14</v>
      </c>
      <c r="H394">
        <v>1608</v>
      </c>
      <c r="I394" s="5">
        <f t="shared" si="2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2"/>
        <v>40549.25</v>
      </c>
      <c r="O394" s="10">
        <f t="shared" si="22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0"/>
        <v>228.96178343949046</v>
      </c>
      <c r="G395" t="s">
        <v>20</v>
      </c>
      <c r="H395">
        <v>3059</v>
      </c>
      <c r="I395" s="5">
        <f t="shared" si="2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2"/>
        <v>42933.208333333328</v>
      </c>
      <c r="O395" s="10">
        <f t="shared" si="22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0"/>
        <v>469.37499999999994</v>
      </c>
      <c r="G396" t="s">
        <v>20</v>
      </c>
      <c r="H396">
        <v>34</v>
      </c>
      <c r="I396" s="5">
        <f t="shared" si="2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2"/>
        <v>41484.208333333336</v>
      </c>
      <c r="O396" s="10">
        <f t="shared" si="22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0"/>
        <v>130.11267605633802</v>
      </c>
      <c r="G397" t="s">
        <v>20</v>
      </c>
      <c r="H397">
        <v>220</v>
      </c>
      <c r="I397" s="5">
        <f t="shared" si="2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2"/>
        <v>40885.25</v>
      </c>
      <c r="O397" s="10">
        <f t="shared" si="22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0"/>
        <v>167.05422993492408</v>
      </c>
      <c r="G398" t="s">
        <v>20</v>
      </c>
      <c r="H398">
        <v>1604</v>
      </c>
      <c r="I398" s="5">
        <f t="shared" si="2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2"/>
        <v>43378.208333333328</v>
      </c>
      <c r="O398" s="10">
        <f t="shared" si="22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0"/>
        <v>173.8641975308642</v>
      </c>
      <c r="G399" t="s">
        <v>20</v>
      </c>
      <c r="H399">
        <v>454</v>
      </c>
      <c r="I399" s="5">
        <f t="shared" si="2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2"/>
        <v>41417.208333333336</v>
      </c>
      <c r="O399" s="10">
        <f t="shared" si="22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0"/>
        <v>717.76470588235293</v>
      </c>
      <c r="G400" t="s">
        <v>20</v>
      </c>
      <c r="H400">
        <v>123</v>
      </c>
      <c r="I400" s="5">
        <f t="shared" si="2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2"/>
        <v>43228.208333333328</v>
      </c>
      <c r="O400" s="10">
        <f t="shared" si="22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0"/>
        <v>63.850976361767728</v>
      </c>
      <c r="G401" t="s">
        <v>14</v>
      </c>
      <c r="H401">
        <v>941</v>
      </c>
      <c r="I401" s="5">
        <f t="shared" si="2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2"/>
        <v>40576.25</v>
      </c>
      <c r="O401" s="10">
        <f t="shared" si="22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0"/>
        <v>2</v>
      </c>
      <c r="G402" t="s">
        <v>14</v>
      </c>
      <c r="H402">
        <v>1</v>
      </c>
      <c r="I402" s="5">
        <f t="shared" si="21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2"/>
        <v>41502.208333333336</v>
      </c>
      <c r="O402" s="10">
        <f t="shared" si="22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0"/>
        <v>1530.2222222222222</v>
      </c>
      <c r="G403" t="s">
        <v>20</v>
      </c>
      <c r="H403">
        <v>299</v>
      </c>
      <c r="I403" s="5">
        <f t="shared" si="2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2"/>
        <v>43765.208333333328</v>
      </c>
      <c r="O403" s="10">
        <f t="shared" si="22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0"/>
        <v>40.356164383561641</v>
      </c>
      <c r="G404" t="s">
        <v>14</v>
      </c>
      <c r="H404">
        <v>40</v>
      </c>
      <c r="I404" s="5">
        <f t="shared" si="2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2"/>
        <v>40914.25</v>
      </c>
      <c r="O404" s="10">
        <f t="shared" si="22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0"/>
        <v>86.220633299284984</v>
      </c>
      <c r="G405" t="s">
        <v>14</v>
      </c>
      <c r="H405">
        <v>3015</v>
      </c>
      <c r="I405" s="5">
        <f t="shared" si="2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2"/>
        <v>40310.208333333336</v>
      </c>
      <c r="O405" s="10">
        <f t="shared" si="22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0"/>
        <v>315.58486707566465</v>
      </c>
      <c r="G406" t="s">
        <v>20</v>
      </c>
      <c r="H406">
        <v>2237</v>
      </c>
      <c r="I406" s="5">
        <f t="shared" si="2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2"/>
        <v>43053.25</v>
      </c>
      <c r="O406" s="10">
        <f t="shared" si="22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0"/>
        <v>89.618243243243242</v>
      </c>
      <c r="G407" t="s">
        <v>14</v>
      </c>
      <c r="H407">
        <v>435</v>
      </c>
      <c r="I407" s="5">
        <f t="shared" si="2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2"/>
        <v>43255.208333333328</v>
      </c>
      <c r="O407" s="10">
        <f t="shared" si="22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0"/>
        <v>182.14503816793894</v>
      </c>
      <c r="G408" t="s">
        <v>20</v>
      </c>
      <c r="H408">
        <v>645</v>
      </c>
      <c r="I408" s="5">
        <f t="shared" si="2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2"/>
        <v>41304.25</v>
      </c>
      <c r="O408" s="10">
        <f t="shared" si="22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0"/>
        <v>355.88235294117646</v>
      </c>
      <c r="G409" t="s">
        <v>20</v>
      </c>
      <c r="H409">
        <v>484</v>
      </c>
      <c r="I409" s="5">
        <f t="shared" si="21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2"/>
        <v>43751.208333333328</v>
      </c>
      <c r="O409" s="10">
        <f t="shared" si="22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0"/>
        <v>131.83695652173913</v>
      </c>
      <c r="G410" t="s">
        <v>20</v>
      </c>
      <c r="H410">
        <v>154</v>
      </c>
      <c r="I410" s="5">
        <f t="shared" si="2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2"/>
        <v>42541.208333333328</v>
      </c>
      <c r="O410" s="10">
        <f t="shared" si="22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0"/>
        <v>46.315634218289084</v>
      </c>
      <c r="G411" t="s">
        <v>14</v>
      </c>
      <c r="H411">
        <v>714</v>
      </c>
      <c r="I411" s="5">
        <f t="shared" si="2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2"/>
        <v>42843.208333333328</v>
      </c>
      <c r="O411" s="10">
        <f t="shared" si="22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0"/>
        <v>36.132726089785294</v>
      </c>
      <c r="G412" t="s">
        <v>47</v>
      </c>
      <c r="H412">
        <v>1111</v>
      </c>
      <c r="I412" s="5">
        <f t="shared" si="2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2"/>
        <v>42122.208333333328</v>
      </c>
      <c r="O412" s="10">
        <f t="shared" si="22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0"/>
        <v>104.62820512820512</v>
      </c>
      <c r="G413" t="s">
        <v>20</v>
      </c>
      <c r="H413">
        <v>82</v>
      </c>
      <c r="I413" s="5">
        <f t="shared" si="2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2"/>
        <v>42884.208333333328</v>
      </c>
      <c r="O413" s="10">
        <f t="shared" si="22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0"/>
        <v>668.85714285714289</v>
      </c>
      <c r="G414" t="s">
        <v>20</v>
      </c>
      <c r="H414">
        <v>134</v>
      </c>
      <c r="I414" s="5">
        <f t="shared" si="2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2"/>
        <v>41642.25</v>
      </c>
      <c r="O414" s="10">
        <f t="shared" si="22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0"/>
        <v>62.072823218997364</v>
      </c>
      <c r="G415" t="s">
        <v>47</v>
      </c>
      <c r="H415">
        <v>1089</v>
      </c>
      <c r="I415" s="5">
        <f t="shared" si="2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2"/>
        <v>43431.25</v>
      </c>
      <c r="O415" s="10">
        <f t="shared" si="22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0"/>
        <v>84.699787460148784</v>
      </c>
      <c r="G416" t="s">
        <v>14</v>
      </c>
      <c r="H416">
        <v>5497</v>
      </c>
      <c r="I416" s="5">
        <f t="shared" si="2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2"/>
        <v>40288.208333333336</v>
      </c>
      <c r="O416" s="10">
        <f t="shared" si="22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0"/>
        <v>11.059030837004405</v>
      </c>
      <c r="G417" t="s">
        <v>14</v>
      </c>
      <c r="H417">
        <v>418</v>
      </c>
      <c r="I417" s="5">
        <f t="shared" si="2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2"/>
        <v>40921.25</v>
      </c>
      <c r="O417" s="10">
        <f t="shared" si="22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0"/>
        <v>43.838781575037146</v>
      </c>
      <c r="G418" t="s">
        <v>14</v>
      </c>
      <c r="H418">
        <v>1439</v>
      </c>
      <c r="I418" s="5">
        <f t="shared" si="2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2"/>
        <v>40560.25</v>
      </c>
      <c r="O418" s="10">
        <f t="shared" si="22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0"/>
        <v>55.470588235294116</v>
      </c>
      <c r="G419" t="s">
        <v>14</v>
      </c>
      <c r="H419">
        <v>15</v>
      </c>
      <c r="I419" s="5">
        <f t="shared" si="2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2"/>
        <v>43407.208333333328</v>
      </c>
      <c r="O419" s="10">
        <f t="shared" si="22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0"/>
        <v>57.399511301160658</v>
      </c>
      <c r="G420" t="s">
        <v>14</v>
      </c>
      <c r="H420">
        <v>1999</v>
      </c>
      <c r="I420" s="5">
        <f t="shared" si="2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2"/>
        <v>41035.208333333336</v>
      </c>
      <c r="O420" s="10">
        <f t="shared" si="22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0"/>
        <v>123.43497363796135</v>
      </c>
      <c r="G421" t="s">
        <v>20</v>
      </c>
      <c r="H421">
        <v>5203</v>
      </c>
      <c r="I421" s="5">
        <f t="shared" si="2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2"/>
        <v>40899.25</v>
      </c>
      <c r="O421" s="10">
        <f t="shared" si="22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0"/>
        <v>128.46</v>
      </c>
      <c r="G422" t="s">
        <v>20</v>
      </c>
      <c r="H422">
        <v>94</v>
      </c>
      <c r="I422" s="5">
        <f t="shared" si="2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2"/>
        <v>42911.208333333328</v>
      </c>
      <c r="O422" s="10">
        <f t="shared" si="22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0"/>
        <v>63.989361702127653</v>
      </c>
      <c r="G423" t="s">
        <v>14</v>
      </c>
      <c r="H423">
        <v>118</v>
      </c>
      <c r="I423" s="5">
        <f t="shared" si="2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2"/>
        <v>42915.208333333328</v>
      </c>
      <c r="O423" s="10">
        <f t="shared" si="22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0"/>
        <v>127.29885057471265</v>
      </c>
      <c r="G424" t="s">
        <v>20</v>
      </c>
      <c r="H424">
        <v>205</v>
      </c>
      <c r="I424" s="5">
        <f t="shared" si="2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2"/>
        <v>40285.208333333336</v>
      </c>
      <c r="O424" s="10">
        <f t="shared" si="22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0"/>
        <v>10.638024357239512</v>
      </c>
      <c r="G425" t="s">
        <v>14</v>
      </c>
      <c r="H425">
        <v>162</v>
      </c>
      <c r="I425" s="5">
        <f t="shared" si="2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2"/>
        <v>40808.208333333336</v>
      </c>
      <c r="O425" s="10">
        <f t="shared" si="22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0"/>
        <v>40.470588235294116</v>
      </c>
      <c r="G426" t="s">
        <v>14</v>
      </c>
      <c r="H426">
        <v>83</v>
      </c>
      <c r="I426" s="5">
        <f t="shared" si="2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2"/>
        <v>43208.208333333328</v>
      </c>
      <c r="O426" s="10">
        <f t="shared" si="22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0"/>
        <v>287.66666666666663</v>
      </c>
      <c r="G427" t="s">
        <v>20</v>
      </c>
      <c r="H427">
        <v>92</v>
      </c>
      <c r="I427" s="5">
        <f t="shared" si="2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2"/>
        <v>42213.208333333328</v>
      </c>
      <c r="O427" s="10">
        <f t="shared" si="22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0"/>
        <v>572.94444444444446</v>
      </c>
      <c r="G428" t="s">
        <v>20</v>
      </c>
      <c r="H428">
        <v>219</v>
      </c>
      <c r="I428" s="5">
        <f t="shared" si="2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2"/>
        <v>41332.25</v>
      </c>
      <c r="O428" s="10">
        <f t="shared" si="22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0"/>
        <v>112.90429799426933</v>
      </c>
      <c r="G429" t="s">
        <v>20</v>
      </c>
      <c r="H429">
        <v>2526</v>
      </c>
      <c r="I429" s="5">
        <f t="shared" si="2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2"/>
        <v>41895.208333333336</v>
      </c>
      <c r="O429" s="10">
        <f t="shared" si="22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0"/>
        <v>46.387573964497044</v>
      </c>
      <c r="G430" t="s">
        <v>14</v>
      </c>
      <c r="H430">
        <v>747</v>
      </c>
      <c r="I430" s="5">
        <f t="shared" si="2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2"/>
        <v>40585.25</v>
      </c>
      <c r="O430" s="10">
        <f t="shared" si="22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0"/>
        <v>90.675916230366497</v>
      </c>
      <c r="G431" t="s">
        <v>74</v>
      </c>
      <c r="H431">
        <v>2138</v>
      </c>
      <c r="I431" s="5">
        <f t="shared" si="2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2"/>
        <v>41680.25</v>
      </c>
      <c r="O431" s="10">
        <f t="shared" si="22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0"/>
        <v>67.740740740740748</v>
      </c>
      <c r="G432" t="s">
        <v>14</v>
      </c>
      <c r="H432">
        <v>84</v>
      </c>
      <c r="I432" s="5">
        <f t="shared" si="2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2"/>
        <v>43737.208333333328</v>
      </c>
      <c r="O432" s="10">
        <f t="shared" si="22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0"/>
        <v>192.49019607843135</v>
      </c>
      <c r="G433" t="s">
        <v>20</v>
      </c>
      <c r="H433">
        <v>94</v>
      </c>
      <c r="I433" s="5">
        <f t="shared" si="2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2"/>
        <v>43273.208333333328</v>
      </c>
      <c r="O433" s="10">
        <f t="shared" si="22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0"/>
        <v>82.714285714285722</v>
      </c>
      <c r="G434" t="s">
        <v>14</v>
      </c>
      <c r="H434">
        <v>91</v>
      </c>
      <c r="I434" s="5">
        <f t="shared" si="2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2"/>
        <v>41761.208333333336</v>
      </c>
      <c r="O434" s="10">
        <f t="shared" si="22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0"/>
        <v>54.163920922570021</v>
      </c>
      <c r="G435" t="s">
        <v>14</v>
      </c>
      <c r="H435">
        <v>792</v>
      </c>
      <c r="I435" s="5">
        <f t="shared" si="2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2"/>
        <v>41603.25</v>
      </c>
      <c r="O435" s="10">
        <f t="shared" si="22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0"/>
        <v>16.722222222222221</v>
      </c>
      <c r="G436" t="s">
        <v>74</v>
      </c>
      <c r="H436">
        <v>10</v>
      </c>
      <c r="I436" s="5">
        <f t="shared" si="21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2"/>
        <v>42705.25</v>
      </c>
      <c r="O436" s="10">
        <f t="shared" si="22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0"/>
        <v>116.87664041994749</v>
      </c>
      <c r="G437" t="s">
        <v>20</v>
      </c>
      <c r="H437">
        <v>1713</v>
      </c>
      <c r="I437" s="5">
        <f t="shared" si="2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2"/>
        <v>41988.25</v>
      </c>
      <c r="O437" s="10">
        <f t="shared" si="22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0"/>
        <v>1052.1538461538462</v>
      </c>
      <c r="G438" t="s">
        <v>20</v>
      </c>
      <c r="H438">
        <v>249</v>
      </c>
      <c r="I438" s="5">
        <f t="shared" si="2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2"/>
        <v>43575.208333333328</v>
      </c>
      <c r="O438" s="10">
        <f t="shared" si="22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0"/>
        <v>123.07407407407408</v>
      </c>
      <c r="G439" t="s">
        <v>20</v>
      </c>
      <c r="H439">
        <v>192</v>
      </c>
      <c r="I439" s="5">
        <f t="shared" si="2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2"/>
        <v>42260.208333333328</v>
      </c>
      <c r="O439" s="10">
        <f t="shared" si="22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0"/>
        <v>178.63855421686748</v>
      </c>
      <c r="G440" t="s">
        <v>20</v>
      </c>
      <c r="H440">
        <v>247</v>
      </c>
      <c r="I440" s="5">
        <f t="shared" si="2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2"/>
        <v>41337.25</v>
      </c>
      <c r="O440" s="10">
        <f t="shared" si="22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0"/>
        <v>355.28169014084506</v>
      </c>
      <c r="G441" t="s">
        <v>20</v>
      </c>
      <c r="H441">
        <v>2293</v>
      </c>
      <c r="I441" s="5">
        <f t="shared" si="2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2"/>
        <v>42680.208333333328</v>
      </c>
      <c r="O441" s="10">
        <f t="shared" si="22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0"/>
        <v>161.90634146341463</v>
      </c>
      <c r="G442" t="s">
        <v>20</v>
      </c>
      <c r="H442">
        <v>3131</v>
      </c>
      <c r="I442" s="5">
        <f t="shared" si="2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2"/>
        <v>42916.208333333328</v>
      </c>
      <c r="O442" s="10">
        <f t="shared" si="22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0"/>
        <v>24.914285714285715</v>
      </c>
      <c r="G443" t="s">
        <v>14</v>
      </c>
      <c r="H443">
        <v>32</v>
      </c>
      <c r="I443" s="5">
        <f t="shared" si="21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2"/>
        <v>41025.208333333336</v>
      </c>
      <c r="O443" s="10">
        <f t="shared" si="22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0"/>
        <v>198.72222222222223</v>
      </c>
      <c r="G444" t="s">
        <v>20</v>
      </c>
      <c r="H444">
        <v>143</v>
      </c>
      <c r="I444" s="5">
        <f t="shared" si="2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2"/>
        <v>42980.208333333328</v>
      </c>
      <c r="O444" s="10">
        <f t="shared" si="22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0"/>
        <v>34.752688172043008</v>
      </c>
      <c r="G445" t="s">
        <v>74</v>
      </c>
      <c r="H445">
        <v>90</v>
      </c>
      <c r="I445" s="5">
        <f t="shared" si="2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2"/>
        <v>40451.208333333336</v>
      </c>
      <c r="O445" s="10">
        <f t="shared" si="22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0"/>
        <v>176.41935483870967</v>
      </c>
      <c r="G446" t="s">
        <v>20</v>
      </c>
      <c r="H446">
        <v>296</v>
      </c>
      <c r="I446" s="5">
        <f t="shared" si="2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2"/>
        <v>40748.208333333336</v>
      </c>
      <c r="O446" s="10">
        <f t="shared" si="22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0"/>
        <v>511.38095238095235</v>
      </c>
      <c r="G447" t="s">
        <v>20</v>
      </c>
      <c r="H447">
        <v>170</v>
      </c>
      <c r="I447" s="5">
        <f t="shared" si="2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2"/>
        <v>40515.25</v>
      </c>
      <c r="O447" s="10">
        <f t="shared" si="22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0"/>
        <v>82.044117647058826</v>
      </c>
      <c r="G448" t="s">
        <v>14</v>
      </c>
      <c r="H448">
        <v>186</v>
      </c>
      <c r="I448" s="5">
        <f t="shared" si="2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2"/>
        <v>41261.25</v>
      </c>
      <c r="O448" s="10">
        <f t="shared" si="22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0"/>
        <v>24.326030927835053</v>
      </c>
      <c r="G449" t="s">
        <v>74</v>
      </c>
      <c r="H449">
        <v>439</v>
      </c>
      <c r="I449" s="5">
        <f t="shared" si="21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2"/>
        <v>43088.25</v>
      </c>
      <c r="O449" s="10">
        <f t="shared" si="22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0"/>
        <v>50.482758620689658</v>
      </c>
      <c r="G450" t="s">
        <v>14</v>
      </c>
      <c r="H450">
        <v>605</v>
      </c>
      <c r="I450" s="5">
        <f t="shared" si="2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2"/>
        <v>41378.208333333336</v>
      </c>
      <c r="O450" s="10">
        <f t="shared" si="22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23">(E451/D451*100)</f>
        <v>967</v>
      </c>
      <c r="G451" t="s">
        <v>20</v>
      </c>
      <c r="H451">
        <v>86</v>
      </c>
      <c r="I451" s="5">
        <f t="shared" ref="I451:I514" si="24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O514" si="25">(((L451/60)/60)/24)+DATE(1970,1,1)</f>
        <v>43530.25</v>
      </c>
      <c r="O451" s="10">
        <f t="shared" si="25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3"/>
        <v>4</v>
      </c>
      <c r="G452" t="s">
        <v>14</v>
      </c>
      <c r="H452">
        <v>1</v>
      </c>
      <c r="I452" s="5">
        <f t="shared" si="24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5"/>
        <v>43394.208333333328</v>
      </c>
      <c r="O452" s="10">
        <f t="shared" si="25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23"/>
        <v>122.84501347708894</v>
      </c>
      <c r="G453" t="s">
        <v>20</v>
      </c>
      <c r="H453">
        <v>6286</v>
      </c>
      <c r="I453" s="5">
        <f t="shared" si="24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5"/>
        <v>42935.208333333328</v>
      </c>
      <c r="O453" s="10">
        <f t="shared" si="25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23"/>
        <v>63.4375</v>
      </c>
      <c r="G454" t="s">
        <v>14</v>
      </c>
      <c r="H454">
        <v>31</v>
      </c>
      <c r="I454" s="5">
        <f t="shared" si="24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5"/>
        <v>40365.208333333336</v>
      </c>
      <c r="O454" s="10">
        <f t="shared" si="25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23"/>
        <v>56.331688596491226</v>
      </c>
      <c r="G455" t="s">
        <v>14</v>
      </c>
      <c r="H455">
        <v>1181</v>
      </c>
      <c r="I455" s="5">
        <f t="shared" si="24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5"/>
        <v>42705.25</v>
      </c>
      <c r="O455" s="10">
        <f t="shared" si="25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23"/>
        <v>44.074999999999996</v>
      </c>
      <c r="G456" t="s">
        <v>14</v>
      </c>
      <c r="H456">
        <v>39</v>
      </c>
      <c r="I456" s="5">
        <f t="shared" si="24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5"/>
        <v>41568.208333333336</v>
      </c>
      <c r="O456" s="10">
        <f t="shared" si="25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23"/>
        <v>118.37253218884121</v>
      </c>
      <c r="G457" t="s">
        <v>20</v>
      </c>
      <c r="H457">
        <v>3727</v>
      </c>
      <c r="I457" s="5">
        <f t="shared" si="24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5"/>
        <v>40809.208333333336</v>
      </c>
      <c r="O457" s="10">
        <f t="shared" si="25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23"/>
        <v>104.1243169398907</v>
      </c>
      <c r="G458" t="s">
        <v>20</v>
      </c>
      <c r="H458">
        <v>1605</v>
      </c>
      <c r="I458" s="5">
        <f t="shared" si="24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5"/>
        <v>43141.25</v>
      </c>
      <c r="O458" s="10">
        <f t="shared" si="25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23"/>
        <v>26.640000000000004</v>
      </c>
      <c r="G459" t="s">
        <v>14</v>
      </c>
      <c r="H459">
        <v>46</v>
      </c>
      <c r="I459" s="5">
        <f t="shared" si="24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5"/>
        <v>42657.208333333328</v>
      </c>
      <c r="O459" s="10">
        <f t="shared" si="25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23"/>
        <v>351.20118343195264</v>
      </c>
      <c r="G460" t="s">
        <v>20</v>
      </c>
      <c r="H460">
        <v>2120</v>
      </c>
      <c r="I460" s="5">
        <f t="shared" si="24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5"/>
        <v>40265.208333333336</v>
      </c>
      <c r="O460" s="10">
        <f t="shared" si="25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23"/>
        <v>90.063492063492063</v>
      </c>
      <c r="G461" t="s">
        <v>14</v>
      </c>
      <c r="H461">
        <v>105</v>
      </c>
      <c r="I461" s="5">
        <f t="shared" si="24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5"/>
        <v>42001.25</v>
      </c>
      <c r="O461" s="10">
        <f t="shared" si="25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23"/>
        <v>171.625</v>
      </c>
      <c r="G462" t="s">
        <v>20</v>
      </c>
      <c r="H462">
        <v>50</v>
      </c>
      <c r="I462" s="5">
        <f t="shared" si="24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5"/>
        <v>40399.208333333336</v>
      </c>
      <c r="O462" s="10">
        <f t="shared" si="25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23"/>
        <v>141.04655870445345</v>
      </c>
      <c r="G463" t="s">
        <v>20</v>
      </c>
      <c r="H463">
        <v>2080</v>
      </c>
      <c r="I463" s="5">
        <f t="shared" si="24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5"/>
        <v>41757.208333333336</v>
      </c>
      <c r="O463" s="10">
        <f t="shared" si="25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23"/>
        <v>30.57944915254237</v>
      </c>
      <c r="G464" t="s">
        <v>14</v>
      </c>
      <c r="H464">
        <v>535</v>
      </c>
      <c r="I464" s="5">
        <f t="shared" si="24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5"/>
        <v>41304.25</v>
      </c>
      <c r="O464" s="10">
        <f t="shared" si="25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23"/>
        <v>108.16455696202532</v>
      </c>
      <c r="G465" t="s">
        <v>20</v>
      </c>
      <c r="H465">
        <v>2105</v>
      </c>
      <c r="I465" s="5">
        <f t="shared" si="24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5"/>
        <v>41639.25</v>
      </c>
      <c r="O465" s="10">
        <f t="shared" si="25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23"/>
        <v>133.45505617977528</v>
      </c>
      <c r="G466" t="s">
        <v>20</v>
      </c>
      <c r="H466">
        <v>2436</v>
      </c>
      <c r="I466" s="5">
        <f t="shared" si="24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5"/>
        <v>43142.25</v>
      </c>
      <c r="O466" s="10">
        <f t="shared" si="25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23"/>
        <v>187.85106382978722</v>
      </c>
      <c r="G467" t="s">
        <v>20</v>
      </c>
      <c r="H467">
        <v>80</v>
      </c>
      <c r="I467" s="5">
        <f t="shared" si="24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5"/>
        <v>43127.25</v>
      </c>
      <c r="O467" s="10">
        <f t="shared" si="25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23"/>
        <v>332</v>
      </c>
      <c r="G468" t="s">
        <v>20</v>
      </c>
      <c r="H468">
        <v>42</v>
      </c>
      <c r="I468" s="5">
        <f t="shared" si="24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5"/>
        <v>41409.208333333336</v>
      </c>
      <c r="O468" s="10">
        <f t="shared" si="25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23"/>
        <v>575.21428571428578</v>
      </c>
      <c r="G469" t="s">
        <v>20</v>
      </c>
      <c r="H469">
        <v>139</v>
      </c>
      <c r="I469" s="5">
        <f t="shared" si="24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5"/>
        <v>42331.25</v>
      </c>
      <c r="O469" s="10">
        <f t="shared" si="25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23"/>
        <v>40.5</v>
      </c>
      <c r="G470" t="s">
        <v>14</v>
      </c>
      <c r="H470">
        <v>16</v>
      </c>
      <c r="I470" s="5">
        <f t="shared" si="24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5"/>
        <v>43569.208333333328</v>
      </c>
      <c r="O470" s="10">
        <f t="shared" si="25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23"/>
        <v>184.42857142857144</v>
      </c>
      <c r="G471" t="s">
        <v>20</v>
      </c>
      <c r="H471">
        <v>159</v>
      </c>
      <c r="I471" s="5">
        <f t="shared" si="24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5"/>
        <v>42142.208333333328</v>
      </c>
      <c r="O471" s="10">
        <f t="shared" si="25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23"/>
        <v>285.80555555555554</v>
      </c>
      <c r="G472" t="s">
        <v>20</v>
      </c>
      <c r="H472">
        <v>381</v>
      </c>
      <c r="I472" s="5">
        <f t="shared" si="24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5"/>
        <v>42716.25</v>
      </c>
      <c r="O472" s="10">
        <f t="shared" si="25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23"/>
        <v>319</v>
      </c>
      <c r="G473" t="s">
        <v>20</v>
      </c>
      <c r="H473">
        <v>194</v>
      </c>
      <c r="I473" s="5">
        <f t="shared" si="24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5"/>
        <v>41031.208333333336</v>
      </c>
      <c r="O473" s="10">
        <f t="shared" si="25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23"/>
        <v>39.234070221066318</v>
      </c>
      <c r="G474" t="s">
        <v>14</v>
      </c>
      <c r="H474">
        <v>575</v>
      </c>
      <c r="I474" s="5">
        <f t="shared" si="24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5"/>
        <v>43535.208333333328</v>
      </c>
      <c r="O474" s="10">
        <f t="shared" si="25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23"/>
        <v>178.14000000000001</v>
      </c>
      <c r="G475" t="s">
        <v>20</v>
      </c>
      <c r="H475">
        <v>106</v>
      </c>
      <c r="I475" s="5">
        <f t="shared" si="24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5"/>
        <v>43277.208333333328</v>
      </c>
      <c r="O475" s="10">
        <f t="shared" si="25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23"/>
        <v>365.15</v>
      </c>
      <c r="G476" t="s">
        <v>20</v>
      </c>
      <c r="H476">
        <v>142</v>
      </c>
      <c r="I476" s="5">
        <f t="shared" si="24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5"/>
        <v>41989.25</v>
      </c>
      <c r="O476" s="10">
        <f t="shared" si="25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23"/>
        <v>113.94594594594594</v>
      </c>
      <c r="G477" t="s">
        <v>20</v>
      </c>
      <c r="H477">
        <v>211</v>
      </c>
      <c r="I477" s="5">
        <f t="shared" si="24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5"/>
        <v>41450.208333333336</v>
      </c>
      <c r="O477" s="10">
        <f t="shared" si="25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23"/>
        <v>29.828720626631856</v>
      </c>
      <c r="G478" t="s">
        <v>14</v>
      </c>
      <c r="H478">
        <v>1120</v>
      </c>
      <c r="I478" s="5">
        <f t="shared" si="24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5"/>
        <v>43322.208333333328</v>
      </c>
      <c r="O478" s="10">
        <f t="shared" si="25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23"/>
        <v>54.270588235294113</v>
      </c>
      <c r="G479" t="s">
        <v>14</v>
      </c>
      <c r="H479">
        <v>113</v>
      </c>
      <c r="I479" s="5">
        <f t="shared" si="24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5"/>
        <v>40720.208333333336</v>
      </c>
      <c r="O479" s="10">
        <f t="shared" si="25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23"/>
        <v>236.34156976744185</v>
      </c>
      <c r="G480" t="s">
        <v>20</v>
      </c>
      <c r="H480">
        <v>2756</v>
      </c>
      <c r="I480" s="5">
        <f t="shared" si="24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5"/>
        <v>42072.208333333328</v>
      </c>
      <c r="O480" s="10">
        <f t="shared" si="25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23"/>
        <v>512.91666666666663</v>
      </c>
      <c r="G481" t="s">
        <v>20</v>
      </c>
      <c r="H481">
        <v>173</v>
      </c>
      <c r="I481" s="5">
        <f t="shared" si="24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5"/>
        <v>42945.208333333328</v>
      </c>
      <c r="O481" s="10">
        <f t="shared" si="25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23"/>
        <v>100.65116279069768</v>
      </c>
      <c r="G482" t="s">
        <v>20</v>
      </c>
      <c r="H482">
        <v>87</v>
      </c>
      <c r="I482" s="5">
        <f t="shared" si="24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5"/>
        <v>40248.25</v>
      </c>
      <c r="O482" s="10">
        <f t="shared" si="25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23"/>
        <v>81.348423194303152</v>
      </c>
      <c r="G483" t="s">
        <v>14</v>
      </c>
      <c r="H483">
        <v>1538</v>
      </c>
      <c r="I483" s="5">
        <f t="shared" si="24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5"/>
        <v>41913.208333333336</v>
      </c>
      <c r="O483" s="10">
        <f t="shared" si="25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23"/>
        <v>16.404761904761905</v>
      </c>
      <c r="G484" t="s">
        <v>14</v>
      </c>
      <c r="H484">
        <v>9</v>
      </c>
      <c r="I484" s="5">
        <f t="shared" si="24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5"/>
        <v>40963.25</v>
      </c>
      <c r="O484" s="10">
        <f t="shared" si="25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23"/>
        <v>52.774617067833695</v>
      </c>
      <c r="G485" t="s">
        <v>14</v>
      </c>
      <c r="H485">
        <v>554</v>
      </c>
      <c r="I485" s="5">
        <f t="shared" si="24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5"/>
        <v>43811.25</v>
      </c>
      <c r="O485" s="10">
        <f t="shared" si="25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23"/>
        <v>260.20608108108109</v>
      </c>
      <c r="G486" t="s">
        <v>20</v>
      </c>
      <c r="H486">
        <v>1572</v>
      </c>
      <c r="I486" s="5">
        <f t="shared" si="24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5"/>
        <v>41855.208333333336</v>
      </c>
      <c r="O486" s="10">
        <f t="shared" si="25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23"/>
        <v>30.73289183222958</v>
      </c>
      <c r="G487" t="s">
        <v>14</v>
      </c>
      <c r="H487">
        <v>648</v>
      </c>
      <c r="I487" s="5">
        <f t="shared" si="24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5"/>
        <v>43626.208333333328</v>
      </c>
      <c r="O487" s="10">
        <f t="shared" si="25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23"/>
        <v>13.5</v>
      </c>
      <c r="G488" t="s">
        <v>14</v>
      </c>
      <c r="H488">
        <v>21</v>
      </c>
      <c r="I488" s="5">
        <f t="shared" si="24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5"/>
        <v>43168.25</v>
      </c>
      <c r="O488" s="10">
        <f t="shared" si="25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23"/>
        <v>178.62556663644605</v>
      </c>
      <c r="G489" t="s">
        <v>20</v>
      </c>
      <c r="H489">
        <v>2346</v>
      </c>
      <c r="I489" s="5">
        <f t="shared" si="24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5"/>
        <v>42845.208333333328</v>
      </c>
      <c r="O489" s="10">
        <f t="shared" si="25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23"/>
        <v>220.0566037735849</v>
      </c>
      <c r="G490" t="s">
        <v>20</v>
      </c>
      <c r="H490">
        <v>115</v>
      </c>
      <c r="I490" s="5">
        <f t="shared" si="24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5"/>
        <v>42403.25</v>
      </c>
      <c r="O490" s="10">
        <f t="shared" si="25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23"/>
        <v>101.5108695652174</v>
      </c>
      <c r="G491" t="s">
        <v>20</v>
      </c>
      <c r="H491">
        <v>85</v>
      </c>
      <c r="I491" s="5">
        <f t="shared" si="24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5"/>
        <v>40406.208333333336</v>
      </c>
      <c r="O491" s="10">
        <f t="shared" si="25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23"/>
        <v>191.5</v>
      </c>
      <c r="G492" t="s">
        <v>20</v>
      </c>
      <c r="H492">
        <v>144</v>
      </c>
      <c r="I492" s="5">
        <f t="shared" si="24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5"/>
        <v>43786.25</v>
      </c>
      <c r="O492" s="10">
        <f t="shared" si="25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23"/>
        <v>305.34683098591546</v>
      </c>
      <c r="G493" t="s">
        <v>20</v>
      </c>
      <c r="H493">
        <v>2443</v>
      </c>
      <c r="I493" s="5">
        <f t="shared" si="24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5"/>
        <v>41456.208333333336</v>
      </c>
      <c r="O493" s="10">
        <f t="shared" si="25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23"/>
        <v>23.995287958115181</v>
      </c>
      <c r="G494" t="s">
        <v>74</v>
      </c>
      <c r="H494">
        <v>595</v>
      </c>
      <c r="I494" s="5">
        <f t="shared" si="24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5"/>
        <v>40336.208333333336</v>
      </c>
      <c r="O494" s="10">
        <f t="shared" si="25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23"/>
        <v>723.77777777777771</v>
      </c>
      <c r="G495" t="s">
        <v>20</v>
      </c>
      <c r="H495">
        <v>64</v>
      </c>
      <c r="I495" s="5">
        <f t="shared" si="24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5"/>
        <v>43645.208333333328</v>
      </c>
      <c r="O495" s="10">
        <f t="shared" si="25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23"/>
        <v>547.36</v>
      </c>
      <c r="G496" t="s">
        <v>20</v>
      </c>
      <c r="H496">
        <v>268</v>
      </c>
      <c r="I496" s="5">
        <f t="shared" si="24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5"/>
        <v>40990.208333333336</v>
      </c>
      <c r="O496" s="10">
        <f t="shared" si="25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23"/>
        <v>414.49999999999994</v>
      </c>
      <c r="G497" t="s">
        <v>20</v>
      </c>
      <c r="H497">
        <v>195</v>
      </c>
      <c r="I497" s="5">
        <f t="shared" si="24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5"/>
        <v>41800.208333333336</v>
      </c>
      <c r="O497" s="10">
        <f t="shared" si="25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23"/>
        <v>0.90696409140369971</v>
      </c>
      <c r="G498" t="s">
        <v>14</v>
      </c>
      <c r="H498">
        <v>54</v>
      </c>
      <c r="I498" s="5">
        <f t="shared" si="24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5"/>
        <v>42876.208333333328</v>
      </c>
      <c r="O498" s="10">
        <f t="shared" si="25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23"/>
        <v>34.173469387755098</v>
      </c>
      <c r="G499" t="s">
        <v>14</v>
      </c>
      <c r="H499">
        <v>120</v>
      </c>
      <c r="I499" s="5">
        <f t="shared" si="24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5"/>
        <v>42724.25</v>
      </c>
      <c r="O499" s="10">
        <f t="shared" si="25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23"/>
        <v>23.948810754912099</v>
      </c>
      <c r="G500" t="s">
        <v>14</v>
      </c>
      <c r="H500">
        <v>579</v>
      </c>
      <c r="I500" s="5">
        <f t="shared" si="24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5"/>
        <v>42005.25</v>
      </c>
      <c r="O500" s="10">
        <f t="shared" si="25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23"/>
        <v>48.072649572649574</v>
      </c>
      <c r="G501" t="s">
        <v>14</v>
      </c>
      <c r="H501">
        <v>2072</v>
      </c>
      <c r="I501" s="5">
        <f t="shared" si="24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5"/>
        <v>42444.208333333328</v>
      </c>
      <c r="O501" s="10">
        <f t="shared" si="25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23"/>
        <v>0</v>
      </c>
      <c r="G502" t="s">
        <v>14</v>
      </c>
      <c r="H502">
        <v>0</v>
      </c>
      <c r="I502" s="5" t="e">
        <f t="shared" si="24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5"/>
        <v>41395.208333333336</v>
      </c>
      <c r="O502" s="10">
        <f t="shared" si="25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23"/>
        <v>70.145182291666657</v>
      </c>
      <c r="G503" t="s">
        <v>14</v>
      </c>
      <c r="H503">
        <v>1796</v>
      </c>
      <c r="I503" s="5">
        <f t="shared" si="24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5"/>
        <v>41345.208333333336</v>
      </c>
      <c r="O503" s="10">
        <f t="shared" si="25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23"/>
        <v>529.92307692307691</v>
      </c>
      <c r="G504" t="s">
        <v>20</v>
      </c>
      <c r="H504">
        <v>186</v>
      </c>
      <c r="I504" s="5">
        <f t="shared" si="24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5"/>
        <v>41117.208333333336</v>
      </c>
      <c r="O504" s="10">
        <f t="shared" si="25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23"/>
        <v>180.32549019607845</v>
      </c>
      <c r="G505" t="s">
        <v>20</v>
      </c>
      <c r="H505">
        <v>460</v>
      </c>
      <c r="I505" s="5">
        <f t="shared" si="24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5"/>
        <v>42186.208333333328</v>
      </c>
      <c r="O505" s="10">
        <f t="shared" si="25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23"/>
        <v>92.320000000000007</v>
      </c>
      <c r="G506" t="s">
        <v>14</v>
      </c>
      <c r="H506">
        <v>62</v>
      </c>
      <c r="I506" s="5">
        <f t="shared" si="24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5"/>
        <v>42142.208333333328</v>
      </c>
      <c r="O506" s="10">
        <f t="shared" si="25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23"/>
        <v>13.901001112347053</v>
      </c>
      <c r="G507" t="s">
        <v>14</v>
      </c>
      <c r="H507">
        <v>347</v>
      </c>
      <c r="I507" s="5">
        <f t="shared" si="24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5"/>
        <v>41341.25</v>
      </c>
      <c r="O507" s="10">
        <f t="shared" si="25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23"/>
        <v>927.07777777777767</v>
      </c>
      <c r="G508" t="s">
        <v>20</v>
      </c>
      <c r="H508">
        <v>2528</v>
      </c>
      <c r="I508" s="5">
        <f t="shared" si="24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5"/>
        <v>43062.25</v>
      </c>
      <c r="O508" s="10">
        <f t="shared" si="25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23"/>
        <v>39.857142857142861</v>
      </c>
      <c r="G509" t="s">
        <v>14</v>
      </c>
      <c r="H509">
        <v>19</v>
      </c>
      <c r="I509" s="5">
        <f t="shared" si="24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5"/>
        <v>41373.208333333336</v>
      </c>
      <c r="O509" s="10">
        <f t="shared" si="25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23"/>
        <v>112.22929936305732</v>
      </c>
      <c r="G510" t="s">
        <v>20</v>
      </c>
      <c r="H510">
        <v>3657</v>
      </c>
      <c r="I510" s="5">
        <f t="shared" si="24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5"/>
        <v>43310.208333333328</v>
      </c>
      <c r="O510" s="10">
        <f t="shared" si="25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23"/>
        <v>70.925816023738875</v>
      </c>
      <c r="G511" t="s">
        <v>14</v>
      </c>
      <c r="H511">
        <v>1258</v>
      </c>
      <c r="I511" s="5">
        <f t="shared" si="24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5"/>
        <v>41034.208333333336</v>
      </c>
      <c r="O511" s="10">
        <f t="shared" si="25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23"/>
        <v>119.08974358974358</v>
      </c>
      <c r="G512" t="s">
        <v>20</v>
      </c>
      <c r="H512">
        <v>131</v>
      </c>
      <c r="I512" s="5">
        <f t="shared" si="24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5"/>
        <v>43251.208333333328</v>
      </c>
      <c r="O512" s="10">
        <f t="shared" si="25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23"/>
        <v>24.017591339648174</v>
      </c>
      <c r="G513" t="s">
        <v>14</v>
      </c>
      <c r="H513">
        <v>362</v>
      </c>
      <c r="I513" s="5">
        <f t="shared" si="24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5"/>
        <v>43671.208333333328</v>
      </c>
      <c r="O513" s="10">
        <f t="shared" si="25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23"/>
        <v>139.31868131868131</v>
      </c>
      <c r="G514" t="s">
        <v>20</v>
      </c>
      <c r="H514">
        <v>239</v>
      </c>
      <c r="I514" s="5">
        <f t="shared" si="24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25"/>
        <v>41825.208333333336</v>
      </c>
      <c r="O514" s="10">
        <f t="shared" si="25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26">(E515/D515*100)</f>
        <v>39.277108433734945</v>
      </c>
      <c r="G515" t="s">
        <v>74</v>
      </c>
      <c r="H515">
        <v>35</v>
      </c>
      <c r="I515" s="5">
        <f t="shared" ref="I515:I578" si="27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O578" si="28">(((L515/60)/60)/24)+DATE(1970,1,1)</f>
        <v>40430.208333333336</v>
      </c>
      <c r="O515" s="10">
        <f t="shared" si="28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26"/>
        <v>22.439077144917089</v>
      </c>
      <c r="G516" t="s">
        <v>74</v>
      </c>
      <c r="H516">
        <v>528</v>
      </c>
      <c r="I516" s="5">
        <f t="shared" si="2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28"/>
        <v>41614.25</v>
      </c>
      <c r="O516" s="10">
        <f t="shared" si="28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26"/>
        <v>55.779069767441861</v>
      </c>
      <c r="G517" t="s">
        <v>14</v>
      </c>
      <c r="H517">
        <v>133</v>
      </c>
      <c r="I517" s="5">
        <f t="shared" si="2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28"/>
        <v>40900.25</v>
      </c>
      <c r="O517" s="10">
        <f t="shared" si="28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26"/>
        <v>42.523125996810208</v>
      </c>
      <c r="G518" t="s">
        <v>14</v>
      </c>
      <c r="H518">
        <v>846</v>
      </c>
      <c r="I518" s="5">
        <f t="shared" si="2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28"/>
        <v>40396.208333333336</v>
      </c>
      <c r="O518" s="10">
        <f t="shared" si="28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26"/>
        <v>112.00000000000001</v>
      </c>
      <c r="G519" t="s">
        <v>20</v>
      </c>
      <c r="H519">
        <v>78</v>
      </c>
      <c r="I519" s="5">
        <f t="shared" si="2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28"/>
        <v>42860.208333333328</v>
      </c>
      <c r="O519" s="10">
        <f t="shared" si="28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26"/>
        <v>7.0681818181818183</v>
      </c>
      <c r="G520" t="s">
        <v>14</v>
      </c>
      <c r="H520">
        <v>10</v>
      </c>
      <c r="I520" s="5">
        <f t="shared" si="27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28"/>
        <v>43154.25</v>
      </c>
      <c r="O520" s="10">
        <f t="shared" si="28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26"/>
        <v>101.74563871693867</v>
      </c>
      <c r="G521" t="s">
        <v>20</v>
      </c>
      <c r="H521">
        <v>1773</v>
      </c>
      <c r="I521" s="5">
        <f t="shared" si="2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28"/>
        <v>42012.25</v>
      </c>
      <c r="O521" s="10">
        <f t="shared" si="28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26"/>
        <v>425.75</v>
      </c>
      <c r="G522" t="s">
        <v>20</v>
      </c>
      <c r="H522">
        <v>32</v>
      </c>
      <c r="I522" s="5">
        <f t="shared" si="27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28"/>
        <v>43574.208333333328</v>
      </c>
      <c r="O522" s="10">
        <f t="shared" si="28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26"/>
        <v>145.53947368421052</v>
      </c>
      <c r="G523" t="s">
        <v>20</v>
      </c>
      <c r="H523">
        <v>369</v>
      </c>
      <c r="I523" s="5">
        <f t="shared" si="2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28"/>
        <v>42605.208333333328</v>
      </c>
      <c r="O523" s="10">
        <f t="shared" si="28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26"/>
        <v>32.453465346534657</v>
      </c>
      <c r="G524" t="s">
        <v>14</v>
      </c>
      <c r="H524">
        <v>191</v>
      </c>
      <c r="I524" s="5">
        <f t="shared" si="2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28"/>
        <v>41093.208333333336</v>
      </c>
      <c r="O524" s="10">
        <f t="shared" si="28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26"/>
        <v>700.33333333333326</v>
      </c>
      <c r="G525" t="s">
        <v>20</v>
      </c>
      <c r="H525">
        <v>89</v>
      </c>
      <c r="I525" s="5">
        <f t="shared" si="2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28"/>
        <v>40241.25</v>
      </c>
      <c r="O525" s="10">
        <f t="shared" si="28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26"/>
        <v>83.904860392967933</v>
      </c>
      <c r="G526" t="s">
        <v>14</v>
      </c>
      <c r="H526">
        <v>1979</v>
      </c>
      <c r="I526" s="5">
        <f t="shared" si="2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28"/>
        <v>40294.208333333336</v>
      </c>
      <c r="O526" s="10">
        <f t="shared" si="28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26"/>
        <v>84.19047619047619</v>
      </c>
      <c r="G527" t="s">
        <v>14</v>
      </c>
      <c r="H527">
        <v>63</v>
      </c>
      <c r="I527" s="5">
        <f t="shared" si="2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28"/>
        <v>40505.25</v>
      </c>
      <c r="O527" s="10">
        <f t="shared" si="28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26"/>
        <v>155.95180722891567</v>
      </c>
      <c r="G528" t="s">
        <v>20</v>
      </c>
      <c r="H528">
        <v>147</v>
      </c>
      <c r="I528" s="5">
        <f t="shared" si="2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28"/>
        <v>42364.25</v>
      </c>
      <c r="O528" s="10">
        <f t="shared" si="28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26"/>
        <v>99.619450317124731</v>
      </c>
      <c r="G529" t="s">
        <v>14</v>
      </c>
      <c r="H529">
        <v>6080</v>
      </c>
      <c r="I529" s="5">
        <f t="shared" si="27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28"/>
        <v>42405.25</v>
      </c>
      <c r="O529" s="10">
        <f t="shared" si="28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26"/>
        <v>80.300000000000011</v>
      </c>
      <c r="G530" t="s">
        <v>14</v>
      </c>
      <c r="H530">
        <v>80</v>
      </c>
      <c r="I530" s="5">
        <f t="shared" si="2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28"/>
        <v>41601.25</v>
      </c>
      <c r="O530" s="10">
        <f t="shared" si="28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26"/>
        <v>11.254901960784313</v>
      </c>
      <c r="G531" t="s">
        <v>14</v>
      </c>
      <c r="H531">
        <v>9</v>
      </c>
      <c r="I531" s="5">
        <f t="shared" si="2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28"/>
        <v>41769.208333333336</v>
      </c>
      <c r="O531" s="10">
        <f t="shared" si="28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26"/>
        <v>91.740952380952379</v>
      </c>
      <c r="G532" t="s">
        <v>14</v>
      </c>
      <c r="H532">
        <v>1784</v>
      </c>
      <c r="I532" s="5">
        <f t="shared" si="2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28"/>
        <v>40421.208333333336</v>
      </c>
      <c r="O532" s="10">
        <f t="shared" si="28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26"/>
        <v>95.521156936261391</v>
      </c>
      <c r="G533" t="s">
        <v>47</v>
      </c>
      <c r="H533">
        <v>3640</v>
      </c>
      <c r="I533" s="5">
        <f t="shared" si="2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28"/>
        <v>41589.25</v>
      </c>
      <c r="O533" s="10">
        <f t="shared" si="28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26"/>
        <v>502.87499999999994</v>
      </c>
      <c r="G534" t="s">
        <v>20</v>
      </c>
      <c r="H534">
        <v>126</v>
      </c>
      <c r="I534" s="5">
        <f t="shared" si="2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28"/>
        <v>43125.25</v>
      </c>
      <c r="O534" s="10">
        <f t="shared" si="28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26"/>
        <v>159.24394463667818</v>
      </c>
      <c r="G535" t="s">
        <v>20</v>
      </c>
      <c r="H535">
        <v>2218</v>
      </c>
      <c r="I535" s="5">
        <f t="shared" si="2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28"/>
        <v>41479.208333333336</v>
      </c>
      <c r="O535" s="10">
        <f t="shared" si="28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26"/>
        <v>15.022446689113355</v>
      </c>
      <c r="G536" t="s">
        <v>14</v>
      </c>
      <c r="H536">
        <v>243</v>
      </c>
      <c r="I536" s="5">
        <f t="shared" si="2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28"/>
        <v>43329.208333333328</v>
      </c>
      <c r="O536" s="10">
        <f t="shared" si="28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26"/>
        <v>482.03846153846149</v>
      </c>
      <c r="G537" t="s">
        <v>20</v>
      </c>
      <c r="H537">
        <v>202</v>
      </c>
      <c r="I537" s="5">
        <f t="shared" si="2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28"/>
        <v>43259.208333333328</v>
      </c>
      <c r="O537" s="10">
        <f t="shared" si="28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26"/>
        <v>149.96938775510205</v>
      </c>
      <c r="G538" t="s">
        <v>20</v>
      </c>
      <c r="H538">
        <v>140</v>
      </c>
      <c r="I538" s="5">
        <f t="shared" si="2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28"/>
        <v>40414.208333333336</v>
      </c>
      <c r="O538" s="10">
        <f t="shared" si="28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26"/>
        <v>117.22156398104266</v>
      </c>
      <c r="G539" t="s">
        <v>20</v>
      </c>
      <c r="H539">
        <v>1052</v>
      </c>
      <c r="I539" s="5">
        <f t="shared" si="2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28"/>
        <v>43342.208333333328</v>
      </c>
      <c r="O539" s="10">
        <f t="shared" si="28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26"/>
        <v>37.695968274950431</v>
      </c>
      <c r="G540" t="s">
        <v>14</v>
      </c>
      <c r="H540">
        <v>1296</v>
      </c>
      <c r="I540" s="5">
        <f t="shared" si="2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28"/>
        <v>41539.208333333336</v>
      </c>
      <c r="O540" s="10">
        <f t="shared" si="28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26"/>
        <v>72.653061224489804</v>
      </c>
      <c r="G541" t="s">
        <v>14</v>
      </c>
      <c r="H541">
        <v>77</v>
      </c>
      <c r="I541" s="5">
        <f t="shared" si="2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28"/>
        <v>43647.208333333328</v>
      </c>
      <c r="O541" s="10">
        <f t="shared" si="28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26"/>
        <v>265.98113207547169</v>
      </c>
      <c r="G542" t="s">
        <v>20</v>
      </c>
      <c r="H542">
        <v>247</v>
      </c>
      <c r="I542" s="5">
        <f t="shared" si="2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28"/>
        <v>43225.208333333328</v>
      </c>
      <c r="O542" s="10">
        <f t="shared" si="28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26"/>
        <v>24.205617977528089</v>
      </c>
      <c r="G543" t="s">
        <v>14</v>
      </c>
      <c r="H543">
        <v>395</v>
      </c>
      <c r="I543" s="5">
        <f t="shared" si="2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28"/>
        <v>42165.208333333328</v>
      </c>
      <c r="O543" s="10">
        <f t="shared" si="28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26"/>
        <v>2.5064935064935066</v>
      </c>
      <c r="G544" t="s">
        <v>14</v>
      </c>
      <c r="H544">
        <v>49</v>
      </c>
      <c r="I544" s="5">
        <f t="shared" si="2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28"/>
        <v>42391.25</v>
      </c>
      <c r="O544" s="10">
        <f t="shared" si="28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26"/>
        <v>16.329799764428738</v>
      </c>
      <c r="G545" t="s">
        <v>14</v>
      </c>
      <c r="H545">
        <v>180</v>
      </c>
      <c r="I545" s="5">
        <f t="shared" si="2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28"/>
        <v>41528.208333333336</v>
      </c>
      <c r="O545" s="10">
        <f t="shared" si="28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26"/>
        <v>276.5</v>
      </c>
      <c r="G546" t="s">
        <v>20</v>
      </c>
      <c r="H546">
        <v>84</v>
      </c>
      <c r="I546" s="5">
        <f t="shared" si="2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28"/>
        <v>42377.25</v>
      </c>
      <c r="O546" s="10">
        <f t="shared" si="28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26"/>
        <v>88.803571428571431</v>
      </c>
      <c r="G547" t="s">
        <v>14</v>
      </c>
      <c r="H547">
        <v>2690</v>
      </c>
      <c r="I547" s="5">
        <f t="shared" si="2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28"/>
        <v>43824.25</v>
      </c>
      <c r="O547" s="10">
        <f t="shared" si="28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26"/>
        <v>163.57142857142856</v>
      </c>
      <c r="G548" t="s">
        <v>20</v>
      </c>
      <c r="H548">
        <v>88</v>
      </c>
      <c r="I548" s="5">
        <f t="shared" si="2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28"/>
        <v>43360.208333333328</v>
      </c>
      <c r="O548" s="10">
        <f t="shared" si="28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26"/>
        <v>969</v>
      </c>
      <c r="G549" t="s">
        <v>20</v>
      </c>
      <c r="H549">
        <v>156</v>
      </c>
      <c r="I549" s="5">
        <f t="shared" si="27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28"/>
        <v>42029.25</v>
      </c>
      <c r="O549" s="10">
        <f t="shared" si="28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26"/>
        <v>270.91376701966715</v>
      </c>
      <c r="G550" t="s">
        <v>20</v>
      </c>
      <c r="H550">
        <v>2985</v>
      </c>
      <c r="I550" s="5">
        <f t="shared" si="2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28"/>
        <v>42461.208333333328</v>
      </c>
      <c r="O550" s="10">
        <f t="shared" si="28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26"/>
        <v>284.21355932203392</v>
      </c>
      <c r="G551" t="s">
        <v>20</v>
      </c>
      <c r="H551">
        <v>762</v>
      </c>
      <c r="I551" s="5">
        <f t="shared" si="2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28"/>
        <v>41422.208333333336</v>
      </c>
      <c r="O551" s="10">
        <f t="shared" si="28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26"/>
        <v>4</v>
      </c>
      <c r="G552" t="s">
        <v>74</v>
      </c>
      <c r="H552">
        <v>1</v>
      </c>
      <c r="I552" s="5">
        <f t="shared" si="27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28"/>
        <v>40968.25</v>
      </c>
      <c r="O552" s="10">
        <f t="shared" si="28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26"/>
        <v>58.6329816768462</v>
      </c>
      <c r="G553" t="s">
        <v>14</v>
      </c>
      <c r="H553">
        <v>2779</v>
      </c>
      <c r="I553" s="5">
        <f t="shared" si="2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28"/>
        <v>41993.25</v>
      </c>
      <c r="O553" s="10">
        <f t="shared" si="28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26"/>
        <v>98.51111111111112</v>
      </c>
      <c r="G554" t="s">
        <v>14</v>
      </c>
      <c r="H554">
        <v>92</v>
      </c>
      <c r="I554" s="5">
        <f t="shared" si="2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28"/>
        <v>42700.25</v>
      </c>
      <c r="O554" s="10">
        <f t="shared" si="28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26"/>
        <v>43.975381008206334</v>
      </c>
      <c r="G555" t="s">
        <v>14</v>
      </c>
      <c r="H555">
        <v>1028</v>
      </c>
      <c r="I555" s="5">
        <f t="shared" si="2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28"/>
        <v>40545.25</v>
      </c>
      <c r="O555" s="10">
        <f t="shared" si="28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26"/>
        <v>151.66315789473683</v>
      </c>
      <c r="G556" t="s">
        <v>20</v>
      </c>
      <c r="H556">
        <v>554</v>
      </c>
      <c r="I556" s="5">
        <f t="shared" si="2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28"/>
        <v>42723.25</v>
      </c>
      <c r="O556" s="10">
        <f t="shared" si="28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26"/>
        <v>223.63492063492063</v>
      </c>
      <c r="G557" t="s">
        <v>20</v>
      </c>
      <c r="H557">
        <v>135</v>
      </c>
      <c r="I557" s="5">
        <f t="shared" si="2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28"/>
        <v>41731.208333333336</v>
      </c>
      <c r="O557" s="10">
        <f t="shared" si="28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26"/>
        <v>239.75</v>
      </c>
      <c r="G558" t="s">
        <v>20</v>
      </c>
      <c r="H558">
        <v>122</v>
      </c>
      <c r="I558" s="5">
        <f t="shared" si="2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28"/>
        <v>40792.208333333336</v>
      </c>
      <c r="O558" s="10">
        <f t="shared" si="28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26"/>
        <v>199.33333333333334</v>
      </c>
      <c r="G559" t="s">
        <v>20</v>
      </c>
      <c r="H559">
        <v>221</v>
      </c>
      <c r="I559" s="5">
        <f t="shared" si="2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28"/>
        <v>42279.208333333328</v>
      </c>
      <c r="O559" s="10">
        <f t="shared" si="28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26"/>
        <v>137.34482758620689</v>
      </c>
      <c r="G560" t="s">
        <v>20</v>
      </c>
      <c r="H560">
        <v>126</v>
      </c>
      <c r="I560" s="5">
        <f t="shared" si="2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28"/>
        <v>42424.25</v>
      </c>
      <c r="O560" s="10">
        <f t="shared" si="28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26"/>
        <v>100.9696106362773</v>
      </c>
      <c r="G561" t="s">
        <v>20</v>
      </c>
      <c r="H561">
        <v>1022</v>
      </c>
      <c r="I561" s="5">
        <f t="shared" si="2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28"/>
        <v>42584.208333333328</v>
      </c>
      <c r="O561" s="10">
        <f t="shared" si="28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26"/>
        <v>794.16</v>
      </c>
      <c r="G562" t="s">
        <v>20</v>
      </c>
      <c r="H562">
        <v>3177</v>
      </c>
      <c r="I562" s="5">
        <f t="shared" si="2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28"/>
        <v>40865.25</v>
      </c>
      <c r="O562" s="10">
        <f t="shared" si="28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26"/>
        <v>369.7</v>
      </c>
      <c r="G563" t="s">
        <v>20</v>
      </c>
      <c r="H563">
        <v>198</v>
      </c>
      <c r="I563" s="5">
        <f t="shared" si="2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28"/>
        <v>40833.208333333336</v>
      </c>
      <c r="O563" s="10">
        <f t="shared" si="28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26"/>
        <v>12.818181818181817</v>
      </c>
      <c r="G564" t="s">
        <v>14</v>
      </c>
      <c r="H564">
        <v>26</v>
      </c>
      <c r="I564" s="5">
        <f t="shared" si="2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28"/>
        <v>43536.208333333328</v>
      </c>
      <c r="O564" s="10">
        <f t="shared" si="28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26"/>
        <v>138.02702702702703</v>
      </c>
      <c r="G565" t="s">
        <v>20</v>
      </c>
      <c r="H565">
        <v>85</v>
      </c>
      <c r="I565" s="5">
        <f t="shared" si="2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28"/>
        <v>43417.25</v>
      </c>
      <c r="O565" s="10">
        <f t="shared" si="28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26"/>
        <v>83.813278008298752</v>
      </c>
      <c r="G566" t="s">
        <v>14</v>
      </c>
      <c r="H566">
        <v>1790</v>
      </c>
      <c r="I566" s="5">
        <f t="shared" si="2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28"/>
        <v>42078.208333333328</v>
      </c>
      <c r="O566" s="10">
        <f t="shared" si="28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26"/>
        <v>204.60063224446787</v>
      </c>
      <c r="G567" t="s">
        <v>20</v>
      </c>
      <c r="H567">
        <v>3596</v>
      </c>
      <c r="I567" s="5">
        <f t="shared" si="2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28"/>
        <v>40862.25</v>
      </c>
      <c r="O567" s="10">
        <f t="shared" si="28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26"/>
        <v>44.344086021505376</v>
      </c>
      <c r="G568" t="s">
        <v>14</v>
      </c>
      <c r="H568">
        <v>37</v>
      </c>
      <c r="I568" s="5">
        <f t="shared" si="2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28"/>
        <v>42424.25</v>
      </c>
      <c r="O568" s="10">
        <f t="shared" si="28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26"/>
        <v>218.60294117647058</v>
      </c>
      <c r="G569" t="s">
        <v>20</v>
      </c>
      <c r="H569">
        <v>244</v>
      </c>
      <c r="I569" s="5">
        <f t="shared" si="2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28"/>
        <v>41830.208333333336</v>
      </c>
      <c r="O569" s="10">
        <f t="shared" si="28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26"/>
        <v>186.03314917127071</v>
      </c>
      <c r="G570" t="s">
        <v>20</v>
      </c>
      <c r="H570">
        <v>5180</v>
      </c>
      <c r="I570" s="5">
        <f t="shared" si="2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28"/>
        <v>40374.208333333336</v>
      </c>
      <c r="O570" s="10">
        <f t="shared" si="28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26"/>
        <v>237.33830845771143</v>
      </c>
      <c r="G571" t="s">
        <v>20</v>
      </c>
      <c r="H571">
        <v>589</v>
      </c>
      <c r="I571" s="5">
        <f t="shared" si="2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28"/>
        <v>40554.25</v>
      </c>
      <c r="O571" s="10">
        <f t="shared" si="28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26"/>
        <v>305.65384615384613</v>
      </c>
      <c r="G572" t="s">
        <v>20</v>
      </c>
      <c r="H572">
        <v>2725</v>
      </c>
      <c r="I572" s="5">
        <f t="shared" si="2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28"/>
        <v>41993.25</v>
      </c>
      <c r="O572" s="10">
        <f t="shared" si="28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26"/>
        <v>94.142857142857139</v>
      </c>
      <c r="G573" t="s">
        <v>14</v>
      </c>
      <c r="H573">
        <v>35</v>
      </c>
      <c r="I573" s="5">
        <f t="shared" si="2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28"/>
        <v>42174.208333333328</v>
      </c>
      <c r="O573" s="10">
        <f t="shared" si="28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26"/>
        <v>54.400000000000006</v>
      </c>
      <c r="G574" t="s">
        <v>74</v>
      </c>
      <c r="H574">
        <v>94</v>
      </c>
      <c r="I574" s="5">
        <f t="shared" si="2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28"/>
        <v>42275.208333333328</v>
      </c>
      <c r="O574" s="10">
        <f t="shared" si="28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26"/>
        <v>111.88059701492537</v>
      </c>
      <c r="G575" t="s">
        <v>20</v>
      </c>
      <c r="H575">
        <v>300</v>
      </c>
      <c r="I575" s="5">
        <f t="shared" si="2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28"/>
        <v>41761.208333333336</v>
      </c>
      <c r="O575" s="10">
        <f t="shared" si="28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26"/>
        <v>369.14814814814815</v>
      </c>
      <c r="G576" t="s">
        <v>20</v>
      </c>
      <c r="H576">
        <v>144</v>
      </c>
      <c r="I576" s="5">
        <f t="shared" si="2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28"/>
        <v>43806.25</v>
      </c>
      <c r="O576" s="10">
        <f t="shared" si="28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26"/>
        <v>62.930372148859547</v>
      </c>
      <c r="G577" t="s">
        <v>14</v>
      </c>
      <c r="H577">
        <v>558</v>
      </c>
      <c r="I577" s="5">
        <f t="shared" si="2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28"/>
        <v>41779.208333333336</v>
      </c>
      <c r="O577" s="10">
        <f t="shared" si="28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26"/>
        <v>64.927835051546396</v>
      </c>
      <c r="G578" t="s">
        <v>14</v>
      </c>
      <c r="H578">
        <v>64</v>
      </c>
      <c r="I578" s="5">
        <f t="shared" si="27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28"/>
        <v>43040.208333333328</v>
      </c>
      <c r="O578" s="10">
        <f t="shared" si="28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29">(E579/D579*100)</f>
        <v>18.853658536585368</v>
      </c>
      <c r="G579" t="s">
        <v>74</v>
      </c>
      <c r="H579">
        <v>37</v>
      </c>
      <c r="I579" s="5">
        <f t="shared" ref="I579:I642" si="30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O642" si="31">(((L579/60)/60)/24)+DATE(1970,1,1)</f>
        <v>40613.25</v>
      </c>
      <c r="O579" s="10">
        <f t="shared" si="31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29"/>
        <v>16.754404145077721</v>
      </c>
      <c r="G580" t="s">
        <v>14</v>
      </c>
      <c r="H580">
        <v>245</v>
      </c>
      <c r="I580" s="5">
        <f t="shared" si="30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1"/>
        <v>40878.25</v>
      </c>
      <c r="O580" s="10">
        <f t="shared" si="31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29"/>
        <v>101.11290322580646</v>
      </c>
      <c r="G581" t="s">
        <v>20</v>
      </c>
      <c r="H581">
        <v>87</v>
      </c>
      <c r="I581" s="5">
        <f t="shared" si="30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1"/>
        <v>40762.208333333336</v>
      </c>
      <c r="O581" s="10">
        <f t="shared" si="31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29"/>
        <v>341.5022831050228</v>
      </c>
      <c r="G582" t="s">
        <v>20</v>
      </c>
      <c r="H582">
        <v>3116</v>
      </c>
      <c r="I582" s="5">
        <f t="shared" si="30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1"/>
        <v>41696.25</v>
      </c>
      <c r="O582" s="10">
        <f t="shared" si="31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29"/>
        <v>64.016666666666666</v>
      </c>
      <c r="G583" t="s">
        <v>14</v>
      </c>
      <c r="H583">
        <v>71</v>
      </c>
      <c r="I583" s="5">
        <f t="shared" si="30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1"/>
        <v>40662.208333333336</v>
      </c>
      <c r="O583" s="10">
        <f t="shared" si="31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29"/>
        <v>52.080459770114942</v>
      </c>
      <c r="G584" t="s">
        <v>14</v>
      </c>
      <c r="H584">
        <v>42</v>
      </c>
      <c r="I584" s="5">
        <f t="shared" si="30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1"/>
        <v>42165.208333333328</v>
      </c>
      <c r="O584" s="10">
        <f t="shared" si="31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29"/>
        <v>322.40211640211641</v>
      </c>
      <c r="G585" t="s">
        <v>20</v>
      </c>
      <c r="H585">
        <v>909</v>
      </c>
      <c r="I585" s="5">
        <f t="shared" si="30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1"/>
        <v>40959.25</v>
      </c>
      <c r="O585" s="10">
        <f t="shared" si="31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29"/>
        <v>119.50810185185186</v>
      </c>
      <c r="G586" t="s">
        <v>20</v>
      </c>
      <c r="H586">
        <v>1613</v>
      </c>
      <c r="I586" s="5">
        <f t="shared" si="30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1"/>
        <v>41024.208333333336</v>
      </c>
      <c r="O586" s="10">
        <f t="shared" si="31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29"/>
        <v>146.79775280898878</v>
      </c>
      <c r="G587" t="s">
        <v>20</v>
      </c>
      <c r="H587">
        <v>136</v>
      </c>
      <c r="I587" s="5">
        <f t="shared" si="30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1"/>
        <v>40255.208333333336</v>
      </c>
      <c r="O587" s="10">
        <f t="shared" si="31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29"/>
        <v>950.57142857142856</v>
      </c>
      <c r="G588" t="s">
        <v>20</v>
      </c>
      <c r="H588">
        <v>130</v>
      </c>
      <c r="I588" s="5">
        <f t="shared" si="30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1"/>
        <v>40499.25</v>
      </c>
      <c r="O588" s="10">
        <f t="shared" si="31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29"/>
        <v>72.893617021276597</v>
      </c>
      <c r="G589" t="s">
        <v>14</v>
      </c>
      <c r="H589">
        <v>156</v>
      </c>
      <c r="I589" s="5">
        <f t="shared" si="30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1"/>
        <v>43484.25</v>
      </c>
      <c r="O589" s="10">
        <f t="shared" si="31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29"/>
        <v>79.008248730964468</v>
      </c>
      <c r="G590" t="s">
        <v>14</v>
      </c>
      <c r="H590">
        <v>1368</v>
      </c>
      <c r="I590" s="5">
        <f t="shared" si="30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1"/>
        <v>40262.208333333336</v>
      </c>
      <c r="O590" s="10">
        <f t="shared" si="31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29"/>
        <v>64.721518987341781</v>
      </c>
      <c r="G591" t="s">
        <v>14</v>
      </c>
      <c r="H591">
        <v>102</v>
      </c>
      <c r="I591" s="5">
        <f t="shared" si="30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1"/>
        <v>42190.208333333328</v>
      </c>
      <c r="O591" s="10">
        <f t="shared" si="31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29"/>
        <v>82.028169014084511</v>
      </c>
      <c r="G592" t="s">
        <v>14</v>
      </c>
      <c r="H592">
        <v>86</v>
      </c>
      <c r="I592" s="5">
        <f t="shared" si="30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1"/>
        <v>41994.25</v>
      </c>
      <c r="O592" s="10">
        <f t="shared" si="31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29"/>
        <v>1037.6666666666667</v>
      </c>
      <c r="G593" t="s">
        <v>20</v>
      </c>
      <c r="H593">
        <v>102</v>
      </c>
      <c r="I593" s="5">
        <f t="shared" si="30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1"/>
        <v>40373.208333333336</v>
      </c>
      <c r="O593" s="10">
        <f t="shared" si="31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29"/>
        <v>12.910076530612244</v>
      </c>
      <c r="G594" t="s">
        <v>14</v>
      </c>
      <c r="H594">
        <v>253</v>
      </c>
      <c r="I594" s="5">
        <f t="shared" si="30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1"/>
        <v>41789.208333333336</v>
      </c>
      <c r="O594" s="10">
        <f t="shared" si="31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29"/>
        <v>154.84210526315789</v>
      </c>
      <c r="G595" t="s">
        <v>20</v>
      </c>
      <c r="H595">
        <v>4006</v>
      </c>
      <c r="I595" s="5">
        <f t="shared" si="30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1"/>
        <v>41724.208333333336</v>
      </c>
      <c r="O595" s="10">
        <f t="shared" si="31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29"/>
        <v>7.0991735537190088</v>
      </c>
      <c r="G596" t="s">
        <v>14</v>
      </c>
      <c r="H596">
        <v>157</v>
      </c>
      <c r="I596" s="5">
        <f t="shared" si="30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1"/>
        <v>42548.208333333328</v>
      </c>
      <c r="O596" s="10">
        <f t="shared" si="31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29"/>
        <v>208.52773826458036</v>
      </c>
      <c r="G597" t="s">
        <v>20</v>
      </c>
      <c r="H597">
        <v>1629</v>
      </c>
      <c r="I597" s="5">
        <f t="shared" si="30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1"/>
        <v>40253.208333333336</v>
      </c>
      <c r="O597" s="10">
        <f t="shared" si="31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29"/>
        <v>99.683544303797461</v>
      </c>
      <c r="G598" t="s">
        <v>14</v>
      </c>
      <c r="H598">
        <v>183</v>
      </c>
      <c r="I598" s="5">
        <f t="shared" si="30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1"/>
        <v>42434.25</v>
      </c>
      <c r="O598" s="10">
        <f t="shared" si="31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29"/>
        <v>201.59756097560978</v>
      </c>
      <c r="G599" t="s">
        <v>20</v>
      </c>
      <c r="H599">
        <v>2188</v>
      </c>
      <c r="I599" s="5">
        <f t="shared" si="30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1"/>
        <v>43786.25</v>
      </c>
      <c r="O599" s="10">
        <f t="shared" si="31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29"/>
        <v>162.09032258064516</v>
      </c>
      <c r="G600" t="s">
        <v>20</v>
      </c>
      <c r="H600">
        <v>2409</v>
      </c>
      <c r="I600" s="5">
        <f t="shared" si="30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1"/>
        <v>40344.208333333336</v>
      </c>
      <c r="O600" s="10">
        <f t="shared" si="31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29"/>
        <v>3.6436208125445471</v>
      </c>
      <c r="G601" t="s">
        <v>14</v>
      </c>
      <c r="H601">
        <v>82</v>
      </c>
      <c r="I601" s="5">
        <f t="shared" si="30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1"/>
        <v>42047.25</v>
      </c>
      <c r="O601" s="10">
        <f t="shared" si="31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29"/>
        <v>5</v>
      </c>
      <c r="G602" t="s">
        <v>14</v>
      </c>
      <c r="H602">
        <v>1</v>
      </c>
      <c r="I602" s="5">
        <f t="shared" si="30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1"/>
        <v>41485.208333333336</v>
      </c>
      <c r="O602" s="10">
        <f t="shared" si="31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29"/>
        <v>206.63492063492063</v>
      </c>
      <c r="G603" t="s">
        <v>20</v>
      </c>
      <c r="H603">
        <v>194</v>
      </c>
      <c r="I603" s="5">
        <f t="shared" si="30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1"/>
        <v>41789.208333333336</v>
      </c>
      <c r="O603" s="10">
        <f t="shared" si="31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29"/>
        <v>128.23628691983123</v>
      </c>
      <c r="G604" t="s">
        <v>20</v>
      </c>
      <c r="H604">
        <v>1140</v>
      </c>
      <c r="I604" s="5">
        <f t="shared" si="30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1"/>
        <v>42160.208333333328</v>
      </c>
      <c r="O604" s="10">
        <f t="shared" si="31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29"/>
        <v>119.66037735849055</v>
      </c>
      <c r="G605" t="s">
        <v>20</v>
      </c>
      <c r="H605">
        <v>102</v>
      </c>
      <c r="I605" s="5">
        <f t="shared" si="30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1"/>
        <v>43573.208333333328</v>
      </c>
      <c r="O605" s="10">
        <f t="shared" si="31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29"/>
        <v>170.73055242390078</v>
      </c>
      <c r="G606" t="s">
        <v>20</v>
      </c>
      <c r="H606">
        <v>2857</v>
      </c>
      <c r="I606" s="5">
        <f t="shared" si="30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1"/>
        <v>40565.25</v>
      </c>
      <c r="O606" s="10">
        <f t="shared" si="31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29"/>
        <v>187.21212121212122</v>
      </c>
      <c r="G607" t="s">
        <v>20</v>
      </c>
      <c r="H607">
        <v>107</v>
      </c>
      <c r="I607" s="5">
        <f t="shared" si="30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1"/>
        <v>42280.208333333328</v>
      </c>
      <c r="O607" s="10">
        <f t="shared" si="31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29"/>
        <v>188.38235294117646</v>
      </c>
      <c r="G608" t="s">
        <v>20</v>
      </c>
      <c r="H608">
        <v>160</v>
      </c>
      <c r="I608" s="5">
        <f t="shared" si="30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1"/>
        <v>42436.25</v>
      </c>
      <c r="O608" s="10">
        <f t="shared" si="31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29"/>
        <v>131.29869186046511</v>
      </c>
      <c r="G609" t="s">
        <v>20</v>
      </c>
      <c r="H609">
        <v>2230</v>
      </c>
      <c r="I609" s="5">
        <f t="shared" si="30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1"/>
        <v>41721.208333333336</v>
      </c>
      <c r="O609" s="10">
        <f t="shared" si="31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29"/>
        <v>283.97435897435901</v>
      </c>
      <c r="G610" t="s">
        <v>20</v>
      </c>
      <c r="H610">
        <v>316</v>
      </c>
      <c r="I610" s="5">
        <f t="shared" si="30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1"/>
        <v>43530.25</v>
      </c>
      <c r="O610" s="10">
        <f t="shared" si="31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29"/>
        <v>120.41999999999999</v>
      </c>
      <c r="G611" t="s">
        <v>20</v>
      </c>
      <c r="H611">
        <v>117</v>
      </c>
      <c r="I611" s="5">
        <f t="shared" si="30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1"/>
        <v>43481.25</v>
      </c>
      <c r="O611" s="10">
        <f t="shared" si="31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29"/>
        <v>419.0560747663551</v>
      </c>
      <c r="G612" t="s">
        <v>20</v>
      </c>
      <c r="H612">
        <v>6406</v>
      </c>
      <c r="I612" s="5">
        <f t="shared" si="30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1"/>
        <v>41259.25</v>
      </c>
      <c r="O612" s="10">
        <f t="shared" si="31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29"/>
        <v>13.853658536585368</v>
      </c>
      <c r="G613" t="s">
        <v>74</v>
      </c>
      <c r="H613">
        <v>15</v>
      </c>
      <c r="I613" s="5">
        <f t="shared" si="30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1"/>
        <v>41480.208333333336</v>
      </c>
      <c r="O613" s="10">
        <f t="shared" si="31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29"/>
        <v>139.43548387096774</v>
      </c>
      <c r="G614" t="s">
        <v>20</v>
      </c>
      <c r="H614">
        <v>192</v>
      </c>
      <c r="I614" s="5">
        <f t="shared" si="30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1"/>
        <v>40474.208333333336</v>
      </c>
      <c r="O614" s="10">
        <f t="shared" si="31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29"/>
        <v>174</v>
      </c>
      <c r="G615" t="s">
        <v>20</v>
      </c>
      <c r="H615">
        <v>26</v>
      </c>
      <c r="I615" s="5">
        <f t="shared" si="30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1"/>
        <v>42973.208333333328</v>
      </c>
      <c r="O615" s="10">
        <f t="shared" si="31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29"/>
        <v>155.49056603773585</v>
      </c>
      <c r="G616" t="s">
        <v>20</v>
      </c>
      <c r="H616">
        <v>723</v>
      </c>
      <c r="I616" s="5">
        <f t="shared" si="30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1"/>
        <v>42746.25</v>
      </c>
      <c r="O616" s="10">
        <f t="shared" si="31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29"/>
        <v>170.44705882352943</v>
      </c>
      <c r="G617" t="s">
        <v>20</v>
      </c>
      <c r="H617">
        <v>170</v>
      </c>
      <c r="I617" s="5">
        <f t="shared" si="30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1"/>
        <v>42489.208333333328</v>
      </c>
      <c r="O617" s="10">
        <f t="shared" si="31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29"/>
        <v>189.515625</v>
      </c>
      <c r="G618" t="s">
        <v>20</v>
      </c>
      <c r="H618">
        <v>238</v>
      </c>
      <c r="I618" s="5">
        <f t="shared" si="30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1"/>
        <v>41537.208333333336</v>
      </c>
      <c r="O618" s="10">
        <f t="shared" si="31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29"/>
        <v>249.71428571428572</v>
      </c>
      <c r="G619" t="s">
        <v>20</v>
      </c>
      <c r="H619">
        <v>55</v>
      </c>
      <c r="I619" s="5">
        <f t="shared" si="30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1"/>
        <v>41794.208333333336</v>
      </c>
      <c r="O619" s="10">
        <f t="shared" si="31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29"/>
        <v>48.860523665659613</v>
      </c>
      <c r="G620" t="s">
        <v>14</v>
      </c>
      <c r="H620">
        <v>1198</v>
      </c>
      <c r="I620" s="5">
        <f t="shared" si="30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1"/>
        <v>41396.208333333336</v>
      </c>
      <c r="O620" s="10">
        <f t="shared" si="31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29"/>
        <v>28.461970393057683</v>
      </c>
      <c r="G621" t="s">
        <v>14</v>
      </c>
      <c r="H621">
        <v>648</v>
      </c>
      <c r="I621" s="5">
        <f t="shared" si="30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1"/>
        <v>40669.208333333336</v>
      </c>
      <c r="O621" s="10">
        <f t="shared" si="31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29"/>
        <v>268.02325581395348</v>
      </c>
      <c r="G622" t="s">
        <v>20</v>
      </c>
      <c r="H622">
        <v>128</v>
      </c>
      <c r="I622" s="5">
        <f t="shared" si="30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1"/>
        <v>42559.208333333328</v>
      </c>
      <c r="O622" s="10">
        <f t="shared" si="31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29"/>
        <v>619.80078125</v>
      </c>
      <c r="G623" t="s">
        <v>20</v>
      </c>
      <c r="H623">
        <v>2144</v>
      </c>
      <c r="I623" s="5">
        <f t="shared" si="30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1"/>
        <v>42626.208333333328</v>
      </c>
      <c r="O623" s="10">
        <f t="shared" si="31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29"/>
        <v>3.1301587301587301</v>
      </c>
      <c r="G624" t="s">
        <v>14</v>
      </c>
      <c r="H624">
        <v>64</v>
      </c>
      <c r="I624" s="5">
        <f t="shared" si="30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1"/>
        <v>43205.208333333328</v>
      </c>
      <c r="O624" s="10">
        <f t="shared" si="31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29"/>
        <v>159.92152704135739</v>
      </c>
      <c r="G625" t="s">
        <v>20</v>
      </c>
      <c r="H625">
        <v>2693</v>
      </c>
      <c r="I625" s="5">
        <f t="shared" si="30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1"/>
        <v>42201.208333333328</v>
      </c>
      <c r="O625" s="10">
        <f t="shared" si="31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29"/>
        <v>279.39215686274508</v>
      </c>
      <c r="G626" t="s">
        <v>20</v>
      </c>
      <c r="H626">
        <v>432</v>
      </c>
      <c r="I626" s="5">
        <f t="shared" si="30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1"/>
        <v>42029.25</v>
      </c>
      <c r="O626" s="10">
        <f t="shared" si="31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29"/>
        <v>77.373333333333335</v>
      </c>
      <c r="G627" t="s">
        <v>14</v>
      </c>
      <c r="H627">
        <v>62</v>
      </c>
      <c r="I627" s="5">
        <f t="shared" si="30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1"/>
        <v>43857.25</v>
      </c>
      <c r="O627" s="10">
        <f t="shared" si="31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29"/>
        <v>206.32812500000003</v>
      </c>
      <c r="G628" t="s">
        <v>20</v>
      </c>
      <c r="H628">
        <v>189</v>
      </c>
      <c r="I628" s="5">
        <f t="shared" si="30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1"/>
        <v>40449.208333333336</v>
      </c>
      <c r="O628" s="10">
        <f t="shared" si="31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29"/>
        <v>694.25</v>
      </c>
      <c r="G629" t="s">
        <v>20</v>
      </c>
      <c r="H629">
        <v>154</v>
      </c>
      <c r="I629" s="5">
        <f t="shared" si="30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1"/>
        <v>40345.208333333336</v>
      </c>
      <c r="O629" s="10">
        <f t="shared" si="31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29"/>
        <v>151.78947368421052</v>
      </c>
      <c r="G630" t="s">
        <v>20</v>
      </c>
      <c r="H630">
        <v>96</v>
      </c>
      <c r="I630" s="5">
        <f t="shared" si="30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1"/>
        <v>40455.208333333336</v>
      </c>
      <c r="O630" s="10">
        <f t="shared" si="31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29"/>
        <v>64.58207217694995</v>
      </c>
      <c r="G631" t="s">
        <v>14</v>
      </c>
      <c r="H631">
        <v>750</v>
      </c>
      <c r="I631" s="5">
        <f t="shared" si="30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1"/>
        <v>42557.208333333328</v>
      </c>
      <c r="O631" s="10">
        <f t="shared" si="31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29"/>
        <v>62.873684210526314</v>
      </c>
      <c r="G632" t="s">
        <v>74</v>
      </c>
      <c r="H632">
        <v>87</v>
      </c>
      <c r="I632" s="5">
        <f t="shared" si="30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1"/>
        <v>43586.208333333328</v>
      </c>
      <c r="O632" s="10">
        <f t="shared" si="31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29"/>
        <v>310.39864864864865</v>
      </c>
      <c r="G633" t="s">
        <v>20</v>
      </c>
      <c r="H633">
        <v>3063</v>
      </c>
      <c r="I633" s="5">
        <f t="shared" si="30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1"/>
        <v>43550.208333333328</v>
      </c>
      <c r="O633" s="10">
        <f t="shared" si="31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29"/>
        <v>42.859916782246884</v>
      </c>
      <c r="G634" t="s">
        <v>47</v>
      </c>
      <c r="H634">
        <v>278</v>
      </c>
      <c r="I634" s="5">
        <f t="shared" si="30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1"/>
        <v>41945.208333333336</v>
      </c>
      <c r="O634" s="10">
        <f t="shared" si="31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29"/>
        <v>83.119402985074629</v>
      </c>
      <c r="G635" t="s">
        <v>14</v>
      </c>
      <c r="H635">
        <v>105</v>
      </c>
      <c r="I635" s="5">
        <f t="shared" si="30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1"/>
        <v>42315.25</v>
      </c>
      <c r="O635" s="10">
        <f t="shared" si="31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29"/>
        <v>78.531302876480552</v>
      </c>
      <c r="G636" t="s">
        <v>74</v>
      </c>
      <c r="H636">
        <v>1658</v>
      </c>
      <c r="I636" s="5">
        <f t="shared" si="30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1"/>
        <v>42819.208333333328</v>
      </c>
      <c r="O636" s="10">
        <f t="shared" si="31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29"/>
        <v>114.09352517985612</v>
      </c>
      <c r="G637" t="s">
        <v>20</v>
      </c>
      <c r="H637">
        <v>2266</v>
      </c>
      <c r="I637" s="5">
        <f t="shared" si="30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1"/>
        <v>41314.25</v>
      </c>
      <c r="O637" s="10">
        <f t="shared" si="31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29"/>
        <v>64.537683358624179</v>
      </c>
      <c r="G638" t="s">
        <v>14</v>
      </c>
      <c r="H638">
        <v>2604</v>
      </c>
      <c r="I638" s="5">
        <f t="shared" si="30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1"/>
        <v>40926.25</v>
      </c>
      <c r="O638" s="10">
        <f t="shared" si="31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29"/>
        <v>79.411764705882348</v>
      </c>
      <c r="G639" t="s">
        <v>14</v>
      </c>
      <c r="H639">
        <v>65</v>
      </c>
      <c r="I639" s="5">
        <f t="shared" si="30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1"/>
        <v>42688.25</v>
      </c>
      <c r="O639" s="10">
        <f t="shared" si="31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29"/>
        <v>11.419117647058824</v>
      </c>
      <c r="G640" t="s">
        <v>14</v>
      </c>
      <c r="H640">
        <v>94</v>
      </c>
      <c r="I640" s="5">
        <f t="shared" si="30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1"/>
        <v>40386.208333333336</v>
      </c>
      <c r="O640" s="10">
        <f t="shared" si="31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29"/>
        <v>56.186046511627907</v>
      </c>
      <c r="G641" t="s">
        <v>47</v>
      </c>
      <c r="H641">
        <v>45</v>
      </c>
      <c r="I641" s="5">
        <f t="shared" si="30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1"/>
        <v>43309.208333333328</v>
      </c>
      <c r="O641" s="10">
        <f t="shared" si="31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29"/>
        <v>16.501669449081803</v>
      </c>
      <c r="G642" t="s">
        <v>14</v>
      </c>
      <c r="H642">
        <v>257</v>
      </c>
      <c r="I642" s="5">
        <f t="shared" si="30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1"/>
        <v>42387.25</v>
      </c>
      <c r="O642" s="10">
        <f t="shared" si="31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32">(E643/D643*100)</f>
        <v>119.96808510638297</v>
      </c>
      <c r="G643" t="s">
        <v>20</v>
      </c>
      <c r="H643">
        <v>194</v>
      </c>
      <c r="I643" s="5">
        <f t="shared" ref="I643:I706" si="33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O706" si="34">(((L643/60)/60)/24)+DATE(1970,1,1)</f>
        <v>42786.25</v>
      </c>
      <c r="O643" s="10">
        <f t="shared" si="34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32"/>
        <v>145.45652173913044</v>
      </c>
      <c r="G644" t="s">
        <v>20</v>
      </c>
      <c r="H644">
        <v>129</v>
      </c>
      <c r="I644" s="5">
        <f t="shared" si="3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34"/>
        <v>43451.25</v>
      </c>
      <c r="O644" s="10">
        <f t="shared" si="34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32"/>
        <v>221.38255033557047</v>
      </c>
      <c r="G645" t="s">
        <v>20</v>
      </c>
      <c r="H645">
        <v>375</v>
      </c>
      <c r="I645" s="5">
        <f t="shared" si="3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34"/>
        <v>42795.25</v>
      </c>
      <c r="O645" s="10">
        <f t="shared" si="34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32"/>
        <v>48.396694214876035</v>
      </c>
      <c r="G646" t="s">
        <v>14</v>
      </c>
      <c r="H646">
        <v>2928</v>
      </c>
      <c r="I646" s="5">
        <f t="shared" si="33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34"/>
        <v>43452.25</v>
      </c>
      <c r="O646" s="10">
        <f t="shared" si="34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32"/>
        <v>92.911504424778755</v>
      </c>
      <c r="G647" t="s">
        <v>14</v>
      </c>
      <c r="H647">
        <v>4697</v>
      </c>
      <c r="I647" s="5">
        <f t="shared" si="3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34"/>
        <v>43369.208333333328</v>
      </c>
      <c r="O647" s="10">
        <f t="shared" si="34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32"/>
        <v>88.599797365754824</v>
      </c>
      <c r="G648" t="s">
        <v>14</v>
      </c>
      <c r="H648">
        <v>2915</v>
      </c>
      <c r="I648" s="5">
        <f t="shared" si="3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34"/>
        <v>41346.208333333336</v>
      </c>
      <c r="O648" s="10">
        <f t="shared" si="34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32"/>
        <v>41.4</v>
      </c>
      <c r="G649" t="s">
        <v>14</v>
      </c>
      <c r="H649">
        <v>18</v>
      </c>
      <c r="I649" s="5">
        <f t="shared" si="33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34"/>
        <v>43199.208333333328</v>
      </c>
      <c r="O649" s="10">
        <f t="shared" si="34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32"/>
        <v>63.056795131845846</v>
      </c>
      <c r="G650" t="s">
        <v>74</v>
      </c>
      <c r="H650">
        <v>723</v>
      </c>
      <c r="I650" s="5">
        <f t="shared" si="3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34"/>
        <v>42922.208333333328</v>
      </c>
      <c r="O650" s="10">
        <f t="shared" si="34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32"/>
        <v>48.482333607230892</v>
      </c>
      <c r="G651" t="s">
        <v>14</v>
      </c>
      <c r="H651">
        <v>602</v>
      </c>
      <c r="I651" s="5">
        <f t="shared" si="3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34"/>
        <v>40471.208333333336</v>
      </c>
      <c r="O651" s="10">
        <f t="shared" si="34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32"/>
        <v>2</v>
      </c>
      <c r="G652" t="s">
        <v>14</v>
      </c>
      <c r="H652">
        <v>1</v>
      </c>
      <c r="I652" s="5">
        <f t="shared" si="33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34"/>
        <v>41828.208333333336</v>
      </c>
      <c r="O652" s="10">
        <f t="shared" si="34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32"/>
        <v>88.47941026944585</v>
      </c>
      <c r="G653" t="s">
        <v>14</v>
      </c>
      <c r="H653">
        <v>3868</v>
      </c>
      <c r="I653" s="5">
        <f t="shared" si="3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34"/>
        <v>41692.25</v>
      </c>
      <c r="O653" s="10">
        <f t="shared" si="34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32"/>
        <v>126.84</v>
      </c>
      <c r="G654" t="s">
        <v>20</v>
      </c>
      <c r="H654">
        <v>409</v>
      </c>
      <c r="I654" s="5">
        <f t="shared" si="3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34"/>
        <v>42587.208333333328</v>
      </c>
      <c r="O654" s="10">
        <f t="shared" si="34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32"/>
        <v>2338.833333333333</v>
      </c>
      <c r="G655" t="s">
        <v>20</v>
      </c>
      <c r="H655">
        <v>234</v>
      </c>
      <c r="I655" s="5">
        <f t="shared" si="3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34"/>
        <v>42468.208333333328</v>
      </c>
      <c r="O655" s="10">
        <f t="shared" si="34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32"/>
        <v>508.38857142857148</v>
      </c>
      <c r="G656" t="s">
        <v>20</v>
      </c>
      <c r="H656">
        <v>3016</v>
      </c>
      <c r="I656" s="5">
        <f t="shared" si="3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34"/>
        <v>42240.208333333328</v>
      </c>
      <c r="O656" s="10">
        <f t="shared" si="34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32"/>
        <v>191.47826086956522</v>
      </c>
      <c r="G657" t="s">
        <v>20</v>
      </c>
      <c r="H657">
        <v>264</v>
      </c>
      <c r="I657" s="5">
        <f t="shared" si="3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34"/>
        <v>42796.25</v>
      </c>
      <c r="O657" s="10">
        <f t="shared" si="34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32"/>
        <v>42.127533783783782</v>
      </c>
      <c r="G658" t="s">
        <v>14</v>
      </c>
      <c r="H658">
        <v>504</v>
      </c>
      <c r="I658" s="5">
        <f t="shared" si="3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34"/>
        <v>43097.25</v>
      </c>
      <c r="O658" s="10">
        <f t="shared" si="34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32"/>
        <v>8.24</v>
      </c>
      <c r="G659" t="s">
        <v>14</v>
      </c>
      <c r="H659">
        <v>14</v>
      </c>
      <c r="I659" s="5">
        <f t="shared" si="3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34"/>
        <v>43096.25</v>
      </c>
      <c r="O659" s="10">
        <f t="shared" si="34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32"/>
        <v>60.064638783269963</v>
      </c>
      <c r="G660" t="s">
        <v>74</v>
      </c>
      <c r="H660">
        <v>390</v>
      </c>
      <c r="I660" s="5">
        <f t="shared" si="3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34"/>
        <v>42246.208333333328</v>
      </c>
      <c r="O660" s="10">
        <f t="shared" si="34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32"/>
        <v>47.232808616404313</v>
      </c>
      <c r="G661" t="s">
        <v>14</v>
      </c>
      <c r="H661">
        <v>750</v>
      </c>
      <c r="I661" s="5">
        <f t="shared" si="3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34"/>
        <v>40570.25</v>
      </c>
      <c r="O661" s="10">
        <f t="shared" si="34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32"/>
        <v>81.736263736263737</v>
      </c>
      <c r="G662" t="s">
        <v>14</v>
      </c>
      <c r="H662">
        <v>77</v>
      </c>
      <c r="I662" s="5">
        <f t="shared" si="3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34"/>
        <v>42237.208333333328</v>
      </c>
      <c r="O662" s="10">
        <f t="shared" si="34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32"/>
        <v>54.187265917603</v>
      </c>
      <c r="G663" t="s">
        <v>14</v>
      </c>
      <c r="H663">
        <v>752</v>
      </c>
      <c r="I663" s="5">
        <f t="shared" si="3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34"/>
        <v>40996.208333333336</v>
      </c>
      <c r="O663" s="10">
        <f t="shared" si="34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32"/>
        <v>97.868131868131869</v>
      </c>
      <c r="G664" t="s">
        <v>14</v>
      </c>
      <c r="H664">
        <v>131</v>
      </c>
      <c r="I664" s="5">
        <f t="shared" si="3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34"/>
        <v>43443.25</v>
      </c>
      <c r="O664" s="10">
        <f t="shared" si="34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32"/>
        <v>77.239999999999995</v>
      </c>
      <c r="G665" t="s">
        <v>14</v>
      </c>
      <c r="H665">
        <v>87</v>
      </c>
      <c r="I665" s="5">
        <f t="shared" si="3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34"/>
        <v>40458.208333333336</v>
      </c>
      <c r="O665" s="10">
        <f t="shared" si="34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32"/>
        <v>33.464735516372798</v>
      </c>
      <c r="G666" t="s">
        <v>14</v>
      </c>
      <c r="H666">
        <v>1063</v>
      </c>
      <c r="I666" s="5">
        <f t="shared" si="3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34"/>
        <v>40959.25</v>
      </c>
      <c r="O666" s="10">
        <f t="shared" si="34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32"/>
        <v>239.58823529411765</v>
      </c>
      <c r="G667" t="s">
        <v>20</v>
      </c>
      <c r="H667">
        <v>272</v>
      </c>
      <c r="I667" s="5">
        <f t="shared" si="3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34"/>
        <v>40733.208333333336</v>
      </c>
      <c r="O667" s="10">
        <f t="shared" si="34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32"/>
        <v>64.032258064516128</v>
      </c>
      <c r="G668" t="s">
        <v>74</v>
      </c>
      <c r="H668">
        <v>25</v>
      </c>
      <c r="I668" s="5">
        <f t="shared" si="3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34"/>
        <v>41516.208333333336</v>
      </c>
      <c r="O668" s="10">
        <f t="shared" si="34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32"/>
        <v>176.15942028985506</v>
      </c>
      <c r="G669" t="s">
        <v>20</v>
      </c>
      <c r="H669">
        <v>419</v>
      </c>
      <c r="I669" s="5">
        <f t="shared" si="3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34"/>
        <v>41892.208333333336</v>
      </c>
      <c r="O669" s="10">
        <f t="shared" si="34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32"/>
        <v>20.33818181818182</v>
      </c>
      <c r="G670" t="s">
        <v>14</v>
      </c>
      <c r="H670">
        <v>76</v>
      </c>
      <c r="I670" s="5">
        <f t="shared" si="3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34"/>
        <v>41122.208333333336</v>
      </c>
      <c r="O670" s="10">
        <f t="shared" si="34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32"/>
        <v>358.64754098360658</v>
      </c>
      <c r="G671" t="s">
        <v>20</v>
      </c>
      <c r="H671">
        <v>1621</v>
      </c>
      <c r="I671" s="5">
        <f t="shared" si="3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34"/>
        <v>42912.208333333328</v>
      </c>
      <c r="O671" s="10">
        <f t="shared" si="34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32"/>
        <v>468.85802469135803</v>
      </c>
      <c r="G672" t="s">
        <v>20</v>
      </c>
      <c r="H672">
        <v>1101</v>
      </c>
      <c r="I672" s="5">
        <f t="shared" si="3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34"/>
        <v>42425.25</v>
      </c>
      <c r="O672" s="10">
        <f t="shared" si="34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32"/>
        <v>122.05635245901641</v>
      </c>
      <c r="G673" t="s">
        <v>20</v>
      </c>
      <c r="H673">
        <v>1073</v>
      </c>
      <c r="I673" s="5">
        <f t="shared" si="3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34"/>
        <v>40390.208333333336</v>
      </c>
      <c r="O673" s="10">
        <f t="shared" si="34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32"/>
        <v>55.931783729156137</v>
      </c>
      <c r="G674" t="s">
        <v>14</v>
      </c>
      <c r="H674">
        <v>4428</v>
      </c>
      <c r="I674" s="5">
        <f t="shared" si="3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34"/>
        <v>43180.208333333328</v>
      </c>
      <c r="O674" s="10">
        <f t="shared" si="34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32"/>
        <v>43.660714285714285</v>
      </c>
      <c r="G675" t="s">
        <v>14</v>
      </c>
      <c r="H675">
        <v>58</v>
      </c>
      <c r="I675" s="5">
        <f t="shared" si="3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34"/>
        <v>42475.208333333328</v>
      </c>
      <c r="O675" s="10">
        <f t="shared" si="34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32"/>
        <v>33.53837141183363</v>
      </c>
      <c r="G676" t="s">
        <v>74</v>
      </c>
      <c r="H676">
        <v>1218</v>
      </c>
      <c r="I676" s="5">
        <f t="shared" si="3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34"/>
        <v>40774.208333333336</v>
      </c>
      <c r="O676" s="10">
        <f t="shared" si="34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32"/>
        <v>122.97938144329896</v>
      </c>
      <c r="G677" t="s">
        <v>20</v>
      </c>
      <c r="H677">
        <v>331</v>
      </c>
      <c r="I677" s="5">
        <f t="shared" si="3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34"/>
        <v>43719.208333333328</v>
      </c>
      <c r="O677" s="10">
        <f t="shared" si="34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32"/>
        <v>189.74959871589084</v>
      </c>
      <c r="G678" t="s">
        <v>20</v>
      </c>
      <c r="H678">
        <v>1170</v>
      </c>
      <c r="I678" s="5">
        <f t="shared" si="3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34"/>
        <v>41178.208333333336</v>
      </c>
      <c r="O678" s="10">
        <f t="shared" si="34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32"/>
        <v>83.622641509433961</v>
      </c>
      <c r="G679" t="s">
        <v>14</v>
      </c>
      <c r="H679">
        <v>111</v>
      </c>
      <c r="I679" s="5">
        <f t="shared" si="3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34"/>
        <v>42561.208333333328</v>
      </c>
      <c r="O679" s="10">
        <f t="shared" si="34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32"/>
        <v>17.968844221105527</v>
      </c>
      <c r="G680" t="s">
        <v>74</v>
      </c>
      <c r="H680">
        <v>215</v>
      </c>
      <c r="I680" s="5">
        <f t="shared" si="3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34"/>
        <v>43484.25</v>
      </c>
      <c r="O680" s="10">
        <f t="shared" si="34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32"/>
        <v>1036.5</v>
      </c>
      <c r="G681" t="s">
        <v>20</v>
      </c>
      <c r="H681">
        <v>363</v>
      </c>
      <c r="I681" s="5">
        <f t="shared" si="3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34"/>
        <v>43756.208333333328</v>
      </c>
      <c r="O681" s="10">
        <f t="shared" si="34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32"/>
        <v>97.405219780219781</v>
      </c>
      <c r="G682" t="s">
        <v>14</v>
      </c>
      <c r="H682">
        <v>2955</v>
      </c>
      <c r="I682" s="5">
        <f t="shared" si="3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34"/>
        <v>43813.25</v>
      </c>
      <c r="O682" s="10">
        <f t="shared" si="34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32"/>
        <v>86.386203150461711</v>
      </c>
      <c r="G683" t="s">
        <v>14</v>
      </c>
      <c r="H683">
        <v>1657</v>
      </c>
      <c r="I683" s="5">
        <f t="shared" si="3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34"/>
        <v>40898.25</v>
      </c>
      <c r="O683" s="10">
        <f t="shared" si="34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32"/>
        <v>150.16666666666666</v>
      </c>
      <c r="G684" t="s">
        <v>20</v>
      </c>
      <c r="H684">
        <v>103</v>
      </c>
      <c r="I684" s="5">
        <f t="shared" si="3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34"/>
        <v>41619.25</v>
      </c>
      <c r="O684" s="10">
        <f t="shared" si="34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32"/>
        <v>358.43478260869563</v>
      </c>
      <c r="G685" t="s">
        <v>20</v>
      </c>
      <c r="H685">
        <v>147</v>
      </c>
      <c r="I685" s="5">
        <f t="shared" si="3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34"/>
        <v>43359.208333333328</v>
      </c>
      <c r="O685" s="10">
        <f t="shared" si="34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32"/>
        <v>542.85714285714289</v>
      </c>
      <c r="G686" t="s">
        <v>20</v>
      </c>
      <c r="H686">
        <v>110</v>
      </c>
      <c r="I686" s="5">
        <f t="shared" si="3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34"/>
        <v>40358.208333333336</v>
      </c>
      <c r="O686" s="10">
        <f t="shared" si="34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32"/>
        <v>67.500714285714281</v>
      </c>
      <c r="G687" t="s">
        <v>14</v>
      </c>
      <c r="H687">
        <v>926</v>
      </c>
      <c r="I687" s="5">
        <f t="shared" si="3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34"/>
        <v>42239.208333333328</v>
      </c>
      <c r="O687" s="10">
        <f t="shared" si="34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32"/>
        <v>191.74666666666667</v>
      </c>
      <c r="G688" t="s">
        <v>20</v>
      </c>
      <c r="H688">
        <v>134</v>
      </c>
      <c r="I688" s="5">
        <f t="shared" si="3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34"/>
        <v>43186.208333333328</v>
      </c>
      <c r="O688" s="10">
        <f t="shared" si="34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32"/>
        <v>932</v>
      </c>
      <c r="G689" t="s">
        <v>20</v>
      </c>
      <c r="H689">
        <v>269</v>
      </c>
      <c r="I689" s="5">
        <f t="shared" si="3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34"/>
        <v>42806.25</v>
      </c>
      <c r="O689" s="10">
        <f t="shared" si="34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32"/>
        <v>429.27586206896552</v>
      </c>
      <c r="G690" t="s">
        <v>20</v>
      </c>
      <c r="H690">
        <v>175</v>
      </c>
      <c r="I690" s="5">
        <f t="shared" si="3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34"/>
        <v>43475.25</v>
      </c>
      <c r="O690" s="10">
        <f t="shared" si="34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32"/>
        <v>100.65753424657535</v>
      </c>
      <c r="G691" t="s">
        <v>20</v>
      </c>
      <c r="H691">
        <v>69</v>
      </c>
      <c r="I691" s="5">
        <f t="shared" si="3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34"/>
        <v>41576.208333333336</v>
      </c>
      <c r="O691" s="10">
        <f t="shared" si="34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32"/>
        <v>226.61111111111109</v>
      </c>
      <c r="G692" t="s">
        <v>20</v>
      </c>
      <c r="H692">
        <v>190</v>
      </c>
      <c r="I692" s="5">
        <f t="shared" si="3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34"/>
        <v>40874.25</v>
      </c>
      <c r="O692" s="10">
        <f t="shared" si="34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32"/>
        <v>142.38</v>
      </c>
      <c r="G693" t="s">
        <v>20</v>
      </c>
      <c r="H693">
        <v>237</v>
      </c>
      <c r="I693" s="5">
        <f t="shared" si="3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34"/>
        <v>41185.208333333336</v>
      </c>
      <c r="O693" s="10">
        <f t="shared" si="34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32"/>
        <v>90.633333333333326</v>
      </c>
      <c r="G694" t="s">
        <v>14</v>
      </c>
      <c r="H694">
        <v>77</v>
      </c>
      <c r="I694" s="5">
        <f t="shared" si="3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34"/>
        <v>43655.208333333328</v>
      </c>
      <c r="O694" s="10">
        <f t="shared" si="34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32"/>
        <v>63.966740576496676</v>
      </c>
      <c r="G695" t="s">
        <v>14</v>
      </c>
      <c r="H695">
        <v>1748</v>
      </c>
      <c r="I695" s="5">
        <f t="shared" si="3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34"/>
        <v>43025.208333333328</v>
      </c>
      <c r="O695" s="10">
        <f t="shared" si="34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32"/>
        <v>84.131868131868131</v>
      </c>
      <c r="G696" t="s">
        <v>14</v>
      </c>
      <c r="H696">
        <v>79</v>
      </c>
      <c r="I696" s="5">
        <f t="shared" si="3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34"/>
        <v>43066.25</v>
      </c>
      <c r="O696" s="10">
        <f t="shared" si="34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32"/>
        <v>133.93478260869566</v>
      </c>
      <c r="G697" t="s">
        <v>20</v>
      </c>
      <c r="H697">
        <v>196</v>
      </c>
      <c r="I697" s="5">
        <f t="shared" si="3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34"/>
        <v>42322.25</v>
      </c>
      <c r="O697" s="10">
        <f t="shared" si="34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32"/>
        <v>59.042047531992694</v>
      </c>
      <c r="G698" t="s">
        <v>14</v>
      </c>
      <c r="H698">
        <v>889</v>
      </c>
      <c r="I698" s="5">
        <f t="shared" si="3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34"/>
        <v>42114.208333333328</v>
      </c>
      <c r="O698" s="10">
        <f t="shared" si="34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32"/>
        <v>152.80062063615205</v>
      </c>
      <c r="G699" t="s">
        <v>20</v>
      </c>
      <c r="H699">
        <v>7295</v>
      </c>
      <c r="I699" s="5">
        <f t="shared" si="3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34"/>
        <v>43190.208333333328</v>
      </c>
      <c r="O699" s="10">
        <f t="shared" si="34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32"/>
        <v>446.69121140142522</v>
      </c>
      <c r="G700" t="s">
        <v>20</v>
      </c>
      <c r="H700">
        <v>2893</v>
      </c>
      <c r="I700" s="5">
        <f t="shared" si="3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34"/>
        <v>40871.25</v>
      </c>
      <c r="O700" s="10">
        <f t="shared" si="34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32"/>
        <v>84.391891891891888</v>
      </c>
      <c r="G701" t="s">
        <v>14</v>
      </c>
      <c r="H701">
        <v>56</v>
      </c>
      <c r="I701" s="5">
        <f t="shared" si="3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34"/>
        <v>43641.208333333328</v>
      </c>
      <c r="O701" s="10">
        <f t="shared" si="34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32"/>
        <v>3</v>
      </c>
      <c r="G702" t="s">
        <v>14</v>
      </c>
      <c r="H702">
        <v>1</v>
      </c>
      <c r="I702" s="5">
        <f t="shared" si="33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34"/>
        <v>40203.25</v>
      </c>
      <c r="O702" s="10">
        <f t="shared" si="34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32"/>
        <v>175.02692307692308</v>
      </c>
      <c r="G703" t="s">
        <v>20</v>
      </c>
      <c r="H703">
        <v>820</v>
      </c>
      <c r="I703" s="5">
        <f t="shared" si="3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34"/>
        <v>40629.208333333336</v>
      </c>
      <c r="O703" s="10">
        <f t="shared" si="34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32"/>
        <v>54.137931034482754</v>
      </c>
      <c r="G704" t="s">
        <v>14</v>
      </c>
      <c r="H704">
        <v>83</v>
      </c>
      <c r="I704" s="5">
        <f t="shared" si="3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34"/>
        <v>41477.208333333336</v>
      </c>
      <c r="O704" s="10">
        <f t="shared" si="34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32"/>
        <v>311.87381703470032</v>
      </c>
      <c r="G705" t="s">
        <v>20</v>
      </c>
      <c r="H705">
        <v>2038</v>
      </c>
      <c r="I705" s="5">
        <f t="shared" si="3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34"/>
        <v>41020.208333333336</v>
      </c>
      <c r="O705" s="10">
        <f t="shared" si="34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32"/>
        <v>122.78160919540231</v>
      </c>
      <c r="G706" t="s">
        <v>20</v>
      </c>
      <c r="H706">
        <v>116</v>
      </c>
      <c r="I706" s="5">
        <f t="shared" si="3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34"/>
        <v>42555.208333333328</v>
      </c>
      <c r="O706" s="10">
        <f t="shared" si="34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35">(E707/D707*100)</f>
        <v>99.026517383618156</v>
      </c>
      <c r="G707" t="s">
        <v>14</v>
      </c>
      <c r="H707">
        <v>2025</v>
      </c>
      <c r="I707" s="5">
        <f t="shared" ref="I707:I770" si="36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O770" si="37">(((L707/60)/60)/24)+DATE(1970,1,1)</f>
        <v>41619.25</v>
      </c>
      <c r="O707" s="10">
        <f t="shared" si="37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35"/>
        <v>127.84686346863469</v>
      </c>
      <c r="G708" t="s">
        <v>20</v>
      </c>
      <c r="H708">
        <v>1345</v>
      </c>
      <c r="I708" s="5">
        <f t="shared" si="36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37"/>
        <v>43471.25</v>
      </c>
      <c r="O708" s="10">
        <f t="shared" si="3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35"/>
        <v>158.61643835616439</v>
      </c>
      <c r="G709" t="s">
        <v>20</v>
      </c>
      <c r="H709">
        <v>168</v>
      </c>
      <c r="I709" s="5">
        <f t="shared" si="3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37"/>
        <v>43442.25</v>
      </c>
      <c r="O709" s="10">
        <f t="shared" si="3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35"/>
        <v>707.05882352941171</v>
      </c>
      <c r="G710" t="s">
        <v>20</v>
      </c>
      <c r="H710">
        <v>137</v>
      </c>
      <c r="I710" s="5">
        <f t="shared" si="3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37"/>
        <v>42877.208333333328</v>
      </c>
      <c r="O710" s="10">
        <f t="shared" si="3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35"/>
        <v>142.38775510204081</v>
      </c>
      <c r="G711" t="s">
        <v>20</v>
      </c>
      <c r="H711">
        <v>186</v>
      </c>
      <c r="I711" s="5">
        <f t="shared" si="3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37"/>
        <v>41018.208333333336</v>
      </c>
      <c r="O711" s="10">
        <f t="shared" si="3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35"/>
        <v>147.86046511627907</v>
      </c>
      <c r="G712" t="s">
        <v>20</v>
      </c>
      <c r="H712">
        <v>125</v>
      </c>
      <c r="I712" s="5">
        <f t="shared" si="3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37"/>
        <v>43295.208333333328</v>
      </c>
      <c r="O712" s="10">
        <f t="shared" si="3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35"/>
        <v>20.322580645161288</v>
      </c>
      <c r="G713" t="s">
        <v>14</v>
      </c>
      <c r="H713">
        <v>14</v>
      </c>
      <c r="I713" s="5">
        <f t="shared" si="36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37"/>
        <v>42393.25</v>
      </c>
      <c r="O713" s="10">
        <f t="shared" si="3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35"/>
        <v>1840.625</v>
      </c>
      <c r="G714" t="s">
        <v>20</v>
      </c>
      <c r="H714">
        <v>202</v>
      </c>
      <c r="I714" s="5">
        <f t="shared" si="3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37"/>
        <v>42559.208333333328</v>
      </c>
      <c r="O714" s="10">
        <f t="shared" si="3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35"/>
        <v>161.94202898550725</v>
      </c>
      <c r="G715" t="s">
        <v>20</v>
      </c>
      <c r="H715">
        <v>103</v>
      </c>
      <c r="I715" s="5">
        <f t="shared" si="3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37"/>
        <v>42604.208333333328</v>
      </c>
      <c r="O715" s="10">
        <f t="shared" si="3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35"/>
        <v>472.82077922077923</v>
      </c>
      <c r="G716" t="s">
        <v>20</v>
      </c>
      <c r="H716">
        <v>1785</v>
      </c>
      <c r="I716" s="5">
        <f t="shared" si="3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37"/>
        <v>41870.208333333336</v>
      </c>
      <c r="O716" s="10">
        <f t="shared" si="3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35"/>
        <v>24.466101694915253</v>
      </c>
      <c r="G717" t="s">
        <v>14</v>
      </c>
      <c r="H717">
        <v>656</v>
      </c>
      <c r="I717" s="5">
        <f t="shared" si="3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37"/>
        <v>40397.208333333336</v>
      </c>
      <c r="O717" s="10">
        <f t="shared" si="3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35"/>
        <v>517.65</v>
      </c>
      <c r="G718" t="s">
        <v>20</v>
      </c>
      <c r="H718">
        <v>157</v>
      </c>
      <c r="I718" s="5">
        <f t="shared" si="3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37"/>
        <v>41465.208333333336</v>
      </c>
      <c r="O718" s="10">
        <f t="shared" si="3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35"/>
        <v>247.64285714285714</v>
      </c>
      <c r="G719" t="s">
        <v>20</v>
      </c>
      <c r="H719">
        <v>555</v>
      </c>
      <c r="I719" s="5">
        <f t="shared" si="3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37"/>
        <v>40777.208333333336</v>
      </c>
      <c r="O719" s="10">
        <f t="shared" si="3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35"/>
        <v>100.20481927710843</v>
      </c>
      <c r="G720" t="s">
        <v>20</v>
      </c>
      <c r="H720">
        <v>297</v>
      </c>
      <c r="I720" s="5">
        <f t="shared" si="3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37"/>
        <v>41442.208333333336</v>
      </c>
      <c r="O720" s="10">
        <f t="shared" si="3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35"/>
        <v>153</v>
      </c>
      <c r="G721" t="s">
        <v>20</v>
      </c>
      <c r="H721">
        <v>123</v>
      </c>
      <c r="I721" s="5">
        <f t="shared" si="3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37"/>
        <v>41058.208333333336</v>
      </c>
      <c r="O721" s="10">
        <f t="shared" si="3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35"/>
        <v>37.091954022988503</v>
      </c>
      <c r="G722" t="s">
        <v>74</v>
      </c>
      <c r="H722">
        <v>38</v>
      </c>
      <c r="I722" s="5">
        <f t="shared" si="3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37"/>
        <v>43152.25</v>
      </c>
      <c r="O722" s="10">
        <f t="shared" si="3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35"/>
        <v>4.392394822006473</v>
      </c>
      <c r="G723" t="s">
        <v>74</v>
      </c>
      <c r="H723">
        <v>60</v>
      </c>
      <c r="I723" s="5">
        <f t="shared" si="3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37"/>
        <v>43194.208333333328</v>
      </c>
      <c r="O723" s="10">
        <f t="shared" si="3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35"/>
        <v>156.50721649484535</v>
      </c>
      <c r="G724" t="s">
        <v>20</v>
      </c>
      <c r="H724">
        <v>3036</v>
      </c>
      <c r="I724" s="5">
        <f t="shared" si="3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37"/>
        <v>43045.25</v>
      </c>
      <c r="O724" s="10">
        <f t="shared" si="3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35"/>
        <v>270.40816326530609</v>
      </c>
      <c r="G725" t="s">
        <v>20</v>
      </c>
      <c r="H725">
        <v>144</v>
      </c>
      <c r="I725" s="5">
        <f t="shared" si="3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37"/>
        <v>42431.25</v>
      </c>
      <c r="O725" s="10">
        <f t="shared" si="3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35"/>
        <v>134.05952380952382</v>
      </c>
      <c r="G726" t="s">
        <v>20</v>
      </c>
      <c r="H726">
        <v>121</v>
      </c>
      <c r="I726" s="5">
        <f t="shared" si="3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37"/>
        <v>41934.208333333336</v>
      </c>
      <c r="O726" s="10">
        <f t="shared" si="3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35"/>
        <v>50.398033126293996</v>
      </c>
      <c r="G727" t="s">
        <v>14</v>
      </c>
      <c r="H727">
        <v>1596</v>
      </c>
      <c r="I727" s="5">
        <f t="shared" si="3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37"/>
        <v>41958.25</v>
      </c>
      <c r="O727" s="10">
        <f t="shared" si="3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35"/>
        <v>88.815837937384899</v>
      </c>
      <c r="G728" t="s">
        <v>74</v>
      </c>
      <c r="H728">
        <v>524</v>
      </c>
      <c r="I728" s="5">
        <f t="shared" si="3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37"/>
        <v>40476.208333333336</v>
      </c>
      <c r="O728" s="10">
        <f t="shared" si="3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35"/>
        <v>165</v>
      </c>
      <c r="G729" t="s">
        <v>20</v>
      </c>
      <c r="H729">
        <v>181</v>
      </c>
      <c r="I729" s="5">
        <f t="shared" si="3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37"/>
        <v>43485.25</v>
      </c>
      <c r="O729" s="10">
        <f t="shared" si="3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35"/>
        <v>17.5</v>
      </c>
      <c r="G730" t="s">
        <v>14</v>
      </c>
      <c r="H730">
        <v>10</v>
      </c>
      <c r="I730" s="5">
        <f t="shared" si="36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37"/>
        <v>42515.208333333328</v>
      </c>
      <c r="O730" s="10">
        <f t="shared" si="3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35"/>
        <v>185.66071428571428</v>
      </c>
      <c r="G731" t="s">
        <v>20</v>
      </c>
      <c r="H731">
        <v>122</v>
      </c>
      <c r="I731" s="5">
        <f t="shared" si="3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37"/>
        <v>41309.25</v>
      </c>
      <c r="O731" s="10">
        <f t="shared" si="3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35"/>
        <v>412.6631944444444</v>
      </c>
      <c r="G732" t="s">
        <v>20</v>
      </c>
      <c r="H732">
        <v>1071</v>
      </c>
      <c r="I732" s="5">
        <f t="shared" si="3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37"/>
        <v>42147.208333333328</v>
      </c>
      <c r="O732" s="10">
        <f t="shared" si="3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35"/>
        <v>90.25</v>
      </c>
      <c r="G733" t="s">
        <v>74</v>
      </c>
      <c r="H733">
        <v>219</v>
      </c>
      <c r="I733" s="5">
        <f t="shared" si="3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37"/>
        <v>42939.208333333328</v>
      </c>
      <c r="O733" s="10">
        <f t="shared" si="3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35"/>
        <v>91.984615384615381</v>
      </c>
      <c r="G734" t="s">
        <v>14</v>
      </c>
      <c r="H734">
        <v>1121</v>
      </c>
      <c r="I734" s="5">
        <f t="shared" si="3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37"/>
        <v>42816.208333333328</v>
      </c>
      <c r="O734" s="10">
        <f t="shared" si="3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35"/>
        <v>527.00632911392404</v>
      </c>
      <c r="G735" t="s">
        <v>20</v>
      </c>
      <c r="H735">
        <v>980</v>
      </c>
      <c r="I735" s="5">
        <f t="shared" si="3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37"/>
        <v>41844.208333333336</v>
      </c>
      <c r="O735" s="10">
        <f t="shared" si="3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35"/>
        <v>319.14285714285711</v>
      </c>
      <c r="G736" t="s">
        <v>20</v>
      </c>
      <c r="H736">
        <v>536</v>
      </c>
      <c r="I736" s="5">
        <f t="shared" si="3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37"/>
        <v>42763.25</v>
      </c>
      <c r="O736" s="10">
        <f t="shared" si="3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35"/>
        <v>354.18867924528303</v>
      </c>
      <c r="G737" t="s">
        <v>20</v>
      </c>
      <c r="H737">
        <v>1991</v>
      </c>
      <c r="I737" s="5">
        <f t="shared" si="3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37"/>
        <v>42459.208333333328</v>
      </c>
      <c r="O737" s="10">
        <f t="shared" si="3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35"/>
        <v>32.896103896103895</v>
      </c>
      <c r="G738" t="s">
        <v>74</v>
      </c>
      <c r="H738">
        <v>29</v>
      </c>
      <c r="I738" s="5">
        <f t="shared" si="3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37"/>
        <v>42055.25</v>
      </c>
      <c r="O738" s="10">
        <f t="shared" si="3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35"/>
        <v>135.8918918918919</v>
      </c>
      <c r="G739" t="s">
        <v>20</v>
      </c>
      <c r="H739">
        <v>180</v>
      </c>
      <c r="I739" s="5">
        <f t="shared" si="3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37"/>
        <v>42685.25</v>
      </c>
      <c r="O739" s="10">
        <f t="shared" si="3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35"/>
        <v>2.0843373493975905</v>
      </c>
      <c r="G740" t="s">
        <v>14</v>
      </c>
      <c r="H740">
        <v>15</v>
      </c>
      <c r="I740" s="5">
        <f t="shared" si="36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37"/>
        <v>41959.25</v>
      </c>
      <c r="O740" s="10">
        <f t="shared" si="3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35"/>
        <v>61</v>
      </c>
      <c r="G741" t="s">
        <v>14</v>
      </c>
      <c r="H741">
        <v>191</v>
      </c>
      <c r="I741" s="5">
        <f t="shared" si="3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37"/>
        <v>41089.208333333336</v>
      </c>
      <c r="O741" s="10">
        <f t="shared" si="3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35"/>
        <v>30.037735849056602</v>
      </c>
      <c r="G742" t="s">
        <v>14</v>
      </c>
      <c r="H742">
        <v>16</v>
      </c>
      <c r="I742" s="5">
        <f t="shared" si="36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37"/>
        <v>42769.25</v>
      </c>
      <c r="O742" s="10">
        <f t="shared" si="3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35"/>
        <v>1179.1666666666665</v>
      </c>
      <c r="G743" t="s">
        <v>20</v>
      </c>
      <c r="H743">
        <v>130</v>
      </c>
      <c r="I743" s="5">
        <f t="shared" si="3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37"/>
        <v>40321.208333333336</v>
      </c>
      <c r="O743" s="10">
        <f t="shared" si="3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35"/>
        <v>1126.0833333333335</v>
      </c>
      <c r="G744" t="s">
        <v>20</v>
      </c>
      <c r="H744">
        <v>122</v>
      </c>
      <c r="I744" s="5">
        <f t="shared" si="3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37"/>
        <v>40197.25</v>
      </c>
      <c r="O744" s="10">
        <f t="shared" si="3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35"/>
        <v>12.923076923076923</v>
      </c>
      <c r="G745" t="s">
        <v>14</v>
      </c>
      <c r="H745">
        <v>17</v>
      </c>
      <c r="I745" s="5">
        <f t="shared" si="3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37"/>
        <v>42298.208333333328</v>
      </c>
      <c r="O745" s="10">
        <f t="shared" si="3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35"/>
        <v>712</v>
      </c>
      <c r="G746" t="s">
        <v>20</v>
      </c>
      <c r="H746">
        <v>140</v>
      </c>
      <c r="I746" s="5">
        <f t="shared" si="3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37"/>
        <v>43322.208333333328</v>
      </c>
      <c r="O746" s="10">
        <f t="shared" si="3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35"/>
        <v>30.304347826086957</v>
      </c>
      <c r="G747" t="s">
        <v>14</v>
      </c>
      <c r="H747">
        <v>34</v>
      </c>
      <c r="I747" s="5">
        <f t="shared" si="36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37"/>
        <v>40328.208333333336</v>
      </c>
      <c r="O747" s="10">
        <f t="shared" si="3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35"/>
        <v>212.50896057347671</v>
      </c>
      <c r="G748" t="s">
        <v>20</v>
      </c>
      <c r="H748">
        <v>3388</v>
      </c>
      <c r="I748" s="5">
        <f t="shared" si="36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37"/>
        <v>40825.208333333336</v>
      </c>
      <c r="O748" s="10">
        <f t="shared" si="3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35"/>
        <v>228.85714285714286</v>
      </c>
      <c r="G749" t="s">
        <v>20</v>
      </c>
      <c r="H749">
        <v>280</v>
      </c>
      <c r="I749" s="5">
        <f t="shared" si="3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37"/>
        <v>40423.208333333336</v>
      </c>
      <c r="O749" s="10">
        <f t="shared" si="3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35"/>
        <v>34.959979476654695</v>
      </c>
      <c r="G750" t="s">
        <v>74</v>
      </c>
      <c r="H750">
        <v>614</v>
      </c>
      <c r="I750" s="5">
        <f t="shared" si="3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37"/>
        <v>40238.25</v>
      </c>
      <c r="O750" s="10">
        <f t="shared" si="3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35"/>
        <v>157.29069767441862</v>
      </c>
      <c r="G751" t="s">
        <v>20</v>
      </c>
      <c r="H751">
        <v>366</v>
      </c>
      <c r="I751" s="5">
        <f t="shared" si="3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37"/>
        <v>41920.208333333336</v>
      </c>
      <c r="O751" s="10">
        <f t="shared" si="3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35"/>
        <v>1</v>
      </c>
      <c r="G752" t="s">
        <v>14</v>
      </c>
      <c r="H752">
        <v>1</v>
      </c>
      <c r="I752" s="5">
        <f t="shared" si="36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37"/>
        <v>40360.208333333336</v>
      </c>
      <c r="O752" s="10">
        <f t="shared" si="3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35"/>
        <v>232.30555555555554</v>
      </c>
      <c r="G753" t="s">
        <v>20</v>
      </c>
      <c r="H753">
        <v>270</v>
      </c>
      <c r="I753" s="5">
        <f t="shared" si="3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37"/>
        <v>42446.208333333328</v>
      </c>
      <c r="O753" s="10">
        <f t="shared" si="3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35"/>
        <v>92.448275862068968</v>
      </c>
      <c r="G754" t="s">
        <v>74</v>
      </c>
      <c r="H754">
        <v>114</v>
      </c>
      <c r="I754" s="5">
        <f t="shared" si="3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37"/>
        <v>40395.208333333336</v>
      </c>
      <c r="O754" s="10">
        <f t="shared" si="3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35"/>
        <v>256.70212765957444</v>
      </c>
      <c r="G755" t="s">
        <v>20</v>
      </c>
      <c r="H755">
        <v>137</v>
      </c>
      <c r="I755" s="5">
        <f t="shared" si="3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37"/>
        <v>40321.208333333336</v>
      </c>
      <c r="O755" s="10">
        <f t="shared" si="3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35"/>
        <v>168.47017045454547</v>
      </c>
      <c r="G756" t="s">
        <v>20</v>
      </c>
      <c r="H756">
        <v>3205</v>
      </c>
      <c r="I756" s="5">
        <f t="shared" si="3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37"/>
        <v>41210.208333333336</v>
      </c>
      <c r="O756" s="10">
        <f t="shared" si="3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35"/>
        <v>166.57777777777778</v>
      </c>
      <c r="G757" t="s">
        <v>20</v>
      </c>
      <c r="H757">
        <v>288</v>
      </c>
      <c r="I757" s="5">
        <f t="shared" si="3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37"/>
        <v>43096.25</v>
      </c>
      <c r="O757" s="10">
        <f t="shared" si="3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35"/>
        <v>772.07692307692309</v>
      </c>
      <c r="G758" t="s">
        <v>20</v>
      </c>
      <c r="H758">
        <v>148</v>
      </c>
      <c r="I758" s="5">
        <f t="shared" si="3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37"/>
        <v>42024.25</v>
      </c>
      <c r="O758" s="10">
        <f t="shared" si="3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35"/>
        <v>406.85714285714283</v>
      </c>
      <c r="G759" t="s">
        <v>20</v>
      </c>
      <c r="H759">
        <v>114</v>
      </c>
      <c r="I759" s="5">
        <f t="shared" si="3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37"/>
        <v>40675.208333333336</v>
      </c>
      <c r="O759" s="10">
        <f t="shared" si="3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35"/>
        <v>564.20608108108115</v>
      </c>
      <c r="G760" t="s">
        <v>20</v>
      </c>
      <c r="H760">
        <v>1518</v>
      </c>
      <c r="I760" s="5">
        <f t="shared" si="3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37"/>
        <v>41936.208333333336</v>
      </c>
      <c r="O760" s="10">
        <f t="shared" si="3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35"/>
        <v>68.426865671641792</v>
      </c>
      <c r="G761" t="s">
        <v>14</v>
      </c>
      <c r="H761">
        <v>1274</v>
      </c>
      <c r="I761" s="5">
        <f t="shared" si="3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37"/>
        <v>43136.25</v>
      </c>
      <c r="O761" s="10">
        <f t="shared" si="3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35"/>
        <v>34.351966873706004</v>
      </c>
      <c r="G762" t="s">
        <v>14</v>
      </c>
      <c r="H762">
        <v>210</v>
      </c>
      <c r="I762" s="5">
        <f t="shared" si="3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37"/>
        <v>43678.208333333328</v>
      </c>
      <c r="O762" s="10">
        <f t="shared" si="3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35"/>
        <v>655.4545454545455</v>
      </c>
      <c r="G763" t="s">
        <v>20</v>
      </c>
      <c r="H763">
        <v>166</v>
      </c>
      <c r="I763" s="5">
        <f t="shared" si="3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37"/>
        <v>42938.208333333328</v>
      </c>
      <c r="O763" s="10">
        <f t="shared" si="3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35"/>
        <v>177.25714285714284</v>
      </c>
      <c r="G764" t="s">
        <v>20</v>
      </c>
      <c r="H764">
        <v>100</v>
      </c>
      <c r="I764" s="5">
        <f t="shared" si="36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37"/>
        <v>41241.25</v>
      </c>
      <c r="O764" s="10">
        <f t="shared" si="3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35"/>
        <v>113.17857142857144</v>
      </c>
      <c r="G765" t="s">
        <v>20</v>
      </c>
      <c r="H765">
        <v>235</v>
      </c>
      <c r="I765" s="5">
        <f t="shared" si="3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37"/>
        <v>41037.208333333336</v>
      </c>
      <c r="O765" s="10">
        <f t="shared" si="3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35"/>
        <v>728.18181818181824</v>
      </c>
      <c r="G766" t="s">
        <v>20</v>
      </c>
      <c r="H766">
        <v>148</v>
      </c>
      <c r="I766" s="5">
        <f t="shared" si="3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37"/>
        <v>40676.208333333336</v>
      </c>
      <c r="O766" s="10">
        <f t="shared" si="3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35"/>
        <v>208.33333333333334</v>
      </c>
      <c r="G767" t="s">
        <v>20</v>
      </c>
      <c r="H767">
        <v>198</v>
      </c>
      <c r="I767" s="5">
        <f t="shared" si="3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37"/>
        <v>42840.208333333328</v>
      </c>
      <c r="O767" s="10">
        <f t="shared" si="3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35"/>
        <v>31.171232876712331</v>
      </c>
      <c r="G768" t="s">
        <v>14</v>
      </c>
      <c r="H768">
        <v>248</v>
      </c>
      <c r="I768" s="5">
        <f t="shared" si="3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37"/>
        <v>43362.208333333328</v>
      </c>
      <c r="O768" s="10">
        <f t="shared" si="3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35"/>
        <v>56.967078189300416</v>
      </c>
      <c r="G769" t="s">
        <v>14</v>
      </c>
      <c r="H769">
        <v>513</v>
      </c>
      <c r="I769" s="5">
        <f t="shared" si="3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37"/>
        <v>42283.208333333328</v>
      </c>
      <c r="O769" s="10">
        <f t="shared" si="3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35"/>
        <v>231</v>
      </c>
      <c r="G770" t="s">
        <v>20</v>
      </c>
      <c r="H770">
        <v>150</v>
      </c>
      <c r="I770" s="5">
        <f t="shared" si="36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37"/>
        <v>41619.25</v>
      </c>
      <c r="O770" s="10">
        <f t="shared" si="3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38">(E771/D771*100)</f>
        <v>86.867834394904463</v>
      </c>
      <c r="G771" t="s">
        <v>14</v>
      </c>
      <c r="H771">
        <v>3410</v>
      </c>
      <c r="I771" s="5">
        <f t="shared" ref="I771:I834" si="39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O834" si="40">(((L771/60)/60)/24)+DATE(1970,1,1)</f>
        <v>41501.208333333336</v>
      </c>
      <c r="O771" s="10">
        <f t="shared" si="40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38"/>
        <v>270.74418604651163</v>
      </c>
      <c r="G772" t="s">
        <v>20</v>
      </c>
      <c r="H772">
        <v>216</v>
      </c>
      <c r="I772" s="5">
        <f t="shared" si="3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40"/>
        <v>41743.208333333336</v>
      </c>
      <c r="O772" s="10">
        <f t="shared" si="4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38"/>
        <v>49.446428571428569</v>
      </c>
      <c r="G773" t="s">
        <v>74</v>
      </c>
      <c r="H773">
        <v>26</v>
      </c>
      <c r="I773" s="5">
        <f t="shared" si="39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40"/>
        <v>43491.25</v>
      </c>
      <c r="O773" s="10">
        <f t="shared" si="4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38"/>
        <v>113.3596256684492</v>
      </c>
      <c r="G774" t="s">
        <v>20</v>
      </c>
      <c r="H774">
        <v>5139</v>
      </c>
      <c r="I774" s="5">
        <f t="shared" si="3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40"/>
        <v>43505.25</v>
      </c>
      <c r="O774" s="10">
        <f t="shared" si="4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38"/>
        <v>190.55555555555554</v>
      </c>
      <c r="G775" t="s">
        <v>20</v>
      </c>
      <c r="H775">
        <v>2353</v>
      </c>
      <c r="I775" s="5">
        <f t="shared" si="3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40"/>
        <v>42838.208333333328</v>
      </c>
      <c r="O775" s="10">
        <f t="shared" si="4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38"/>
        <v>135.5</v>
      </c>
      <c r="G776" t="s">
        <v>20</v>
      </c>
      <c r="H776">
        <v>78</v>
      </c>
      <c r="I776" s="5">
        <f t="shared" si="3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40"/>
        <v>42513.208333333328</v>
      </c>
      <c r="O776" s="10">
        <f t="shared" si="4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38"/>
        <v>10.297872340425531</v>
      </c>
      <c r="G777" t="s">
        <v>14</v>
      </c>
      <c r="H777">
        <v>10</v>
      </c>
      <c r="I777" s="5">
        <f t="shared" si="39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40"/>
        <v>41949.25</v>
      </c>
      <c r="O777" s="10">
        <f t="shared" si="4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38"/>
        <v>65.544223826714799</v>
      </c>
      <c r="G778" t="s">
        <v>14</v>
      </c>
      <c r="H778">
        <v>2201</v>
      </c>
      <c r="I778" s="5">
        <f t="shared" si="3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40"/>
        <v>43650.208333333328</v>
      </c>
      <c r="O778" s="10">
        <f t="shared" si="4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38"/>
        <v>49.026652452025587</v>
      </c>
      <c r="G779" t="s">
        <v>14</v>
      </c>
      <c r="H779">
        <v>676</v>
      </c>
      <c r="I779" s="5">
        <f t="shared" si="3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40"/>
        <v>40809.208333333336</v>
      </c>
      <c r="O779" s="10">
        <f t="shared" si="4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38"/>
        <v>787.92307692307691</v>
      </c>
      <c r="G780" t="s">
        <v>20</v>
      </c>
      <c r="H780">
        <v>174</v>
      </c>
      <c r="I780" s="5">
        <f t="shared" si="3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40"/>
        <v>40768.208333333336</v>
      </c>
      <c r="O780" s="10">
        <f t="shared" si="4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38"/>
        <v>80.306347746090154</v>
      </c>
      <c r="G781" t="s">
        <v>14</v>
      </c>
      <c r="H781">
        <v>831</v>
      </c>
      <c r="I781" s="5">
        <f t="shared" si="3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40"/>
        <v>42230.208333333328</v>
      </c>
      <c r="O781" s="10">
        <f t="shared" si="4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38"/>
        <v>106.29411764705883</v>
      </c>
      <c r="G782" t="s">
        <v>20</v>
      </c>
      <c r="H782">
        <v>164</v>
      </c>
      <c r="I782" s="5">
        <f t="shared" si="3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40"/>
        <v>42573.208333333328</v>
      </c>
      <c r="O782" s="10">
        <f t="shared" si="4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38"/>
        <v>50.735632183908038</v>
      </c>
      <c r="G783" t="s">
        <v>74</v>
      </c>
      <c r="H783">
        <v>56</v>
      </c>
      <c r="I783" s="5">
        <f t="shared" si="3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40"/>
        <v>40482.208333333336</v>
      </c>
      <c r="O783" s="10">
        <f t="shared" si="4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38"/>
        <v>215.31372549019611</v>
      </c>
      <c r="G784" t="s">
        <v>20</v>
      </c>
      <c r="H784">
        <v>161</v>
      </c>
      <c r="I784" s="5">
        <f t="shared" si="3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40"/>
        <v>40603.25</v>
      </c>
      <c r="O784" s="10">
        <f t="shared" si="4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38"/>
        <v>141.22972972972974</v>
      </c>
      <c r="G785" t="s">
        <v>20</v>
      </c>
      <c r="H785">
        <v>138</v>
      </c>
      <c r="I785" s="5">
        <f t="shared" si="3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40"/>
        <v>41625.25</v>
      </c>
      <c r="O785" s="10">
        <f t="shared" si="4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38"/>
        <v>115.33745781777279</v>
      </c>
      <c r="G786" t="s">
        <v>20</v>
      </c>
      <c r="H786">
        <v>3308</v>
      </c>
      <c r="I786" s="5">
        <f t="shared" si="3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40"/>
        <v>42435.25</v>
      </c>
      <c r="O786" s="10">
        <f t="shared" si="4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38"/>
        <v>193.11940298507463</v>
      </c>
      <c r="G787" t="s">
        <v>20</v>
      </c>
      <c r="H787">
        <v>127</v>
      </c>
      <c r="I787" s="5">
        <f t="shared" si="3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40"/>
        <v>43582.208333333328</v>
      </c>
      <c r="O787" s="10">
        <f t="shared" si="4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38"/>
        <v>729.73333333333335</v>
      </c>
      <c r="G788" t="s">
        <v>20</v>
      </c>
      <c r="H788">
        <v>207</v>
      </c>
      <c r="I788" s="5">
        <f t="shared" si="3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40"/>
        <v>43186.208333333328</v>
      </c>
      <c r="O788" s="10">
        <f t="shared" si="4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38"/>
        <v>99.66339869281046</v>
      </c>
      <c r="G789" t="s">
        <v>14</v>
      </c>
      <c r="H789">
        <v>859</v>
      </c>
      <c r="I789" s="5">
        <f t="shared" si="3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40"/>
        <v>40684.208333333336</v>
      </c>
      <c r="O789" s="10">
        <f t="shared" si="4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38"/>
        <v>88.166666666666671</v>
      </c>
      <c r="G790" t="s">
        <v>47</v>
      </c>
      <c r="H790">
        <v>31</v>
      </c>
      <c r="I790" s="5">
        <f t="shared" si="3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40"/>
        <v>41202.208333333336</v>
      </c>
      <c r="O790" s="10">
        <f t="shared" si="4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38"/>
        <v>37.233333333333334</v>
      </c>
      <c r="G791" t="s">
        <v>14</v>
      </c>
      <c r="H791">
        <v>45</v>
      </c>
      <c r="I791" s="5">
        <f t="shared" si="3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40"/>
        <v>41786.208333333336</v>
      </c>
      <c r="O791" s="10">
        <f t="shared" si="4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38"/>
        <v>30.540075309306079</v>
      </c>
      <c r="G792" t="s">
        <v>74</v>
      </c>
      <c r="H792">
        <v>1113</v>
      </c>
      <c r="I792" s="5">
        <f t="shared" si="3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40"/>
        <v>40223.25</v>
      </c>
      <c r="O792" s="10">
        <f t="shared" si="4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38"/>
        <v>25.714285714285712</v>
      </c>
      <c r="G793" t="s">
        <v>14</v>
      </c>
      <c r="H793">
        <v>6</v>
      </c>
      <c r="I793" s="5">
        <f t="shared" si="39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40"/>
        <v>42715.25</v>
      </c>
      <c r="O793" s="10">
        <f t="shared" si="4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38"/>
        <v>34</v>
      </c>
      <c r="G794" t="s">
        <v>14</v>
      </c>
      <c r="H794">
        <v>7</v>
      </c>
      <c r="I794" s="5">
        <f t="shared" si="3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40"/>
        <v>41451.208333333336</v>
      </c>
      <c r="O794" s="10">
        <f t="shared" si="4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38"/>
        <v>1185.909090909091</v>
      </c>
      <c r="G795" t="s">
        <v>20</v>
      </c>
      <c r="H795">
        <v>181</v>
      </c>
      <c r="I795" s="5">
        <f t="shared" si="3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40"/>
        <v>41450.208333333336</v>
      </c>
      <c r="O795" s="10">
        <f t="shared" si="4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38"/>
        <v>125.39393939393939</v>
      </c>
      <c r="G796" t="s">
        <v>20</v>
      </c>
      <c r="H796">
        <v>110</v>
      </c>
      <c r="I796" s="5">
        <f t="shared" si="3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40"/>
        <v>43091.25</v>
      </c>
      <c r="O796" s="10">
        <f t="shared" si="4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38"/>
        <v>14.394366197183098</v>
      </c>
      <c r="G797" t="s">
        <v>14</v>
      </c>
      <c r="H797">
        <v>31</v>
      </c>
      <c r="I797" s="5">
        <f t="shared" si="3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40"/>
        <v>42675.208333333328</v>
      </c>
      <c r="O797" s="10">
        <f t="shared" si="4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38"/>
        <v>54.807692307692314</v>
      </c>
      <c r="G798" t="s">
        <v>14</v>
      </c>
      <c r="H798">
        <v>78</v>
      </c>
      <c r="I798" s="5">
        <f t="shared" si="3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40"/>
        <v>41859.208333333336</v>
      </c>
      <c r="O798" s="10">
        <f t="shared" si="4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38"/>
        <v>109.63157894736841</v>
      </c>
      <c r="G799" t="s">
        <v>20</v>
      </c>
      <c r="H799">
        <v>185</v>
      </c>
      <c r="I799" s="5">
        <f t="shared" si="3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40"/>
        <v>43464.25</v>
      </c>
      <c r="O799" s="10">
        <f t="shared" si="4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38"/>
        <v>188.47058823529412</v>
      </c>
      <c r="G800" t="s">
        <v>20</v>
      </c>
      <c r="H800">
        <v>121</v>
      </c>
      <c r="I800" s="5">
        <f t="shared" si="3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40"/>
        <v>41060.208333333336</v>
      </c>
      <c r="O800" s="10">
        <f t="shared" si="4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38"/>
        <v>87.008284023668637</v>
      </c>
      <c r="G801" t="s">
        <v>14</v>
      </c>
      <c r="H801">
        <v>1225</v>
      </c>
      <c r="I801" s="5">
        <f t="shared" si="3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40"/>
        <v>42399.25</v>
      </c>
      <c r="O801" s="10">
        <f t="shared" si="4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38"/>
        <v>1</v>
      </c>
      <c r="G802" t="s">
        <v>14</v>
      </c>
      <c r="H802">
        <v>1</v>
      </c>
      <c r="I802" s="5">
        <f t="shared" si="39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40"/>
        <v>42167.208333333328</v>
      </c>
      <c r="O802" s="10">
        <f t="shared" si="4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38"/>
        <v>202.9130434782609</v>
      </c>
      <c r="G803" t="s">
        <v>20</v>
      </c>
      <c r="H803">
        <v>106</v>
      </c>
      <c r="I803" s="5">
        <f t="shared" si="3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40"/>
        <v>43830.25</v>
      </c>
      <c r="O803" s="10">
        <f t="shared" si="4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38"/>
        <v>197.03225806451613</v>
      </c>
      <c r="G804" t="s">
        <v>20</v>
      </c>
      <c r="H804">
        <v>142</v>
      </c>
      <c r="I804" s="5">
        <f t="shared" si="3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40"/>
        <v>43650.208333333328</v>
      </c>
      <c r="O804" s="10">
        <f t="shared" si="4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38"/>
        <v>107</v>
      </c>
      <c r="G805" t="s">
        <v>20</v>
      </c>
      <c r="H805">
        <v>233</v>
      </c>
      <c r="I805" s="5">
        <f t="shared" si="3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40"/>
        <v>43492.25</v>
      </c>
      <c r="O805" s="10">
        <f t="shared" si="4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38"/>
        <v>268.73076923076923</v>
      </c>
      <c r="G806" t="s">
        <v>20</v>
      </c>
      <c r="H806">
        <v>218</v>
      </c>
      <c r="I806" s="5">
        <f t="shared" si="3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40"/>
        <v>43102.25</v>
      </c>
      <c r="O806" s="10">
        <f t="shared" si="4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38"/>
        <v>50.845360824742272</v>
      </c>
      <c r="G807" t="s">
        <v>14</v>
      </c>
      <c r="H807">
        <v>67</v>
      </c>
      <c r="I807" s="5">
        <f t="shared" si="3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40"/>
        <v>41958.25</v>
      </c>
      <c r="O807" s="10">
        <f t="shared" si="4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38"/>
        <v>1180.2857142857142</v>
      </c>
      <c r="G808" t="s">
        <v>20</v>
      </c>
      <c r="H808">
        <v>76</v>
      </c>
      <c r="I808" s="5">
        <f t="shared" si="3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40"/>
        <v>40973.25</v>
      </c>
      <c r="O808" s="10">
        <f t="shared" si="4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38"/>
        <v>264</v>
      </c>
      <c r="G809" t="s">
        <v>20</v>
      </c>
      <c r="H809">
        <v>43</v>
      </c>
      <c r="I809" s="5">
        <f t="shared" si="3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40"/>
        <v>43753.208333333328</v>
      </c>
      <c r="O809" s="10">
        <f t="shared" si="4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38"/>
        <v>30.44230769230769</v>
      </c>
      <c r="G810" t="s">
        <v>14</v>
      </c>
      <c r="H810">
        <v>19</v>
      </c>
      <c r="I810" s="5">
        <f t="shared" si="3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40"/>
        <v>42507.208333333328</v>
      </c>
      <c r="O810" s="10">
        <f t="shared" si="4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38"/>
        <v>62.880681818181813</v>
      </c>
      <c r="G811" t="s">
        <v>14</v>
      </c>
      <c r="H811">
        <v>2108</v>
      </c>
      <c r="I811" s="5">
        <f t="shared" si="39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40"/>
        <v>41135.208333333336</v>
      </c>
      <c r="O811" s="10">
        <f t="shared" si="4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38"/>
        <v>193.125</v>
      </c>
      <c r="G812" t="s">
        <v>20</v>
      </c>
      <c r="H812">
        <v>221</v>
      </c>
      <c r="I812" s="5">
        <f t="shared" si="3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40"/>
        <v>43067.25</v>
      </c>
      <c r="O812" s="10">
        <f t="shared" si="4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38"/>
        <v>77.102702702702715</v>
      </c>
      <c r="G813" t="s">
        <v>14</v>
      </c>
      <c r="H813">
        <v>679</v>
      </c>
      <c r="I813" s="5">
        <f t="shared" si="3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40"/>
        <v>42378.25</v>
      </c>
      <c r="O813" s="10">
        <f t="shared" si="4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38"/>
        <v>225.52763819095478</v>
      </c>
      <c r="G814" t="s">
        <v>20</v>
      </c>
      <c r="H814">
        <v>2805</v>
      </c>
      <c r="I814" s="5">
        <f t="shared" si="39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40"/>
        <v>43206.208333333328</v>
      </c>
      <c r="O814" s="10">
        <f t="shared" si="4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38"/>
        <v>239.40625</v>
      </c>
      <c r="G815" t="s">
        <v>20</v>
      </c>
      <c r="H815">
        <v>68</v>
      </c>
      <c r="I815" s="5">
        <f t="shared" si="3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40"/>
        <v>41148.208333333336</v>
      </c>
      <c r="O815" s="10">
        <f t="shared" si="4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38"/>
        <v>92.1875</v>
      </c>
      <c r="G816" t="s">
        <v>14</v>
      </c>
      <c r="H816">
        <v>36</v>
      </c>
      <c r="I816" s="5">
        <f t="shared" si="3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40"/>
        <v>42517.208333333328</v>
      </c>
      <c r="O816" s="10">
        <f t="shared" si="4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38"/>
        <v>130.23333333333335</v>
      </c>
      <c r="G817" t="s">
        <v>20</v>
      </c>
      <c r="H817">
        <v>183</v>
      </c>
      <c r="I817" s="5">
        <f t="shared" si="3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40"/>
        <v>43068.25</v>
      </c>
      <c r="O817" s="10">
        <f t="shared" si="4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38"/>
        <v>615.21739130434787</v>
      </c>
      <c r="G818" t="s">
        <v>20</v>
      </c>
      <c r="H818">
        <v>133</v>
      </c>
      <c r="I818" s="5">
        <f t="shared" si="3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40"/>
        <v>41680.25</v>
      </c>
      <c r="O818" s="10">
        <f t="shared" si="4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38"/>
        <v>368.79532163742692</v>
      </c>
      <c r="G819" t="s">
        <v>20</v>
      </c>
      <c r="H819">
        <v>2489</v>
      </c>
      <c r="I819" s="5">
        <f t="shared" si="3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40"/>
        <v>43589.208333333328</v>
      </c>
      <c r="O819" s="10">
        <f t="shared" si="4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38"/>
        <v>1094.8571428571429</v>
      </c>
      <c r="G820" t="s">
        <v>20</v>
      </c>
      <c r="H820">
        <v>69</v>
      </c>
      <c r="I820" s="5">
        <f t="shared" si="3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40"/>
        <v>43486.25</v>
      </c>
      <c r="O820" s="10">
        <f t="shared" si="4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38"/>
        <v>50.662921348314605</v>
      </c>
      <c r="G821" t="s">
        <v>14</v>
      </c>
      <c r="H821">
        <v>47</v>
      </c>
      <c r="I821" s="5">
        <f t="shared" si="3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40"/>
        <v>41237.25</v>
      </c>
      <c r="O821" s="10">
        <f t="shared" si="4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38"/>
        <v>800.6</v>
      </c>
      <c r="G822" t="s">
        <v>20</v>
      </c>
      <c r="H822">
        <v>279</v>
      </c>
      <c r="I822" s="5">
        <f t="shared" si="3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40"/>
        <v>43310.208333333328</v>
      </c>
      <c r="O822" s="10">
        <f t="shared" si="4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38"/>
        <v>291.28571428571428</v>
      </c>
      <c r="G823" t="s">
        <v>20</v>
      </c>
      <c r="H823">
        <v>210</v>
      </c>
      <c r="I823" s="5">
        <f t="shared" si="3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40"/>
        <v>42794.25</v>
      </c>
      <c r="O823" s="10">
        <f t="shared" si="4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38"/>
        <v>349.9666666666667</v>
      </c>
      <c r="G824" t="s">
        <v>20</v>
      </c>
      <c r="H824">
        <v>2100</v>
      </c>
      <c r="I824" s="5">
        <f t="shared" si="3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40"/>
        <v>41698.25</v>
      </c>
      <c r="O824" s="10">
        <f t="shared" si="4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38"/>
        <v>357.07317073170731</v>
      </c>
      <c r="G825" t="s">
        <v>20</v>
      </c>
      <c r="H825">
        <v>252</v>
      </c>
      <c r="I825" s="5">
        <f t="shared" si="3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40"/>
        <v>41892.208333333336</v>
      </c>
      <c r="O825" s="10">
        <f t="shared" si="4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38"/>
        <v>126.48941176470588</v>
      </c>
      <c r="G826" t="s">
        <v>20</v>
      </c>
      <c r="H826">
        <v>1280</v>
      </c>
      <c r="I826" s="5">
        <f t="shared" si="3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40"/>
        <v>40348.208333333336</v>
      </c>
      <c r="O826" s="10">
        <f t="shared" si="4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38"/>
        <v>387.5</v>
      </c>
      <c r="G827" t="s">
        <v>20</v>
      </c>
      <c r="H827">
        <v>157</v>
      </c>
      <c r="I827" s="5">
        <f t="shared" si="3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40"/>
        <v>42941.208333333328</v>
      </c>
      <c r="O827" s="10">
        <f t="shared" si="4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38"/>
        <v>457.03571428571428</v>
      </c>
      <c r="G828" t="s">
        <v>20</v>
      </c>
      <c r="H828">
        <v>194</v>
      </c>
      <c r="I828" s="5">
        <f t="shared" si="3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40"/>
        <v>40525.25</v>
      </c>
      <c r="O828" s="10">
        <f t="shared" si="4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38"/>
        <v>266.69565217391306</v>
      </c>
      <c r="G829" t="s">
        <v>20</v>
      </c>
      <c r="H829">
        <v>82</v>
      </c>
      <c r="I829" s="5">
        <f t="shared" si="3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40"/>
        <v>40666.208333333336</v>
      </c>
      <c r="O829" s="10">
        <f t="shared" si="4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38"/>
        <v>69</v>
      </c>
      <c r="G830" t="s">
        <v>14</v>
      </c>
      <c r="H830">
        <v>70</v>
      </c>
      <c r="I830" s="5">
        <f t="shared" si="3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40"/>
        <v>43340.208333333328</v>
      </c>
      <c r="O830" s="10">
        <f t="shared" si="4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38"/>
        <v>51.34375</v>
      </c>
      <c r="G831" t="s">
        <v>14</v>
      </c>
      <c r="H831">
        <v>154</v>
      </c>
      <c r="I831" s="5">
        <f t="shared" si="3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40"/>
        <v>42164.208333333328</v>
      </c>
      <c r="O831" s="10">
        <f t="shared" si="4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38"/>
        <v>1.1710526315789473</v>
      </c>
      <c r="G832" t="s">
        <v>14</v>
      </c>
      <c r="H832">
        <v>22</v>
      </c>
      <c r="I832" s="5">
        <f t="shared" si="3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40"/>
        <v>43103.25</v>
      </c>
      <c r="O832" s="10">
        <f t="shared" si="4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38"/>
        <v>108.97734294541709</v>
      </c>
      <c r="G833" t="s">
        <v>20</v>
      </c>
      <c r="H833">
        <v>4233</v>
      </c>
      <c r="I833" s="5">
        <f t="shared" si="3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40"/>
        <v>40994.208333333336</v>
      </c>
      <c r="O833" s="10">
        <f t="shared" si="4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38"/>
        <v>315.17592592592592</v>
      </c>
      <c r="G834" t="s">
        <v>20</v>
      </c>
      <c r="H834">
        <v>1297</v>
      </c>
      <c r="I834" s="5">
        <f t="shared" si="3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40"/>
        <v>42299.208333333328</v>
      </c>
      <c r="O834" s="10">
        <f t="shared" si="40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41">(E835/D835*100)</f>
        <v>157.69117647058823</v>
      </c>
      <c r="G835" t="s">
        <v>20</v>
      </c>
      <c r="H835">
        <v>165</v>
      </c>
      <c r="I835" s="5">
        <f t="shared" ref="I835:I898" si="42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O898" si="43">(((L835/60)/60)/24)+DATE(1970,1,1)</f>
        <v>40588.25</v>
      </c>
      <c r="O835" s="10">
        <f t="shared" si="43"/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41"/>
        <v>153.8082191780822</v>
      </c>
      <c r="G836" t="s">
        <v>20</v>
      </c>
      <c r="H836">
        <v>119</v>
      </c>
      <c r="I836" s="5">
        <f t="shared" si="4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43"/>
        <v>41448.208333333336</v>
      </c>
      <c r="O836" s="10">
        <f t="shared" si="43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41"/>
        <v>89.738979118329468</v>
      </c>
      <c r="G837" t="s">
        <v>14</v>
      </c>
      <c r="H837">
        <v>1758</v>
      </c>
      <c r="I837" s="5">
        <f t="shared" si="4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43"/>
        <v>42063.25</v>
      </c>
      <c r="O837" s="10">
        <f t="shared" si="43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41"/>
        <v>75.135802469135797</v>
      </c>
      <c r="G838" t="s">
        <v>14</v>
      </c>
      <c r="H838">
        <v>94</v>
      </c>
      <c r="I838" s="5">
        <f t="shared" si="4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43"/>
        <v>40214.25</v>
      </c>
      <c r="O838" s="10">
        <f t="shared" si="43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41"/>
        <v>852.88135593220341</v>
      </c>
      <c r="G839" t="s">
        <v>20</v>
      </c>
      <c r="H839">
        <v>1797</v>
      </c>
      <c r="I839" s="5">
        <f t="shared" si="4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43"/>
        <v>40629.208333333336</v>
      </c>
      <c r="O839" s="10">
        <f t="shared" si="43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41"/>
        <v>138.90625</v>
      </c>
      <c r="G840" t="s">
        <v>20</v>
      </c>
      <c r="H840">
        <v>261</v>
      </c>
      <c r="I840" s="5">
        <f t="shared" si="4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43"/>
        <v>43370.208333333328</v>
      </c>
      <c r="O840" s="10">
        <f t="shared" si="43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41"/>
        <v>190.18181818181819</v>
      </c>
      <c r="G841" t="s">
        <v>20</v>
      </c>
      <c r="H841">
        <v>157</v>
      </c>
      <c r="I841" s="5">
        <f t="shared" si="4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43"/>
        <v>41715.208333333336</v>
      </c>
      <c r="O841" s="10">
        <f t="shared" si="43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41"/>
        <v>100.24333619948409</v>
      </c>
      <c r="G842" t="s">
        <v>20</v>
      </c>
      <c r="H842">
        <v>3533</v>
      </c>
      <c r="I842" s="5">
        <f t="shared" si="4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43"/>
        <v>41836.208333333336</v>
      </c>
      <c r="O842" s="10">
        <f t="shared" si="43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41"/>
        <v>142.75824175824175</v>
      </c>
      <c r="G843" t="s">
        <v>20</v>
      </c>
      <c r="H843">
        <v>155</v>
      </c>
      <c r="I843" s="5">
        <f t="shared" si="4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43"/>
        <v>42419.25</v>
      </c>
      <c r="O843" s="10">
        <f t="shared" si="43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41"/>
        <v>563.13333333333333</v>
      </c>
      <c r="G844" t="s">
        <v>20</v>
      </c>
      <c r="H844">
        <v>132</v>
      </c>
      <c r="I844" s="5">
        <f t="shared" si="4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43"/>
        <v>43266.208333333328</v>
      </c>
      <c r="O844" s="10">
        <f t="shared" si="43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41"/>
        <v>30.715909090909086</v>
      </c>
      <c r="G845" t="s">
        <v>14</v>
      </c>
      <c r="H845">
        <v>33</v>
      </c>
      <c r="I845" s="5">
        <f t="shared" si="4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43"/>
        <v>43338.208333333328</v>
      </c>
      <c r="O845" s="10">
        <f t="shared" si="43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41"/>
        <v>99.39772727272728</v>
      </c>
      <c r="G846" t="s">
        <v>74</v>
      </c>
      <c r="H846">
        <v>94</v>
      </c>
      <c r="I846" s="5">
        <f t="shared" si="4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43"/>
        <v>40930.25</v>
      </c>
      <c r="O846" s="10">
        <f t="shared" si="43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41"/>
        <v>197.54935622317598</v>
      </c>
      <c r="G847" t="s">
        <v>20</v>
      </c>
      <c r="H847">
        <v>1354</v>
      </c>
      <c r="I847" s="5">
        <f t="shared" si="4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43"/>
        <v>43235.208333333328</v>
      </c>
      <c r="O847" s="10">
        <f t="shared" si="43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41"/>
        <v>508.5</v>
      </c>
      <c r="G848" t="s">
        <v>20</v>
      </c>
      <c r="H848">
        <v>48</v>
      </c>
      <c r="I848" s="5">
        <f t="shared" si="4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43"/>
        <v>43302.208333333328</v>
      </c>
      <c r="O848" s="10">
        <f t="shared" si="43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41"/>
        <v>237.74468085106383</v>
      </c>
      <c r="G849" t="s">
        <v>20</v>
      </c>
      <c r="H849">
        <v>110</v>
      </c>
      <c r="I849" s="5">
        <f t="shared" si="4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43"/>
        <v>43107.25</v>
      </c>
      <c r="O849" s="10">
        <f t="shared" si="43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41"/>
        <v>338.46875</v>
      </c>
      <c r="G850" t="s">
        <v>20</v>
      </c>
      <c r="H850">
        <v>172</v>
      </c>
      <c r="I850" s="5">
        <f t="shared" si="4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43"/>
        <v>40341.208333333336</v>
      </c>
      <c r="O850" s="10">
        <f t="shared" si="43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41"/>
        <v>133.08955223880596</v>
      </c>
      <c r="G851" t="s">
        <v>20</v>
      </c>
      <c r="H851">
        <v>307</v>
      </c>
      <c r="I851" s="5">
        <f t="shared" si="4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43"/>
        <v>40948.25</v>
      </c>
      <c r="O851" s="10">
        <f t="shared" si="43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41"/>
        <v>1</v>
      </c>
      <c r="G852" t="s">
        <v>14</v>
      </c>
      <c r="H852">
        <v>1</v>
      </c>
      <c r="I852" s="5">
        <f t="shared" si="42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43"/>
        <v>40866.25</v>
      </c>
      <c r="O852" s="10">
        <f t="shared" si="43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41"/>
        <v>207.79999999999998</v>
      </c>
      <c r="G853" t="s">
        <v>20</v>
      </c>
      <c r="H853">
        <v>160</v>
      </c>
      <c r="I853" s="5">
        <f t="shared" si="4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43"/>
        <v>41031.208333333336</v>
      </c>
      <c r="O853" s="10">
        <f t="shared" si="43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41"/>
        <v>51.122448979591837</v>
      </c>
      <c r="G854" t="s">
        <v>14</v>
      </c>
      <c r="H854">
        <v>31</v>
      </c>
      <c r="I854" s="5">
        <f t="shared" si="4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43"/>
        <v>40740.208333333336</v>
      </c>
      <c r="O854" s="10">
        <f t="shared" si="43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41"/>
        <v>652.05847953216369</v>
      </c>
      <c r="G855" t="s">
        <v>20</v>
      </c>
      <c r="H855">
        <v>1467</v>
      </c>
      <c r="I855" s="5">
        <f t="shared" si="4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43"/>
        <v>40714.208333333336</v>
      </c>
      <c r="O855" s="10">
        <f t="shared" si="43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41"/>
        <v>113.63099415204678</v>
      </c>
      <c r="G856" t="s">
        <v>20</v>
      </c>
      <c r="H856">
        <v>2662</v>
      </c>
      <c r="I856" s="5">
        <f t="shared" si="4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43"/>
        <v>43787.25</v>
      </c>
      <c r="O856" s="10">
        <f t="shared" si="43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41"/>
        <v>102.37606837606839</v>
      </c>
      <c r="G857" t="s">
        <v>20</v>
      </c>
      <c r="H857">
        <v>452</v>
      </c>
      <c r="I857" s="5">
        <f t="shared" si="42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43"/>
        <v>40712.208333333336</v>
      </c>
      <c r="O857" s="10">
        <f t="shared" si="43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41"/>
        <v>356.58333333333331</v>
      </c>
      <c r="G858" t="s">
        <v>20</v>
      </c>
      <c r="H858">
        <v>158</v>
      </c>
      <c r="I858" s="5">
        <f t="shared" si="4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43"/>
        <v>41023.208333333336</v>
      </c>
      <c r="O858" s="10">
        <f t="shared" si="43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41"/>
        <v>139.86792452830187</v>
      </c>
      <c r="G859" t="s">
        <v>20</v>
      </c>
      <c r="H859">
        <v>225</v>
      </c>
      <c r="I859" s="5">
        <f t="shared" si="4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43"/>
        <v>40944.25</v>
      </c>
      <c r="O859" s="10">
        <f t="shared" si="43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41"/>
        <v>69.45</v>
      </c>
      <c r="G860" t="s">
        <v>14</v>
      </c>
      <c r="H860">
        <v>35</v>
      </c>
      <c r="I860" s="5">
        <f t="shared" si="4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43"/>
        <v>43211.208333333328</v>
      </c>
      <c r="O860" s="10">
        <f t="shared" si="43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41"/>
        <v>35.534246575342465</v>
      </c>
      <c r="G861" t="s">
        <v>14</v>
      </c>
      <c r="H861">
        <v>63</v>
      </c>
      <c r="I861" s="5">
        <f t="shared" si="4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43"/>
        <v>41334.25</v>
      </c>
      <c r="O861" s="10">
        <f t="shared" si="43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41"/>
        <v>251.65</v>
      </c>
      <c r="G862" t="s">
        <v>20</v>
      </c>
      <c r="H862">
        <v>65</v>
      </c>
      <c r="I862" s="5">
        <f t="shared" si="4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43"/>
        <v>43515.25</v>
      </c>
      <c r="O862" s="10">
        <f t="shared" si="43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41"/>
        <v>105.87500000000001</v>
      </c>
      <c r="G863" t="s">
        <v>20</v>
      </c>
      <c r="H863">
        <v>163</v>
      </c>
      <c r="I863" s="5">
        <f t="shared" si="4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43"/>
        <v>40258.208333333336</v>
      </c>
      <c r="O863" s="10">
        <f t="shared" si="43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41"/>
        <v>187.42857142857144</v>
      </c>
      <c r="G864" t="s">
        <v>20</v>
      </c>
      <c r="H864">
        <v>85</v>
      </c>
      <c r="I864" s="5">
        <f t="shared" si="4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43"/>
        <v>40756.208333333336</v>
      </c>
      <c r="O864" s="10">
        <f t="shared" si="43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41"/>
        <v>386.78571428571428</v>
      </c>
      <c r="G865" t="s">
        <v>20</v>
      </c>
      <c r="H865">
        <v>217</v>
      </c>
      <c r="I865" s="5">
        <f t="shared" si="4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43"/>
        <v>42172.208333333328</v>
      </c>
      <c r="O865" s="10">
        <f t="shared" si="43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41"/>
        <v>347.07142857142856</v>
      </c>
      <c r="G866" t="s">
        <v>20</v>
      </c>
      <c r="H866">
        <v>150</v>
      </c>
      <c r="I866" s="5">
        <f t="shared" si="42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43"/>
        <v>42601.208333333328</v>
      </c>
      <c r="O866" s="10">
        <f t="shared" si="43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41"/>
        <v>185.82098765432099</v>
      </c>
      <c r="G867" t="s">
        <v>20</v>
      </c>
      <c r="H867">
        <v>3272</v>
      </c>
      <c r="I867" s="5">
        <f t="shared" si="4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43"/>
        <v>41897.208333333336</v>
      </c>
      <c r="O867" s="10">
        <f t="shared" si="43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41"/>
        <v>43.241247264770237</v>
      </c>
      <c r="G868" t="s">
        <v>74</v>
      </c>
      <c r="H868">
        <v>898</v>
      </c>
      <c r="I868" s="5">
        <f t="shared" si="4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43"/>
        <v>40671.208333333336</v>
      </c>
      <c r="O868" s="10">
        <f t="shared" si="43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41"/>
        <v>162.4375</v>
      </c>
      <c r="G869" t="s">
        <v>20</v>
      </c>
      <c r="H869">
        <v>300</v>
      </c>
      <c r="I869" s="5">
        <f t="shared" si="42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43"/>
        <v>43382.208333333328</v>
      </c>
      <c r="O869" s="10">
        <f t="shared" si="43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41"/>
        <v>184.84285714285716</v>
      </c>
      <c r="G870" t="s">
        <v>20</v>
      </c>
      <c r="H870">
        <v>126</v>
      </c>
      <c r="I870" s="5">
        <f t="shared" si="4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43"/>
        <v>41559.208333333336</v>
      </c>
      <c r="O870" s="10">
        <f t="shared" si="43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41"/>
        <v>23.703520691785052</v>
      </c>
      <c r="G871" t="s">
        <v>14</v>
      </c>
      <c r="H871">
        <v>526</v>
      </c>
      <c r="I871" s="5">
        <f t="shared" si="4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43"/>
        <v>40350.208333333336</v>
      </c>
      <c r="O871" s="10">
        <f t="shared" si="43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41"/>
        <v>89.870129870129873</v>
      </c>
      <c r="G872" t="s">
        <v>14</v>
      </c>
      <c r="H872">
        <v>121</v>
      </c>
      <c r="I872" s="5">
        <f t="shared" si="4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43"/>
        <v>42240.208333333328</v>
      </c>
      <c r="O872" s="10">
        <f t="shared" si="43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41"/>
        <v>272.6041958041958</v>
      </c>
      <c r="G873" t="s">
        <v>20</v>
      </c>
      <c r="H873">
        <v>2320</v>
      </c>
      <c r="I873" s="5">
        <f t="shared" si="4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43"/>
        <v>43040.208333333328</v>
      </c>
      <c r="O873" s="10">
        <f t="shared" si="43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41"/>
        <v>170.04255319148936</v>
      </c>
      <c r="G874" t="s">
        <v>20</v>
      </c>
      <c r="H874">
        <v>81</v>
      </c>
      <c r="I874" s="5">
        <f t="shared" si="4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43"/>
        <v>43346.208333333328</v>
      </c>
      <c r="O874" s="10">
        <f t="shared" si="43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41"/>
        <v>188.28503562945369</v>
      </c>
      <c r="G875" t="s">
        <v>20</v>
      </c>
      <c r="H875">
        <v>1887</v>
      </c>
      <c r="I875" s="5">
        <f t="shared" si="4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43"/>
        <v>41647.25</v>
      </c>
      <c r="O875" s="10">
        <f t="shared" si="43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41"/>
        <v>346.93532338308455</v>
      </c>
      <c r="G876" t="s">
        <v>20</v>
      </c>
      <c r="H876">
        <v>4358</v>
      </c>
      <c r="I876" s="5">
        <f t="shared" si="4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43"/>
        <v>40291.208333333336</v>
      </c>
      <c r="O876" s="10">
        <f t="shared" si="43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41"/>
        <v>69.177215189873422</v>
      </c>
      <c r="G877" t="s">
        <v>14</v>
      </c>
      <c r="H877">
        <v>67</v>
      </c>
      <c r="I877" s="5">
        <f t="shared" si="4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43"/>
        <v>40556.25</v>
      </c>
      <c r="O877" s="10">
        <f t="shared" si="43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41"/>
        <v>25.433734939759034</v>
      </c>
      <c r="G878" t="s">
        <v>14</v>
      </c>
      <c r="H878">
        <v>57</v>
      </c>
      <c r="I878" s="5">
        <f t="shared" si="4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43"/>
        <v>43624.208333333328</v>
      </c>
      <c r="O878" s="10">
        <f t="shared" si="43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41"/>
        <v>77.400977995110026</v>
      </c>
      <c r="G879" t="s">
        <v>14</v>
      </c>
      <c r="H879">
        <v>1229</v>
      </c>
      <c r="I879" s="5">
        <f t="shared" si="4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43"/>
        <v>42577.208333333328</v>
      </c>
      <c r="O879" s="10">
        <f t="shared" si="43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41"/>
        <v>37.481481481481481</v>
      </c>
      <c r="G880" t="s">
        <v>14</v>
      </c>
      <c r="H880">
        <v>12</v>
      </c>
      <c r="I880" s="5">
        <f t="shared" si="4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43"/>
        <v>43845.25</v>
      </c>
      <c r="O880" s="10">
        <f t="shared" si="43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41"/>
        <v>543.79999999999995</v>
      </c>
      <c r="G881" t="s">
        <v>20</v>
      </c>
      <c r="H881">
        <v>53</v>
      </c>
      <c r="I881" s="5">
        <f t="shared" si="4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43"/>
        <v>42788.25</v>
      </c>
      <c r="O881" s="10">
        <f t="shared" si="43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41"/>
        <v>228.52189349112427</v>
      </c>
      <c r="G882" t="s">
        <v>20</v>
      </c>
      <c r="H882">
        <v>2414</v>
      </c>
      <c r="I882" s="5">
        <f t="shared" si="4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43"/>
        <v>43667.208333333328</v>
      </c>
      <c r="O882" s="10">
        <f t="shared" si="43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41"/>
        <v>38.948339483394832</v>
      </c>
      <c r="G883" t="s">
        <v>14</v>
      </c>
      <c r="H883">
        <v>452</v>
      </c>
      <c r="I883" s="5">
        <f t="shared" si="4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43"/>
        <v>42194.208333333328</v>
      </c>
      <c r="O883" s="10">
        <f t="shared" si="43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41"/>
        <v>370</v>
      </c>
      <c r="G884" t="s">
        <v>20</v>
      </c>
      <c r="H884">
        <v>80</v>
      </c>
      <c r="I884" s="5">
        <f t="shared" si="42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43"/>
        <v>42025.25</v>
      </c>
      <c r="O884" s="10">
        <f t="shared" si="43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41"/>
        <v>237.91176470588232</v>
      </c>
      <c r="G885" t="s">
        <v>20</v>
      </c>
      <c r="H885">
        <v>193</v>
      </c>
      <c r="I885" s="5">
        <f t="shared" si="4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43"/>
        <v>40323.208333333336</v>
      </c>
      <c r="O885" s="10">
        <f t="shared" si="43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41"/>
        <v>64.036299765807954</v>
      </c>
      <c r="G886" t="s">
        <v>14</v>
      </c>
      <c r="H886">
        <v>1886</v>
      </c>
      <c r="I886" s="5">
        <f t="shared" si="4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43"/>
        <v>41763.208333333336</v>
      </c>
      <c r="O886" s="10">
        <f t="shared" si="43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41"/>
        <v>118.27777777777777</v>
      </c>
      <c r="G887" t="s">
        <v>20</v>
      </c>
      <c r="H887">
        <v>52</v>
      </c>
      <c r="I887" s="5">
        <f t="shared" si="4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43"/>
        <v>40335.208333333336</v>
      </c>
      <c r="O887" s="10">
        <f t="shared" si="43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41"/>
        <v>84.824037184594957</v>
      </c>
      <c r="G888" t="s">
        <v>14</v>
      </c>
      <c r="H888">
        <v>1825</v>
      </c>
      <c r="I888" s="5">
        <f t="shared" si="4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43"/>
        <v>40416.208333333336</v>
      </c>
      <c r="O888" s="10">
        <f t="shared" si="43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41"/>
        <v>29.346153846153843</v>
      </c>
      <c r="G889" t="s">
        <v>14</v>
      </c>
      <c r="H889">
        <v>31</v>
      </c>
      <c r="I889" s="5">
        <f t="shared" si="4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43"/>
        <v>42202.208333333328</v>
      </c>
      <c r="O889" s="10">
        <f t="shared" si="43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41"/>
        <v>209.89655172413794</v>
      </c>
      <c r="G890" t="s">
        <v>20</v>
      </c>
      <c r="H890">
        <v>290</v>
      </c>
      <c r="I890" s="5">
        <f t="shared" si="4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43"/>
        <v>42836.208333333328</v>
      </c>
      <c r="O890" s="10">
        <f t="shared" si="43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41"/>
        <v>169.78571428571431</v>
      </c>
      <c r="G891" t="s">
        <v>20</v>
      </c>
      <c r="H891">
        <v>122</v>
      </c>
      <c r="I891" s="5">
        <f t="shared" si="4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43"/>
        <v>41710.208333333336</v>
      </c>
      <c r="O891" s="10">
        <f t="shared" si="43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41"/>
        <v>115.95907738095239</v>
      </c>
      <c r="G892" t="s">
        <v>20</v>
      </c>
      <c r="H892">
        <v>1470</v>
      </c>
      <c r="I892" s="5">
        <f t="shared" si="4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43"/>
        <v>43640.208333333328</v>
      </c>
      <c r="O892" s="10">
        <f t="shared" si="43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41"/>
        <v>258.59999999999997</v>
      </c>
      <c r="G893" t="s">
        <v>20</v>
      </c>
      <c r="H893">
        <v>165</v>
      </c>
      <c r="I893" s="5">
        <f t="shared" si="4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43"/>
        <v>40880.25</v>
      </c>
      <c r="O893" s="10">
        <f t="shared" si="43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41"/>
        <v>230.58333333333331</v>
      </c>
      <c r="G894" t="s">
        <v>20</v>
      </c>
      <c r="H894">
        <v>182</v>
      </c>
      <c r="I894" s="5">
        <f t="shared" si="4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43"/>
        <v>40319.208333333336</v>
      </c>
      <c r="O894" s="10">
        <f t="shared" si="43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41"/>
        <v>128.21428571428572</v>
      </c>
      <c r="G895" t="s">
        <v>20</v>
      </c>
      <c r="H895">
        <v>199</v>
      </c>
      <c r="I895" s="5">
        <f t="shared" si="4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43"/>
        <v>42170.208333333328</v>
      </c>
      <c r="O895" s="10">
        <f t="shared" si="43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41"/>
        <v>188.70588235294116</v>
      </c>
      <c r="G896" t="s">
        <v>20</v>
      </c>
      <c r="H896">
        <v>56</v>
      </c>
      <c r="I896" s="5">
        <f t="shared" si="4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43"/>
        <v>41466.208333333336</v>
      </c>
      <c r="O896" s="10">
        <f t="shared" si="43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41"/>
        <v>6.9511889862327907</v>
      </c>
      <c r="G897" t="s">
        <v>14</v>
      </c>
      <c r="H897">
        <v>107</v>
      </c>
      <c r="I897" s="5">
        <f t="shared" si="4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43"/>
        <v>43134.25</v>
      </c>
      <c r="O897" s="10">
        <f t="shared" si="43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41"/>
        <v>774.43434343434342</v>
      </c>
      <c r="G898" t="s">
        <v>20</v>
      </c>
      <c r="H898">
        <v>1460</v>
      </c>
      <c r="I898" s="5">
        <f t="shared" si="4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43"/>
        <v>40738.208333333336</v>
      </c>
      <c r="O898" s="10">
        <f t="shared" si="43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44">(E899/D899*100)</f>
        <v>27.693181818181817</v>
      </c>
      <c r="G899" t="s">
        <v>14</v>
      </c>
      <c r="H899">
        <v>27</v>
      </c>
      <c r="I899" s="5">
        <f t="shared" ref="I899:I962" si="45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46">(((L899/60)/60)/24)+DATE(1970,1,1)</f>
        <v>43583.208333333328</v>
      </c>
      <c r="O899" s="10">
        <f t="shared" ref="O899:O962" si="47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44"/>
        <v>52.479620323841424</v>
      </c>
      <c r="G900" t="s">
        <v>14</v>
      </c>
      <c r="H900">
        <v>1221</v>
      </c>
      <c r="I900" s="5">
        <f t="shared" si="4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46"/>
        <v>43815.25</v>
      </c>
      <c r="O900" s="10">
        <f t="shared" si="47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44"/>
        <v>407.09677419354841</v>
      </c>
      <c r="G901" t="s">
        <v>20</v>
      </c>
      <c r="H901">
        <v>123</v>
      </c>
      <c r="I901" s="5">
        <f t="shared" si="4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46"/>
        <v>41554.208333333336</v>
      </c>
      <c r="O901" s="10">
        <f t="shared" si="47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44"/>
        <v>2</v>
      </c>
      <c r="G902" t="s">
        <v>14</v>
      </c>
      <c r="H902">
        <v>1</v>
      </c>
      <c r="I902" s="5">
        <f t="shared" si="45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46"/>
        <v>41901.208333333336</v>
      </c>
      <c r="O902" s="10">
        <f t="shared" si="47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44"/>
        <v>156.17857142857144</v>
      </c>
      <c r="G903" t="s">
        <v>20</v>
      </c>
      <c r="H903">
        <v>159</v>
      </c>
      <c r="I903" s="5">
        <f t="shared" si="4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46"/>
        <v>43298.208333333328</v>
      </c>
      <c r="O903" s="10">
        <f t="shared" si="47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44"/>
        <v>252.42857142857144</v>
      </c>
      <c r="G904" t="s">
        <v>20</v>
      </c>
      <c r="H904">
        <v>110</v>
      </c>
      <c r="I904" s="5">
        <f t="shared" si="4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46"/>
        <v>42399.25</v>
      </c>
      <c r="O904" s="10">
        <f t="shared" si="47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44"/>
        <v>1.729268292682927</v>
      </c>
      <c r="G905" t="s">
        <v>47</v>
      </c>
      <c r="H905">
        <v>14</v>
      </c>
      <c r="I905" s="5">
        <f t="shared" si="4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46"/>
        <v>41034.208333333336</v>
      </c>
      <c r="O905" s="10">
        <f t="shared" si="47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44"/>
        <v>12.230769230769232</v>
      </c>
      <c r="G906" t="s">
        <v>14</v>
      </c>
      <c r="H906">
        <v>16</v>
      </c>
      <c r="I906" s="5">
        <f t="shared" si="4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46"/>
        <v>41186.208333333336</v>
      </c>
      <c r="O906" s="10">
        <f t="shared" si="47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44"/>
        <v>163.98734177215189</v>
      </c>
      <c r="G907" t="s">
        <v>20</v>
      </c>
      <c r="H907">
        <v>236</v>
      </c>
      <c r="I907" s="5">
        <f t="shared" si="4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46"/>
        <v>41536.208333333336</v>
      </c>
      <c r="O907" s="10">
        <f t="shared" si="47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44"/>
        <v>162.98181818181817</v>
      </c>
      <c r="G908" t="s">
        <v>20</v>
      </c>
      <c r="H908">
        <v>191</v>
      </c>
      <c r="I908" s="5">
        <f t="shared" si="4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46"/>
        <v>42868.208333333328</v>
      </c>
      <c r="O908" s="10">
        <f t="shared" si="47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44"/>
        <v>20.252747252747252</v>
      </c>
      <c r="G909" t="s">
        <v>14</v>
      </c>
      <c r="H909">
        <v>41</v>
      </c>
      <c r="I909" s="5">
        <f t="shared" si="4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46"/>
        <v>40660.208333333336</v>
      </c>
      <c r="O909" s="10">
        <f t="shared" si="47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44"/>
        <v>319.24083769633506</v>
      </c>
      <c r="G910" t="s">
        <v>20</v>
      </c>
      <c r="H910">
        <v>3934</v>
      </c>
      <c r="I910" s="5">
        <f t="shared" si="4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46"/>
        <v>41031.208333333336</v>
      </c>
      <c r="O910" s="10">
        <f t="shared" si="47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44"/>
        <v>478.94444444444446</v>
      </c>
      <c r="G911" t="s">
        <v>20</v>
      </c>
      <c r="H911">
        <v>80</v>
      </c>
      <c r="I911" s="5">
        <f t="shared" si="4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46"/>
        <v>43255.208333333328</v>
      </c>
      <c r="O911" s="10">
        <f t="shared" si="47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44"/>
        <v>19.556634304207122</v>
      </c>
      <c r="G912" t="s">
        <v>74</v>
      </c>
      <c r="H912">
        <v>296</v>
      </c>
      <c r="I912" s="5">
        <f t="shared" si="4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46"/>
        <v>42026.25</v>
      </c>
      <c r="O912" s="10">
        <f t="shared" si="47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44"/>
        <v>198.94827586206895</v>
      </c>
      <c r="G913" t="s">
        <v>20</v>
      </c>
      <c r="H913">
        <v>462</v>
      </c>
      <c r="I913" s="5">
        <f t="shared" si="4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46"/>
        <v>43717.208333333328</v>
      </c>
      <c r="O913" s="10">
        <f t="shared" si="47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44"/>
        <v>795</v>
      </c>
      <c r="G914" t="s">
        <v>20</v>
      </c>
      <c r="H914">
        <v>179</v>
      </c>
      <c r="I914" s="5">
        <f t="shared" si="4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46"/>
        <v>41157.208333333336</v>
      </c>
      <c r="O914" s="10">
        <f t="shared" si="47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44"/>
        <v>50.621082621082621</v>
      </c>
      <c r="G915" t="s">
        <v>14</v>
      </c>
      <c r="H915">
        <v>523</v>
      </c>
      <c r="I915" s="5">
        <f t="shared" si="4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46"/>
        <v>43597.208333333328</v>
      </c>
      <c r="O915" s="10">
        <f t="shared" si="47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44"/>
        <v>57.4375</v>
      </c>
      <c r="G916" t="s">
        <v>14</v>
      </c>
      <c r="H916">
        <v>141</v>
      </c>
      <c r="I916" s="5">
        <f t="shared" si="4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46"/>
        <v>41490.208333333336</v>
      </c>
      <c r="O916" s="10">
        <f t="shared" si="47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44"/>
        <v>155.62827640984909</v>
      </c>
      <c r="G917" t="s">
        <v>20</v>
      </c>
      <c r="H917">
        <v>1866</v>
      </c>
      <c r="I917" s="5">
        <f t="shared" si="4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46"/>
        <v>42976.208333333328</v>
      </c>
      <c r="O917" s="10">
        <f t="shared" si="47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44"/>
        <v>36.297297297297298</v>
      </c>
      <c r="G918" t="s">
        <v>14</v>
      </c>
      <c r="H918">
        <v>52</v>
      </c>
      <c r="I918" s="5">
        <f t="shared" si="4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46"/>
        <v>41991.25</v>
      </c>
      <c r="O918" s="10">
        <f t="shared" si="47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44"/>
        <v>58.25</v>
      </c>
      <c r="G919" t="s">
        <v>47</v>
      </c>
      <c r="H919">
        <v>27</v>
      </c>
      <c r="I919" s="5">
        <f t="shared" si="4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46"/>
        <v>40722.208333333336</v>
      </c>
      <c r="O919" s="10">
        <f t="shared" si="47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44"/>
        <v>237.39473684210526</v>
      </c>
      <c r="G920" t="s">
        <v>20</v>
      </c>
      <c r="H920">
        <v>156</v>
      </c>
      <c r="I920" s="5">
        <f t="shared" si="4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46"/>
        <v>41117.208333333336</v>
      </c>
      <c r="O920" s="10">
        <f t="shared" si="47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44"/>
        <v>58.75</v>
      </c>
      <c r="G921" t="s">
        <v>14</v>
      </c>
      <c r="H921">
        <v>225</v>
      </c>
      <c r="I921" s="5">
        <f t="shared" si="4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46"/>
        <v>43022.208333333328</v>
      </c>
      <c r="O921" s="10">
        <f t="shared" si="47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44"/>
        <v>182.56603773584905</v>
      </c>
      <c r="G922" t="s">
        <v>20</v>
      </c>
      <c r="H922">
        <v>255</v>
      </c>
      <c r="I922" s="5">
        <f t="shared" si="4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46"/>
        <v>43503.25</v>
      </c>
      <c r="O922" s="10">
        <f t="shared" si="47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44"/>
        <v>0.75436408977556113</v>
      </c>
      <c r="G923" t="s">
        <v>14</v>
      </c>
      <c r="H923">
        <v>38</v>
      </c>
      <c r="I923" s="5">
        <f t="shared" si="4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46"/>
        <v>40951.25</v>
      </c>
      <c r="O923" s="10">
        <f t="shared" si="47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44"/>
        <v>175.95330739299609</v>
      </c>
      <c r="G924" t="s">
        <v>20</v>
      </c>
      <c r="H924">
        <v>2261</v>
      </c>
      <c r="I924" s="5">
        <f t="shared" si="45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46"/>
        <v>43443.25</v>
      </c>
      <c r="O924" s="10">
        <f t="shared" si="47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44"/>
        <v>237.88235294117646</v>
      </c>
      <c r="G925" t="s">
        <v>20</v>
      </c>
      <c r="H925">
        <v>40</v>
      </c>
      <c r="I925" s="5">
        <f t="shared" si="45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46"/>
        <v>40373.208333333336</v>
      </c>
      <c r="O925" s="10">
        <f t="shared" si="47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44"/>
        <v>488.05076142131981</v>
      </c>
      <c r="G926" t="s">
        <v>20</v>
      </c>
      <c r="H926">
        <v>2289</v>
      </c>
      <c r="I926" s="5">
        <f t="shared" si="4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46"/>
        <v>43769.208333333328</v>
      </c>
      <c r="O926" s="10">
        <f t="shared" si="47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44"/>
        <v>224.06666666666669</v>
      </c>
      <c r="G927" t="s">
        <v>20</v>
      </c>
      <c r="H927">
        <v>65</v>
      </c>
      <c r="I927" s="5">
        <f t="shared" si="4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46"/>
        <v>43000.208333333328</v>
      </c>
      <c r="O927" s="10">
        <f t="shared" si="47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44"/>
        <v>18.126436781609197</v>
      </c>
      <c r="G928" t="s">
        <v>14</v>
      </c>
      <c r="H928">
        <v>15</v>
      </c>
      <c r="I928" s="5">
        <f t="shared" si="4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46"/>
        <v>42502.208333333328</v>
      </c>
      <c r="O928" s="10">
        <f t="shared" si="47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44"/>
        <v>45.847222222222221</v>
      </c>
      <c r="G929" t="s">
        <v>14</v>
      </c>
      <c r="H929">
        <v>37</v>
      </c>
      <c r="I929" s="5">
        <f t="shared" si="4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46"/>
        <v>41102.208333333336</v>
      </c>
      <c r="O929" s="10">
        <f t="shared" si="47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44"/>
        <v>117.31541218637993</v>
      </c>
      <c r="G930" t="s">
        <v>20</v>
      </c>
      <c r="H930">
        <v>3777</v>
      </c>
      <c r="I930" s="5">
        <f t="shared" si="4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46"/>
        <v>41637.25</v>
      </c>
      <c r="O930" s="10">
        <f t="shared" si="47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44"/>
        <v>217.30909090909088</v>
      </c>
      <c r="G931" t="s">
        <v>20</v>
      </c>
      <c r="H931">
        <v>184</v>
      </c>
      <c r="I931" s="5">
        <f t="shared" si="4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46"/>
        <v>42858.208333333328</v>
      </c>
      <c r="O931" s="10">
        <f t="shared" si="47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44"/>
        <v>112.28571428571428</v>
      </c>
      <c r="G932" t="s">
        <v>20</v>
      </c>
      <c r="H932">
        <v>85</v>
      </c>
      <c r="I932" s="5">
        <f t="shared" si="4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46"/>
        <v>42060.25</v>
      </c>
      <c r="O932" s="10">
        <f t="shared" si="47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44"/>
        <v>72.51898734177216</v>
      </c>
      <c r="G933" t="s">
        <v>14</v>
      </c>
      <c r="H933">
        <v>112</v>
      </c>
      <c r="I933" s="5">
        <f t="shared" si="4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46"/>
        <v>41818.208333333336</v>
      </c>
      <c r="O933" s="10">
        <f t="shared" si="47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44"/>
        <v>212.30434782608697</v>
      </c>
      <c r="G934" t="s">
        <v>20</v>
      </c>
      <c r="H934">
        <v>144</v>
      </c>
      <c r="I934" s="5">
        <f t="shared" si="4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46"/>
        <v>41709.208333333336</v>
      </c>
      <c r="O934" s="10">
        <f t="shared" si="47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44"/>
        <v>239.74657534246577</v>
      </c>
      <c r="G935" t="s">
        <v>20</v>
      </c>
      <c r="H935">
        <v>1902</v>
      </c>
      <c r="I935" s="5">
        <f t="shared" si="4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46"/>
        <v>41372.208333333336</v>
      </c>
      <c r="O935" s="10">
        <f t="shared" si="47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44"/>
        <v>181.93548387096774</v>
      </c>
      <c r="G936" t="s">
        <v>20</v>
      </c>
      <c r="H936">
        <v>105</v>
      </c>
      <c r="I936" s="5">
        <f t="shared" si="4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46"/>
        <v>42422.25</v>
      </c>
      <c r="O936" s="10">
        <f t="shared" si="47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44"/>
        <v>164.13114754098362</v>
      </c>
      <c r="G937" t="s">
        <v>20</v>
      </c>
      <c r="H937">
        <v>132</v>
      </c>
      <c r="I937" s="5">
        <f t="shared" si="4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46"/>
        <v>42209.208333333328</v>
      </c>
      <c r="O937" s="10">
        <f t="shared" si="47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44"/>
        <v>1.6375968992248062</v>
      </c>
      <c r="G938" t="s">
        <v>14</v>
      </c>
      <c r="H938">
        <v>21</v>
      </c>
      <c r="I938" s="5">
        <f t="shared" si="4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46"/>
        <v>43668.208333333328</v>
      </c>
      <c r="O938" s="10">
        <f t="shared" si="47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44"/>
        <v>49.64385964912281</v>
      </c>
      <c r="G939" t="s">
        <v>74</v>
      </c>
      <c r="H939">
        <v>976</v>
      </c>
      <c r="I939" s="5">
        <f t="shared" si="4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46"/>
        <v>42334.25</v>
      </c>
      <c r="O939" s="10">
        <f t="shared" si="47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44"/>
        <v>109.70652173913042</v>
      </c>
      <c r="G940" t="s">
        <v>20</v>
      </c>
      <c r="H940">
        <v>96</v>
      </c>
      <c r="I940" s="5">
        <f t="shared" si="4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46"/>
        <v>43263.208333333328</v>
      </c>
      <c r="O940" s="10">
        <f t="shared" si="47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44"/>
        <v>49.217948717948715</v>
      </c>
      <c r="G941" t="s">
        <v>14</v>
      </c>
      <c r="H941">
        <v>67</v>
      </c>
      <c r="I941" s="5">
        <f t="shared" si="4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46"/>
        <v>40670.208333333336</v>
      </c>
      <c r="O941" s="10">
        <f t="shared" si="47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44"/>
        <v>62.232323232323225</v>
      </c>
      <c r="G942" t="s">
        <v>47</v>
      </c>
      <c r="H942">
        <v>66</v>
      </c>
      <c r="I942" s="5">
        <f t="shared" si="4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46"/>
        <v>41244.25</v>
      </c>
      <c r="O942" s="10">
        <f t="shared" si="47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44"/>
        <v>13.05813953488372</v>
      </c>
      <c r="G943" t="s">
        <v>14</v>
      </c>
      <c r="H943">
        <v>78</v>
      </c>
      <c r="I943" s="5">
        <f t="shared" si="4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46"/>
        <v>40552.25</v>
      </c>
      <c r="O943" s="10">
        <f t="shared" si="47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44"/>
        <v>64.635416666666671</v>
      </c>
      <c r="G944" t="s">
        <v>14</v>
      </c>
      <c r="H944">
        <v>67</v>
      </c>
      <c r="I944" s="5">
        <f t="shared" si="4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46"/>
        <v>40568.25</v>
      </c>
      <c r="O944" s="10">
        <f t="shared" si="47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44"/>
        <v>159.58666666666667</v>
      </c>
      <c r="G945" t="s">
        <v>20</v>
      </c>
      <c r="H945">
        <v>114</v>
      </c>
      <c r="I945" s="5">
        <f t="shared" si="4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46"/>
        <v>41906.208333333336</v>
      </c>
      <c r="O945" s="10">
        <f t="shared" si="47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44"/>
        <v>81.42</v>
      </c>
      <c r="G946" t="s">
        <v>14</v>
      </c>
      <c r="H946">
        <v>263</v>
      </c>
      <c r="I946" s="5">
        <f t="shared" si="4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46"/>
        <v>42776.25</v>
      </c>
      <c r="O946" s="10">
        <f t="shared" si="47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44"/>
        <v>32.444767441860463</v>
      </c>
      <c r="G947" t="s">
        <v>14</v>
      </c>
      <c r="H947">
        <v>1691</v>
      </c>
      <c r="I947" s="5">
        <f t="shared" si="4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46"/>
        <v>41004.208333333336</v>
      </c>
      <c r="O947" s="10">
        <f t="shared" si="47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44"/>
        <v>9.9141184124918666</v>
      </c>
      <c r="G948" t="s">
        <v>14</v>
      </c>
      <c r="H948">
        <v>181</v>
      </c>
      <c r="I948" s="5">
        <f t="shared" si="4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46"/>
        <v>40710.208333333336</v>
      </c>
      <c r="O948" s="10">
        <f t="shared" si="47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44"/>
        <v>26.694444444444443</v>
      </c>
      <c r="G949" t="s">
        <v>14</v>
      </c>
      <c r="H949">
        <v>13</v>
      </c>
      <c r="I949" s="5">
        <f t="shared" si="4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46"/>
        <v>41908.208333333336</v>
      </c>
      <c r="O949" s="10">
        <f t="shared" si="47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44"/>
        <v>62.957446808510639</v>
      </c>
      <c r="G950" t="s">
        <v>74</v>
      </c>
      <c r="H950">
        <v>160</v>
      </c>
      <c r="I950" s="5">
        <f t="shared" si="4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46"/>
        <v>41985.25</v>
      </c>
      <c r="O950" s="10">
        <f t="shared" si="47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44"/>
        <v>161.35593220338984</v>
      </c>
      <c r="G951" t="s">
        <v>20</v>
      </c>
      <c r="H951">
        <v>203</v>
      </c>
      <c r="I951" s="5">
        <f t="shared" si="4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46"/>
        <v>42112.208333333328</v>
      </c>
      <c r="O951" s="10">
        <f t="shared" si="47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44"/>
        <v>5</v>
      </c>
      <c r="G952" t="s">
        <v>14</v>
      </c>
      <c r="H952">
        <v>1</v>
      </c>
      <c r="I952" s="5">
        <f t="shared" si="45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46"/>
        <v>43571.208333333328</v>
      </c>
      <c r="O952" s="10">
        <f t="shared" si="47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44"/>
        <v>1096.9379310344827</v>
      </c>
      <c r="G953" t="s">
        <v>20</v>
      </c>
      <c r="H953">
        <v>1559</v>
      </c>
      <c r="I953" s="5">
        <f t="shared" si="4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46"/>
        <v>42730.25</v>
      </c>
      <c r="O953" s="10">
        <f t="shared" si="47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44"/>
        <v>70.094158075601371</v>
      </c>
      <c r="G954" t="s">
        <v>74</v>
      </c>
      <c r="H954">
        <v>2266</v>
      </c>
      <c r="I954" s="5">
        <f t="shared" si="4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46"/>
        <v>42591.208333333328</v>
      </c>
      <c r="O954" s="10">
        <f t="shared" si="47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44"/>
        <v>60</v>
      </c>
      <c r="G955" t="s">
        <v>14</v>
      </c>
      <c r="H955">
        <v>21</v>
      </c>
      <c r="I955" s="5">
        <f t="shared" si="4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46"/>
        <v>42358.25</v>
      </c>
      <c r="O955" s="10">
        <f t="shared" si="47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44"/>
        <v>367.0985915492958</v>
      </c>
      <c r="G956" t="s">
        <v>20</v>
      </c>
      <c r="H956">
        <v>1548</v>
      </c>
      <c r="I956" s="5">
        <f t="shared" si="4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46"/>
        <v>41174.208333333336</v>
      </c>
      <c r="O956" s="10">
        <f t="shared" si="47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44"/>
        <v>1109</v>
      </c>
      <c r="G957" t="s">
        <v>20</v>
      </c>
      <c r="H957">
        <v>80</v>
      </c>
      <c r="I957" s="5">
        <f t="shared" si="4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46"/>
        <v>41238.25</v>
      </c>
      <c r="O957" s="10">
        <f t="shared" si="47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44"/>
        <v>19.028784648187631</v>
      </c>
      <c r="G958" t="s">
        <v>14</v>
      </c>
      <c r="H958">
        <v>830</v>
      </c>
      <c r="I958" s="5">
        <f t="shared" si="4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46"/>
        <v>42360.25</v>
      </c>
      <c r="O958" s="10">
        <f t="shared" si="47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44"/>
        <v>126.87755102040816</v>
      </c>
      <c r="G959" t="s">
        <v>20</v>
      </c>
      <c r="H959">
        <v>131</v>
      </c>
      <c r="I959" s="5">
        <f t="shared" si="4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46"/>
        <v>40955.25</v>
      </c>
      <c r="O959" s="10">
        <f t="shared" si="47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44"/>
        <v>734.63636363636363</v>
      </c>
      <c r="G960" t="s">
        <v>20</v>
      </c>
      <c r="H960">
        <v>112</v>
      </c>
      <c r="I960" s="5">
        <f t="shared" si="4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46"/>
        <v>40350.208333333336</v>
      </c>
      <c r="O960" s="10">
        <f t="shared" si="47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44"/>
        <v>4.5731034482758623</v>
      </c>
      <c r="G961" t="s">
        <v>14</v>
      </c>
      <c r="H961">
        <v>130</v>
      </c>
      <c r="I961" s="5">
        <f t="shared" si="4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46"/>
        <v>40357.208333333336</v>
      </c>
      <c r="O961" s="10">
        <f t="shared" si="47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44"/>
        <v>85.054545454545448</v>
      </c>
      <c r="G962" t="s">
        <v>14</v>
      </c>
      <c r="H962">
        <v>55</v>
      </c>
      <c r="I962" s="5">
        <f t="shared" si="4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46"/>
        <v>42408.25</v>
      </c>
      <c r="O962" s="10">
        <f t="shared" si="47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48">(E963/D963*100)</f>
        <v>119.29824561403508</v>
      </c>
      <c r="G963" t="s">
        <v>20</v>
      </c>
      <c r="H963">
        <v>155</v>
      </c>
      <c r="I963" s="5">
        <f t="shared" ref="I963:I1001" si="49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O1001" si="50">(((L963/60)/60)/24)+DATE(1970,1,1)</f>
        <v>40591.25</v>
      </c>
      <c r="O963" s="10">
        <f t="shared" si="50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48"/>
        <v>296.02777777777777</v>
      </c>
      <c r="G964" t="s">
        <v>20</v>
      </c>
      <c r="H964">
        <v>266</v>
      </c>
      <c r="I964" s="5">
        <f t="shared" si="49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50"/>
        <v>41592.25</v>
      </c>
      <c r="O964" s="10">
        <f t="shared" si="50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48"/>
        <v>84.694915254237287</v>
      </c>
      <c r="G965" t="s">
        <v>14</v>
      </c>
      <c r="H965">
        <v>114</v>
      </c>
      <c r="I965" s="5">
        <f t="shared" si="49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50"/>
        <v>40607.25</v>
      </c>
      <c r="O965" s="10">
        <f t="shared" si="50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48"/>
        <v>355.7837837837838</v>
      </c>
      <c r="G966" t="s">
        <v>20</v>
      </c>
      <c r="H966">
        <v>155</v>
      </c>
      <c r="I966" s="5">
        <f t="shared" si="49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50"/>
        <v>42135.208333333328</v>
      </c>
      <c r="O966" s="10">
        <f t="shared" si="50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48"/>
        <v>386.40909090909093</v>
      </c>
      <c r="G967" t="s">
        <v>20</v>
      </c>
      <c r="H967">
        <v>207</v>
      </c>
      <c r="I967" s="5">
        <f t="shared" si="49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50"/>
        <v>40203.25</v>
      </c>
      <c r="O967" s="10">
        <f t="shared" si="50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48"/>
        <v>792.23529411764707</v>
      </c>
      <c r="G968" t="s">
        <v>20</v>
      </c>
      <c r="H968">
        <v>245</v>
      </c>
      <c r="I968" s="5">
        <f t="shared" si="49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50"/>
        <v>42901.208333333328</v>
      </c>
      <c r="O968" s="10">
        <f t="shared" si="50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48"/>
        <v>137.03393665158373</v>
      </c>
      <c r="G969" t="s">
        <v>20</v>
      </c>
      <c r="H969">
        <v>1573</v>
      </c>
      <c r="I969" s="5">
        <f t="shared" si="49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50"/>
        <v>41005.208333333336</v>
      </c>
      <c r="O969" s="10">
        <f t="shared" si="50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48"/>
        <v>338.20833333333337</v>
      </c>
      <c r="G970" t="s">
        <v>20</v>
      </c>
      <c r="H970">
        <v>114</v>
      </c>
      <c r="I970" s="5">
        <f t="shared" si="49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50"/>
        <v>40544.25</v>
      </c>
      <c r="O970" s="10">
        <f t="shared" si="50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48"/>
        <v>108.22784810126582</v>
      </c>
      <c r="G971" t="s">
        <v>20</v>
      </c>
      <c r="H971">
        <v>93</v>
      </c>
      <c r="I971" s="5">
        <f t="shared" si="49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50"/>
        <v>43821.25</v>
      </c>
      <c r="O971" s="10">
        <f t="shared" si="50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48"/>
        <v>60.757639620653315</v>
      </c>
      <c r="G972" t="s">
        <v>14</v>
      </c>
      <c r="H972">
        <v>594</v>
      </c>
      <c r="I972" s="5">
        <f t="shared" si="49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50"/>
        <v>40672.208333333336</v>
      </c>
      <c r="O972" s="10">
        <f t="shared" si="50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48"/>
        <v>27.725490196078432</v>
      </c>
      <c r="G973" t="s">
        <v>14</v>
      </c>
      <c r="H973">
        <v>24</v>
      </c>
      <c r="I973" s="5">
        <f t="shared" si="49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50"/>
        <v>41555.208333333336</v>
      </c>
      <c r="O973" s="10">
        <f t="shared" si="50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48"/>
        <v>228.3934426229508</v>
      </c>
      <c r="G974" t="s">
        <v>20</v>
      </c>
      <c r="H974">
        <v>1681</v>
      </c>
      <c r="I974" s="5">
        <f t="shared" si="49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50"/>
        <v>41792.208333333336</v>
      </c>
      <c r="O974" s="10">
        <f t="shared" si="50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48"/>
        <v>21.615194054500414</v>
      </c>
      <c r="G975" t="s">
        <v>14</v>
      </c>
      <c r="H975">
        <v>252</v>
      </c>
      <c r="I975" s="5">
        <f t="shared" si="49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50"/>
        <v>40522.25</v>
      </c>
      <c r="O975" s="10">
        <f t="shared" si="50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48"/>
        <v>373.875</v>
      </c>
      <c r="G976" t="s">
        <v>20</v>
      </c>
      <c r="H976">
        <v>32</v>
      </c>
      <c r="I976" s="5">
        <f t="shared" si="49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50"/>
        <v>41412.208333333336</v>
      </c>
      <c r="O976" s="10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48"/>
        <v>154.92592592592592</v>
      </c>
      <c r="G977" t="s">
        <v>20</v>
      </c>
      <c r="H977">
        <v>135</v>
      </c>
      <c r="I977" s="5">
        <f t="shared" si="49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50"/>
        <v>42337.25</v>
      </c>
      <c r="O977" s="10">
        <f t="shared" si="50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48"/>
        <v>322.14999999999998</v>
      </c>
      <c r="G978" t="s">
        <v>20</v>
      </c>
      <c r="H978">
        <v>140</v>
      </c>
      <c r="I978" s="5">
        <f t="shared" si="49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50"/>
        <v>40571.25</v>
      </c>
      <c r="O978" s="10">
        <f t="shared" si="50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48"/>
        <v>73.957142857142856</v>
      </c>
      <c r="G979" t="s">
        <v>14</v>
      </c>
      <c r="H979">
        <v>67</v>
      </c>
      <c r="I979" s="5">
        <f t="shared" si="49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50"/>
        <v>43138.25</v>
      </c>
      <c r="O979" s="10">
        <f t="shared" si="50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48"/>
        <v>864.1</v>
      </c>
      <c r="G980" t="s">
        <v>20</v>
      </c>
      <c r="H980">
        <v>92</v>
      </c>
      <c r="I980" s="5">
        <f t="shared" si="49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50"/>
        <v>42686.25</v>
      </c>
      <c r="O980" s="10">
        <f t="shared" si="50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48"/>
        <v>143.26245847176079</v>
      </c>
      <c r="G981" t="s">
        <v>20</v>
      </c>
      <c r="H981">
        <v>1015</v>
      </c>
      <c r="I981" s="5">
        <f t="shared" si="49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50"/>
        <v>42078.208333333328</v>
      </c>
      <c r="O981" s="10">
        <f t="shared" si="50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48"/>
        <v>40.281762295081968</v>
      </c>
      <c r="G982" t="s">
        <v>14</v>
      </c>
      <c r="H982">
        <v>742</v>
      </c>
      <c r="I982" s="5">
        <f t="shared" si="49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50"/>
        <v>42307.208333333328</v>
      </c>
      <c r="O982" s="10">
        <f t="shared" si="50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48"/>
        <v>178.22388059701493</v>
      </c>
      <c r="G983" t="s">
        <v>20</v>
      </c>
      <c r="H983">
        <v>323</v>
      </c>
      <c r="I983" s="5">
        <f t="shared" si="49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50"/>
        <v>43094.25</v>
      </c>
      <c r="O983" s="10">
        <f t="shared" si="50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48"/>
        <v>84.930555555555557</v>
      </c>
      <c r="G984" t="s">
        <v>14</v>
      </c>
      <c r="H984">
        <v>75</v>
      </c>
      <c r="I984" s="5">
        <f t="shared" si="49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50"/>
        <v>40743.208333333336</v>
      </c>
      <c r="O984" s="10">
        <f t="shared" si="50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48"/>
        <v>145.93648334624322</v>
      </c>
      <c r="G985" t="s">
        <v>20</v>
      </c>
      <c r="H985">
        <v>2326</v>
      </c>
      <c r="I985" s="5">
        <f t="shared" si="49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50"/>
        <v>43681.208333333328</v>
      </c>
      <c r="O985" s="10">
        <f t="shared" si="50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48"/>
        <v>152.46153846153848</v>
      </c>
      <c r="G986" t="s">
        <v>20</v>
      </c>
      <c r="H986">
        <v>381</v>
      </c>
      <c r="I986" s="5">
        <f t="shared" si="49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50"/>
        <v>43716.208333333328</v>
      </c>
      <c r="O986" s="10">
        <f t="shared" si="50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48"/>
        <v>67.129542790152414</v>
      </c>
      <c r="G987" t="s">
        <v>14</v>
      </c>
      <c r="H987">
        <v>4405</v>
      </c>
      <c r="I987" s="5">
        <f t="shared" si="49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50"/>
        <v>41614.25</v>
      </c>
      <c r="O987" s="10">
        <f t="shared" si="50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48"/>
        <v>40.307692307692307</v>
      </c>
      <c r="G988" t="s">
        <v>14</v>
      </c>
      <c r="H988">
        <v>92</v>
      </c>
      <c r="I988" s="5">
        <f t="shared" si="49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50"/>
        <v>40638.208333333336</v>
      </c>
      <c r="O988" s="10">
        <f t="shared" si="50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48"/>
        <v>216.79032258064518</v>
      </c>
      <c r="G989" t="s">
        <v>20</v>
      </c>
      <c r="H989">
        <v>480</v>
      </c>
      <c r="I989" s="5">
        <f t="shared" si="49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50"/>
        <v>42852.208333333328</v>
      </c>
      <c r="O989" s="10">
        <f t="shared" si="50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48"/>
        <v>52.117021276595743</v>
      </c>
      <c r="G990" t="s">
        <v>14</v>
      </c>
      <c r="H990">
        <v>64</v>
      </c>
      <c r="I990" s="5">
        <f t="shared" si="49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50"/>
        <v>42686.25</v>
      </c>
      <c r="O990" s="10">
        <f t="shared" si="50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48"/>
        <v>499.58333333333337</v>
      </c>
      <c r="G991" t="s">
        <v>20</v>
      </c>
      <c r="H991">
        <v>226</v>
      </c>
      <c r="I991" s="5">
        <f t="shared" si="49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50"/>
        <v>43571.208333333328</v>
      </c>
      <c r="O991" s="10">
        <f t="shared" si="50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48"/>
        <v>87.679487179487182</v>
      </c>
      <c r="G992" t="s">
        <v>14</v>
      </c>
      <c r="H992">
        <v>64</v>
      </c>
      <c r="I992" s="5">
        <f t="shared" si="49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50"/>
        <v>42432.25</v>
      </c>
      <c r="O992" s="10">
        <f t="shared" si="50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48"/>
        <v>113.17346938775511</v>
      </c>
      <c r="G993" t="s">
        <v>20</v>
      </c>
      <c r="H993">
        <v>241</v>
      </c>
      <c r="I993" s="5">
        <f t="shared" si="49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50"/>
        <v>41907.208333333336</v>
      </c>
      <c r="O993" s="10">
        <f t="shared" si="50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48"/>
        <v>426.54838709677421</v>
      </c>
      <c r="G994" t="s">
        <v>20</v>
      </c>
      <c r="H994">
        <v>132</v>
      </c>
      <c r="I994" s="5">
        <f t="shared" si="49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50"/>
        <v>43227.208333333328</v>
      </c>
      <c r="O994" s="10">
        <f t="shared" si="50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48"/>
        <v>77.632653061224488</v>
      </c>
      <c r="G995" t="s">
        <v>74</v>
      </c>
      <c r="H995">
        <v>75</v>
      </c>
      <c r="I995" s="5">
        <f t="shared" si="49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50"/>
        <v>42362.25</v>
      </c>
      <c r="O995" s="10">
        <f t="shared" si="50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48"/>
        <v>52.496810772501767</v>
      </c>
      <c r="G996" t="s">
        <v>14</v>
      </c>
      <c r="H996">
        <v>842</v>
      </c>
      <c r="I996" s="5">
        <f t="shared" si="49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50"/>
        <v>41929.208333333336</v>
      </c>
      <c r="O996" s="10">
        <f t="shared" si="50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48"/>
        <v>157.46762589928059</v>
      </c>
      <c r="G997" t="s">
        <v>20</v>
      </c>
      <c r="H997">
        <v>2043</v>
      </c>
      <c r="I997" s="5">
        <f t="shared" si="49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50"/>
        <v>43408.208333333328</v>
      </c>
      <c r="O997" s="10">
        <f t="shared" si="50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48"/>
        <v>72.939393939393938</v>
      </c>
      <c r="G998" t="s">
        <v>14</v>
      </c>
      <c r="H998">
        <v>112</v>
      </c>
      <c r="I998" s="5">
        <f t="shared" si="49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50"/>
        <v>41276.25</v>
      </c>
      <c r="O998" s="10">
        <f t="shared" si="50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48"/>
        <v>60.565789473684205</v>
      </c>
      <c r="G999" t="s">
        <v>74</v>
      </c>
      <c r="H999">
        <v>139</v>
      </c>
      <c r="I999" s="5">
        <f t="shared" si="49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50"/>
        <v>41659.25</v>
      </c>
      <c r="O999" s="10">
        <f t="shared" si="50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48"/>
        <v>56.791291291291287</v>
      </c>
      <c r="G1000" t="s">
        <v>14</v>
      </c>
      <c r="H1000">
        <v>374</v>
      </c>
      <c r="I1000" s="5">
        <f t="shared" si="49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50"/>
        <v>40220.25</v>
      </c>
      <c r="O1000" s="10">
        <f t="shared" si="50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48"/>
        <v>56.542754275427541</v>
      </c>
      <c r="G1001" t="s">
        <v>74</v>
      </c>
      <c r="H1001">
        <v>1122</v>
      </c>
      <c r="I1001" s="5">
        <f t="shared" si="49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50"/>
        <v>42550.208333333328</v>
      </c>
      <c r="O1001" s="10">
        <f t="shared" si="50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G1:G104857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{4439A697-0C24-4D3A-94F2-3FF59280BABF}</x14:id>
        </ext>
      </extLs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num" val="200"/>
        <cfvo type="max"/>
        <color rgb="FFF8696B"/>
        <color theme="9"/>
        <color theme="4"/>
      </colorScale>
    </cfRule>
    <cfRule type="colorScale" priority="3">
      <colorScale>
        <cfvo type="min"/>
        <cfvo type="percentile" val="50"/>
        <cfvo type="max"/>
        <color rgb="FFC00000"/>
        <color theme="9"/>
        <color theme="4" tint="-0.499984740745262"/>
      </colorScale>
    </cfRule>
    <cfRule type="colorScale" priority="4">
      <colorScale>
        <cfvo type="min"/>
        <cfvo type="percentile" val="50"/>
        <cfvo type="max"/>
        <color rgb="FFC00000"/>
        <color theme="9"/>
        <color theme="4"/>
      </colorScale>
    </cfRule>
    <cfRule type="colorScale" priority="5">
      <colorScale>
        <cfvo type="num" val="0"/>
        <cfvo type="num" val="100"/>
        <cfvo type="max"/>
        <color rgb="FFC00000"/>
        <color theme="9"/>
        <color rgb="FF0070C0"/>
      </colorScale>
    </cfRule>
  </conditionalFormatting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39A697-0C24-4D3A-94F2-3FF59280BA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1B9C-2730-44D0-8F40-A82DC5BEFC4D}">
  <sheetPr codeName="Sheet3"/>
  <dimension ref="A3:F14"/>
  <sheetViews>
    <sheetView workbookViewId="0">
      <selection activeCell="A20" sqref="A2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3" spans="1:6" x14ac:dyDescent="0.25">
      <c r="A3" s="8" t="s">
        <v>2070</v>
      </c>
      <c r="B3" s="8" t="s">
        <v>2067</v>
      </c>
    </row>
    <row r="4" spans="1:6" x14ac:dyDescent="0.25">
      <c r="A4" s="8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2064</v>
      </c>
      <c r="E8">
        <v>4</v>
      </c>
      <c r="F8">
        <v>4</v>
      </c>
    </row>
    <row r="9" spans="1:6" x14ac:dyDescent="0.25">
      <c r="A9" s="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CD66-A414-41BF-A995-5A23ABEBB439}">
  <sheetPr codeName="Sheet4"/>
  <dimension ref="A1:F30"/>
  <sheetViews>
    <sheetView topLeftCell="A7" workbookViewId="0">
      <selection activeCell="I34" sqref="I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8" t="s">
        <v>6</v>
      </c>
      <c r="B1" t="s">
        <v>2066</v>
      </c>
    </row>
    <row r="2" spans="1:6" x14ac:dyDescent="0.25">
      <c r="A2" s="8" t="s">
        <v>2031</v>
      </c>
      <c r="B2" t="s">
        <v>2066</v>
      </c>
    </row>
    <row r="4" spans="1:6" x14ac:dyDescent="0.25">
      <c r="A4" s="8" t="s">
        <v>2070</v>
      </c>
      <c r="B4" s="8" t="s">
        <v>2067</v>
      </c>
    </row>
    <row r="5" spans="1:6" x14ac:dyDescent="0.25">
      <c r="A5" s="8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9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2065</v>
      </c>
      <c r="E7">
        <v>4</v>
      </c>
      <c r="F7">
        <v>4</v>
      </c>
    </row>
    <row r="8" spans="1:6" x14ac:dyDescent="0.25">
      <c r="A8" s="9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2043</v>
      </c>
      <c r="C10">
        <v>8</v>
      </c>
      <c r="E10">
        <v>10</v>
      </c>
      <c r="F10">
        <v>18</v>
      </c>
    </row>
    <row r="11" spans="1:6" x14ac:dyDescent="0.25">
      <c r="A11" s="9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2057</v>
      </c>
      <c r="C15">
        <v>3</v>
      </c>
      <c r="E15">
        <v>4</v>
      </c>
      <c r="F15">
        <v>7</v>
      </c>
    </row>
    <row r="16" spans="1:6" x14ac:dyDescent="0.25">
      <c r="A16" s="9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2056</v>
      </c>
      <c r="C20">
        <v>4</v>
      </c>
      <c r="E20">
        <v>4</v>
      </c>
      <c r="F20">
        <v>8</v>
      </c>
    </row>
    <row r="21" spans="1:6" x14ac:dyDescent="0.25">
      <c r="A21" s="9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2063</v>
      </c>
      <c r="C22">
        <v>9</v>
      </c>
      <c r="E22">
        <v>5</v>
      </c>
      <c r="F22">
        <v>14</v>
      </c>
    </row>
    <row r="23" spans="1:6" x14ac:dyDescent="0.25">
      <c r="A23" s="9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2059</v>
      </c>
      <c r="C25">
        <v>7</v>
      </c>
      <c r="E25">
        <v>14</v>
      </c>
      <c r="F25">
        <v>21</v>
      </c>
    </row>
    <row r="26" spans="1:6" x14ac:dyDescent="0.25">
      <c r="A26" s="9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2062</v>
      </c>
      <c r="E29">
        <v>3</v>
      </c>
      <c r="F29">
        <v>3</v>
      </c>
    </row>
    <row r="30" spans="1:6" x14ac:dyDescent="0.25">
      <c r="A30" s="9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06C4-7BBB-492F-80A0-5786C9C17C2C}">
  <sheetPr codeName="Sheet5"/>
  <dimension ref="A1:F22"/>
  <sheetViews>
    <sheetView tabSelected="1" topLeftCell="A4" workbookViewId="0">
      <selection activeCell="A8" sqref="A8"/>
    </sheetView>
  </sheetViews>
  <sheetFormatPr defaultRowHeight="15.75" x14ac:dyDescent="0.25"/>
  <cols>
    <col min="1" max="1" width="26.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59" width="14.75" bestFit="1" customWidth="1"/>
    <col min="60" max="60" width="13.375" bestFit="1" customWidth="1"/>
    <col min="61" max="403" width="14.75" bestFit="1" customWidth="1"/>
    <col min="404" max="404" width="10.5" bestFit="1" customWidth="1"/>
    <col min="405" max="418" width="14.75" bestFit="1" customWidth="1"/>
    <col min="419" max="419" width="8.75" bestFit="1" customWidth="1"/>
    <col min="420" max="940" width="14.75" bestFit="1" customWidth="1"/>
    <col min="941" max="941" width="14.25" bestFit="1" customWidth="1"/>
    <col min="942" max="942" width="11" bestFit="1" customWidth="1"/>
  </cols>
  <sheetData>
    <row r="1" spans="1:6" x14ac:dyDescent="0.25">
      <c r="A1" s="8" t="s">
        <v>2031</v>
      </c>
      <c r="B1" t="s" vm="1">
        <v>2109</v>
      </c>
    </row>
    <row r="2" spans="1:6" x14ac:dyDescent="0.25">
      <c r="A2" s="8" t="s">
        <v>2110</v>
      </c>
      <c r="B2" t="s" vm="2">
        <v>2109</v>
      </c>
    </row>
    <row r="4" spans="1:6" x14ac:dyDescent="0.25">
      <c r="A4" s="8" t="s">
        <v>2070</v>
      </c>
      <c r="B4" s="8" t="s">
        <v>2067</v>
      </c>
    </row>
    <row r="5" spans="1:6" x14ac:dyDescent="0.25">
      <c r="A5" s="8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9" t="s">
        <v>2093</v>
      </c>
      <c r="B6" s="14"/>
      <c r="C6" s="14"/>
      <c r="D6" s="14"/>
      <c r="E6" s="14"/>
      <c r="F6" s="14"/>
    </row>
    <row r="7" spans="1:6" x14ac:dyDescent="0.25">
      <c r="A7" s="13" t="s">
        <v>2106</v>
      </c>
      <c r="B7" s="14">
        <v>6</v>
      </c>
      <c r="C7" s="14">
        <v>36</v>
      </c>
      <c r="D7" s="14">
        <v>1</v>
      </c>
      <c r="E7" s="14">
        <v>49</v>
      </c>
      <c r="F7" s="14">
        <v>92</v>
      </c>
    </row>
    <row r="8" spans="1:6" x14ac:dyDescent="0.25">
      <c r="A8" s="13" t="s">
        <v>2097</v>
      </c>
      <c r="B8" s="14">
        <v>7</v>
      </c>
      <c r="C8" s="14">
        <v>28</v>
      </c>
      <c r="D8" s="14"/>
      <c r="E8" s="14">
        <v>44</v>
      </c>
      <c r="F8" s="14">
        <v>79</v>
      </c>
    </row>
    <row r="9" spans="1:6" x14ac:dyDescent="0.25">
      <c r="A9" s="13" t="s">
        <v>2098</v>
      </c>
      <c r="B9" s="14">
        <v>4</v>
      </c>
      <c r="C9" s="14">
        <v>33</v>
      </c>
      <c r="D9" s="14"/>
      <c r="E9" s="14">
        <v>49</v>
      </c>
      <c r="F9" s="14">
        <v>86</v>
      </c>
    </row>
    <row r="10" spans="1:6" x14ac:dyDescent="0.25">
      <c r="A10" s="9" t="s">
        <v>2094</v>
      </c>
      <c r="B10" s="14"/>
      <c r="C10" s="14"/>
      <c r="D10" s="14"/>
      <c r="E10" s="14"/>
      <c r="F10" s="14"/>
    </row>
    <row r="11" spans="1:6" x14ac:dyDescent="0.25">
      <c r="A11" s="13" t="s">
        <v>2108</v>
      </c>
      <c r="B11" s="14">
        <v>1</v>
      </c>
      <c r="C11" s="14">
        <v>30</v>
      </c>
      <c r="D11" s="14">
        <v>1</v>
      </c>
      <c r="E11" s="14">
        <v>46</v>
      </c>
      <c r="F11" s="14">
        <v>78</v>
      </c>
    </row>
    <row r="12" spans="1:6" x14ac:dyDescent="0.25">
      <c r="A12" s="13" t="s">
        <v>2104</v>
      </c>
      <c r="B12" s="14">
        <v>3</v>
      </c>
      <c r="C12" s="14">
        <v>35</v>
      </c>
      <c r="D12" s="14">
        <v>2</v>
      </c>
      <c r="E12" s="14">
        <v>46</v>
      </c>
      <c r="F12" s="14">
        <v>86</v>
      </c>
    </row>
    <row r="13" spans="1:6" x14ac:dyDescent="0.25">
      <c r="A13" s="13" t="s">
        <v>2099</v>
      </c>
      <c r="B13" s="14">
        <v>3</v>
      </c>
      <c r="C13" s="14">
        <v>28</v>
      </c>
      <c r="D13" s="14">
        <v>1</v>
      </c>
      <c r="E13" s="14">
        <v>55</v>
      </c>
      <c r="F13" s="14">
        <v>87</v>
      </c>
    </row>
    <row r="14" spans="1:6" x14ac:dyDescent="0.25">
      <c r="A14" s="9" t="s">
        <v>2095</v>
      </c>
      <c r="B14" s="14"/>
      <c r="C14" s="14"/>
      <c r="D14" s="14"/>
      <c r="E14" s="14"/>
      <c r="F14" s="14"/>
    </row>
    <row r="15" spans="1:6" x14ac:dyDescent="0.25">
      <c r="A15" s="13" t="s">
        <v>2107</v>
      </c>
      <c r="B15" s="14">
        <v>4</v>
      </c>
      <c r="C15" s="14">
        <v>31</v>
      </c>
      <c r="D15" s="14">
        <v>1</v>
      </c>
      <c r="E15" s="14">
        <v>58</v>
      </c>
      <c r="F15" s="14">
        <v>94</v>
      </c>
    </row>
    <row r="16" spans="1:6" x14ac:dyDescent="0.25">
      <c r="A16" s="13" t="s">
        <v>2100</v>
      </c>
      <c r="B16" s="14">
        <v>8</v>
      </c>
      <c r="C16" s="14">
        <v>35</v>
      </c>
      <c r="D16" s="14">
        <v>1</v>
      </c>
      <c r="E16" s="14">
        <v>41</v>
      </c>
      <c r="F16" s="14">
        <v>85</v>
      </c>
    </row>
    <row r="17" spans="1:6" x14ac:dyDescent="0.25">
      <c r="A17" s="13" t="s">
        <v>2101</v>
      </c>
      <c r="B17" s="14">
        <v>5</v>
      </c>
      <c r="C17" s="14">
        <v>23</v>
      </c>
      <c r="D17" s="14"/>
      <c r="E17" s="14">
        <v>45</v>
      </c>
      <c r="F17" s="14">
        <v>73</v>
      </c>
    </row>
    <row r="18" spans="1:6" x14ac:dyDescent="0.25">
      <c r="A18" s="9" t="s">
        <v>2096</v>
      </c>
      <c r="B18" s="14"/>
      <c r="C18" s="14"/>
      <c r="D18" s="14"/>
      <c r="E18" s="14"/>
      <c r="F18" s="14"/>
    </row>
    <row r="19" spans="1:6" x14ac:dyDescent="0.25">
      <c r="A19" s="13" t="s">
        <v>2102</v>
      </c>
      <c r="B19" s="14">
        <v>6</v>
      </c>
      <c r="C19" s="14">
        <v>26</v>
      </c>
      <c r="D19" s="14">
        <v>1</v>
      </c>
      <c r="E19" s="14">
        <v>45</v>
      </c>
      <c r="F19" s="14">
        <v>78</v>
      </c>
    </row>
    <row r="20" spans="1:6" x14ac:dyDescent="0.25">
      <c r="A20" s="13" t="s">
        <v>2105</v>
      </c>
      <c r="B20" s="14">
        <v>3</v>
      </c>
      <c r="C20" s="14">
        <v>27</v>
      </c>
      <c r="D20" s="14">
        <v>3</v>
      </c>
      <c r="E20" s="14">
        <v>45</v>
      </c>
      <c r="F20" s="14">
        <v>78</v>
      </c>
    </row>
    <row r="21" spans="1:6" x14ac:dyDescent="0.25">
      <c r="A21" s="13" t="s">
        <v>2103</v>
      </c>
      <c r="B21" s="14">
        <v>7</v>
      </c>
      <c r="C21" s="14">
        <v>32</v>
      </c>
      <c r="D21" s="14">
        <v>3</v>
      </c>
      <c r="E21" s="14">
        <v>42</v>
      </c>
      <c r="F21" s="14">
        <v>84</v>
      </c>
    </row>
    <row r="22" spans="1:6" x14ac:dyDescent="0.25">
      <c r="A22" s="9" t="s">
        <v>2068</v>
      </c>
      <c r="B22" s="14">
        <v>57</v>
      </c>
      <c r="C22" s="14">
        <v>364</v>
      </c>
      <c r="D22" s="14">
        <v>14</v>
      </c>
      <c r="E22" s="14">
        <v>565</v>
      </c>
      <c r="F22" s="14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85FA-7BDE-4DC4-964E-C4B8EEF6D1A1}">
  <sheetPr codeName="Sheet6"/>
  <dimension ref="A1:H13"/>
  <sheetViews>
    <sheetView workbookViewId="0">
      <selection activeCell="B2" sqref="B2"/>
    </sheetView>
  </sheetViews>
  <sheetFormatPr defaultRowHeight="15.75" x14ac:dyDescent="0.25"/>
  <cols>
    <col min="1" max="1" width="17.125" customWidth="1"/>
    <col min="2" max="2" width="16" customWidth="1"/>
    <col min="3" max="3" width="15.125" customWidth="1"/>
    <col min="4" max="4" width="18.75" customWidth="1"/>
    <col min="5" max="5" width="14.625" customWidth="1"/>
    <col min="6" max="6" width="20.875" customWidth="1"/>
    <col min="7" max="7" width="15.625" customWidth="1"/>
    <col min="8" max="8" width="17.625" customWidth="1"/>
  </cols>
  <sheetData>
    <row r="1" spans="1:8" s="11" customFormat="1" x14ac:dyDescent="0.25">
      <c r="A1" s="11" t="s">
        <v>2080</v>
      </c>
      <c r="B1" s="11" t="s">
        <v>2073</v>
      </c>
      <c r="C1" s="11" t="s">
        <v>2074</v>
      </c>
      <c r="D1" s="11" t="s">
        <v>2075</v>
      </c>
      <c r="E1" s="11" t="s">
        <v>2076</v>
      </c>
      <c r="F1" s="11" t="s">
        <v>2077</v>
      </c>
      <c r="G1" s="11" t="s">
        <v>2078</v>
      </c>
      <c r="H1" s="11" t="s">
        <v>2079</v>
      </c>
    </row>
    <row r="2" spans="1:8" x14ac:dyDescent="0.25">
      <c r="A2" t="s">
        <v>2081</v>
      </c>
      <c r="B2">
        <f>COUNTIFS(Crowdfunding!G:G, "successful", Crowdfunding!D:D, "&lt;1000")</f>
        <v>30</v>
      </c>
      <c r="C2">
        <f>COUNTIFS(Crowdfunding!G:G, "failed", Crowdfunding!D:D, "&lt;1000")</f>
        <v>20</v>
      </c>
      <c r="D2">
        <f>COUNTIFS(Crowdfunding!G:G, "canceled", Crowdfunding!D:D, "&lt;1000")</f>
        <v>1</v>
      </c>
      <c r="E2">
        <f>SUM(B2,C2,D2)</f>
        <v>51</v>
      </c>
      <c r="F2">
        <f>ROUND(B2/E2*100,0)</f>
        <v>59</v>
      </c>
      <c r="G2">
        <f>ROUND(C2/E2*100,0)</f>
        <v>39</v>
      </c>
      <c r="H2">
        <f>ROUND(D2/E2*100,0)</f>
        <v>2</v>
      </c>
    </row>
    <row r="3" spans="1:8" x14ac:dyDescent="0.25">
      <c r="A3" t="s">
        <v>2082</v>
      </c>
      <c r="B3">
        <f>COUNTIFS(Crowdfunding!G:G, "successful", Crowdfunding!D:D, "&gt;=1000", Crowdfunding!D:D, "&lt;4999")</f>
        <v>191</v>
      </c>
      <c r="C3">
        <f>COUNTIFS(Crowdfunding!G:G, "failed", Crowdfunding!D:D, "&gt;=1000", Crowdfunding!D:D, "&lt;4999")</f>
        <v>38</v>
      </c>
      <c r="D3">
        <f>COUNTIFS(Crowdfunding!G:G, "canceled", Crowdfunding!D:D, "&gt;=1000", Crowdfunding!D:D, "&lt;4999")</f>
        <v>2</v>
      </c>
      <c r="E3">
        <f>SUM(B3,C3,D3)</f>
        <v>231</v>
      </c>
      <c r="F3">
        <f t="shared" ref="F3:F13" si="0">ROUND(B3/E3*100,0)</f>
        <v>83</v>
      </c>
      <c r="G3">
        <f t="shared" ref="G3:G13" si="1">ROUND(C3/E3*100,0)</f>
        <v>16</v>
      </c>
      <c r="H3">
        <f t="shared" ref="H3:H13" si="2">ROUND(D3/E3*100,0)</f>
        <v>1</v>
      </c>
    </row>
    <row r="4" spans="1:8" x14ac:dyDescent="0.25">
      <c r="A4" t="s">
        <v>2083</v>
      </c>
      <c r="B4">
        <f>COUNTIFS(Crowdfunding!G:G, "successful", Crowdfunding!D:D, "&gt;=5000", Crowdfunding!D:D, "&lt;9999")</f>
        <v>164</v>
      </c>
      <c r="C4">
        <f>COUNTIFS(Crowdfunding!G:G, "failed", Crowdfunding!D:D, "&gt;=5000", Crowdfunding!D:D, "&lt;9999")</f>
        <v>126</v>
      </c>
      <c r="D4">
        <f>COUNTIFS(Crowdfunding!G:G, "canceled", Crowdfunding!D:D, "&gt;=5000", Crowdfunding!D:D, "&lt;9999")</f>
        <v>25</v>
      </c>
      <c r="E4">
        <f t="shared" ref="E4:E11" si="3">SUM(B4,C4,D4)</f>
        <v>315</v>
      </c>
      <c r="F4">
        <f t="shared" si="0"/>
        <v>52</v>
      </c>
      <c r="G4">
        <f t="shared" si="1"/>
        <v>40</v>
      </c>
      <c r="H4">
        <f t="shared" si="2"/>
        <v>8</v>
      </c>
    </row>
    <row r="5" spans="1:8" x14ac:dyDescent="0.25">
      <c r="A5" t="s">
        <v>2084</v>
      </c>
      <c r="B5">
        <f>COUNTIFS(Crowdfunding!G:G, "successful", Crowdfunding!D:D, "&gt;=10000", Crowdfunding!D:D, "&lt;14999")</f>
        <v>4</v>
      </c>
      <c r="C5">
        <f>COUNTIFS(Crowdfunding!G:G, "failed", Crowdfunding!D:D, "&gt;=10000", Crowdfunding!D:D, "&lt;14999")</f>
        <v>5</v>
      </c>
      <c r="D5">
        <f>COUNTIFS(Crowdfunding!G:G, "canceled", Crowdfunding!D:D, "&gt;=10000", Crowdfunding!D:D, "&lt;14999")</f>
        <v>0</v>
      </c>
      <c r="E5">
        <f t="shared" si="3"/>
        <v>9</v>
      </c>
      <c r="F5">
        <f t="shared" si="0"/>
        <v>44</v>
      </c>
      <c r="G5">
        <f t="shared" si="1"/>
        <v>56</v>
      </c>
      <c r="H5">
        <f t="shared" si="2"/>
        <v>0</v>
      </c>
    </row>
    <row r="6" spans="1:8" x14ac:dyDescent="0.25">
      <c r="A6" t="s">
        <v>2085</v>
      </c>
      <c r="B6">
        <f>COUNTIFS(Crowdfunding!G:G, "successful", Crowdfunding!D:D, "&gt;=15000", Crowdfunding!D:D, "&lt;19999")</f>
        <v>10</v>
      </c>
      <c r="C6">
        <f>COUNTIFS(Crowdfunding!G:G, "failed", Crowdfunding!D:D, "&gt;=15000", Crowdfunding!D:D, "&lt;19999")</f>
        <v>0</v>
      </c>
      <c r="D6">
        <f>COUNTIFS(Crowdfunding!G:G, "canceled", Crowdfunding!D:D, "&gt;=15000", Crowdfunding!D:D, "&lt;19999")</f>
        <v>0</v>
      </c>
      <c r="E6">
        <f t="shared" si="3"/>
        <v>10</v>
      </c>
      <c r="F6">
        <f t="shared" si="0"/>
        <v>100</v>
      </c>
      <c r="G6">
        <f t="shared" si="1"/>
        <v>0</v>
      </c>
      <c r="H6">
        <f t="shared" si="2"/>
        <v>0</v>
      </c>
    </row>
    <row r="7" spans="1:8" x14ac:dyDescent="0.25">
      <c r="A7" t="s">
        <v>2086</v>
      </c>
      <c r="B7">
        <f>COUNTIFS(Crowdfunding!G:G, "successful", Crowdfunding!D:D, "&gt;=20000", Crowdfunding!D:D, "&lt;24999")</f>
        <v>7</v>
      </c>
      <c r="C7">
        <f>COUNTIFS(Crowdfunding!G:G, "failed", Crowdfunding!D:D, "&gt;=20000", Crowdfunding!D:D, "&lt;24999")</f>
        <v>0</v>
      </c>
      <c r="D7">
        <f>COUNTIFS(Crowdfunding!G:G, "canceled", Crowdfunding!D:D, "&gt;=20000", Crowdfunding!D:D, "&lt;24999")</f>
        <v>0</v>
      </c>
      <c r="E7">
        <f t="shared" si="3"/>
        <v>7</v>
      </c>
      <c r="F7">
        <f t="shared" si="0"/>
        <v>100</v>
      </c>
      <c r="G7">
        <f t="shared" si="1"/>
        <v>0</v>
      </c>
      <c r="H7">
        <f t="shared" si="2"/>
        <v>0</v>
      </c>
    </row>
    <row r="8" spans="1:8" x14ac:dyDescent="0.25">
      <c r="A8" t="s">
        <v>2087</v>
      </c>
      <c r="B8">
        <f>COUNTIFS(Crowdfunding!G:G, "successful", Crowdfunding!D:D, "&gt;=25000", Crowdfunding!D:D, "&lt;29999")</f>
        <v>11</v>
      </c>
      <c r="C8">
        <f>COUNTIFS(Crowdfunding!G:G, "failed", Crowdfunding!D:D, "&gt;=25000", Crowdfunding!D:D, "&lt;29999")</f>
        <v>3</v>
      </c>
      <c r="D8">
        <f>COUNTIFS(Crowdfunding!G:G, "canceled", Crowdfunding!D:D, "&gt;=25000", Crowdfunding!D:D, "&lt;29999")</f>
        <v>0</v>
      </c>
      <c r="E8">
        <f t="shared" si="3"/>
        <v>14</v>
      </c>
      <c r="F8">
        <f t="shared" si="0"/>
        <v>79</v>
      </c>
      <c r="G8">
        <f t="shared" si="1"/>
        <v>21</v>
      </c>
      <c r="H8">
        <f t="shared" si="2"/>
        <v>0</v>
      </c>
    </row>
    <row r="9" spans="1:8" x14ac:dyDescent="0.25">
      <c r="A9" t="s">
        <v>2088</v>
      </c>
      <c r="B9">
        <f>COUNTIFS(Crowdfunding!G:G, "successful", Crowdfunding!D:D, "&gt;=30000", Crowdfunding!D:D, "&lt;34999")</f>
        <v>7</v>
      </c>
      <c r="C9">
        <f>COUNTIFS(Crowdfunding!G:G, "failed", Crowdfunding!D:D, "&gt;=30000", Crowdfunding!D:D, "&lt;34999")</f>
        <v>0</v>
      </c>
      <c r="D9">
        <f>COUNTIFS(Crowdfunding!G:G, "canceled", Crowdfunding!D:D, "&gt;=30000", Crowdfunding!D:D, "&lt;34999")</f>
        <v>0</v>
      </c>
      <c r="E9">
        <f t="shared" si="3"/>
        <v>7</v>
      </c>
      <c r="F9">
        <f t="shared" si="0"/>
        <v>100</v>
      </c>
      <c r="G9">
        <f t="shared" si="1"/>
        <v>0</v>
      </c>
      <c r="H9">
        <f t="shared" si="2"/>
        <v>0</v>
      </c>
    </row>
    <row r="10" spans="1:8" x14ac:dyDescent="0.25">
      <c r="A10" t="s">
        <v>2089</v>
      </c>
      <c r="B10">
        <f>COUNTIFS(Crowdfunding!G:G, "successful", Crowdfunding!D:D, "&gt;=35000", Crowdfunding!D:D, "&lt;39999")</f>
        <v>8</v>
      </c>
      <c r="C10">
        <f>COUNTIFS(Crowdfunding!G:G, "failed", Crowdfunding!D:D, "&gt;=35000", Crowdfunding!D:D, "&lt;39999")</f>
        <v>3</v>
      </c>
      <c r="D10">
        <f>COUNTIFS(Crowdfunding!G:G, "canceled", Crowdfunding!D:D, "&gt;=35000", Crowdfunding!D:D, "&lt;39999")</f>
        <v>1</v>
      </c>
      <c r="E10">
        <f t="shared" si="3"/>
        <v>12</v>
      </c>
      <c r="F10">
        <f t="shared" si="0"/>
        <v>67</v>
      </c>
      <c r="G10">
        <f t="shared" si="1"/>
        <v>25</v>
      </c>
      <c r="H10">
        <f t="shared" si="2"/>
        <v>8</v>
      </c>
    </row>
    <row r="11" spans="1:8" x14ac:dyDescent="0.25">
      <c r="A11" t="s">
        <v>2090</v>
      </c>
      <c r="B11">
        <f>COUNTIFS(Crowdfunding!G:G, "successful", Crowdfunding!D:D, "&gt;=40000", Crowdfunding!D:D, "&lt;44999")</f>
        <v>11</v>
      </c>
      <c r="C11">
        <f>COUNTIFS(Crowdfunding!G:G, "failed", Crowdfunding!D:D, "&gt;=40000", Crowdfunding!D:D, "&lt;44999")</f>
        <v>3</v>
      </c>
      <c r="D11">
        <f>COUNTIFS(Crowdfunding!G:G, "canceled", Crowdfunding!D:D, "&gt;=40000", Crowdfunding!D:D, "&lt;44999")</f>
        <v>0</v>
      </c>
      <c r="E11">
        <f t="shared" si="3"/>
        <v>14</v>
      </c>
      <c r="F11">
        <f t="shared" si="0"/>
        <v>79</v>
      </c>
      <c r="G11">
        <f t="shared" si="1"/>
        <v>21</v>
      </c>
      <c r="H11">
        <f t="shared" si="2"/>
        <v>0</v>
      </c>
    </row>
    <row r="12" spans="1:8" x14ac:dyDescent="0.25">
      <c r="A12" t="s">
        <v>2091</v>
      </c>
      <c r="B12">
        <f>COUNTIFS(Crowdfunding!G:G, "successful", Crowdfunding!D:D, "&gt;=45000", Crowdfunding!D:D, "&lt;49999")</f>
        <v>8</v>
      </c>
      <c r="C12">
        <f>COUNTIFS(Crowdfunding!G:G, "failed", Crowdfunding!D:D, "&gt;=45000", Crowdfunding!D:D, "&lt;49999")</f>
        <v>3</v>
      </c>
      <c r="D12">
        <f>COUNTIFS(Crowdfunding!G:G, "canceled", Crowdfunding!D:D, "&gt;=45000", Crowdfunding!D:D, "&lt;49999")</f>
        <v>0</v>
      </c>
      <c r="E12">
        <f>SUM(B12,C12,D12)</f>
        <v>11</v>
      </c>
      <c r="F12">
        <f t="shared" si="0"/>
        <v>73</v>
      </c>
      <c r="G12">
        <f t="shared" si="1"/>
        <v>27</v>
      </c>
      <c r="H12">
        <f t="shared" si="2"/>
        <v>0</v>
      </c>
    </row>
    <row r="13" spans="1:8" ht="31.5" x14ac:dyDescent="0.25">
      <c r="A13" s="12" t="s">
        <v>2092</v>
      </c>
      <c r="B13">
        <f>COUNTIFS(Crowdfunding!G:G, "successful", Crowdfunding!D:D, "&gt;=50000")</f>
        <v>114</v>
      </c>
      <c r="C13">
        <f>COUNTIFS(Crowdfunding!G:G, "failed", Crowdfunding!D:D, "&gt;=50000")</f>
        <v>163</v>
      </c>
      <c r="D13">
        <f>COUNTIFS(Crowdfunding!G:G, "canceled", Crowdfunding!D:D, "&gt;=50000")</f>
        <v>28</v>
      </c>
      <c r="E13">
        <f>SUM(B13,C13,D13)</f>
        <v>305</v>
      </c>
      <c r="F13">
        <f t="shared" si="0"/>
        <v>37</v>
      </c>
      <c r="G13">
        <f t="shared" si="1"/>
        <v>53</v>
      </c>
      <c r="H13">
        <f t="shared" si="2"/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Sheet6</vt:lpstr>
      <vt:lpstr>Crowdfunding</vt:lpstr>
      <vt:lpstr>Pivot table</vt:lpstr>
      <vt:lpstr>Pivot table 2</vt:lpstr>
      <vt:lpstr>Pivot line graph</vt:lpstr>
      <vt:lpstr>Sheet1</vt:lpstr>
      <vt:lpstr>Sheet6!Criteria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alice carlos</cp:lastModifiedBy>
  <dcterms:created xsi:type="dcterms:W3CDTF">2021-09-29T18:52:28Z</dcterms:created>
  <dcterms:modified xsi:type="dcterms:W3CDTF">2023-03-10T03:25:45Z</dcterms:modified>
</cp:coreProperties>
</file>