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ml.chartshapes+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4"/>
  <workbookPr defaultThemeVersion="166925"/>
  <mc:AlternateContent xmlns:mc="http://schemas.openxmlformats.org/markup-compatibility/2006">
    <mc:Choice Requires="x15">
      <x15ac:absPath xmlns:x15ac="http://schemas.microsoft.com/office/spreadsheetml/2010/11/ac" url="/Users/alicehuang/Desktop/QTM6031 Data Visualization/Assignment/A1 Excel Individual/"/>
    </mc:Choice>
  </mc:AlternateContent>
  <xr:revisionPtr revIDLastSave="0" documentId="8_{4336595F-3679-D84F-8DAD-0E8C652C547D}" xr6:coauthVersionLast="47" xr6:coauthVersionMax="47" xr10:uidLastSave="{00000000-0000-0000-0000-000000000000}"/>
  <bookViews>
    <workbookView xWindow="28800" yWindow="0" windowWidth="38400" windowHeight="21600" xr2:uid="{00000000-000D-0000-FFFF-FFFF00000000}"/>
  </bookViews>
  <sheets>
    <sheet name="Letter_Shareholders" sheetId="6" r:id="rId1"/>
    <sheet name="Dashboard 1" sheetId="5" r:id="rId2"/>
    <sheet name="Dashboard 2" sheetId="8" r:id="rId3"/>
    <sheet name="References" sheetId="7" r:id="rId4"/>
  </sheets>
  <definedNames>
    <definedName name="_xlchart.v1.0" hidden="1">'Dashboard 1'!$T$28:$U$31</definedName>
    <definedName name="_xlchart.v1.1" hidden="1">'Dashboard 1'!$V$27</definedName>
    <definedName name="_xlchart.v1.10" hidden="1">'Dashboard 2'!$Q$28:$S$28</definedName>
    <definedName name="_xlchart.v1.11" hidden="1">'Dashboard 2'!$P$26</definedName>
    <definedName name="_xlchart.v1.12" hidden="1">'Dashboard 2'!$Q$23:$S$23</definedName>
    <definedName name="_xlchart.v1.13" hidden="1">'Dashboard 2'!$Q$26:$S$26</definedName>
    <definedName name="_xlchart.v1.14" hidden="1">'Dashboard 2'!$P$28</definedName>
    <definedName name="_xlchart.v1.15" hidden="1">'Dashboard 2'!$Q$23:$S$23</definedName>
    <definedName name="_xlchart.v1.16" hidden="1">'Dashboard 2'!$Q$28:$S$28</definedName>
    <definedName name="_xlchart.v1.17" hidden="1">'Dashboard 2'!$P$28</definedName>
    <definedName name="_xlchart.v1.18" hidden="1">'Dashboard 2'!$Q$23:$S$23</definedName>
    <definedName name="_xlchart.v1.19" hidden="1">'Dashboard 2'!$Q$28:$S$28</definedName>
    <definedName name="_xlchart.v1.2" hidden="1">'Dashboard 1'!$V$28:$V$31</definedName>
    <definedName name="_xlchart.v1.20" hidden="1">'Dashboard 2'!$P$26</definedName>
    <definedName name="_xlchart.v1.21" hidden="1">'Dashboard 2'!$Q$23:$S$23</definedName>
    <definedName name="_xlchart.v1.22" hidden="1">'Dashboard 2'!$Q$26:$S$26</definedName>
    <definedName name="_xlchart.v1.23" hidden="1">'Dashboard 2'!$P$28</definedName>
    <definedName name="_xlchart.v1.24" hidden="1">'Dashboard 2'!$Q$23:$S$23</definedName>
    <definedName name="_xlchart.v1.25" hidden="1">'Dashboard 2'!$Q$28:$S$28</definedName>
    <definedName name="_xlchart.v1.26" hidden="1">'Dashboard 2'!$P$28</definedName>
    <definedName name="_xlchart.v1.27" hidden="1">'Dashboard 2'!$Q$23:$S$23</definedName>
    <definedName name="_xlchart.v1.28" hidden="1">'Dashboard 2'!$Q$28:$S$28</definedName>
    <definedName name="_xlchart.v1.29" hidden="1">'Dashboard 2'!$P$28</definedName>
    <definedName name="_xlchart.v1.3" hidden="1">'Dashboard 1'!$Q$15:$U$15</definedName>
    <definedName name="_xlchart.v1.30" hidden="1">'Dashboard 2'!$Q$23:$S$23</definedName>
    <definedName name="_xlchart.v1.31" hidden="1">'Dashboard 2'!$Q$28:$S$28</definedName>
    <definedName name="_xlchart.v1.32" hidden="1">'Dashboard 2'!$P$28</definedName>
    <definedName name="_xlchart.v1.33" hidden="1">'Dashboard 2'!$Q$23:$S$23</definedName>
    <definedName name="_xlchart.v1.34" hidden="1">'Dashboard 2'!$Q$28:$S$28</definedName>
    <definedName name="_xlchart.v1.4" hidden="1">'Dashboard 1'!$Q$21:$U$21</definedName>
    <definedName name="_xlchart.v1.5" hidden="1">'Dashboard 2'!$P$28</definedName>
    <definedName name="_xlchart.v1.6" hidden="1">'Dashboard 2'!$Q$23:$S$23</definedName>
    <definedName name="_xlchart.v1.7" hidden="1">'Dashboard 2'!$Q$28:$S$28</definedName>
    <definedName name="_xlchart.v1.8" hidden="1">'Dashboard 2'!$P$28</definedName>
    <definedName name="_xlchart.v1.9" hidden="1">'Dashboard 2'!$Q$23:$S$23</definedName>
    <definedName name="DIS" localSheetId="1">'Dashboard 1'!$Z$2:$AA$57</definedName>
    <definedName name="NFLX" localSheetId="1">'Dashboard 1'!$AB$2:$AB$57</definedName>
    <definedName name="_xlnm.Print_Area" localSheetId="1">'Dashboard 1'!$A$1:$M$60</definedName>
    <definedName name="_xlnm.Print_Area" localSheetId="2">'Dashboard 2'!$A$1:$M$60</definedName>
    <definedName name="_xlnm.Print_Area" localSheetId="0">Letter_Shareholders!$A$1:$M$40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0" i="8" l="1"/>
  <c r="Q42" i="8"/>
  <c r="S42" i="5"/>
  <c r="R42" i="5"/>
  <c r="Q42" i="5"/>
  <c r="Q43" i="5" s="1"/>
  <c r="W32" i="5"/>
  <c r="W28" i="5" s="1"/>
  <c r="R33" i="5"/>
  <c r="R28" i="5" s="1"/>
  <c r="V32" i="5"/>
  <c r="Q33" i="5"/>
  <c r="W3" i="5"/>
  <c r="W4" i="5"/>
  <c r="W5" i="5"/>
  <c r="W6" i="5"/>
  <c r="W7" i="5"/>
  <c r="W8" i="5" s="1"/>
  <c r="Q8" i="5"/>
  <c r="R8" i="5"/>
  <c r="S8" i="5"/>
  <c r="T8" i="5"/>
  <c r="U8" i="5"/>
  <c r="V8" i="5"/>
  <c r="X8" i="5"/>
  <c r="V9" i="5"/>
  <c r="W9" i="5" s="1"/>
  <c r="Q10" i="5"/>
  <c r="R10" i="5"/>
  <c r="S10" i="5"/>
  <c r="T10" i="5"/>
  <c r="U10" i="5"/>
  <c r="X10" i="5"/>
  <c r="T16" i="5"/>
  <c r="T17" i="5"/>
  <c r="T18" i="5"/>
  <c r="T19" i="5"/>
  <c r="T20" i="5"/>
  <c r="T21" i="5" s="1"/>
  <c r="Q21" i="5"/>
  <c r="R21" i="5"/>
  <c r="S21" i="5"/>
  <c r="U21" i="5"/>
  <c r="T22" i="5"/>
  <c r="Q23" i="5"/>
  <c r="R23" i="5"/>
  <c r="S23" i="5"/>
  <c r="U23" i="5"/>
  <c r="R11" i="8"/>
  <c r="Q11" i="8"/>
  <c r="R9" i="8"/>
  <c r="Q9" i="8"/>
  <c r="S29" i="8"/>
  <c r="R29" i="8"/>
  <c r="S27" i="8"/>
  <c r="R27" i="8"/>
  <c r="R51" i="5"/>
  <c r="R52" i="5" s="1"/>
  <c r="S51" i="5"/>
  <c r="S52" i="5" s="1"/>
  <c r="Q51" i="5"/>
  <c r="Q56" i="5" s="1"/>
  <c r="S43" i="5" l="1"/>
  <c r="R43" i="5"/>
  <c r="W31" i="5"/>
  <c r="R30" i="5"/>
  <c r="R29" i="5"/>
  <c r="V10" i="5"/>
  <c r="R32" i="5"/>
  <c r="R31" i="5"/>
  <c r="W30" i="5"/>
  <c r="W29" i="5"/>
  <c r="W10" i="5"/>
  <c r="Q55" i="5"/>
  <c r="Q52" i="5"/>
  <c r="S56" i="5"/>
  <c r="S55" i="5"/>
  <c r="R55" i="5"/>
  <c r="R56"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6EB49B-9232-B44D-BAE5-B20F1E44F420}" name="DIS" type="6" refreshedVersion="7" background="1" saveData="1">
    <textPr sourceFile="/Users/yse/Downloads/DIS.csv" comma="1">
      <textFields count="7">
        <textField/>
        <textField/>
        <textField/>
        <textField/>
        <textField/>
        <textField/>
        <textField/>
      </textFields>
    </textPr>
  </connection>
  <connection id="2" xr16:uid="{5AC92D27-A900-374F-8B2F-855C28CEF576}" name="NFLX" type="6" refreshedVersion="7" background="1" saveData="1">
    <textPr sourceFile="/Users/yse/Downloads/NFLX.csv" comma="1">
      <textFields count="7">
        <textField/>
        <textField/>
        <textField/>
        <textField/>
        <textField/>
        <textField/>
        <textField/>
      </textFields>
    </textPr>
  </connection>
</connections>
</file>

<file path=xl/sharedStrings.xml><?xml version="1.0" encoding="utf-8"?>
<sst xmlns="http://schemas.openxmlformats.org/spreadsheetml/2006/main" count="222" uniqueCount="202">
  <si>
    <t>Date</t>
  </si>
  <si>
    <t>`</t>
  </si>
  <si>
    <t>Total</t>
  </si>
  <si>
    <t>Average</t>
  </si>
  <si>
    <t>Poor</t>
  </si>
  <si>
    <t>Good</t>
  </si>
  <si>
    <t>Excellent</t>
  </si>
  <si>
    <t>Category</t>
  </si>
  <si>
    <t>Pointer</t>
  </si>
  <si>
    <t>Thickness</t>
  </si>
  <si>
    <t>Reset</t>
  </si>
  <si>
    <t>Paypal 2020 Global Import Report</t>
  </si>
  <si>
    <t>https://s1.q4cdn.com/633035571/files/doc_downloads/PayPal-2020-Global-Impact-Report.pdf</t>
  </si>
  <si>
    <t>PayPal ESG Strategy</t>
  </si>
  <si>
    <t>https://investor.pypl.com/esg-strategy/default.aspx#news-esg-latest</t>
  </si>
  <si>
    <t>https://s1.q4cdn.com/633035571/files/doc_downloads/2021/05/PayPal-ESG-Performance-Metrics-3-Year-table.pdf</t>
  </si>
  <si>
    <t>PayPal's ESG Performance Metrics</t>
  </si>
  <si>
    <t>PayPal Q3-21 Investor Update</t>
  </si>
  <si>
    <t>https://s1.q4cdn.com/633035571/files/doc_financials/2021/q3/PYPL-Q3-21-Investor-Update.pdf</t>
  </si>
  <si>
    <t>PayPal</t>
  </si>
  <si>
    <t>Square</t>
  </si>
  <si>
    <t>Fiserv</t>
  </si>
  <si>
    <t>Visa</t>
  </si>
  <si>
    <t>MasterCard</t>
  </si>
  <si>
    <t>Digital SMBs growth</t>
  </si>
  <si>
    <t>https://publicpolicy.paypal-corp.com/sites/default/files/policy/C19_and_Digital_SMBs_PayPal.pdf</t>
  </si>
  <si>
    <t>Resilience and Growth During the COVID-19 Pandemic: A Study of Digital Small Businesses</t>
  </si>
  <si>
    <t>Operating income</t>
  </si>
  <si>
    <t>Operating margin</t>
  </si>
  <si>
    <t>Other income (expense), net</t>
  </si>
  <si>
    <t>Income tax expense</t>
  </si>
  <si>
    <t>Effective tax rate</t>
  </si>
  <si>
    <t>Net income</t>
  </si>
  <si>
    <t>Net income per dulated share</t>
  </si>
  <si>
    <t>Net cash provided by operating activities</t>
  </si>
  <si>
    <t>In millions, execept percentages and pre share amouts</t>
  </si>
  <si>
    <t>Year Ended December 31,</t>
  </si>
  <si>
    <t>Active accounts</t>
  </si>
  <si>
    <t>new</t>
  </si>
  <si>
    <t>Client base (million)</t>
  </si>
  <si>
    <t>Number of payment transactions</t>
  </si>
  <si>
    <t>Transaction (billion)</t>
  </si>
  <si>
    <t>Loans provided to SMBs (total since 2013)</t>
  </si>
  <si>
    <t>SMBs on platform (million)</t>
  </si>
  <si>
    <t>Est total revenue from SMBs (%)</t>
  </si>
  <si>
    <t>Annual access to capital for SMB ($US billion)</t>
  </si>
  <si>
    <t>Cumulative capital provided to SMBs (US$ billion since 2013)</t>
  </si>
  <si>
    <t>IBIS World - Credit Card Processing &amp; Money Transferring in the US</t>
  </si>
  <si>
    <t>https://my-ibisworld-com.hult.idm.oclc.org/us/en/industry/52232/competitive-landscape</t>
  </si>
  <si>
    <t>https://my-ibisworld-com.hult.idm.oclc.org/us/en/industry-specialized/od4521/industry-at-a-glance</t>
  </si>
  <si>
    <t>IBIS World - Online Payment Processing Softward Developers</t>
  </si>
  <si>
    <t>https://s1.q4cdn.com/633035571/files/doc_financials/2021/ar/PYPL002_AR_2020_Bookmarked.pdf#page=117</t>
  </si>
  <si>
    <t>Industry</t>
  </si>
  <si>
    <t>Paypal Holdings, Inc. (NAS: PYPL)</t>
  </si>
  <si>
    <t>American Express</t>
  </si>
  <si>
    <t>Revenue from online payment processing software development ($M)*</t>
  </si>
  <si>
    <t>Products and Services Segmentation</t>
  </si>
  <si>
    <t>Mobile wallent payments</t>
  </si>
  <si>
    <t>Online bill payment</t>
  </si>
  <si>
    <t>Payment via depository institutions</t>
  </si>
  <si>
    <t>Peer-to-peer (P2P) and money transfers</t>
  </si>
  <si>
    <t>Online payment authentication</t>
  </si>
  <si>
    <t>SUM</t>
  </si>
  <si>
    <t>2021 industry revenue ($M)</t>
  </si>
  <si>
    <t>%</t>
  </si>
  <si>
    <t>Major Market Segmentation</t>
  </si>
  <si>
    <t>Small merchants</t>
  </si>
  <si>
    <t>Medium-size merchants</t>
  </si>
  <si>
    <t>Large merchants</t>
  </si>
  <si>
    <t>Consumers</t>
  </si>
  <si>
    <t>2020 Q3</t>
  </si>
  <si>
    <t>2020 Q4</t>
  </si>
  <si>
    <t>2021 Q1</t>
  </si>
  <si>
    <t>2021 Q2</t>
  </si>
  <si>
    <t>2021 Q3</t>
  </si>
  <si>
    <t>Total/Gorss payment volume ($B)</t>
  </si>
  <si>
    <t>Total payment volume (billion)</t>
  </si>
  <si>
    <t>PayPal 2021 Notice of Annual Meeting of Stockholders and Proxy Statement &amp; 2020 Annual Report</t>
  </si>
  <si>
    <t>Square 2021 Notice of Annual Meeting of Stockholders and Proxy Statement &amp; 2021 Annual Report</t>
  </si>
  <si>
    <t>https://s27.q4cdn.com/311240100/files/doc_financials/2021/ar/2021-Annual-Report.pdf</t>
  </si>
  <si>
    <t>https://s27.q4cdn.com/311240100/files/doc_financials/2021/q3/SQ-3Q-2021-Shareholder-Letter.pdf</t>
  </si>
  <si>
    <t>Square Q3 2021 Shareholder Letter</t>
  </si>
  <si>
    <t>https://investors.fiserv.com/static-files/138caa16-0fed-43b5-ac68-d1133c8e621f</t>
  </si>
  <si>
    <t>Fiserv 2020 Annual Report</t>
  </si>
  <si>
    <t>https://investors.fiserv.com/static-files/64c425ce-bd5f-42bb-b2a8-beb1ca52d0da</t>
  </si>
  <si>
    <t>Fiserv Q3 2021 Financial Results</t>
  </si>
  <si>
    <t>https://s1.q4cdn.com/050606653/files/doc_financials/2021/q3/Visa-Inc.-Q3-2021-Financial-Results.pdf</t>
  </si>
  <si>
    <t>Visa Q3 2021 Financial Results</t>
  </si>
  <si>
    <t>https://annualreport.visa.com/financials/default.aspx</t>
  </si>
  <si>
    <t>Visa Fiscal Year 2020 Financial Highlights</t>
  </si>
  <si>
    <t>Visa Fiscal Fourth Quarter 2021 Financial Results</t>
  </si>
  <si>
    <t>https://s1.q4cdn.com/050606653/files/doc_financials/2021/q4/Visa-Inc.-Fourth-Quarter-Financial-Results-Presentation.pdf</t>
  </si>
  <si>
    <t>https://s1.q4cdn.com/050606653/files/doc_financials/2021/q3/v2/Visa-Inc.-Q3-2021-Financial-Results-Presentation.pdf</t>
  </si>
  <si>
    <t>Visa Fiscal Third Quarter 2021 Financial Results</t>
  </si>
  <si>
    <t>https://s1.q4cdn.com/050606653/files/doc_financials/2021/q2/Visa-Inc.-Q2-2021-Financial-Results-Presentation.pdf</t>
  </si>
  <si>
    <t>Visa Fiscal Second Quarter 2021 Financial Results</t>
  </si>
  <si>
    <t>https://s1.q4cdn.com/050606653/files/doc_financials/2021/q1/vF/Visa-Inc.-Q1-2021-Financial-Results-Presentation.pdf</t>
  </si>
  <si>
    <t>Visa Fiscal First Quarter 2021 Financial Results</t>
  </si>
  <si>
    <t>https://s1.q4cdn.com/050606653/files/doc_financials/2019/ar/Visa-Inc.-Fiscal-2019-Annual-Report.pdf</t>
  </si>
  <si>
    <t>Visa Fiscal Year 2019 Annual Report</t>
  </si>
  <si>
    <t>https://s1.q4cdn.com/050606653/files/doc_financials/annual/2018/Visa-2018-Annual-Report-FINAL.pdf</t>
  </si>
  <si>
    <t>Visa Fiscal Year 2018 Annual Report</t>
  </si>
  <si>
    <t>https://s1.q4cdn.com/633035571/files/doc_financials/2017/ar/Combined_2017_Annual_Report_and_2018_Proxy_Statement.pdf</t>
  </si>
  <si>
    <t>PayPal Combined 2018 Proxy Statement / 2017 Annual Report</t>
  </si>
  <si>
    <t>https://s1.q4cdn.com/633035571/files/doc_financials/2016/ar/2016_Annual_Report_2017_Proxy_Statement.pdf</t>
  </si>
  <si>
    <t>PayPal Combined 2017 Proxy Statement / 2016 Annual Report</t>
  </si>
  <si>
    <t>Close PayPal</t>
  </si>
  <si>
    <t>https://finance.yahoo.com/quote/PYPL/history?period1=1479859200&amp;period2=1637625600&amp;interval=1mo&amp;filter=history&amp;frequency=1mo&amp;includeAdjustedClose=true</t>
  </si>
  <si>
    <t>Yahoo Finance - PayPal</t>
  </si>
  <si>
    <t>https://finance.yahoo.com/quote/V/history?period1=1479859200&amp;period2=1637625600&amp;interval=1mo&amp;filter=history&amp;frequency=1mo&amp;includeAdjustedClose=true</t>
  </si>
  <si>
    <t>Yahoo Finance - Visa</t>
  </si>
  <si>
    <t>Yahoo Finance - Square</t>
  </si>
  <si>
    <t>Close Visa</t>
  </si>
  <si>
    <t>https://finance.yahoo.com/quote/SQ/history?period1=1479859200&amp;period2=1637625600&amp;interval=1mo&amp;filter=history&amp;frequency=1mo&amp;includeAdjustedClose=true</t>
  </si>
  <si>
    <t>Yahoo Finance - Fiserv</t>
  </si>
  <si>
    <t>Close Square</t>
  </si>
  <si>
    <t>Closer Fiserv</t>
  </si>
  <si>
    <t>https://finance.yahoo.com/quote/FISV/history?period1=1479859200&amp;period2=1637625600&amp;interval=1mo&amp;filter=history&amp;frequency=1mo&amp;includeAdjustedClose=true</t>
  </si>
  <si>
    <t>Close MasterCard</t>
  </si>
  <si>
    <t>Close American Express</t>
  </si>
  <si>
    <t>Yahoo Finance - MasterCard</t>
  </si>
  <si>
    <t>Yahoo Finance - American Express</t>
  </si>
  <si>
    <t>https://finance.yahoo.com/quote/MA/history?period1=1479859200&amp;period2=1637625600&amp;interval=1mo&amp;filter=history&amp;frequency=1mo&amp;includeAdjustedClose=true</t>
  </si>
  <si>
    <t>https://finance.yahoo.com/quote/AXP/history?period1=1479859200&amp;period2=1637625600&amp;interval=1mo&amp;filter=history&amp;frequency=1mo&amp;includeAdjustedClose=true</t>
  </si>
  <si>
    <t>Others</t>
  </si>
  <si>
    <t>Consumer</t>
  </si>
  <si>
    <t>Merchant</t>
  </si>
  <si>
    <t>Ref 1</t>
  </si>
  <si>
    <t>Ref 2</t>
  </si>
  <si>
    <t>Ref 3</t>
  </si>
  <si>
    <t>Ref 4</t>
  </si>
  <si>
    <t>Ref 5</t>
  </si>
  <si>
    <t>Ref 6</t>
  </si>
  <si>
    <t>Ref 7</t>
  </si>
  <si>
    <t>Ref 8</t>
  </si>
  <si>
    <t>Ref 9</t>
  </si>
  <si>
    <t>Ref 10</t>
  </si>
  <si>
    <t>Ref 11</t>
  </si>
  <si>
    <t>Ref 12</t>
  </si>
  <si>
    <t>Ref 13</t>
  </si>
  <si>
    <t>Ref 14</t>
  </si>
  <si>
    <t>Ref 15</t>
  </si>
  <si>
    <t>Ref 16</t>
  </si>
  <si>
    <t>Ref 17</t>
  </si>
  <si>
    <t>Ref 18</t>
  </si>
  <si>
    <t>Ref 19</t>
  </si>
  <si>
    <t>Ref 20</t>
  </si>
  <si>
    <t>Ref 21</t>
  </si>
  <si>
    <t>Ref 22</t>
  </si>
  <si>
    <t>Ref 23</t>
  </si>
  <si>
    <t>Ref 24</t>
  </si>
  <si>
    <t>Ref 25</t>
  </si>
  <si>
    <t>Ref 26</t>
  </si>
  <si>
    <t>Ref 27</t>
  </si>
  <si>
    <t>Ref 28</t>
  </si>
  <si>
    <t>Revenue from credit card processing &amp;  money transferring in the US ($M)</t>
  </si>
  <si>
    <t>Visa : Year-end September</t>
  </si>
  <si>
    <t>Others :  Alphabet (Google), Visa didn't specify this business segment in their annual report, assuming they have very little income from here.</t>
  </si>
  <si>
    <t>Net Revenues</t>
  </si>
  <si>
    <t>Operating Expenses</t>
  </si>
  <si>
    <t>unknown</t>
  </si>
  <si>
    <t>1X</t>
  </si>
  <si>
    <t>2020 Q4 ~ 2021 Q3</t>
  </si>
  <si>
    <t>Comparison</t>
  </si>
  <si>
    <t>Dot Spacing</t>
  </si>
  <si>
    <t>Dashboard 2 - Operational Analysis</t>
  </si>
  <si>
    <t>Analyst: Hsiu-Ping Huang</t>
  </si>
  <si>
    <t>Dashboard 1 - Market &amp; Competitiveness Analysis</t>
  </si>
  <si>
    <t>Y2018-Y2020 Loans Provided to SMBs (Total Since 2013)</t>
  </si>
  <si>
    <t>Y2018-Y2020 Cumulative Capital Provided to SMBs ($B Since 2013)</t>
  </si>
  <si>
    <t>Y2016-Y2020 Number of Transactions (B)</t>
  </si>
  <si>
    <t>Y2016-Y2020 Total Active Accounts (M)</t>
  </si>
  <si>
    <t>Y2016-Y2020 Total Payment Volume ($B)</t>
  </si>
  <si>
    <t>Y2020 SMBs on PayPal Platform (M)</t>
  </si>
  <si>
    <t>Dec-16 to Nov-21 Stock Price ($)</t>
  </si>
  <si>
    <t xml:space="preserve">- PayPal has been standing as one of the major players in the US Credit Card Processing &amp; Money Transferring industry, taking 15% market share followed by Square, Fiserv, </t>
  </si>
  <si>
    <t xml:space="preserve">  Visa, etc. Also, PayPal takes charge of 40% of industry revenue from US Online Payment Processing Softward Development in 2020. The second and third places go to Square</t>
  </si>
  <si>
    <t xml:space="preserve">  and Fiserv. As noticed, key players invest in their software development, showing that it is one of the success factors to secure market positions in this industry.</t>
  </si>
  <si>
    <t>Y2020 Credit Card Processing &amp; Money Transferring in the US (%)</t>
  </si>
  <si>
    <t>Y2020 Online Payment Processing Software Development in the US (%)</t>
  </si>
  <si>
    <t>Y2021 Est. Major Market Segmentation of 
Online Payment Processing Software Development (%)</t>
  </si>
  <si>
    <t>Y2021 Est. Products and Services Segmentation of 
Online Payment Processing Software Development ($M)</t>
  </si>
  <si>
    <t xml:space="preserve">- In the past 5 years, PayPal's stock price performs extraordinarily outstanding compared to its competitive peers, especially from March 2020 until September 2020. One of </t>
  </si>
  <si>
    <t xml:space="preserve">  the competitors that presents a very close growth curve is Square. At close on 1st November this year, Square and Visa have the closest price to PayPal.</t>
  </si>
  <si>
    <t>Q4-20 to Q3-21 PayPal Relatively Total Payment Volume</t>
  </si>
  <si>
    <t>Y2018-Y2020 PayPal Operating Income % of Net Revenue</t>
  </si>
  <si>
    <t>Data Insights and Recommendations:</t>
  </si>
  <si>
    <t xml:space="preserve">- Since 2016, PayPal has constantly grown the number of transactions on the platform. Until now, PayPal doubles its market scope by expanding total active accounts, </t>
  </si>
  <si>
    <t xml:space="preserve">  including consumer and merchant client bases. The more merchants use PayPal products and services, the more consumers are expected to join.</t>
  </si>
  <si>
    <t>Y2020 Estimated Total Revenue from SMBs (%)</t>
  </si>
  <si>
    <t>- With a focus on SMBs, PayPal started to support SMBs via financing offering in 2013. By 2020, The total number of SMBs getting supported reaches 1 million, and the</t>
  </si>
  <si>
    <t>To fellow shareholders,</t>
  </si>
  <si>
    <t xml:space="preserve">  cumulative capital surpasses $20 billion US dollars. </t>
  </si>
  <si>
    <t>Sincerely,</t>
  </si>
  <si>
    <t xml:space="preserve">- Over 70% of the industry revenue comes from small and medium-size merchants (SMBs) using online payment software, whereas 22% is spent by large enterprises and the </t>
  </si>
  <si>
    <t xml:space="preserve">  remaining 5% by consumers. In addition, base on the products and services segmentation, almost 90% of the demand is regarding online bill payment and payment via</t>
  </si>
  <si>
    <t xml:space="preserve">  depository institutions. This trend brings a pretty clear direction of new market demands in SMBs.</t>
  </si>
  <si>
    <t>- PayPal's operating income remains stable in the past 3 years at 15% of its net revenue, implying that PayPal managed stable operations even during the COVID pandemic.</t>
  </si>
  <si>
    <t>- Compared with the 2 main competitors who have closest market value, PayPal's total payment volume is 7.7 times of Square and 0.1 times of Visa In the latest 4 quarters.</t>
  </si>
  <si>
    <t>- PayPal grows the total payment volume from $354 billion to $ 936 billion in the past 5 years, which is over 2.6 times, while Square only increased 2.3 times its payment</t>
  </si>
  <si>
    <t xml:space="preserve">  volume by 2020. However, although Square has a relatively smaller business scale right now, its growth curve and software capability shouldn't be underestimated.</t>
  </si>
  <si>
    <t>- In 2020, PayPal provides services to 15 million SMBs, and nearly 50% of total revenue is generated through them. It shows a great result of scaling up SMBs' client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</si>
</sst>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409]mmm\-yy;@"/>
    <numFmt numFmtId="166" formatCode="_(* #,##0_);_(* \(#,##0\);_(* &quot;-&quot;??_);_(@_)"/>
    <numFmt numFmtId="167" formatCode="_-* #,##0.00_-;\-* #,##0.00_-;_-* &quot;-&quot;??_-;_-@_-"/>
    <numFmt numFmtId="168" formatCode="0.0%"/>
    <numFmt numFmtId="169" formatCode="_(&quot;$&quot;* #,##0_);_(&quot;$&quot;* \(#,##0\);_(&quot;$&quot;* &quot;-&quot;??_);_(@_)"/>
    <numFmt numFmtId="175" formatCode="_(* #,##0.0_);_(* \(#,##0.0\);_(* &quot;-&quot;??_);_(@_)"/>
  </numFmts>
  <fonts count="17" x14ac:knownFonts="1">
    <font>
      <sz val="11"/>
      <color theme="1"/>
      <name val="Calibri"/>
      <family val="2"/>
      <scheme val="minor"/>
    </font>
    <font>
      <sz val="11"/>
      <color theme="1"/>
      <name val="Calibri"/>
      <family val="2"/>
      <scheme val="minor"/>
    </font>
    <font>
      <b/>
      <sz val="14"/>
      <color rgb="FF000000"/>
      <name val="Arial"/>
      <family val="2"/>
    </font>
    <font>
      <sz val="12"/>
      <color rgb="FF000000"/>
      <name val="Arial"/>
      <family val="2"/>
    </font>
    <font>
      <sz val="10"/>
      <color rgb="FF000000"/>
      <name val="Arial"/>
      <family val="2"/>
    </font>
    <font>
      <sz val="11"/>
      <color theme="1"/>
      <name val="Calibri"/>
      <family val="2"/>
    </font>
    <font>
      <sz val="11"/>
      <color theme="1"/>
      <name val="Calibri"/>
      <family val="2"/>
      <charset val="129"/>
      <scheme val="minor"/>
    </font>
    <font>
      <b/>
      <sz val="11"/>
      <color theme="1"/>
      <name val="Calibri"/>
      <family val="2"/>
      <scheme val="minor"/>
    </font>
    <font>
      <sz val="14"/>
      <color theme="1"/>
      <name val="Calibri"/>
      <family val="2"/>
      <scheme val="minor"/>
    </font>
    <font>
      <sz val="11"/>
      <name val="Calibri"/>
      <family val="2"/>
      <scheme val="minor"/>
    </font>
    <font>
      <sz val="11"/>
      <color rgb="FF000000"/>
      <name val="Calibri"/>
      <family val="2"/>
      <scheme val="minor"/>
    </font>
    <font>
      <b/>
      <sz val="11"/>
      <color rgb="FF000000"/>
      <name val="Calibri"/>
      <family val="2"/>
      <scheme val="minor"/>
    </font>
    <font>
      <i/>
      <sz val="11"/>
      <color theme="1"/>
      <name val="Calibri"/>
      <family val="2"/>
      <scheme val="minor"/>
    </font>
    <font>
      <sz val="8"/>
      <name val="Calibri"/>
      <family val="2"/>
      <scheme val="minor"/>
    </font>
    <font>
      <sz val="11"/>
      <color theme="1" tint="0.499984740745262"/>
      <name val="Calibri"/>
      <family val="2"/>
      <scheme val="minor"/>
    </font>
    <font>
      <b/>
      <sz val="11"/>
      <color rgb="FF000000"/>
      <name val="Arial"/>
      <family val="2"/>
    </font>
    <font>
      <sz val="11"/>
      <color rgb="FF000000"/>
      <name val="Arial"/>
      <family val="2"/>
    </font>
  </fonts>
  <fills count="3">
    <fill>
      <patternFill patternType="none"/>
    </fill>
    <fill>
      <patternFill patternType="gray125"/>
    </fill>
    <fill>
      <patternFill patternType="solid">
        <fgColor theme="4" tint="0.799981688894314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8">
    <xf numFmtId="0" fontId="0" fillId="0" borderId="0"/>
    <xf numFmtId="9" fontId="1" fillId="0" borderId="0" applyFont="0" applyFill="0" applyBorder="0" applyAlignment="0" applyProtection="0"/>
    <xf numFmtId="0" fontId="4" fillId="0" borderId="0"/>
    <xf numFmtId="44" fontId="1" fillId="0" borderId="0" applyFont="0" applyFill="0" applyBorder="0" applyAlignment="0" applyProtection="0"/>
    <xf numFmtId="0" fontId="6" fillId="0" borderId="0"/>
    <xf numFmtId="167" fontId="6" fillId="0" borderId="0" applyFont="0" applyFill="0" applyBorder="0" applyAlignment="0" applyProtection="0"/>
    <xf numFmtId="9" fontId="6" fillId="0" borderId="0" applyFont="0" applyFill="0" applyBorder="0" applyAlignment="0" applyProtection="0"/>
    <xf numFmtId="43" fontId="1" fillId="0" borderId="0" applyFont="0" applyFill="0" applyBorder="0" applyAlignment="0" applyProtection="0"/>
  </cellStyleXfs>
  <cellXfs count="88">
    <xf numFmtId="0" fontId="0" fillId="0" borderId="0" xfId="0"/>
    <xf numFmtId="0" fontId="2" fillId="0" borderId="0" xfId="0" applyFont="1"/>
    <xf numFmtId="0" fontId="3" fillId="0" borderId="0" xfId="0" applyFont="1"/>
    <xf numFmtId="0" fontId="4" fillId="0" borderId="0" xfId="0" applyFont="1"/>
    <xf numFmtId="0" fontId="5" fillId="0" borderId="0" xfId="4" applyFont="1" applyAlignment="1">
      <alignment horizontal="right" vertical="center"/>
    </xf>
    <xf numFmtId="168" fontId="7" fillId="0" borderId="0" xfId="6" applyNumberFormat="1" applyFont="1" applyFill="1"/>
    <xf numFmtId="0" fontId="8" fillId="0" borderId="0" xfId="0" applyFont="1"/>
    <xf numFmtId="44" fontId="3" fillId="0" borderId="0" xfId="3" applyFont="1"/>
    <xf numFmtId="0" fontId="7" fillId="0" borderId="0" xfId="0" applyFont="1"/>
    <xf numFmtId="0" fontId="0" fillId="2" borderId="0" xfId="0" applyFill="1" applyAlignment="1">
      <alignment horizontal="centerContinuous" vertical="center"/>
    </xf>
    <xf numFmtId="0" fontId="9" fillId="0" borderId="0" xfId="0" applyFont="1"/>
    <xf numFmtId="0" fontId="7" fillId="2" borderId="0" xfId="0" applyFont="1" applyFill="1" applyAlignment="1">
      <alignment horizontal="centerContinuous" vertical="center"/>
    </xf>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166" fontId="0" fillId="0" borderId="0" xfId="0" applyNumberFormat="1"/>
    <xf numFmtId="0" fontId="7" fillId="0" borderId="0" xfId="0" applyFont="1" applyBorder="1"/>
    <xf numFmtId="169" fontId="0" fillId="0" borderId="0" xfId="3" applyNumberFormat="1" applyFont="1" applyBorder="1"/>
    <xf numFmtId="0" fontId="11" fillId="0" borderId="0" xfId="0" applyFont="1" applyBorder="1"/>
    <xf numFmtId="0" fontId="10" fillId="0" borderId="0" xfId="0" applyFont="1" applyBorder="1"/>
    <xf numFmtId="166" fontId="0" fillId="0" borderId="0" xfId="7" applyNumberFormat="1" applyFont="1" applyBorder="1"/>
    <xf numFmtId="168" fontId="7" fillId="0" borderId="0" xfId="1" applyNumberFormat="1" applyFont="1" applyBorder="1"/>
    <xf numFmtId="9" fontId="7" fillId="0" borderId="0" xfId="1" applyFont="1" applyBorder="1"/>
    <xf numFmtId="0" fontId="12" fillId="0" borderId="0" xfId="0" applyFont="1" applyBorder="1"/>
    <xf numFmtId="0" fontId="7" fillId="0" borderId="0" xfId="0" applyFont="1" applyFill="1" applyBorder="1"/>
    <xf numFmtId="168" fontId="7" fillId="0" borderId="0" xfId="0" applyNumberFormat="1" applyFont="1" applyBorder="1"/>
    <xf numFmtId="166" fontId="7" fillId="0" borderId="0" xfId="7" applyNumberFormat="1" applyFont="1" applyBorder="1"/>
    <xf numFmtId="0" fontId="7" fillId="0" borderId="0" xfId="0" applyFont="1" applyBorder="1" applyAlignment="1">
      <alignment horizontal="centerContinuous" vertical="center"/>
    </xf>
    <xf numFmtId="0" fontId="0" fillId="0" borderId="0" xfId="0" applyFont="1" applyBorder="1" applyAlignment="1">
      <alignment horizontal="centerContinuous" vertical="center"/>
    </xf>
    <xf numFmtId="9" fontId="0" fillId="0" borderId="0" xfId="1" applyFont="1" applyBorder="1"/>
    <xf numFmtId="43" fontId="0" fillId="0" borderId="0" xfId="7" applyNumberFormat="1" applyFont="1" applyBorder="1"/>
    <xf numFmtId="9" fontId="0" fillId="0" borderId="0" xfId="1" applyNumberFormat="1" applyFont="1" applyBorder="1"/>
    <xf numFmtId="0" fontId="7" fillId="0" borderId="0" xfId="0" applyFont="1" applyAlignment="1">
      <alignment vertical="top"/>
    </xf>
    <xf numFmtId="1" fontId="0" fillId="0" borderId="0" xfId="7" applyNumberFormat="1" applyFont="1" applyBorder="1"/>
    <xf numFmtId="0" fontId="7" fillId="0" borderId="0" xfId="0" applyFont="1" applyBorder="1" applyAlignment="1">
      <alignment horizontal="right"/>
    </xf>
    <xf numFmtId="175" fontId="7" fillId="0" borderId="0" xfId="0" applyNumberFormat="1" applyFont="1" applyBorder="1"/>
    <xf numFmtId="175" fontId="0" fillId="0" borderId="0" xfId="7" applyNumberFormat="1" applyFont="1" applyBorder="1"/>
    <xf numFmtId="175" fontId="7" fillId="0" borderId="0" xfId="7" applyNumberFormat="1" applyFont="1" applyBorder="1"/>
    <xf numFmtId="0" fontId="0" fillId="0" borderId="0" xfId="0" applyFont="1" applyFill="1" applyBorder="1"/>
    <xf numFmtId="1" fontId="0" fillId="0" borderId="0" xfId="0" applyNumberFormat="1" applyFont="1" applyBorder="1"/>
    <xf numFmtId="1" fontId="7" fillId="0" borderId="0" xfId="0" applyNumberFormat="1" applyFont="1" applyBorder="1"/>
    <xf numFmtId="43" fontId="0" fillId="0" borderId="0" xfId="0" applyNumberFormat="1"/>
    <xf numFmtId="0" fontId="14" fillId="0" borderId="0" xfId="0" applyFont="1" applyFill="1" applyBorder="1"/>
    <xf numFmtId="0" fontId="14" fillId="0" borderId="0" xfId="0" applyFont="1"/>
    <xf numFmtId="0" fontId="0" fillId="0" borderId="0" xfId="3" applyNumberFormat="1" applyFont="1" applyFill="1" applyBorder="1"/>
    <xf numFmtId="0" fontId="14" fillId="0" borderId="0" xfId="0" applyFont="1" applyBorder="1"/>
    <xf numFmtId="0" fontId="14" fillId="0" borderId="0" xfId="3" applyNumberFormat="1" applyFont="1" applyFill="1" applyBorder="1"/>
    <xf numFmtId="0" fontId="14" fillId="0" borderId="0" xfId="7" applyNumberFormat="1" applyFont="1" applyBorder="1"/>
    <xf numFmtId="0" fontId="0" fillId="0" borderId="0" xfId="0" applyFont="1" applyBorder="1"/>
    <xf numFmtId="0" fontId="0" fillId="0" borderId="0" xfId="0" applyFont="1"/>
    <xf numFmtId="0" fontId="10" fillId="0" borderId="0" xfId="2" applyFont="1"/>
    <xf numFmtId="166" fontId="0" fillId="0" borderId="0" xfId="0" applyNumberFormat="1" applyFont="1" applyBorder="1"/>
    <xf numFmtId="165" fontId="10" fillId="0" borderId="0" xfId="2" applyNumberFormat="1" applyFont="1"/>
    <xf numFmtId="168" fontId="0" fillId="0" borderId="0" xfId="0" applyNumberFormat="1" applyFont="1" applyBorder="1"/>
    <xf numFmtId="43" fontId="0" fillId="0" borderId="0" xfId="0" applyNumberFormat="1" applyFont="1" applyBorder="1"/>
    <xf numFmtId="0" fontId="7" fillId="0" borderId="0" xfId="0" applyFont="1" applyBorder="1" applyAlignment="1"/>
    <xf numFmtId="164" fontId="0" fillId="0" borderId="0" xfId="0" applyNumberFormat="1" applyFont="1" applyBorder="1"/>
    <xf numFmtId="43" fontId="0" fillId="0" borderId="0" xfId="0" applyNumberFormat="1" applyFont="1"/>
    <xf numFmtId="0" fontId="0" fillId="0" borderId="0" xfId="0" applyFont="1" applyBorder="1" applyAlignment="1">
      <alignment horizontal="right"/>
    </xf>
    <xf numFmtId="165" fontId="15" fillId="0" borderId="0" xfId="2" applyNumberFormat="1" applyFont="1"/>
    <xf numFmtId="164" fontId="15" fillId="0" borderId="0" xfId="2" applyNumberFormat="1" applyFont="1"/>
    <xf numFmtId="2" fontId="15" fillId="0" borderId="0" xfId="2" applyNumberFormat="1" applyFont="1"/>
    <xf numFmtId="0" fontId="15" fillId="0" borderId="0" xfId="0" applyFont="1"/>
    <xf numFmtId="0" fontId="16" fillId="0" borderId="0" xfId="0" applyNumberFormat="1" applyFont="1"/>
    <xf numFmtId="0" fontId="16" fillId="0" borderId="0" xfId="0" applyFont="1"/>
    <xf numFmtId="165" fontId="16" fillId="0" borderId="0" xfId="2" applyNumberFormat="1" applyFont="1"/>
    <xf numFmtId="164" fontId="16" fillId="0" borderId="0" xfId="2" applyNumberFormat="1" applyFont="1"/>
    <xf numFmtId="2" fontId="16" fillId="0" borderId="0" xfId="2" applyNumberFormat="1" applyFont="1"/>
    <xf numFmtId="9" fontId="16" fillId="0" borderId="0" xfId="1" applyNumberFormat="1" applyFont="1"/>
    <xf numFmtId="0" fontId="6" fillId="0" borderId="0" xfId="4" applyFont="1"/>
    <xf numFmtId="166" fontId="6" fillId="0" borderId="0" xfId="4" applyNumberFormat="1" applyFont="1"/>
    <xf numFmtId="0" fontId="7" fillId="0" borderId="1" xfId="0" applyFont="1" applyBorder="1"/>
    <xf numFmtId="0" fontId="14" fillId="0" borderId="0" xfId="0" applyFont="1" applyAlignment="1">
      <alignment horizontal="right"/>
    </xf>
    <xf numFmtId="0" fontId="7" fillId="2" borderId="0" xfId="0" applyFont="1" applyFill="1" applyAlignment="1">
      <alignment horizontal="centerContinuous" vertical="center" wrapText="1"/>
    </xf>
    <xf numFmtId="44" fontId="0" fillId="0" borderId="0" xfId="3" applyFont="1"/>
    <xf numFmtId="44" fontId="10" fillId="0" borderId="0" xfId="3" applyFont="1"/>
    <xf numFmtId="0" fontId="0" fillId="0" borderId="4" xfId="0" quotePrefix="1" applyBorder="1"/>
    <xf numFmtId="0" fontId="0" fillId="0" borderId="4" xfId="0" quotePrefix="1" applyBorder="1" applyAlignment="1"/>
    <xf numFmtId="0" fontId="0" fillId="0" borderId="0" xfId="0" quotePrefix="1" applyBorder="1" applyAlignment="1"/>
    <xf numFmtId="0" fontId="0" fillId="0" borderId="5" xfId="0" quotePrefix="1" applyBorder="1" applyAlignment="1"/>
    <xf numFmtId="0" fontId="0" fillId="0" borderId="6" xfId="0" quotePrefix="1" applyBorder="1"/>
    <xf numFmtId="0" fontId="0" fillId="0" borderId="0" xfId="0" applyAlignment="1">
      <alignment vertical="top" wrapText="1"/>
    </xf>
    <xf numFmtId="0" fontId="10" fillId="0" borderId="0" xfId="0" applyFont="1" applyAlignment="1">
      <alignment vertical="top" wrapText="1"/>
    </xf>
  </cellXfs>
  <cellStyles count="8">
    <cellStyle name="Comma" xfId="7" builtinId="3"/>
    <cellStyle name="Currency" xfId="3" builtinId="4"/>
    <cellStyle name="Normal" xfId="0" builtinId="0"/>
    <cellStyle name="Normal 2" xfId="2" xr:uid="{B5331CDC-5C39-4A41-9EDB-F92C951065D7}"/>
    <cellStyle name="Percent" xfId="1" builtinId="5"/>
    <cellStyle name="千位分隔 2" xfId="5" xr:uid="{CFDC4E07-9E5F-2F43-99D3-5F53A75E6129}"/>
    <cellStyle name="常规 2" xfId="4" xr:uid="{3B0F204B-F88D-CB49-A504-D4E2AA26E434}"/>
    <cellStyle name="百分比 2" xfId="6" xr:uid="{261A4BA8-D46D-9E42-9195-8B9E6D22AA9D}"/>
  </cellStyles>
  <dxfs count="0"/>
  <tableStyles count="0" defaultTableStyle="TableStyleMedium2" defaultPivotStyle="PivotStyleMedium9"/>
  <colors>
    <mruColors>
      <color rgb="FFA00003"/>
      <color rgb="FFF0BCBB"/>
      <color rgb="FFE26932"/>
      <color rgb="FFE96C6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 1'!$AA$2</c:f>
              <c:strCache>
                <c:ptCount val="1"/>
                <c:pt idx="0">
                  <c:v> Close PayPal </c:v>
                </c:pt>
              </c:strCache>
            </c:strRef>
          </c:tx>
          <c:spPr>
            <a:ln w="28575" cap="rnd">
              <a:solidFill>
                <a:srgbClr val="0070C0"/>
              </a:solidFill>
              <a:round/>
            </a:ln>
            <a:effectLst/>
          </c:spPr>
          <c:marker>
            <c:symbol val="none"/>
          </c:marker>
          <c:cat>
            <c:numRef>
              <c:f>'Dashboard 1'!$Z$3:$Z$62</c:f>
              <c:numCache>
                <c:formatCode>[$-409]mmm\-yy;@</c:formatCode>
                <c:ptCount val="60"/>
                <c:pt idx="0">
                  <c:v>42705</c:v>
                </c:pt>
                <c:pt idx="1">
                  <c:v>42736</c:v>
                </c:pt>
                <c:pt idx="2">
                  <c:v>42767</c:v>
                </c:pt>
                <c:pt idx="3">
                  <c:v>42795</c:v>
                </c:pt>
                <c:pt idx="4">
                  <c:v>42826</c:v>
                </c:pt>
                <c:pt idx="5">
                  <c:v>42856</c:v>
                </c:pt>
                <c:pt idx="6">
                  <c:v>42887</c:v>
                </c:pt>
                <c:pt idx="7">
                  <c:v>42917</c:v>
                </c:pt>
                <c:pt idx="8">
                  <c:v>42948</c:v>
                </c:pt>
                <c:pt idx="9">
                  <c:v>42979</c:v>
                </c:pt>
                <c:pt idx="10">
                  <c:v>43009</c:v>
                </c:pt>
                <c:pt idx="11">
                  <c:v>43040</c:v>
                </c:pt>
                <c:pt idx="12">
                  <c:v>43070</c:v>
                </c:pt>
                <c:pt idx="13">
                  <c:v>43101</c:v>
                </c:pt>
                <c:pt idx="14">
                  <c:v>43132</c:v>
                </c:pt>
                <c:pt idx="15">
                  <c:v>43160</c:v>
                </c:pt>
                <c:pt idx="16">
                  <c:v>43191</c:v>
                </c:pt>
                <c:pt idx="17">
                  <c:v>43221</c:v>
                </c:pt>
                <c:pt idx="18">
                  <c:v>43252</c:v>
                </c:pt>
                <c:pt idx="19">
                  <c:v>43282</c:v>
                </c:pt>
                <c:pt idx="20">
                  <c:v>43313</c:v>
                </c:pt>
                <c:pt idx="21">
                  <c:v>43344</c:v>
                </c:pt>
                <c:pt idx="22">
                  <c:v>43374</c:v>
                </c:pt>
                <c:pt idx="23">
                  <c:v>43405</c:v>
                </c:pt>
                <c:pt idx="24">
                  <c:v>43435</c:v>
                </c:pt>
                <c:pt idx="25">
                  <c:v>43466</c:v>
                </c:pt>
                <c:pt idx="26">
                  <c:v>43497</c:v>
                </c:pt>
                <c:pt idx="27">
                  <c:v>43525</c:v>
                </c:pt>
                <c:pt idx="28">
                  <c:v>43556</c:v>
                </c:pt>
                <c:pt idx="29">
                  <c:v>43586</c:v>
                </c:pt>
                <c:pt idx="30">
                  <c:v>43617</c:v>
                </c:pt>
                <c:pt idx="31">
                  <c:v>43647</c:v>
                </c:pt>
                <c:pt idx="32">
                  <c:v>43678</c:v>
                </c:pt>
                <c:pt idx="33">
                  <c:v>43709</c:v>
                </c:pt>
                <c:pt idx="34">
                  <c:v>43739</c:v>
                </c:pt>
                <c:pt idx="35">
                  <c:v>43770</c:v>
                </c:pt>
                <c:pt idx="36">
                  <c:v>43800</c:v>
                </c:pt>
                <c:pt idx="37">
                  <c:v>43831</c:v>
                </c:pt>
                <c:pt idx="38">
                  <c:v>43862</c:v>
                </c:pt>
                <c:pt idx="39">
                  <c:v>43891</c:v>
                </c:pt>
                <c:pt idx="40">
                  <c:v>43922</c:v>
                </c:pt>
                <c:pt idx="41">
                  <c:v>43952</c:v>
                </c:pt>
                <c:pt idx="42">
                  <c:v>43983</c:v>
                </c:pt>
                <c:pt idx="43">
                  <c:v>44013</c:v>
                </c:pt>
                <c:pt idx="44">
                  <c:v>44044</c:v>
                </c:pt>
                <c:pt idx="45">
                  <c:v>44075</c:v>
                </c:pt>
                <c:pt idx="46">
                  <c:v>44105</c:v>
                </c:pt>
                <c:pt idx="47">
                  <c:v>44136</c:v>
                </c:pt>
                <c:pt idx="48">
                  <c:v>44166</c:v>
                </c:pt>
                <c:pt idx="49">
                  <c:v>44197</c:v>
                </c:pt>
                <c:pt idx="50">
                  <c:v>44228</c:v>
                </c:pt>
                <c:pt idx="51">
                  <c:v>44256</c:v>
                </c:pt>
                <c:pt idx="52">
                  <c:v>44287</c:v>
                </c:pt>
                <c:pt idx="53">
                  <c:v>44317</c:v>
                </c:pt>
                <c:pt idx="54">
                  <c:v>44348</c:v>
                </c:pt>
                <c:pt idx="55">
                  <c:v>44378</c:v>
                </c:pt>
                <c:pt idx="56">
                  <c:v>44409</c:v>
                </c:pt>
                <c:pt idx="57">
                  <c:v>44440</c:v>
                </c:pt>
                <c:pt idx="58">
                  <c:v>44470</c:v>
                </c:pt>
                <c:pt idx="59">
                  <c:v>44501</c:v>
                </c:pt>
              </c:numCache>
            </c:numRef>
          </c:cat>
          <c:val>
            <c:numRef>
              <c:f>'Dashboard 1'!$AA$3:$AA$62</c:f>
              <c:numCache>
                <c:formatCode>_("$"* #,##0.00_);_("$"* \(#,##0.00\);_("$"* "-"??_);_(@_)</c:formatCode>
                <c:ptCount val="60"/>
                <c:pt idx="0">
                  <c:v>39.470001000000003</c:v>
                </c:pt>
                <c:pt idx="1">
                  <c:v>39.779998999999997</c:v>
                </c:pt>
                <c:pt idx="2">
                  <c:v>42</c:v>
                </c:pt>
                <c:pt idx="3">
                  <c:v>43.02</c:v>
                </c:pt>
                <c:pt idx="4">
                  <c:v>47.720001000000003</c:v>
                </c:pt>
                <c:pt idx="5">
                  <c:v>52.209999000000003</c:v>
                </c:pt>
                <c:pt idx="6">
                  <c:v>53.669998</c:v>
                </c:pt>
                <c:pt idx="7">
                  <c:v>58.549999</c:v>
                </c:pt>
                <c:pt idx="8">
                  <c:v>61.68</c:v>
                </c:pt>
                <c:pt idx="9">
                  <c:v>64.029999000000004</c:v>
                </c:pt>
                <c:pt idx="10">
                  <c:v>72.559997999999993</c:v>
                </c:pt>
                <c:pt idx="11">
                  <c:v>75.730002999999996</c:v>
                </c:pt>
                <c:pt idx="12">
                  <c:v>73.620002999999997</c:v>
                </c:pt>
                <c:pt idx="13">
                  <c:v>85.32</c:v>
                </c:pt>
                <c:pt idx="14">
                  <c:v>79.410004000000001</c:v>
                </c:pt>
                <c:pt idx="15">
                  <c:v>75.870002999999997</c:v>
                </c:pt>
                <c:pt idx="16">
                  <c:v>74.610000999999997</c:v>
                </c:pt>
                <c:pt idx="17">
                  <c:v>82.07</c:v>
                </c:pt>
                <c:pt idx="18">
                  <c:v>83.269997000000004</c:v>
                </c:pt>
                <c:pt idx="19">
                  <c:v>82.139999000000003</c:v>
                </c:pt>
                <c:pt idx="20">
                  <c:v>92.330001999999993</c:v>
                </c:pt>
                <c:pt idx="21">
                  <c:v>87.839995999999999</c:v>
                </c:pt>
                <c:pt idx="22">
                  <c:v>84.190002000000007</c:v>
                </c:pt>
                <c:pt idx="23">
                  <c:v>85.809997999999993</c:v>
                </c:pt>
                <c:pt idx="24">
                  <c:v>84.089995999999999</c:v>
                </c:pt>
                <c:pt idx="25">
                  <c:v>88.760002</c:v>
                </c:pt>
                <c:pt idx="26">
                  <c:v>98.07</c:v>
                </c:pt>
                <c:pt idx="27">
                  <c:v>103.839996</c:v>
                </c:pt>
                <c:pt idx="28">
                  <c:v>112.769997</c:v>
                </c:pt>
                <c:pt idx="29">
                  <c:v>109.75</c:v>
                </c:pt>
                <c:pt idx="30">
                  <c:v>114.459999</c:v>
                </c:pt>
                <c:pt idx="31">
                  <c:v>110.400002</c:v>
                </c:pt>
                <c:pt idx="32">
                  <c:v>109.050003</c:v>
                </c:pt>
                <c:pt idx="33">
                  <c:v>103.589996</c:v>
                </c:pt>
                <c:pt idx="34">
                  <c:v>104.099998</c:v>
                </c:pt>
                <c:pt idx="35">
                  <c:v>108.010002</c:v>
                </c:pt>
                <c:pt idx="36">
                  <c:v>108.16999800000001</c:v>
                </c:pt>
                <c:pt idx="37">
                  <c:v>113.889999</c:v>
                </c:pt>
                <c:pt idx="38">
                  <c:v>107.989998</c:v>
                </c:pt>
                <c:pt idx="39">
                  <c:v>95.739998</c:v>
                </c:pt>
                <c:pt idx="40">
                  <c:v>123</c:v>
                </c:pt>
                <c:pt idx="41">
                  <c:v>155.009995</c:v>
                </c:pt>
                <c:pt idx="42">
                  <c:v>174.229996</c:v>
                </c:pt>
                <c:pt idx="43">
                  <c:v>196.070007</c:v>
                </c:pt>
                <c:pt idx="44">
                  <c:v>204.13999899999999</c:v>
                </c:pt>
                <c:pt idx="45">
                  <c:v>197.029999</c:v>
                </c:pt>
                <c:pt idx="46">
                  <c:v>186.13000500000001</c:v>
                </c:pt>
                <c:pt idx="47">
                  <c:v>214.11999499999999</c:v>
                </c:pt>
                <c:pt idx="48">
                  <c:v>234.199997</c:v>
                </c:pt>
                <c:pt idx="49">
                  <c:v>234.30999800000001</c:v>
                </c:pt>
                <c:pt idx="50">
                  <c:v>259.85000600000001</c:v>
                </c:pt>
                <c:pt idx="51">
                  <c:v>242.83999600000001</c:v>
                </c:pt>
                <c:pt idx="52">
                  <c:v>262.290009</c:v>
                </c:pt>
                <c:pt idx="53">
                  <c:v>260.01998900000001</c:v>
                </c:pt>
                <c:pt idx="54">
                  <c:v>291.48001099999999</c:v>
                </c:pt>
                <c:pt idx="55">
                  <c:v>275.52999899999998</c:v>
                </c:pt>
                <c:pt idx="56">
                  <c:v>288.66000400000001</c:v>
                </c:pt>
                <c:pt idx="57">
                  <c:v>260.209991</c:v>
                </c:pt>
                <c:pt idx="58">
                  <c:v>232.58999600000001</c:v>
                </c:pt>
                <c:pt idx="59">
                  <c:v>189.479996</c:v>
                </c:pt>
              </c:numCache>
            </c:numRef>
          </c:val>
          <c:smooth val="0"/>
          <c:extLst>
            <c:ext xmlns:c16="http://schemas.microsoft.com/office/drawing/2014/chart" uri="{C3380CC4-5D6E-409C-BE32-E72D297353CC}">
              <c16:uniqueId val="{00000000-DAEB-FF45-9386-A5CFE97EE6B8}"/>
            </c:ext>
          </c:extLst>
        </c:ser>
        <c:ser>
          <c:idx val="1"/>
          <c:order val="1"/>
          <c:tx>
            <c:strRef>
              <c:f>'Dashboard 1'!$AB$2</c:f>
              <c:strCache>
                <c:ptCount val="1"/>
                <c:pt idx="0">
                  <c:v> Close Square </c:v>
                </c:pt>
              </c:strCache>
            </c:strRef>
          </c:tx>
          <c:spPr>
            <a:ln w="28575" cap="rnd">
              <a:solidFill>
                <a:schemeClr val="tx1"/>
              </a:solidFill>
              <a:round/>
            </a:ln>
            <a:effectLst/>
          </c:spPr>
          <c:marker>
            <c:symbol val="none"/>
          </c:marker>
          <c:cat>
            <c:numRef>
              <c:f>'Dashboard 1'!$Z$3:$Z$62</c:f>
              <c:numCache>
                <c:formatCode>[$-409]mmm\-yy;@</c:formatCode>
                <c:ptCount val="60"/>
                <c:pt idx="0">
                  <c:v>42705</c:v>
                </c:pt>
                <c:pt idx="1">
                  <c:v>42736</c:v>
                </c:pt>
                <c:pt idx="2">
                  <c:v>42767</c:v>
                </c:pt>
                <c:pt idx="3">
                  <c:v>42795</c:v>
                </c:pt>
                <c:pt idx="4">
                  <c:v>42826</c:v>
                </c:pt>
                <c:pt idx="5">
                  <c:v>42856</c:v>
                </c:pt>
                <c:pt idx="6">
                  <c:v>42887</c:v>
                </c:pt>
                <c:pt idx="7">
                  <c:v>42917</c:v>
                </c:pt>
                <c:pt idx="8">
                  <c:v>42948</c:v>
                </c:pt>
                <c:pt idx="9">
                  <c:v>42979</c:v>
                </c:pt>
                <c:pt idx="10">
                  <c:v>43009</c:v>
                </c:pt>
                <c:pt idx="11">
                  <c:v>43040</c:v>
                </c:pt>
                <c:pt idx="12">
                  <c:v>43070</c:v>
                </c:pt>
                <c:pt idx="13">
                  <c:v>43101</c:v>
                </c:pt>
                <c:pt idx="14">
                  <c:v>43132</c:v>
                </c:pt>
                <c:pt idx="15">
                  <c:v>43160</c:v>
                </c:pt>
                <c:pt idx="16">
                  <c:v>43191</c:v>
                </c:pt>
                <c:pt idx="17">
                  <c:v>43221</c:v>
                </c:pt>
                <c:pt idx="18">
                  <c:v>43252</c:v>
                </c:pt>
                <c:pt idx="19">
                  <c:v>43282</c:v>
                </c:pt>
                <c:pt idx="20">
                  <c:v>43313</c:v>
                </c:pt>
                <c:pt idx="21">
                  <c:v>43344</c:v>
                </c:pt>
                <c:pt idx="22">
                  <c:v>43374</c:v>
                </c:pt>
                <c:pt idx="23">
                  <c:v>43405</c:v>
                </c:pt>
                <c:pt idx="24">
                  <c:v>43435</c:v>
                </c:pt>
                <c:pt idx="25">
                  <c:v>43466</c:v>
                </c:pt>
                <c:pt idx="26">
                  <c:v>43497</c:v>
                </c:pt>
                <c:pt idx="27">
                  <c:v>43525</c:v>
                </c:pt>
                <c:pt idx="28">
                  <c:v>43556</c:v>
                </c:pt>
                <c:pt idx="29">
                  <c:v>43586</c:v>
                </c:pt>
                <c:pt idx="30">
                  <c:v>43617</c:v>
                </c:pt>
                <c:pt idx="31">
                  <c:v>43647</c:v>
                </c:pt>
                <c:pt idx="32">
                  <c:v>43678</c:v>
                </c:pt>
                <c:pt idx="33">
                  <c:v>43709</c:v>
                </c:pt>
                <c:pt idx="34">
                  <c:v>43739</c:v>
                </c:pt>
                <c:pt idx="35">
                  <c:v>43770</c:v>
                </c:pt>
                <c:pt idx="36">
                  <c:v>43800</c:v>
                </c:pt>
                <c:pt idx="37">
                  <c:v>43831</c:v>
                </c:pt>
                <c:pt idx="38">
                  <c:v>43862</c:v>
                </c:pt>
                <c:pt idx="39">
                  <c:v>43891</c:v>
                </c:pt>
                <c:pt idx="40">
                  <c:v>43922</c:v>
                </c:pt>
                <c:pt idx="41">
                  <c:v>43952</c:v>
                </c:pt>
                <c:pt idx="42">
                  <c:v>43983</c:v>
                </c:pt>
                <c:pt idx="43">
                  <c:v>44013</c:v>
                </c:pt>
                <c:pt idx="44">
                  <c:v>44044</c:v>
                </c:pt>
                <c:pt idx="45">
                  <c:v>44075</c:v>
                </c:pt>
                <c:pt idx="46">
                  <c:v>44105</c:v>
                </c:pt>
                <c:pt idx="47">
                  <c:v>44136</c:v>
                </c:pt>
                <c:pt idx="48">
                  <c:v>44166</c:v>
                </c:pt>
                <c:pt idx="49">
                  <c:v>44197</c:v>
                </c:pt>
                <c:pt idx="50">
                  <c:v>44228</c:v>
                </c:pt>
                <c:pt idx="51">
                  <c:v>44256</c:v>
                </c:pt>
                <c:pt idx="52">
                  <c:v>44287</c:v>
                </c:pt>
                <c:pt idx="53">
                  <c:v>44317</c:v>
                </c:pt>
                <c:pt idx="54">
                  <c:v>44348</c:v>
                </c:pt>
                <c:pt idx="55">
                  <c:v>44378</c:v>
                </c:pt>
                <c:pt idx="56">
                  <c:v>44409</c:v>
                </c:pt>
                <c:pt idx="57">
                  <c:v>44440</c:v>
                </c:pt>
                <c:pt idx="58">
                  <c:v>44470</c:v>
                </c:pt>
                <c:pt idx="59">
                  <c:v>44501</c:v>
                </c:pt>
              </c:numCache>
            </c:numRef>
          </c:cat>
          <c:val>
            <c:numRef>
              <c:f>'Dashboard 1'!$AB$3:$AB$62</c:f>
              <c:numCache>
                <c:formatCode>_("$"* #,##0.00_);_("$"* \(#,##0.00\);_("$"* "-"??_);_(@_)</c:formatCode>
                <c:ptCount val="60"/>
                <c:pt idx="0">
                  <c:v>13.63</c:v>
                </c:pt>
                <c:pt idx="1">
                  <c:v>14.62</c:v>
                </c:pt>
                <c:pt idx="2">
                  <c:v>17.32</c:v>
                </c:pt>
                <c:pt idx="3">
                  <c:v>17.280000999999999</c:v>
                </c:pt>
                <c:pt idx="4">
                  <c:v>18.239999999999998</c:v>
                </c:pt>
                <c:pt idx="5">
                  <c:v>22.99</c:v>
                </c:pt>
                <c:pt idx="6">
                  <c:v>23.459999</c:v>
                </c:pt>
                <c:pt idx="7">
                  <c:v>26.35</c:v>
                </c:pt>
                <c:pt idx="8">
                  <c:v>26.110001</c:v>
                </c:pt>
                <c:pt idx="9">
                  <c:v>28.809999000000001</c:v>
                </c:pt>
                <c:pt idx="10">
                  <c:v>37.189999</c:v>
                </c:pt>
                <c:pt idx="11">
                  <c:v>39.220001000000003</c:v>
                </c:pt>
                <c:pt idx="12">
                  <c:v>34.669998</c:v>
                </c:pt>
                <c:pt idx="13">
                  <c:v>46.91</c:v>
                </c:pt>
                <c:pt idx="14">
                  <c:v>46.049999</c:v>
                </c:pt>
                <c:pt idx="15">
                  <c:v>49.200001</c:v>
                </c:pt>
                <c:pt idx="16">
                  <c:v>47.34</c:v>
                </c:pt>
                <c:pt idx="17">
                  <c:v>58.25</c:v>
                </c:pt>
                <c:pt idx="18">
                  <c:v>61.639999000000003</c:v>
                </c:pt>
                <c:pt idx="19">
                  <c:v>64.650002000000001</c:v>
                </c:pt>
                <c:pt idx="20">
                  <c:v>88.639999000000003</c:v>
                </c:pt>
                <c:pt idx="21">
                  <c:v>99.010002</c:v>
                </c:pt>
                <c:pt idx="22">
                  <c:v>73.449996999999996</c:v>
                </c:pt>
                <c:pt idx="23">
                  <c:v>69.839995999999999</c:v>
                </c:pt>
                <c:pt idx="24">
                  <c:v>56.09</c:v>
                </c:pt>
                <c:pt idx="25">
                  <c:v>71.349997999999999</c:v>
                </c:pt>
                <c:pt idx="26">
                  <c:v>81.239998</c:v>
                </c:pt>
                <c:pt idx="27">
                  <c:v>74.919998000000007</c:v>
                </c:pt>
                <c:pt idx="28">
                  <c:v>72.819999999999993</c:v>
                </c:pt>
                <c:pt idx="29">
                  <c:v>61.950001</c:v>
                </c:pt>
                <c:pt idx="30">
                  <c:v>72.529999000000004</c:v>
                </c:pt>
                <c:pt idx="31">
                  <c:v>80.410004000000001</c:v>
                </c:pt>
                <c:pt idx="32">
                  <c:v>61.84</c:v>
                </c:pt>
                <c:pt idx="33">
                  <c:v>61.950001</c:v>
                </c:pt>
                <c:pt idx="34">
                  <c:v>61.43</c:v>
                </c:pt>
                <c:pt idx="35">
                  <c:v>69.120002999999997</c:v>
                </c:pt>
                <c:pt idx="36">
                  <c:v>62.560001</c:v>
                </c:pt>
                <c:pt idx="37">
                  <c:v>74.690002000000007</c:v>
                </c:pt>
                <c:pt idx="38">
                  <c:v>83.330001999999993</c:v>
                </c:pt>
                <c:pt idx="39">
                  <c:v>52.380001</c:v>
                </c:pt>
                <c:pt idx="40">
                  <c:v>65.139999000000003</c:v>
                </c:pt>
                <c:pt idx="41">
                  <c:v>81.080001999999993</c:v>
                </c:pt>
                <c:pt idx="42">
                  <c:v>104.94000200000001</c:v>
                </c:pt>
                <c:pt idx="43">
                  <c:v>129.85000600000001</c:v>
                </c:pt>
                <c:pt idx="44">
                  <c:v>159.55999800000001</c:v>
                </c:pt>
                <c:pt idx="45">
                  <c:v>162.550003</c:v>
                </c:pt>
                <c:pt idx="46">
                  <c:v>154.88000500000001</c:v>
                </c:pt>
                <c:pt idx="47">
                  <c:v>210.96000699999999</c:v>
                </c:pt>
                <c:pt idx="48">
                  <c:v>217.63999899999999</c:v>
                </c:pt>
                <c:pt idx="49">
                  <c:v>215.96000699999999</c:v>
                </c:pt>
                <c:pt idx="50">
                  <c:v>230.029999</c:v>
                </c:pt>
                <c:pt idx="51">
                  <c:v>227.050003</c:v>
                </c:pt>
                <c:pt idx="52">
                  <c:v>244.820007</c:v>
                </c:pt>
                <c:pt idx="53">
                  <c:v>222.520004</c:v>
                </c:pt>
                <c:pt idx="54">
                  <c:v>243.800003</c:v>
                </c:pt>
                <c:pt idx="55">
                  <c:v>247.259995</c:v>
                </c:pt>
                <c:pt idx="56">
                  <c:v>268.07000699999998</c:v>
                </c:pt>
                <c:pt idx="57">
                  <c:v>239.83999600000001</c:v>
                </c:pt>
                <c:pt idx="58">
                  <c:v>254.5</c:v>
                </c:pt>
                <c:pt idx="59">
                  <c:v>211.30999800000001</c:v>
                </c:pt>
              </c:numCache>
            </c:numRef>
          </c:val>
          <c:smooth val="0"/>
          <c:extLst>
            <c:ext xmlns:c16="http://schemas.microsoft.com/office/drawing/2014/chart" uri="{C3380CC4-5D6E-409C-BE32-E72D297353CC}">
              <c16:uniqueId val="{00000001-1DD9-8D4B-94F1-5179115EBC32}"/>
            </c:ext>
          </c:extLst>
        </c:ser>
        <c:ser>
          <c:idx val="2"/>
          <c:order val="2"/>
          <c:tx>
            <c:strRef>
              <c:f>'Dashboard 1'!$AC$2</c:f>
              <c:strCache>
                <c:ptCount val="1"/>
                <c:pt idx="0">
                  <c:v> Closer Fiserv </c:v>
                </c:pt>
              </c:strCache>
            </c:strRef>
          </c:tx>
          <c:spPr>
            <a:ln w="28575" cap="rnd">
              <a:solidFill>
                <a:schemeClr val="accent2"/>
              </a:solidFill>
              <a:round/>
            </a:ln>
            <a:effectLst/>
          </c:spPr>
          <c:marker>
            <c:symbol val="none"/>
          </c:marker>
          <c:cat>
            <c:numRef>
              <c:f>'Dashboard 1'!$Z$3:$Z$62</c:f>
              <c:numCache>
                <c:formatCode>[$-409]mmm\-yy;@</c:formatCode>
                <c:ptCount val="60"/>
                <c:pt idx="0">
                  <c:v>42705</c:v>
                </c:pt>
                <c:pt idx="1">
                  <c:v>42736</c:v>
                </c:pt>
                <c:pt idx="2">
                  <c:v>42767</c:v>
                </c:pt>
                <c:pt idx="3">
                  <c:v>42795</c:v>
                </c:pt>
                <c:pt idx="4">
                  <c:v>42826</c:v>
                </c:pt>
                <c:pt idx="5">
                  <c:v>42856</c:v>
                </c:pt>
                <c:pt idx="6">
                  <c:v>42887</c:v>
                </c:pt>
                <c:pt idx="7">
                  <c:v>42917</c:v>
                </c:pt>
                <c:pt idx="8">
                  <c:v>42948</c:v>
                </c:pt>
                <c:pt idx="9">
                  <c:v>42979</c:v>
                </c:pt>
                <c:pt idx="10">
                  <c:v>43009</c:v>
                </c:pt>
                <c:pt idx="11">
                  <c:v>43040</c:v>
                </c:pt>
                <c:pt idx="12">
                  <c:v>43070</c:v>
                </c:pt>
                <c:pt idx="13">
                  <c:v>43101</c:v>
                </c:pt>
                <c:pt idx="14">
                  <c:v>43132</c:v>
                </c:pt>
                <c:pt idx="15">
                  <c:v>43160</c:v>
                </c:pt>
                <c:pt idx="16">
                  <c:v>43191</c:v>
                </c:pt>
                <c:pt idx="17">
                  <c:v>43221</c:v>
                </c:pt>
                <c:pt idx="18">
                  <c:v>43252</c:v>
                </c:pt>
                <c:pt idx="19">
                  <c:v>43282</c:v>
                </c:pt>
                <c:pt idx="20">
                  <c:v>43313</c:v>
                </c:pt>
                <c:pt idx="21">
                  <c:v>43344</c:v>
                </c:pt>
                <c:pt idx="22">
                  <c:v>43374</c:v>
                </c:pt>
                <c:pt idx="23">
                  <c:v>43405</c:v>
                </c:pt>
                <c:pt idx="24">
                  <c:v>43435</c:v>
                </c:pt>
                <c:pt idx="25">
                  <c:v>43466</c:v>
                </c:pt>
                <c:pt idx="26">
                  <c:v>43497</c:v>
                </c:pt>
                <c:pt idx="27">
                  <c:v>43525</c:v>
                </c:pt>
                <c:pt idx="28">
                  <c:v>43556</c:v>
                </c:pt>
                <c:pt idx="29">
                  <c:v>43586</c:v>
                </c:pt>
                <c:pt idx="30">
                  <c:v>43617</c:v>
                </c:pt>
                <c:pt idx="31">
                  <c:v>43647</c:v>
                </c:pt>
                <c:pt idx="32">
                  <c:v>43678</c:v>
                </c:pt>
                <c:pt idx="33">
                  <c:v>43709</c:v>
                </c:pt>
                <c:pt idx="34">
                  <c:v>43739</c:v>
                </c:pt>
                <c:pt idx="35">
                  <c:v>43770</c:v>
                </c:pt>
                <c:pt idx="36">
                  <c:v>43800</c:v>
                </c:pt>
                <c:pt idx="37">
                  <c:v>43831</c:v>
                </c:pt>
                <c:pt idx="38">
                  <c:v>43862</c:v>
                </c:pt>
                <c:pt idx="39">
                  <c:v>43891</c:v>
                </c:pt>
                <c:pt idx="40">
                  <c:v>43922</c:v>
                </c:pt>
                <c:pt idx="41">
                  <c:v>43952</c:v>
                </c:pt>
                <c:pt idx="42">
                  <c:v>43983</c:v>
                </c:pt>
                <c:pt idx="43">
                  <c:v>44013</c:v>
                </c:pt>
                <c:pt idx="44">
                  <c:v>44044</c:v>
                </c:pt>
                <c:pt idx="45">
                  <c:v>44075</c:v>
                </c:pt>
                <c:pt idx="46">
                  <c:v>44105</c:v>
                </c:pt>
                <c:pt idx="47">
                  <c:v>44136</c:v>
                </c:pt>
                <c:pt idx="48">
                  <c:v>44166</c:v>
                </c:pt>
                <c:pt idx="49">
                  <c:v>44197</c:v>
                </c:pt>
                <c:pt idx="50">
                  <c:v>44228</c:v>
                </c:pt>
                <c:pt idx="51">
                  <c:v>44256</c:v>
                </c:pt>
                <c:pt idx="52">
                  <c:v>44287</c:v>
                </c:pt>
                <c:pt idx="53">
                  <c:v>44317</c:v>
                </c:pt>
                <c:pt idx="54">
                  <c:v>44348</c:v>
                </c:pt>
                <c:pt idx="55">
                  <c:v>44378</c:v>
                </c:pt>
                <c:pt idx="56">
                  <c:v>44409</c:v>
                </c:pt>
                <c:pt idx="57">
                  <c:v>44440</c:v>
                </c:pt>
                <c:pt idx="58">
                  <c:v>44470</c:v>
                </c:pt>
                <c:pt idx="59">
                  <c:v>44501</c:v>
                </c:pt>
              </c:numCache>
            </c:numRef>
          </c:cat>
          <c:val>
            <c:numRef>
              <c:f>'Dashboard 1'!$AC$3:$AC$62</c:f>
              <c:numCache>
                <c:formatCode>_("$"* #,##0.00_);_("$"* \(#,##0.00\);_("$"* "-"??_);_(@_)</c:formatCode>
                <c:ptCount val="60"/>
                <c:pt idx="0">
                  <c:v>53.139999000000003</c:v>
                </c:pt>
                <c:pt idx="1">
                  <c:v>53.715000000000003</c:v>
                </c:pt>
                <c:pt idx="2">
                  <c:v>57.700001</c:v>
                </c:pt>
                <c:pt idx="3">
                  <c:v>57.654998999999997</c:v>
                </c:pt>
                <c:pt idx="4">
                  <c:v>59.57</c:v>
                </c:pt>
                <c:pt idx="5">
                  <c:v>62.639999000000003</c:v>
                </c:pt>
                <c:pt idx="6">
                  <c:v>61.169998</c:v>
                </c:pt>
                <c:pt idx="7">
                  <c:v>64.25</c:v>
                </c:pt>
                <c:pt idx="8">
                  <c:v>61.854999999999997</c:v>
                </c:pt>
                <c:pt idx="9">
                  <c:v>64.480002999999996</c:v>
                </c:pt>
                <c:pt idx="10">
                  <c:v>64.714995999999999</c:v>
                </c:pt>
                <c:pt idx="11">
                  <c:v>65.724997999999999</c:v>
                </c:pt>
                <c:pt idx="12">
                  <c:v>65.565002000000007</c:v>
                </c:pt>
                <c:pt idx="13">
                  <c:v>70.419998000000007</c:v>
                </c:pt>
                <c:pt idx="14">
                  <c:v>71.694999999999993</c:v>
                </c:pt>
                <c:pt idx="15">
                  <c:v>71.309997999999993</c:v>
                </c:pt>
                <c:pt idx="16">
                  <c:v>70.860000999999997</c:v>
                </c:pt>
                <c:pt idx="17">
                  <c:v>72.599997999999999</c:v>
                </c:pt>
                <c:pt idx="18">
                  <c:v>74.089995999999999</c:v>
                </c:pt>
                <c:pt idx="19">
                  <c:v>75.480002999999996</c:v>
                </c:pt>
                <c:pt idx="20">
                  <c:v>80.069999999999993</c:v>
                </c:pt>
                <c:pt idx="21">
                  <c:v>82.379997000000003</c:v>
                </c:pt>
                <c:pt idx="22">
                  <c:v>79.300003000000004</c:v>
                </c:pt>
                <c:pt idx="23">
                  <c:v>79.129997000000003</c:v>
                </c:pt>
                <c:pt idx="24">
                  <c:v>73.489998</c:v>
                </c:pt>
                <c:pt idx="25">
                  <c:v>82.93</c:v>
                </c:pt>
                <c:pt idx="26">
                  <c:v>84.690002000000007</c:v>
                </c:pt>
                <c:pt idx="27">
                  <c:v>88.279999000000004</c:v>
                </c:pt>
                <c:pt idx="28">
                  <c:v>87.239998</c:v>
                </c:pt>
                <c:pt idx="29">
                  <c:v>85.860000999999997</c:v>
                </c:pt>
                <c:pt idx="30">
                  <c:v>91.160004000000001</c:v>
                </c:pt>
                <c:pt idx="31">
                  <c:v>105.43</c:v>
                </c:pt>
                <c:pt idx="32">
                  <c:v>106.94000200000001</c:v>
                </c:pt>
                <c:pt idx="33">
                  <c:v>103.589996</c:v>
                </c:pt>
                <c:pt idx="34">
                  <c:v>106.139999</c:v>
                </c:pt>
                <c:pt idx="35">
                  <c:v>116.239998</c:v>
                </c:pt>
                <c:pt idx="36">
                  <c:v>115.629997</c:v>
                </c:pt>
                <c:pt idx="37">
                  <c:v>118.610001</c:v>
                </c:pt>
                <c:pt idx="38">
                  <c:v>109.360001</c:v>
                </c:pt>
                <c:pt idx="39">
                  <c:v>94.989998</c:v>
                </c:pt>
                <c:pt idx="40">
                  <c:v>103.05999799999999</c:v>
                </c:pt>
                <c:pt idx="41">
                  <c:v>106.769997</c:v>
                </c:pt>
                <c:pt idx="42">
                  <c:v>97.620002999999997</c:v>
                </c:pt>
                <c:pt idx="43">
                  <c:v>99.790001000000004</c:v>
                </c:pt>
                <c:pt idx="44">
                  <c:v>99.580001999999993</c:v>
                </c:pt>
                <c:pt idx="45">
                  <c:v>103.050003</c:v>
                </c:pt>
                <c:pt idx="46">
                  <c:v>95.470000999999996</c:v>
                </c:pt>
                <c:pt idx="47">
                  <c:v>115.18</c:v>
                </c:pt>
                <c:pt idx="48">
                  <c:v>113.860001</c:v>
                </c:pt>
                <c:pt idx="49">
                  <c:v>102.69000200000001</c:v>
                </c:pt>
                <c:pt idx="50">
                  <c:v>115.370003</c:v>
                </c:pt>
                <c:pt idx="51">
                  <c:v>119.040001</c:v>
                </c:pt>
                <c:pt idx="52">
                  <c:v>120.120003</c:v>
                </c:pt>
                <c:pt idx="53">
                  <c:v>115.199997</c:v>
                </c:pt>
                <c:pt idx="54">
                  <c:v>106.889999</c:v>
                </c:pt>
                <c:pt idx="55">
                  <c:v>115.110001</c:v>
                </c:pt>
                <c:pt idx="56">
                  <c:v>117.790001</c:v>
                </c:pt>
                <c:pt idx="57">
                  <c:v>108.5</c:v>
                </c:pt>
                <c:pt idx="58">
                  <c:v>98.489998</c:v>
                </c:pt>
                <c:pt idx="59">
                  <c:v>95.709998999999996</c:v>
                </c:pt>
              </c:numCache>
            </c:numRef>
          </c:val>
          <c:smooth val="0"/>
          <c:extLst>
            <c:ext xmlns:c16="http://schemas.microsoft.com/office/drawing/2014/chart" uri="{C3380CC4-5D6E-409C-BE32-E72D297353CC}">
              <c16:uniqueId val="{00000002-1DD9-8D4B-94F1-5179115EBC32}"/>
            </c:ext>
          </c:extLst>
        </c:ser>
        <c:ser>
          <c:idx val="3"/>
          <c:order val="3"/>
          <c:tx>
            <c:strRef>
              <c:f>'Dashboard 1'!$AD$2</c:f>
              <c:strCache>
                <c:ptCount val="1"/>
                <c:pt idx="0">
                  <c:v> Close Visa </c:v>
                </c:pt>
              </c:strCache>
            </c:strRef>
          </c:tx>
          <c:spPr>
            <a:ln w="28575" cap="rnd">
              <a:solidFill>
                <a:schemeClr val="accent4"/>
              </a:solidFill>
              <a:round/>
            </a:ln>
            <a:effectLst/>
          </c:spPr>
          <c:marker>
            <c:symbol val="none"/>
          </c:marker>
          <c:cat>
            <c:numRef>
              <c:f>'Dashboard 1'!$Z$3:$Z$62</c:f>
              <c:numCache>
                <c:formatCode>[$-409]mmm\-yy;@</c:formatCode>
                <c:ptCount val="60"/>
                <c:pt idx="0">
                  <c:v>42705</c:v>
                </c:pt>
                <c:pt idx="1">
                  <c:v>42736</c:v>
                </c:pt>
                <c:pt idx="2">
                  <c:v>42767</c:v>
                </c:pt>
                <c:pt idx="3">
                  <c:v>42795</c:v>
                </c:pt>
                <c:pt idx="4">
                  <c:v>42826</c:v>
                </c:pt>
                <c:pt idx="5">
                  <c:v>42856</c:v>
                </c:pt>
                <c:pt idx="6">
                  <c:v>42887</c:v>
                </c:pt>
                <c:pt idx="7">
                  <c:v>42917</c:v>
                </c:pt>
                <c:pt idx="8">
                  <c:v>42948</c:v>
                </c:pt>
                <c:pt idx="9">
                  <c:v>42979</c:v>
                </c:pt>
                <c:pt idx="10">
                  <c:v>43009</c:v>
                </c:pt>
                <c:pt idx="11">
                  <c:v>43040</c:v>
                </c:pt>
                <c:pt idx="12">
                  <c:v>43070</c:v>
                </c:pt>
                <c:pt idx="13">
                  <c:v>43101</c:v>
                </c:pt>
                <c:pt idx="14">
                  <c:v>43132</c:v>
                </c:pt>
                <c:pt idx="15">
                  <c:v>43160</c:v>
                </c:pt>
                <c:pt idx="16">
                  <c:v>43191</c:v>
                </c:pt>
                <c:pt idx="17">
                  <c:v>43221</c:v>
                </c:pt>
                <c:pt idx="18">
                  <c:v>43252</c:v>
                </c:pt>
                <c:pt idx="19">
                  <c:v>43282</c:v>
                </c:pt>
                <c:pt idx="20">
                  <c:v>43313</c:v>
                </c:pt>
                <c:pt idx="21">
                  <c:v>43344</c:v>
                </c:pt>
                <c:pt idx="22">
                  <c:v>43374</c:v>
                </c:pt>
                <c:pt idx="23">
                  <c:v>43405</c:v>
                </c:pt>
                <c:pt idx="24">
                  <c:v>43435</c:v>
                </c:pt>
                <c:pt idx="25">
                  <c:v>43466</c:v>
                </c:pt>
                <c:pt idx="26">
                  <c:v>43497</c:v>
                </c:pt>
                <c:pt idx="27">
                  <c:v>43525</c:v>
                </c:pt>
                <c:pt idx="28">
                  <c:v>43556</c:v>
                </c:pt>
                <c:pt idx="29">
                  <c:v>43586</c:v>
                </c:pt>
                <c:pt idx="30">
                  <c:v>43617</c:v>
                </c:pt>
                <c:pt idx="31">
                  <c:v>43647</c:v>
                </c:pt>
                <c:pt idx="32">
                  <c:v>43678</c:v>
                </c:pt>
                <c:pt idx="33">
                  <c:v>43709</c:v>
                </c:pt>
                <c:pt idx="34">
                  <c:v>43739</c:v>
                </c:pt>
                <c:pt idx="35">
                  <c:v>43770</c:v>
                </c:pt>
                <c:pt idx="36">
                  <c:v>43800</c:v>
                </c:pt>
                <c:pt idx="37">
                  <c:v>43831</c:v>
                </c:pt>
                <c:pt idx="38">
                  <c:v>43862</c:v>
                </c:pt>
                <c:pt idx="39">
                  <c:v>43891</c:v>
                </c:pt>
                <c:pt idx="40">
                  <c:v>43922</c:v>
                </c:pt>
                <c:pt idx="41">
                  <c:v>43952</c:v>
                </c:pt>
                <c:pt idx="42">
                  <c:v>43983</c:v>
                </c:pt>
                <c:pt idx="43">
                  <c:v>44013</c:v>
                </c:pt>
                <c:pt idx="44">
                  <c:v>44044</c:v>
                </c:pt>
                <c:pt idx="45">
                  <c:v>44075</c:v>
                </c:pt>
                <c:pt idx="46">
                  <c:v>44105</c:v>
                </c:pt>
                <c:pt idx="47">
                  <c:v>44136</c:v>
                </c:pt>
                <c:pt idx="48">
                  <c:v>44166</c:v>
                </c:pt>
                <c:pt idx="49">
                  <c:v>44197</c:v>
                </c:pt>
                <c:pt idx="50">
                  <c:v>44228</c:v>
                </c:pt>
                <c:pt idx="51">
                  <c:v>44256</c:v>
                </c:pt>
                <c:pt idx="52">
                  <c:v>44287</c:v>
                </c:pt>
                <c:pt idx="53">
                  <c:v>44317</c:v>
                </c:pt>
                <c:pt idx="54">
                  <c:v>44348</c:v>
                </c:pt>
                <c:pt idx="55">
                  <c:v>44378</c:v>
                </c:pt>
                <c:pt idx="56">
                  <c:v>44409</c:v>
                </c:pt>
                <c:pt idx="57">
                  <c:v>44440</c:v>
                </c:pt>
                <c:pt idx="58">
                  <c:v>44470</c:v>
                </c:pt>
                <c:pt idx="59">
                  <c:v>44501</c:v>
                </c:pt>
              </c:numCache>
            </c:numRef>
          </c:cat>
          <c:val>
            <c:numRef>
              <c:f>'Dashboard 1'!$AD$3:$AD$62</c:f>
              <c:numCache>
                <c:formatCode>_("$"* #,##0.00_);_("$"* \(#,##0.00\);_("$"* "-"??_);_(@_)</c:formatCode>
                <c:ptCount val="60"/>
                <c:pt idx="0">
                  <c:v>78.019997000000004</c:v>
                </c:pt>
                <c:pt idx="1">
                  <c:v>82.709998999999996</c:v>
                </c:pt>
                <c:pt idx="2">
                  <c:v>87.940002000000007</c:v>
                </c:pt>
                <c:pt idx="3">
                  <c:v>88.870002999999997</c:v>
                </c:pt>
                <c:pt idx="4">
                  <c:v>91.220000999999996</c:v>
                </c:pt>
                <c:pt idx="5">
                  <c:v>95.230002999999996</c:v>
                </c:pt>
                <c:pt idx="6">
                  <c:v>93.779999000000004</c:v>
                </c:pt>
                <c:pt idx="7">
                  <c:v>99.559997999999993</c:v>
                </c:pt>
                <c:pt idx="8">
                  <c:v>103.519997</c:v>
                </c:pt>
                <c:pt idx="9">
                  <c:v>105.239998</c:v>
                </c:pt>
                <c:pt idx="10">
                  <c:v>109.980003</c:v>
                </c:pt>
                <c:pt idx="11">
                  <c:v>112.589996</c:v>
                </c:pt>
                <c:pt idx="12">
                  <c:v>114.019997</c:v>
                </c:pt>
                <c:pt idx="13">
                  <c:v>124.230003</c:v>
                </c:pt>
                <c:pt idx="14">
                  <c:v>122.94000200000001</c:v>
                </c:pt>
                <c:pt idx="15">
                  <c:v>119.620003</c:v>
                </c:pt>
                <c:pt idx="16">
                  <c:v>126.879997</c:v>
                </c:pt>
                <c:pt idx="17">
                  <c:v>130.720001</c:v>
                </c:pt>
                <c:pt idx="18">
                  <c:v>132.449997</c:v>
                </c:pt>
                <c:pt idx="19">
                  <c:v>136.740005</c:v>
                </c:pt>
                <c:pt idx="20">
                  <c:v>146.88999899999999</c:v>
                </c:pt>
                <c:pt idx="21">
                  <c:v>150.08999600000001</c:v>
                </c:pt>
                <c:pt idx="22">
                  <c:v>137.85000600000001</c:v>
                </c:pt>
                <c:pt idx="23">
                  <c:v>141.71000699999999</c:v>
                </c:pt>
                <c:pt idx="24">
                  <c:v>131.94000199999999</c:v>
                </c:pt>
                <c:pt idx="25">
                  <c:v>135.009995</c:v>
                </c:pt>
                <c:pt idx="26">
                  <c:v>148.11999499999999</c:v>
                </c:pt>
                <c:pt idx="27">
                  <c:v>156.19000199999999</c:v>
                </c:pt>
                <c:pt idx="28">
                  <c:v>164.429993</c:v>
                </c:pt>
                <c:pt idx="29">
                  <c:v>161.33000200000001</c:v>
                </c:pt>
                <c:pt idx="30">
                  <c:v>173.550003</c:v>
                </c:pt>
                <c:pt idx="31">
                  <c:v>178</c:v>
                </c:pt>
                <c:pt idx="32">
                  <c:v>180.820007</c:v>
                </c:pt>
                <c:pt idx="33">
                  <c:v>172.009995</c:v>
                </c:pt>
                <c:pt idx="34">
                  <c:v>178.86000100000001</c:v>
                </c:pt>
                <c:pt idx="35">
                  <c:v>184.509995</c:v>
                </c:pt>
                <c:pt idx="36">
                  <c:v>187.89999399999999</c:v>
                </c:pt>
                <c:pt idx="37">
                  <c:v>198.970001</c:v>
                </c:pt>
                <c:pt idx="38">
                  <c:v>181.759995</c:v>
                </c:pt>
                <c:pt idx="39">
                  <c:v>161.11999499999999</c:v>
                </c:pt>
                <c:pt idx="40">
                  <c:v>178.720001</c:v>
                </c:pt>
                <c:pt idx="41">
                  <c:v>195.240005</c:v>
                </c:pt>
                <c:pt idx="42">
                  <c:v>193.16999799999999</c:v>
                </c:pt>
                <c:pt idx="43">
                  <c:v>190.39999399999999</c:v>
                </c:pt>
                <c:pt idx="44">
                  <c:v>211.990005</c:v>
                </c:pt>
                <c:pt idx="45">
                  <c:v>199.970001</c:v>
                </c:pt>
                <c:pt idx="46">
                  <c:v>181.71000699999999</c:v>
                </c:pt>
                <c:pt idx="47">
                  <c:v>210.35000600000001</c:v>
                </c:pt>
                <c:pt idx="48">
                  <c:v>218.729996</c:v>
                </c:pt>
                <c:pt idx="49">
                  <c:v>193.25</c:v>
                </c:pt>
                <c:pt idx="50">
                  <c:v>212.38999899999999</c:v>
                </c:pt>
                <c:pt idx="51">
                  <c:v>211.729996</c:v>
                </c:pt>
                <c:pt idx="52">
                  <c:v>233.55999800000001</c:v>
                </c:pt>
                <c:pt idx="53">
                  <c:v>227.300003</c:v>
                </c:pt>
                <c:pt idx="54">
                  <c:v>233.820007</c:v>
                </c:pt>
                <c:pt idx="55">
                  <c:v>246.38999899999999</c:v>
                </c:pt>
                <c:pt idx="56">
                  <c:v>229.10000600000001</c:v>
                </c:pt>
                <c:pt idx="57">
                  <c:v>222.75</c:v>
                </c:pt>
                <c:pt idx="58">
                  <c:v>211.770004</c:v>
                </c:pt>
                <c:pt idx="59">
                  <c:v>195.58000200000001</c:v>
                </c:pt>
              </c:numCache>
            </c:numRef>
          </c:val>
          <c:smooth val="0"/>
          <c:extLst>
            <c:ext xmlns:c16="http://schemas.microsoft.com/office/drawing/2014/chart" uri="{C3380CC4-5D6E-409C-BE32-E72D297353CC}">
              <c16:uniqueId val="{00000003-1DD9-8D4B-94F1-5179115EBC32}"/>
            </c:ext>
          </c:extLst>
        </c:ser>
        <c:dLbls>
          <c:showLegendKey val="0"/>
          <c:showVal val="0"/>
          <c:showCatName val="0"/>
          <c:showSerName val="0"/>
          <c:showPercent val="0"/>
          <c:showBubbleSize val="0"/>
        </c:dLbls>
        <c:smooth val="0"/>
        <c:axId val="2033165216"/>
        <c:axId val="1992237535"/>
      </c:lineChart>
      <c:dateAx>
        <c:axId val="203316521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237535"/>
        <c:crosses val="autoZero"/>
        <c:auto val="1"/>
        <c:lblOffset val="100"/>
        <c:baseTimeUnit val="months"/>
        <c:majorUnit val="3"/>
        <c:majorTimeUnit val="months"/>
      </c:dateAx>
      <c:valAx>
        <c:axId val="1992237535"/>
        <c:scaling>
          <c:orientation val="minMax"/>
          <c:max val="30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165216"/>
        <c:crosses val="autoZero"/>
        <c:crossBetween val="between"/>
        <c:majorUnit val="1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0070C0"/>
              </a:solidFill>
              <a:ln>
                <a:noFill/>
              </a:ln>
              <a:effectLst/>
            </c:spPr>
            <c:extLst>
              <c:ext xmlns:c16="http://schemas.microsoft.com/office/drawing/2014/chart" uri="{C3380CC4-5D6E-409C-BE32-E72D297353CC}">
                <c16:uniqueId val="{00000002-BF1B-5749-A13A-CE80E4A5C7F0}"/>
              </c:ext>
            </c:extLst>
          </c:dPt>
          <c:dPt>
            <c:idx val="1"/>
            <c:bubble3D val="0"/>
            <c:spPr>
              <a:solidFill>
                <a:schemeClr val="tx1"/>
              </a:solidFill>
              <a:ln>
                <a:noFill/>
              </a:ln>
              <a:effectLst/>
            </c:spPr>
            <c:extLst>
              <c:ext xmlns:c16="http://schemas.microsoft.com/office/drawing/2014/chart" uri="{C3380CC4-5D6E-409C-BE32-E72D297353CC}">
                <c16:uniqueId val="{00000003-BF1B-5749-A13A-CE80E4A5C7F0}"/>
              </c:ext>
            </c:extLst>
          </c:dPt>
          <c:dPt>
            <c:idx val="2"/>
            <c:bubble3D val="0"/>
            <c:spPr>
              <a:solidFill>
                <a:schemeClr val="accent2"/>
              </a:solidFill>
              <a:ln>
                <a:noFill/>
              </a:ln>
              <a:effectLst/>
            </c:spPr>
            <c:extLst>
              <c:ext xmlns:c16="http://schemas.microsoft.com/office/drawing/2014/chart" uri="{C3380CC4-5D6E-409C-BE32-E72D297353CC}">
                <c16:uniqueId val="{00000004-BF1B-5749-A13A-CE80E4A5C7F0}"/>
              </c:ext>
            </c:extLst>
          </c:dPt>
          <c:dPt>
            <c:idx val="3"/>
            <c:bubble3D val="0"/>
            <c:spPr>
              <a:solidFill>
                <a:schemeClr val="accent4"/>
              </a:solidFill>
              <a:ln>
                <a:noFill/>
              </a:ln>
              <a:effectLst/>
            </c:spPr>
            <c:extLst>
              <c:ext xmlns:c16="http://schemas.microsoft.com/office/drawing/2014/chart" uri="{C3380CC4-5D6E-409C-BE32-E72D297353CC}">
                <c16:uniqueId val="{00000005-BF1B-5749-A13A-CE80E4A5C7F0}"/>
              </c:ext>
            </c:extLst>
          </c:dPt>
          <c:dPt>
            <c:idx val="4"/>
            <c:bubble3D val="0"/>
            <c:spPr>
              <a:solidFill>
                <a:schemeClr val="bg2">
                  <a:lumMod val="50000"/>
                </a:schemeClr>
              </a:solidFill>
              <a:ln>
                <a:noFill/>
              </a:ln>
              <a:effectLst/>
            </c:spPr>
            <c:extLst>
              <c:ext xmlns:c16="http://schemas.microsoft.com/office/drawing/2014/chart" uri="{C3380CC4-5D6E-409C-BE32-E72D297353CC}">
                <c16:uniqueId val="{00000006-BF1B-5749-A13A-CE80E4A5C7F0}"/>
              </c:ext>
            </c:extLst>
          </c:dPt>
          <c:dPt>
            <c:idx val="5"/>
            <c:bubble3D val="0"/>
            <c:spPr>
              <a:solidFill>
                <a:schemeClr val="bg2">
                  <a:lumMod val="75000"/>
                </a:schemeClr>
              </a:solidFill>
              <a:ln>
                <a:noFill/>
              </a:ln>
              <a:effectLst/>
            </c:spPr>
            <c:extLst>
              <c:ext xmlns:c16="http://schemas.microsoft.com/office/drawing/2014/chart" uri="{C3380CC4-5D6E-409C-BE32-E72D297353CC}">
                <c16:uniqueId val="{00000007-BF1B-5749-A13A-CE80E4A5C7F0}"/>
              </c:ext>
            </c:extLst>
          </c:dPt>
          <c:dPt>
            <c:idx val="6"/>
            <c:bubble3D val="0"/>
            <c:spPr>
              <a:solidFill>
                <a:schemeClr val="bg2">
                  <a:lumMod val="90000"/>
                </a:schemeClr>
              </a:solidFill>
              <a:ln>
                <a:noFill/>
              </a:ln>
              <a:effectLst/>
            </c:spPr>
            <c:extLst>
              <c:ext xmlns:c16="http://schemas.microsoft.com/office/drawing/2014/chart" uri="{C3380CC4-5D6E-409C-BE32-E72D297353CC}">
                <c16:uniqueId val="{00000008-BF1B-5749-A13A-CE80E4A5C7F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1'!$Q$2:$W$2</c:f>
              <c:strCache>
                <c:ptCount val="7"/>
                <c:pt idx="0">
                  <c:v>PayPal</c:v>
                </c:pt>
                <c:pt idx="1">
                  <c:v>Square</c:v>
                </c:pt>
                <c:pt idx="2">
                  <c:v>Fiserv</c:v>
                </c:pt>
                <c:pt idx="3">
                  <c:v>Visa</c:v>
                </c:pt>
                <c:pt idx="4">
                  <c:v>MasterCard</c:v>
                </c:pt>
                <c:pt idx="5">
                  <c:v>American Express</c:v>
                </c:pt>
                <c:pt idx="6">
                  <c:v>Others</c:v>
                </c:pt>
              </c:strCache>
            </c:strRef>
          </c:cat>
          <c:val>
            <c:numRef>
              <c:f>'Dashboard 1'!$Q$8:$W$8</c:f>
              <c:numCache>
                <c:formatCode>0%</c:formatCode>
                <c:ptCount val="7"/>
                <c:pt idx="0">
                  <c:v>0.14682825373970082</c:v>
                </c:pt>
                <c:pt idx="1">
                  <c:v>0.12247553529051008</c:v>
                </c:pt>
                <c:pt idx="2">
                  <c:v>0.12788043623176812</c:v>
                </c:pt>
                <c:pt idx="3">
                  <c:v>0.12839639495507027</c:v>
                </c:pt>
                <c:pt idx="4">
                  <c:v>6.7318614510839134E-2</c:v>
                </c:pt>
                <c:pt idx="5">
                  <c:v>5.0999920006399489E-2</c:v>
                </c:pt>
                <c:pt idx="6">
                  <c:v>0.35610084526571206</c:v>
                </c:pt>
              </c:numCache>
            </c:numRef>
          </c:val>
          <c:extLst>
            <c:ext xmlns:c16="http://schemas.microsoft.com/office/drawing/2014/chart" uri="{C3380CC4-5D6E-409C-BE32-E72D297353CC}">
              <c16:uniqueId val="{00000000-BF1B-5749-A13A-CE80E4A5C7F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42651134276383"/>
          <c:y val="8.8630209641850213E-2"/>
          <c:w val="0.86618394840276347"/>
          <c:h val="0.71098304035243987"/>
        </c:manualLayout>
      </c:layout>
      <c:barChart>
        <c:barDir val="bar"/>
        <c:grouping val="percentStacked"/>
        <c:varyColors val="0"/>
        <c:ser>
          <c:idx val="0"/>
          <c:order val="0"/>
          <c:tx>
            <c:strRef>
              <c:f>'Dashboard 1'!$P$50</c:f>
              <c:strCache>
                <c:ptCount val="1"/>
                <c:pt idx="0">
                  <c:v>Operating Expenses</c:v>
                </c:pt>
              </c:strCache>
            </c:strRef>
          </c:tx>
          <c:spPr>
            <a:solidFill>
              <a:schemeClr val="accent1">
                <a:lumMod val="20000"/>
                <a:lumOff val="80000"/>
              </a:schemeClr>
            </a:solidFill>
            <a:ln>
              <a:noFill/>
            </a:ln>
            <a:effectLst/>
          </c:spPr>
          <c:invertIfNegative val="0"/>
          <c:cat>
            <c:numRef>
              <c:f>'Dashboard 1'!$Q$48:$S$48</c:f>
              <c:numCache>
                <c:formatCode>General</c:formatCode>
                <c:ptCount val="3"/>
                <c:pt idx="0">
                  <c:v>2018</c:v>
                </c:pt>
                <c:pt idx="1">
                  <c:v>2019</c:v>
                </c:pt>
                <c:pt idx="2">
                  <c:v>2020</c:v>
                </c:pt>
              </c:numCache>
            </c:numRef>
          </c:cat>
          <c:val>
            <c:numRef>
              <c:f>'Dashboard 1'!$Q$50:$S$50</c:f>
              <c:numCache>
                <c:formatCode>0</c:formatCode>
                <c:ptCount val="3"/>
                <c:pt idx="0">
                  <c:v>18165</c:v>
                </c:pt>
                <c:pt idx="1">
                  <c:v>15053</c:v>
                </c:pt>
                <c:pt idx="2">
                  <c:v>13257</c:v>
                </c:pt>
              </c:numCache>
            </c:numRef>
          </c:val>
          <c:extLst>
            <c:ext xmlns:c16="http://schemas.microsoft.com/office/drawing/2014/chart" uri="{C3380CC4-5D6E-409C-BE32-E72D297353CC}">
              <c16:uniqueId val="{00000000-B6CA-0948-8250-6AE622404803}"/>
            </c:ext>
          </c:extLst>
        </c:ser>
        <c:ser>
          <c:idx val="1"/>
          <c:order val="1"/>
          <c:tx>
            <c:strRef>
              <c:f>'Dashboard 1'!$P$51</c:f>
              <c:strCache>
                <c:ptCount val="1"/>
                <c:pt idx="0">
                  <c:v>Operating income</c:v>
                </c:pt>
              </c:strCache>
            </c:strRef>
          </c:tx>
          <c:spPr>
            <a:solidFill>
              <a:srgbClr val="0070C0"/>
            </a:solidFill>
            <a:ln>
              <a:noFill/>
            </a:ln>
            <a:effectLst/>
          </c:spPr>
          <c:invertIfNegative val="0"/>
          <c:dLbls>
            <c:dLbl>
              <c:idx val="0"/>
              <c:tx>
                <c:rich>
                  <a:bodyPr/>
                  <a:lstStyle/>
                  <a:p>
                    <a:fld id="{C73850E7-02C3-7E41-BD8B-842497C1328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6CA-0948-8250-6AE622404803}"/>
                </c:ext>
              </c:extLst>
            </c:dLbl>
            <c:dLbl>
              <c:idx val="1"/>
              <c:tx>
                <c:rich>
                  <a:bodyPr/>
                  <a:lstStyle/>
                  <a:p>
                    <a:fld id="{428BF969-F09C-924C-BAE1-37F563D3B3B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6CA-0948-8250-6AE622404803}"/>
                </c:ext>
              </c:extLst>
            </c:dLbl>
            <c:dLbl>
              <c:idx val="2"/>
              <c:tx>
                <c:rich>
                  <a:bodyPr/>
                  <a:lstStyle/>
                  <a:p>
                    <a:fld id="{98D572EB-3C82-1E45-8CB5-577102D3685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6CA-0948-8250-6AE62240480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'Dashboard 1'!$Q$48:$S$48</c:f>
              <c:numCache>
                <c:formatCode>General</c:formatCode>
                <c:ptCount val="3"/>
                <c:pt idx="0">
                  <c:v>2018</c:v>
                </c:pt>
                <c:pt idx="1">
                  <c:v>2019</c:v>
                </c:pt>
                <c:pt idx="2">
                  <c:v>2020</c:v>
                </c:pt>
              </c:numCache>
            </c:numRef>
          </c:cat>
          <c:val>
            <c:numRef>
              <c:f>'Dashboard 1'!$Q$51:$S$51</c:f>
              <c:numCache>
                <c:formatCode>0</c:formatCode>
                <c:ptCount val="3"/>
                <c:pt idx="0">
                  <c:v>3289</c:v>
                </c:pt>
                <c:pt idx="1">
                  <c:v>2719</c:v>
                </c:pt>
                <c:pt idx="2">
                  <c:v>2194</c:v>
                </c:pt>
              </c:numCache>
            </c:numRef>
          </c:val>
          <c:extLst>
            <c:ext xmlns:c15="http://schemas.microsoft.com/office/drawing/2012/chart" uri="{02D57815-91ED-43cb-92C2-25804820EDAC}">
              <c15:datalabelsRange>
                <c15:f>'Dashboard 1'!$Q$52:$S$52</c15:f>
                <c15:dlblRangeCache>
                  <c:ptCount val="3"/>
                  <c:pt idx="0">
                    <c:v>15%</c:v>
                  </c:pt>
                  <c:pt idx="1">
                    <c:v>15%</c:v>
                  </c:pt>
                  <c:pt idx="2">
                    <c:v>14%</c:v>
                  </c:pt>
                </c15:dlblRangeCache>
              </c15:datalabelsRange>
            </c:ext>
            <c:ext xmlns:c16="http://schemas.microsoft.com/office/drawing/2014/chart" uri="{C3380CC4-5D6E-409C-BE32-E72D297353CC}">
              <c16:uniqueId val="{00000001-B6CA-0948-8250-6AE622404803}"/>
            </c:ext>
          </c:extLst>
        </c:ser>
        <c:dLbls>
          <c:showLegendKey val="0"/>
          <c:showVal val="0"/>
          <c:showCatName val="0"/>
          <c:showSerName val="0"/>
          <c:showPercent val="0"/>
          <c:showBubbleSize val="0"/>
        </c:dLbls>
        <c:gapWidth val="150"/>
        <c:overlap val="100"/>
        <c:axId val="315469327"/>
        <c:axId val="341749423"/>
      </c:barChart>
      <c:catAx>
        <c:axId val="3154693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49423"/>
        <c:crosses val="autoZero"/>
        <c:auto val="1"/>
        <c:lblAlgn val="ctr"/>
        <c:lblOffset val="100"/>
        <c:noMultiLvlLbl val="0"/>
      </c:catAx>
      <c:valAx>
        <c:axId val="341749423"/>
        <c:scaling>
          <c:orientation val="minMax"/>
          <c:min val="0"/>
        </c:scaling>
        <c:delete val="1"/>
        <c:axPos val="t"/>
        <c:numFmt formatCode="0%" sourceLinked="1"/>
        <c:majorTickMark val="none"/>
        <c:minorTickMark val="none"/>
        <c:tickLblPos val="nextTo"/>
        <c:crossAx val="315469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'Dashboard 1'!$R$27</c:f>
              <c:strCache>
                <c:ptCount val="1"/>
                <c:pt idx="0">
                  <c:v>2021 industry revenue ($M)</c:v>
                </c:pt>
              </c:strCache>
            </c:strRef>
          </c:tx>
          <c:spPr>
            <a:solidFill>
              <a:schemeClr val="accent1">
                <a:lumMod val="20000"/>
                <a:lumOff val="80000"/>
              </a:schemeClr>
            </a:solidFill>
            <a:ln w="190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baseline="0">
                    <a:solidFill>
                      <a:srgbClr val="0070C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1'!$P$28:$P$32</c:f>
              <c:strCache>
                <c:ptCount val="5"/>
                <c:pt idx="0">
                  <c:v>Mobile wallent payments</c:v>
                </c:pt>
                <c:pt idx="1">
                  <c:v>Online payment authentication</c:v>
                </c:pt>
                <c:pt idx="2">
                  <c:v>Peer-to-peer (P2P) and money transfers</c:v>
                </c:pt>
                <c:pt idx="3">
                  <c:v>Online bill payment</c:v>
                </c:pt>
                <c:pt idx="4">
                  <c:v>Payment via depository institutions</c:v>
                </c:pt>
              </c:strCache>
            </c:strRef>
          </c:cat>
          <c:val>
            <c:numRef>
              <c:f>'Dashboard 1'!$R$28:$R$32</c:f>
              <c:numCache>
                <c:formatCode>_(* #,##0_);_(* \(#,##0\);_(* "-"??_);_(@_)</c:formatCode>
                <c:ptCount val="5"/>
                <c:pt idx="0">
                  <c:v>727.79199999999992</c:v>
                </c:pt>
                <c:pt idx="1">
                  <c:v>1007.7119999999999</c:v>
                </c:pt>
                <c:pt idx="2">
                  <c:v>1875.4640000000002</c:v>
                </c:pt>
                <c:pt idx="3">
                  <c:v>12092.544</c:v>
                </c:pt>
                <c:pt idx="4">
                  <c:v>12288.487999999999</c:v>
                </c:pt>
              </c:numCache>
            </c:numRef>
          </c:val>
          <c:extLst>
            <c:ext xmlns:c16="http://schemas.microsoft.com/office/drawing/2014/chart" uri="{C3380CC4-5D6E-409C-BE32-E72D297353CC}">
              <c16:uniqueId val="{00000000-64E7-1E48-8488-AF7ADD855474}"/>
            </c:ext>
          </c:extLst>
        </c:ser>
        <c:dLbls>
          <c:showLegendKey val="0"/>
          <c:showVal val="0"/>
          <c:showCatName val="1"/>
          <c:showSerName val="0"/>
          <c:showPercent val="0"/>
          <c:showBubbleSize val="0"/>
        </c:dLbls>
        <c:gapWidth val="100"/>
        <c:axId val="347160767"/>
        <c:axId val="347162447"/>
      </c:barChart>
      <c:catAx>
        <c:axId val="347160767"/>
        <c:scaling>
          <c:orientation val="minMax"/>
        </c:scaling>
        <c:delete val="0"/>
        <c:axPos val="l"/>
        <c:numFmt formatCode="General" sourceLinked="1"/>
        <c:majorTickMark val="out"/>
        <c:minorTickMark val="none"/>
        <c:tickLblPos val="high"/>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347162447"/>
        <c:crosses val="autoZero"/>
        <c:auto val="1"/>
        <c:lblAlgn val="ctr"/>
        <c:lblOffset val="100"/>
        <c:noMultiLvlLbl val="0"/>
      </c:catAx>
      <c:valAx>
        <c:axId val="347162447"/>
        <c:scaling>
          <c:orientation val="minMax"/>
          <c:max val="13000"/>
          <c:min val="0"/>
        </c:scaling>
        <c:delete val="1"/>
        <c:axPos val="b"/>
        <c:numFmt formatCode="_(* #,##0_);_(* \(#,##0\);_(* &quot;-&quot;??_);_(@_)" sourceLinked="1"/>
        <c:majorTickMark val="out"/>
        <c:minorTickMark val="none"/>
        <c:tickLblPos val="nextTo"/>
        <c:crossAx val="34716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04301029577751E-2"/>
          <c:y val="0.15441176470588236"/>
          <c:w val="0.89659139794084453"/>
          <c:h val="0.67507352941176468"/>
        </c:manualLayout>
      </c:layout>
      <c:areaChart>
        <c:grouping val="standard"/>
        <c:varyColors val="0"/>
        <c:ser>
          <c:idx val="1"/>
          <c:order val="0"/>
          <c:tx>
            <c:strRef>
              <c:f>'Dashboard 2'!$P$28</c:f>
              <c:strCache>
                <c:ptCount val="1"/>
                <c:pt idx="0">
                  <c:v>Cumulative capital provided to SMBs (US$ billion since 2013)</c:v>
                </c:pt>
              </c:strCache>
            </c:strRef>
          </c:tx>
          <c:spPr>
            <a:solidFill>
              <a:srgbClr val="0070C0"/>
            </a:solidFill>
            <a:ln>
              <a:noFill/>
            </a:ln>
            <a:effectLst/>
          </c:spPr>
          <c:dLbls>
            <c:dLbl>
              <c:idx val="0"/>
              <c:layout>
                <c:manualLayout>
                  <c:x val="2.569796273835872E-3"/>
                  <c:y val="-0.24264705882352947"/>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4916-7745-8E5C-C38C35F3104A}"/>
                </c:ext>
              </c:extLst>
            </c:dLbl>
            <c:dLbl>
              <c:idx val="1"/>
              <c:layout>
                <c:manualLayout>
                  <c:x val="5.139592547671744E-3"/>
                  <c:y val="-0.3455882352941177"/>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4916-7745-8E5C-C38C35F3104A}"/>
                </c:ext>
              </c:extLst>
            </c:dLbl>
            <c:dLbl>
              <c:idx val="2"/>
              <c:layout>
                <c:manualLayout>
                  <c:x val="2.569796273835872E-3"/>
                  <c:y val="-0.4117647058823529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4916-7745-8E5C-C38C35F3104A}"/>
                </c:ext>
              </c:extLst>
            </c:dLbl>
            <c:spPr>
              <a:noFill/>
              <a:ln>
                <a:noFill/>
              </a:ln>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 2'!$Q$23:$S$23</c:f>
              <c:numCache>
                <c:formatCode>General</c:formatCode>
                <c:ptCount val="3"/>
                <c:pt idx="0">
                  <c:v>2018</c:v>
                </c:pt>
                <c:pt idx="1">
                  <c:v>2019</c:v>
                </c:pt>
                <c:pt idx="2">
                  <c:v>2020</c:v>
                </c:pt>
              </c:numCache>
            </c:numRef>
          </c:cat>
          <c:val>
            <c:numRef>
              <c:f>'Dashboard 2'!$Q$28:$S$28</c:f>
              <c:numCache>
                <c:formatCode>General</c:formatCode>
                <c:ptCount val="3"/>
                <c:pt idx="0">
                  <c:v>10.3</c:v>
                </c:pt>
                <c:pt idx="1">
                  <c:v>16</c:v>
                </c:pt>
                <c:pt idx="2">
                  <c:v>20.7</c:v>
                </c:pt>
              </c:numCache>
            </c:numRef>
          </c:val>
          <c:extLst>
            <c:ext xmlns:c16="http://schemas.microsoft.com/office/drawing/2014/chart" uri="{C3380CC4-5D6E-409C-BE32-E72D297353CC}">
              <c16:uniqueId val="{00000001-4916-7745-8E5C-C38C35F3104A}"/>
            </c:ext>
          </c:extLst>
        </c:ser>
        <c:dLbls>
          <c:showLegendKey val="0"/>
          <c:showVal val="0"/>
          <c:showCatName val="0"/>
          <c:showSerName val="0"/>
          <c:showPercent val="0"/>
          <c:showBubbleSize val="0"/>
        </c:dLbls>
        <c:axId val="652468447"/>
        <c:axId val="739882767"/>
      </c:areaChart>
      <c:catAx>
        <c:axId val="65246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82767"/>
        <c:crosses val="autoZero"/>
        <c:auto val="1"/>
        <c:lblAlgn val="ctr"/>
        <c:lblOffset val="100"/>
        <c:noMultiLvlLbl val="0"/>
      </c:catAx>
      <c:valAx>
        <c:axId val="739882767"/>
        <c:scaling>
          <c:orientation val="minMax"/>
          <c:max val="21"/>
          <c:min val="0"/>
        </c:scaling>
        <c:delete val="1"/>
        <c:axPos val="l"/>
        <c:numFmt formatCode="General" sourceLinked="1"/>
        <c:majorTickMark val="out"/>
        <c:minorTickMark val="none"/>
        <c:tickLblPos val="nextTo"/>
        <c:crossAx val="6524684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0"/>
          <c:tx>
            <c:strRef>
              <c:f>'Dashboard 2'!$P$9</c:f>
              <c:strCache>
                <c:ptCount val="1"/>
                <c:pt idx="0">
                  <c:v>Consumer</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60000"/>
                        <a:lumOff val="4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 2'!$Q$7:$U$7</c:f>
              <c:numCache>
                <c:formatCode>General</c:formatCode>
                <c:ptCount val="5"/>
                <c:pt idx="0">
                  <c:v>2016</c:v>
                </c:pt>
                <c:pt idx="1">
                  <c:v>2017</c:v>
                </c:pt>
                <c:pt idx="2">
                  <c:v>2018</c:v>
                </c:pt>
                <c:pt idx="3">
                  <c:v>2019</c:v>
                </c:pt>
                <c:pt idx="4">
                  <c:v>2020</c:v>
                </c:pt>
              </c:numCache>
            </c:numRef>
          </c:cat>
          <c:val>
            <c:numRef>
              <c:f>'Dashboard 2'!$Q$9:$U$9</c:f>
              <c:numCache>
                <c:formatCode>General</c:formatCode>
                <c:ptCount val="5"/>
                <c:pt idx="0" formatCode="0">
                  <c:v>182</c:v>
                </c:pt>
                <c:pt idx="1">
                  <c:v>209</c:v>
                </c:pt>
                <c:pt idx="2">
                  <c:v>246</c:v>
                </c:pt>
                <c:pt idx="3">
                  <c:v>281</c:v>
                </c:pt>
                <c:pt idx="4">
                  <c:v>348</c:v>
                </c:pt>
              </c:numCache>
            </c:numRef>
          </c:val>
          <c:extLst>
            <c:ext xmlns:c16="http://schemas.microsoft.com/office/drawing/2014/chart" uri="{C3380CC4-5D6E-409C-BE32-E72D297353CC}">
              <c16:uniqueId val="{00000000-E37A-DF44-95FB-1E1241A04EB1}"/>
            </c:ext>
          </c:extLst>
        </c:ser>
        <c:ser>
          <c:idx val="2"/>
          <c:order val="1"/>
          <c:tx>
            <c:strRef>
              <c:f>'Dashboard 2'!$P$10</c:f>
              <c:strCache>
                <c:ptCount val="1"/>
                <c:pt idx="0">
                  <c:v>Merchant</c:v>
                </c:pt>
              </c:strCache>
            </c:strRef>
          </c:tx>
          <c:spPr>
            <a:solidFill>
              <a:srgbClr val="0070C0"/>
            </a:solidFill>
            <a:ln>
              <a:noFill/>
            </a:ln>
            <a:effectLst/>
          </c:spPr>
          <c:invertIfNegative val="0"/>
          <c:dLbls>
            <c:spPr>
              <a:solidFill>
                <a:srgbClr val="0070C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 2'!$Q$7:$U$7</c:f>
              <c:numCache>
                <c:formatCode>General</c:formatCode>
                <c:ptCount val="5"/>
                <c:pt idx="0">
                  <c:v>2016</c:v>
                </c:pt>
                <c:pt idx="1">
                  <c:v>2017</c:v>
                </c:pt>
                <c:pt idx="2">
                  <c:v>2018</c:v>
                </c:pt>
                <c:pt idx="3">
                  <c:v>2019</c:v>
                </c:pt>
                <c:pt idx="4">
                  <c:v>2020</c:v>
                </c:pt>
              </c:numCache>
            </c:numRef>
          </c:cat>
          <c:val>
            <c:numRef>
              <c:f>'Dashboard 2'!$Q$10:$U$10</c:f>
              <c:numCache>
                <c:formatCode>General</c:formatCode>
                <c:ptCount val="5"/>
                <c:pt idx="0">
                  <c:v>15</c:v>
                </c:pt>
                <c:pt idx="1">
                  <c:v>18</c:v>
                </c:pt>
                <c:pt idx="2">
                  <c:v>21</c:v>
                </c:pt>
                <c:pt idx="3">
                  <c:v>24</c:v>
                </c:pt>
                <c:pt idx="4">
                  <c:v>29</c:v>
                </c:pt>
              </c:numCache>
            </c:numRef>
          </c:val>
          <c:extLst>
            <c:ext xmlns:c16="http://schemas.microsoft.com/office/drawing/2014/chart" uri="{C3380CC4-5D6E-409C-BE32-E72D297353CC}">
              <c16:uniqueId val="{00000001-E37A-DF44-95FB-1E1241A04EB1}"/>
            </c:ext>
          </c:extLst>
        </c:ser>
        <c:dLbls>
          <c:showLegendKey val="0"/>
          <c:showVal val="0"/>
          <c:showCatName val="0"/>
          <c:showSerName val="0"/>
          <c:showPercent val="0"/>
          <c:showBubbleSize val="0"/>
        </c:dLbls>
        <c:gapWidth val="75"/>
        <c:overlap val="100"/>
        <c:axId val="631413759"/>
        <c:axId val="632186303"/>
      </c:barChart>
      <c:catAx>
        <c:axId val="6314137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86303"/>
        <c:crosses val="autoZero"/>
        <c:auto val="1"/>
        <c:lblAlgn val="ctr"/>
        <c:lblOffset val="100"/>
        <c:noMultiLvlLbl val="0"/>
      </c:catAx>
      <c:valAx>
        <c:axId val="632186303"/>
        <c:scaling>
          <c:orientation val="minMax"/>
          <c:max val="380"/>
          <c:min val="0"/>
        </c:scaling>
        <c:delete val="1"/>
        <c:axPos val="t"/>
        <c:numFmt formatCode="0" sourceLinked="1"/>
        <c:majorTickMark val="none"/>
        <c:minorTickMark val="none"/>
        <c:tickLblPos val="nextTo"/>
        <c:crossAx val="631413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 2'!$P$4</c:f>
              <c:strCache>
                <c:ptCount val="1"/>
                <c:pt idx="0">
                  <c:v>Number of payment transactions</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 2'!$Q$3:$U$3</c:f>
              <c:numCache>
                <c:formatCode>General</c:formatCode>
                <c:ptCount val="5"/>
                <c:pt idx="0">
                  <c:v>2016</c:v>
                </c:pt>
                <c:pt idx="1">
                  <c:v>2017</c:v>
                </c:pt>
                <c:pt idx="2">
                  <c:v>2018</c:v>
                </c:pt>
                <c:pt idx="3">
                  <c:v>2019</c:v>
                </c:pt>
                <c:pt idx="4">
                  <c:v>2020</c:v>
                </c:pt>
              </c:numCache>
            </c:numRef>
          </c:cat>
          <c:val>
            <c:numRef>
              <c:f>'Dashboard 2'!$Q$4:$U$4</c:f>
              <c:numCache>
                <c:formatCode>General</c:formatCode>
                <c:ptCount val="5"/>
                <c:pt idx="0" formatCode="0.0">
                  <c:v>6.1</c:v>
                </c:pt>
                <c:pt idx="1">
                  <c:v>7.6</c:v>
                </c:pt>
                <c:pt idx="2">
                  <c:v>9.9</c:v>
                </c:pt>
                <c:pt idx="3">
                  <c:v>12.4</c:v>
                </c:pt>
                <c:pt idx="4">
                  <c:v>15.4</c:v>
                </c:pt>
              </c:numCache>
            </c:numRef>
          </c:val>
          <c:extLst>
            <c:ext xmlns:c16="http://schemas.microsoft.com/office/drawing/2014/chart" uri="{C3380CC4-5D6E-409C-BE32-E72D297353CC}">
              <c16:uniqueId val="{00000000-640B-1841-803E-AFE351CAE591}"/>
            </c:ext>
          </c:extLst>
        </c:ser>
        <c:dLbls>
          <c:showLegendKey val="0"/>
          <c:showVal val="0"/>
          <c:showCatName val="0"/>
          <c:showSerName val="0"/>
          <c:showPercent val="0"/>
          <c:showBubbleSize val="0"/>
        </c:dLbls>
        <c:gapWidth val="219"/>
        <c:overlap val="-27"/>
        <c:axId val="678304639"/>
        <c:axId val="678306287"/>
      </c:barChart>
      <c:catAx>
        <c:axId val="67830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06287"/>
        <c:crosses val="autoZero"/>
        <c:auto val="1"/>
        <c:lblAlgn val="ctr"/>
        <c:lblOffset val="100"/>
        <c:noMultiLvlLbl val="0"/>
      </c:catAx>
      <c:valAx>
        <c:axId val="678306287"/>
        <c:scaling>
          <c:orientation val="minMax"/>
          <c:max val="16"/>
        </c:scaling>
        <c:delete val="1"/>
        <c:axPos val="l"/>
        <c:numFmt formatCode="0.0" sourceLinked="1"/>
        <c:majorTickMark val="none"/>
        <c:minorTickMark val="none"/>
        <c:tickLblPos val="nextTo"/>
        <c:crossAx val="6783046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'Dashboard 2'!$Q$14</c:f>
              <c:strCache>
                <c:ptCount val="1"/>
                <c:pt idx="0">
                  <c:v>PayPal</c:v>
                </c:pt>
              </c:strCache>
            </c:strRef>
          </c:tx>
          <c:spPr>
            <a:ln w="19050" cap="rnd">
              <a:noFill/>
              <a:round/>
            </a:ln>
            <a:effectLst/>
          </c:spPr>
          <c:marker>
            <c:symbol val="circle"/>
            <c:size val="10"/>
            <c:spPr>
              <a:solidFill>
                <a:srgbClr val="0070C0"/>
              </a:solidFill>
              <a:ln w="9525">
                <a:noFill/>
              </a:ln>
              <a:effectLst/>
            </c:spPr>
          </c:marker>
          <c:dLbls>
            <c:dLbl>
              <c:idx val="0"/>
              <c:tx>
                <c:rich>
                  <a:bodyPr/>
                  <a:lstStyle/>
                  <a:p>
                    <a:fld id="{E6C75F9F-220C-5B46-9EB4-5154AC4732C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36A-1241-BB1B-EDFA14B3E4B2}"/>
                </c:ext>
              </c:extLst>
            </c:dLbl>
            <c:dLbl>
              <c:idx val="1"/>
              <c:tx>
                <c:rich>
                  <a:bodyPr/>
                  <a:lstStyle/>
                  <a:p>
                    <a:fld id="{5FDDE9D5-92DD-4C47-92F1-67960D3C41C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36A-1241-BB1B-EDFA14B3E4B2}"/>
                </c:ext>
              </c:extLst>
            </c:dLbl>
            <c:dLbl>
              <c:idx val="2"/>
              <c:tx>
                <c:rich>
                  <a:bodyPr/>
                  <a:lstStyle/>
                  <a:p>
                    <a:fld id="{036CBBAF-321D-CA4A-BF75-16C3275F8C5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36A-1241-BB1B-EDFA14B3E4B2}"/>
                </c:ext>
              </c:extLst>
            </c:dLbl>
            <c:dLbl>
              <c:idx val="3"/>
              <c:tx>
                <c:rich>
                  <a:bodyPr/>
                  <a:lstStyle/>
                  <a:p>
                    <a:fld id="{AA0217B0-AB70-5A43-A0F3-3DC9974AD87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C36A-1241-BB1B-EDFA14B3E4B2}"/>
                </c:ext>
              </c:extLst>
            </c:dLbl>
            <c:dLbl>
              <c:idx val="4"/>
              <c:tx>
                <c:rich>
                  <a:bodyPr/>
                  <a:lstStyle/>
                  <a:p>
                    <a:fld id="{1998A062-9F1D-6542-BD48-6B5718F1735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C36A-1241-BB1B-EDFA14B3E4B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'Dashboard 2'!$V$15:$V$19</c:f>
              <c:numCache>
                <c:formatCode>General</c:formatCode>
                <c:ptCount val="5"/>
                <c:pt idx="0">
                  <c:v>1</c:v>
                </c:pt>
                <c:pt idx="1">
                  <c:v>2</c:v>
                </c:pt>
                <c:pt idx="2">
                  <c:v>3</c:v>
                </c:pt>
                <c:pt idx="3">
                  <c:v>4</c:v>
                </c:pt>
                <c:pt idx="4">
                  <c:v>5</c:v>
                </c:pt>
              </c:numCache>
            </c:numRef>
          </c:xVal>
          <c:yVal>
            <c:numRef>
              <c:f>'Dashboard 2'!$X$15:$X$19</c:f>
              <c:numCache>
                <c:formatCode>General</c:formatCode>
                <c:ptCount val="5"/>
                <c:pt idx="0">
                  <c:v>2</c:v>
                </c:pt>
                <c:pt idx="1">
                  <c:v>2</c:v>
                </c:pt>
                <c:pt idx="2">
                  <c:v>2</c:v>
                </c:pt>
                <c:pt idx="3">
                  <c:v>2</c:v>
                </c:pt>
                <c:pt idx="4">
                  <c:v>2</c:v>
                </c:pt>
              </c:numCache>
            </c:numRef>
          </c:yVal>
          <c:smooth val="0"/>
          <c:extLst>
            <c:ext xmlns:c15="http://schemas.microsoft.com/office/drawing/2012/chart" uri="{02D57815-91ED-43cb-92C2-25804820EDAC}">
              <c15:datalabelsRange>
                <c15:f>'Dashboard 2'!$Q$15:$Q$19</c15:f>
                <c15:dlblRangeCache>
                  <c:ptCount val="5"/>
                  <c:pt idx="0">
                    <c:v> $354 </c:v>
                  </c:pt>
                  <c:pt idx="1">
                    <c:v> $451 </c:v>
                  </c:pt>
                  <c:pt idx="2">
                    <c:v> $578 </c:v>
                  </c:pt>
                  <c:pt idx="3">
                    <c:v> $712 </c:v>
                  </c:pt>
                  <c:pt idx="4">
                    <c:v> $936 </c:v>
                  </c:pt>
                </c15:dlblRangeCache>
              </c15:datalabelsRange>
            </c:ext>
            <c:ext xmlns:c16="http://schemas.microsoft.com/office/drawing/2014/chart" uri="{C3380CC4-5D6E-409C-BE32-E72D297353CC}">
              <c16:uniqueId val="{00000000-C36A-1241-BB1B-EDFA14B3E4B2}"/>
            </c:ext>
          </c:extLst>
        </c:ser>
        <c:ser>
          <c:idx val="1"/>
          <c:order val="1"/>
          <c:tx>
            <c:strRef>
              <c:f>'Dashboard 2'!$R$14</c:f>
              <c:strCache>
                <c:ptCount val="1"/>
                <c:pt idx="0">
                  <c:v>Square</c:v>
                </c:pt>
              </c:strCache>
            </c:strRef>
          </c:tx>
          <c:spPr>
            <a:ln w="25400" cap="rnd">
              <a:noFill/>
              <a:round/>
            </a:ln>
            <a:effectLst/>
          </c:spPr>
          <c:marker>
            <c:symbol val="circle"/>
            <c:size val="10"/>
            <c:spPr>
              <a:solidFill>
                <a:schemeClr val="tx1"/>
              </a:solidFill>
              <a:ln w="9525">
                <a:noFill/>
              </a:ln>
              <a:effectLst/>
            </c:spPr>
          </c:marker>
          <c:dLbls>
            <c:dLbl>
              <c:idx val="0"/>
              <c:tx>
                <c:rich>
                  <a:bodyPr/>
                  <a:lstStyle/>
                  <a:p>
                    <a:fld id="{F2393CCB-CA18-6841-95A6-C0CC4C9D812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36A-1241-BB1B-EDFA14B3E4B2}"/>
                </c:ext>
              </c:extLst>
            </c:dLbl>
            <c:dLbl>
              <c:idx val="1"/>
              <c:tx>
                <c:rich>
                  <a:bodyPr/>
                  <a:lstStyle/>
                  <a:p>
                    <a:fld id="{857061D0-D6F4-D24D-A144-3BA5788AA0A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36A-1241-BB1B-EDFA14B3E4B2}"/>
                </c:ext>
              </c:extLst>
            </c:dLbl>
            <c:dLbl>
              <c:idx val="2"/>
              <c:tx>
                <c:rich>
                  <a:bodyPr/>
                  <a:lstStyle/>
                  <a:p>
                    <a:fld id="{1AD1A6AC-CB1C-194F-80D8-CD8F14095AB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36A-1241-BB1B-EDFA14B3E4B2}"/>
                </c:ext>
              </c:extLst>
            </c:dLbl>
            <c:dLbl>
              <c:idx val="3"/>
              <c:tx>
                <c:rich>
                  <a:bodyPr/>
                  <a:lstStyle/>
                  <a:p>
                    <a:fld id="{8AE16BDF-BB9D-0243-AB4C-64DF45B84AE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36A-1241-BB1B-EDFA14B3E4B2}"/>
                </c:ext>
              </c:extLst>
            </c:dLbl>
            <c:dLbl>
              <c:idx val="4"/>
              <c:tx>
                <c:rich>
                  <a:bodyPr/>
                  <a:lstStyle/>
                  <a:p>
                    <a:fld id="{974B2BD9-6B45-924C-9614-A0484637769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36A-1241-BB1B-EDFA14B3E4B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'Dashboard 2'!$W$15:$W$19</c:f>
              <c:numCache>
                <c:formatCode>General</c:formatCode>
                <c:ptCount val="5"/>
                <c:pt idx="0">
                  <c:v>1</c:v>
                </c:pt>
                <c:pt idx="1">
                  <c:v>2</c:v>
                </c:pt>
                <c:pt idx="2">
                  <c:v>3</c:v>
                </c:pt>
                <c:pt idx="3">
                  <c:v>4</c:v>
                </c:pt>
                <c:pt idx="4">
                  <c:v>5</c:v>
                </c:pt>
              </c:numCache>
            </c:numRef>
          </c:xVal>
          <c:yVal>
            <c:numRef>
              <c:f>'Dashboard 2'!$Y$15:$Y$19</c:f>
              <c:numCache>
                <c:formatCode>General</c:formatCode>
                <c:ptCount val="5"/>
                <c:pt idx="0">
                  <c:v>1</c:v>
                </c:pt>
                <c:pt idx="1">
                  <c:v>1</c:v>
                </c:pt>
                <c:pt idx="2">
                  <c:v>1</c:v>
                </c:pt>
                <c:pt idx="3">
                  <c:v>1</c:v>
                </c:pt>
                <c:pt idx="4">
                  <c:v>1</c:v>
                </c:pt>
              </c:numCache>
            </c:numRef>
          </c:yVal>
          <c:smooth val="0"/>
          <c:extLst>
            <c:ext xmlns:c15="http://schemas.microsoft.com/office/drawing/2012/chart" uri="{02D57815-91ED-43cb-92C2-25804820EDAC}">
              <c15:datalabelsRange>
                <c15:f>'Dashboard 2'!$R$15:$R$19</c15:f>
                <c15:dlblRangeCache>
                  <c:ptCount val="5"/>
                  <c:pt idx="0">
                    <c:v> $50 </c:v>
                  </c:pt>
                  <c:pt idx="1">
                    <c:v> $65 </c:v>
                  </c:pt>
                  <c:pt idx="2">
                    <c:v> $85 </c:v>
                  </c:pt>
                  <c:pt idx="3">
                    <c:v> $106 </c:v>
                  </c:pt>
                  <c:pt idx="4">
                    <c:v> $112 </c:v>
                  </c:pt>
                </c15:dlblRangeCache>
              </c15:datalabelsRange>
            </c:ext>
            <c:ext xmlns:c16="http://schemas.microsoft.com/office/drawing/2014/chart" uri="{C3380CC4-5D6E-409C-BE32-E72D297353CC}">
              <c16:uniqueId val="{00000002-C36A-1241-BB1B-EDFA14B3E4B2}"/>
            </c:ext>
          </c:extLst>
        </c:ser>
        <c:dLbls>
          <c:showLegendKey val="0"/>
          <c:showVal val="0"/>
          <c:showCatName val="0"/>
          <c:showSerName val="0"/>
          <c:showPercent val="0"/>
          <c:showBubbleSize val="0"/>
        </c:dLbls>
        <c:axId val="446323503"/>
        <c:axId val="445850975"/>
      </c:scatterChart>
      <c:valAx>
        <c:axId val="446323503"/>
        <c:scaling>
          <c:orientation val="minMax"/>
        </c:scaling>
        <c:delete val="1"/>
        <c:axPos val="b"/>
        <c:numFmt formatCode="General" sourceLinked="1"/>
        <c:majorTickMark val="none"/>
        <c:minorTickMark val="none"/>
        <c:tickLblPos val="nextTo"/>
        <c:crossAx val="445850975"/>
        <c:crosses val="autoZero"/>
        <c:crossBetween val="midCat"/>
      </c:valAx>
      <c:valAx>
        <c:axId val="445850975"/>
        <c:scaling>
          <c:orientation val="minMax"/>
          <c:max val="3"/>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46323503"/>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4018826773969829E-2"/>
          <c:y val="3.0517643627879849E-2"/>
          <c:w val="0.95070193064410524"/>
          <c:h val="1"/>
        </c:manualLayout>
      </c:layout>
      <c:doughnutChart>
        <c:varyColors val="1"/>
        <c:ser>
          <c:idx val="0"/>
          <c:order val="0"/>
          <c:tx>
            <c:strRef>
              <c:f>'Dashboard 2'!$Q$37</c:f>
              <c:strCache>
                <c:ptCount val="1"/>
                <c:pt idx="0">
                  <c:v>Category</c:v>
                </c:pt>
              </c:strCache>
            </c:strRef>
          </c:tx>
          <c:spPr>
            <a:ln>
              <a:noFill/>
            </a:ln>
          </c:spPr>
          <c:dPt>
            <c:idx val="0"/>
            <c:bubble3D val="0"/>
            <c:spPr>
              <a:solidFill>
                <a:srgbClr val="0070C0"/>
              </a:solidFill>
              <a:ln w="19050">
                <a:noFill/>
              </a:ln>
              <a:effectLst/>
            </c:spPr>
            <c:extLst>
              <c:ext xmlns:c16="http://schemas.microsoft.com/office/drawing/2014/chart" uri="{C3380CC4-5D6E-409C-BE32-E72D297353CC}">
                <c16:uniqueId val="{00000001-6707-8244-A743-0C5E2712B1D9}"/>
              </c:ext>
            </c:extLst>
          </c:dPt>
          <c:dPt>
            <c:idx val="1"/>
            <c:bubble3D val="0"/>
            <c:spPr>
              <a:solidFill>
                <a:schemeClr val="accent4"/>
              </a:solidFill>
              <a:ln w="19050">
                <a:noFill/>
              </a:ln>
              <a:effectLst/>
            </c:spPr>
            <c:extLst>
              <c:ext xmlns:c16="http://schemas.microsoft.com/office/drawing/2014/chart" uri="{C3380CC4-5D6E-409C-BE32-E72D297353CC}">
                <c16:uniqueId val="{00000003-6707-8244-A743-0C5E2712B1D9}"/>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6707-8244-A743-0C5E2712B1D9}"/>
              </c:ext>
            </c:extLst>
          </c:dPt>
          <c:dPt>
            <c:idx val="3"/>
            <c:bubble3D val="0"/>
            <c:spPr>
              <a:solidFill>
                <a:srgbClr val="00B050"/>
              </a:solidFill>
              <a:ln w="19050">
                <a:noFill/>
              </a:ln>
              <a:effectLst/>
            </c:spPr>
            <c:extLst>
              <c:ext xmlns:c16="http://schemas.microsoft.com/office/drawing/2014/chart" uri="{C3380CC4-5D6E-409C-BE32-E72D297353CC}">
                <c16:uniqueId val="{00000007-6707-8244-A743-0C5E2712B1D9}"/>
              </c:ext>
            </c:extLst>
          </c:dPt>
          <c:dPt>
            <c:idx val="4"/>
            <c:bubble3D val="0"/>
            <c:spPr>
              <a:noFill/>
              <a:ln w="19050">
                <a:noFill/>
              </a:ln>
              <a:effectLst/>
            </c:spPr>
            <c:extLst>
              <c:ext xmlns:c16="http://schemas.microsoft.com/office/drawing/2014/chart" uri="{C3380CC4-5D6E-409C-BE32-E72D297353CC}">
                <c16:uniqueId val="{00000009-6707-8244-A743-0C5E2712B1D9}"/>
              </c:ext>
            </c:extLst>
          </c:dPt>
          <c:val>
            <c:numRef>
              <c:f>'Dashboard 2'!$Q$38:$Q$42</c:f>
              <c:numCache>
                <c:formatCode>General</c:formatCode>
                <c:ptCount val="5"/>
                <c:pt idx="0">
                  <c:v>100</c:v>
                </c:pt>
                <c:pt idx="1">
                  <c:v>0</c:v>
                </c:pt>
                <c:pt idx="2">
                  <c:v>0</c:v>
                </c:pt>
                <c:pt idx="3">
                  <c:v>0</c:v>
                </c:pt>
                <c:pt idx="4">
                  <c:v>100</c:v>
                </c:pt>
              </c:numCache>
            </c:numRef>
          </c:val>
          <c:extLst>
            <c:ext xmlns:c16="http://schemas.microsoft.com/office/drawing/2014/chart" uri="{C3380CC4-5D6E-409C-BE32-E72D297353CC}">
              <c16:uniqueId val="{0000000A-6707-8244-A743-0C5E2712B1D9}"/>
            </c:ext>
          </c:extLst>
        </c:ser>
        <c:dLbls>
          <c:showLegendKey val="0"/>
          <c:showVal val="0"/>
          <c:showCatName val="0"/>
          <c:showSerName val="0"/>
          <c:showPercent val="0"/>
          <c:showBubbleSize val="0"/>
          <c:showLeaderLines val="1"/>
        </c:dLbls>
        <c:firstSliceAng val="270"/>
        <c:holeSize val="60"/>
      </c:doughnutChart>
      <c:pieChart>
        <c:varyColors val="1"/>
        <c:ser>
          <c:idx val="1"/>
          <c:order val="1"/>
          <c:tx>
            <c:strRef>
              <c:f>'Dashboard 2'!$S$37</c:f>
              <c:strCache>
                <c:ptCount val="1"/>
                <c:pt idx="0">
                  <c:v>Pointer</c:v>
                </c:pt>
              </c:strCache>
            </c:strRef>
          </c:tx>
          <c:dPt>
            <c:idx val="0"/>
            <c:bubble3D val="0"/>
            <c:spPr>
              <a:noFill/>
              <a:ln w="19050">
                <a:solidFill>
                  <a:schemeClr val="lt1"/>
                </a:solidFill>
              </a:ln>
              <a:effectLst/>
            </c:spPr>
            <c:extLst>
              <c:ext xmlns:c16="http://schemas.microsoft.com/office/drawing/2014/chart" uri="{C3380CC4-5D6E-409C-BE32-E72D297353CC}">
                <c16:uniqueId val="{0000000C-6707-8244-A743-0C5E2712B1D9}"/>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E-6707-8244-A743-0C5E2712B1D9}"/>
              </c:ext>
            </c:extLst>
          </c:dPt>
          <c:dPt>
            <c:idx val="2"/>
            <c:bubble3D val="0"/>
            <c:spPr>
              <a:noFill/>
              <a:ln w="19050">
                <a:noFill/>
              </a:ln>
              <a:effectLst/>
            </c:spPr>
            <c:extLst>
              <c:ext xmlns:c16="http://schemas.microsoft.com/office/drawing/2014/chart" uri="{C3380CC4-5D6E-409C-BE32-E72D297353CC}">
                <c16:uniqueId val="{00000010-6707-8244-A743-0C5E2712B1D9}"/>
              </c:ext>
            </c:extLst>
          </c:dPt>
          <c:val>
            <c:numRef>
              <c:f>'Dashboard 2'!$S$38:$S$40</c:f>
              <c:numCache>
                <c:formatCode>General</c:formatCode>
                <c:ptCount val="3"/>
                <c:pt idx="0">
                  <c:v>47.2</c:v>
                </c:pt>
                <c:pt idx="1">
                  <c:v>5</c:v>
                </c:pt>
                <c:pt idx="2">
                  <c:v>147.80000000000001</c:v>
                </c:pt>
              </c:numCache>
            </c:numRef>
          </c:val>
          <c:extLst>
            <c:ext xmlns:c16="http://schemas.microsoft.com/office/drawing/2014/chart" uri="{C3380CC4-5D6E-409C-BE32-E72D297353CC}">
              <c16:uniqueId val="{00000011-6707-8244-A743-0C5E2712B1D9}"/>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_xlchart.v1.3</cx:f>
      </cx:strDim>
      <cx:numDim type="val">
        <cx:f dir="row">_xlchart.v1.4</cx:f>
      </cx:numDim>
    </cx:data>
  </cx:chartData>
  <cx:chart>
    <cx:plotArea>
      <cx:plotAreaRegion>
        <cx:series layoutId="waterfall" uniqueId="{6BE40CE3-7062-7843-AC33-194E2B1F284A}">
          <cx:dataPt idx="0">
            <cx:spPr>
              <a:solidFill>
                <a:srgbClr val="0070C0"/>
              </a:solidFill>
            </cx:spPr>
          </cx:dataPt>
          <cx:dataPt idx="1">
            <cx:spPr>
              <a:solidFill>
                <a:sysClr val="windowText" lastClr="000000"/>
              </a:solidFill>
              <a:ln>
                <a:noFill/>
              </a:ln>
            </cx:spPr>
          </cx:dataPt>
          <cx:dataPt idx="2">
            <cx:spPr>
              <a:solidFill>
                <a:srgbClr val="ED7D31"/>
              </a:solidFill>
              <a:ln>
                <a:noFill/>
              </a:ln>
            </cx:spPr>
          </cx:dataPt>
          <cx:dataPt idx="3">
            <cx:spPr>
              <a:solidFill>
                <a:srgbClr val="E7E6E6">
                  <a:lumMod val="90000"/>
                </a:srgbClr>
              </a:solidFill>
              <a:ln>
                <a:noFill/>
              </a:ln>
            </cx:spPr>
          </cx:dataPt>
          <cx:dataPt idx="4">
            <cx:spPr>
              <a:solidFill>
                <a:srgbClr val="E7E6E6">
                  <a:lumMod val="90000"/>
                </a:srgbClr>
              </a:solidFill>
              <a:ln>
                <a:noFill/>
              </a:ln>
            </cx:spPr>
          </cx:dataPt>
          <cx:dataLabels pos="outEnd">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subtotals>
              <cx:idx val="4"/>
            </cx:subtotals>
          </cx:layoutPr>
        </cx:series>
      </cx:plotAreaRegion>
      <cx:axis id="0">
        <cx:catScaling gapWidth="0.5"/>
        <cx:tickLabels/>
      </cx:axis>
      <cx:axis id="1" hidden="1">
        <cx:valScaling/>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9AC0FBF6-5593-7C47-A61A-4BF62049294D}">
          <cx:tx>
            <cx:txData>
              <cx:f>_xlchart.v1.1</cx:f>
              <cx:v>%</cx:v>
            </cx:txData>
          </cx:tx>
          <cx:dataPt idx="0">
            <cx:spPr>
              <a:solidFill>
                <a:srgbClr val="0070C0"/>
              </a:solidFill>
            </cx:spPr>
          </cx:dataPt>
          <cx:dataPt idx="1">
            <cx:spPr>
              <a:solidFill>
                <a:srgbClr val="4472C4">
                  <a:lumMod val="60000"/>
                  <a:lumOff val="40000"/>
                </a:srgbClr>
              </a:solidFill>
            </cx:spPr>
          </cx:dataPt>
          <cx:dataPt idx="2">
            <cx:spPr>
              <a:solidFill>
                <a:srgbClr val="4472C4">
                  <a:lumMod val="40000"/>
                  <a:lumOff val="60000"/>
                </a:srgbClr>
              </a:solidFill>
            </cx:spPr>
          </cx:dataPt>
          <cx:dataPt idx="3">
            <cx:spPr>
              <a:solidFill>
                <a:srgbClr val="4472C4">
                  <a:lumMod val="20000"/>
                  <a:lumOff val="80000"/>
                </a:srgbClr>
              </a:solidFill>
            </cx:spPr>
          </cx:dataPt>
          <cx:dataLabels pos="inEnd">
            <cx:txPr>
              <a:bodyPr spcFirstLastPara="1" vertOverflow="ellipsis" horzOverflow="overflow" wrap="square" lIns="0" tIns="0" rIns="0" bIns="0" anchor="ctr" anchorCtr="1"/>
              <a:lstStyle/>
              <a:p>
                <a:pPr algn="ctr" rtl="0">
                  <a:defRPr sz="900" b="1"/>
                </a:pPr>
                <a:endParaRPr lang="en-US" sz="900" b="1" i="0" u="none" strike="noStrike" baseline="0">
                  <a:solidFill>
                    <a:sysClr val="window" lastClr="FFFFFF"/>
                  </a:solidFill>
                  <a:latin typeface="Calibri" panose="020F0502020204030204"/>
                </a:endParaRPr>
              </a:p>
            </cx:txPr>
            <cx:visibility seriesName="0" categoryName="1" value="0"/>
            <cx:dataLabel idx="1">
              <cx:txPr>
                <a:bodyPr spcFirstLastPara="1" vertOverflow="ellipsis" horzOverflow="overflow" wrap="square" lIns="0" tIns="0" rIns="0" bIns="0" anchor="ctr" anchorCtr="1"/>
                <a:lstStyle/>
                <a:p>
                  <a:pPr algn="ctr" rtl="0">
                    <a:defRPr/>
                  </a:pPr>
                  <a:r>
                    <a:rPr lang="en-US" sz="900" b="1" i="0" u="none" strike="noStrike" baseline="0">
                      <a:solidFill>
                        <a:sysClr val="window" lastClr="FFFFFF"/>
                      </a:solidFill>
                      <a:latin typeface="Calibri" panose="020F0502020204030204"/>
                    </a:rPr>
                    <a:t>Medium-size merchants</a:t>
                  </a:r>
                </a:p>
              </cx:txPr>
              <cx:visibility seriesName="0" categoryName="1" value="0"/>
            </cx:dataLabel>
            <cx:dataLabel idx="3">
              <cx:txPr>
                <a:bodyPr spcFirstLastPara="1" vertOverflow="ellipsis" horzOverflow="overflow" wrap="square" lIns="0" tIns="0" rIns="0" bIns="0" anchor="ctr" anchorCtr="1"/>
                <a:lstStyle/>
                <a:p>
                  <a:pPr algn="ctr" rtl="0">
                    <a:defRPr sz="900">
                      <a:solidFill>
                        <a:schemeClr val="accent1">
                          <a:lumMod val="75000"/>
                        </a:schemeClr>
                      </a:solidFill>
                    </a:defRPr>
                  </a:pPr>
                  <a:r>
                    <a:rPr lang="en-US" sz="900" b="1" i="0" u="none" strike="noStrike" baseline="0">
                      <a:solidFill>
                        <a:schemeClr val="accent1">
                          <a:lumMod val="75000"/>
                        </a:schemeClr>
                      </a:solidFill>
                      <a:latin typeface="Calibri" panose="020F0502020204030204"/>
                    </a:rPr>
                    <a:t>Consumers</a:t>
                  </a:r>
                </a:p>
              </cx:txPr>
              <cx:visibility seriesName="0" categoryName="1" value="0"/>
            </cx:dataLabel>
          </cx:dataLabels>
          <cx:dataId val="0"/>
          <cx:layoutPr>
            <cx:parentLabelLayout val="overlapping"/>
          </cx:layoutPr>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_xlchart.v1.12</cx:f>
      </cx:strDim>
      <cx:numDim type="val">
        <cx:f dir="row">_xlchart.v1.13</cx:f>
      </cx:numDim>
    </cx:data>
  </cx:chartData>
  <cx:chart>
    <cx:plotArea>
      <cx:plotAreaRegion>
        <cx:series layoutId="waterfall" uniqueId="{7A692315-7410-0E4E-B298-E6644FC3D7C9}">
          <cx:tx>
            <cx:txData>
              <cx:f>_xlchart.v1.11</cx:f>
              <cx:v>Loans provided to SMBs (total since 2013)</cx:v>
            </cx:txData>
          </cx:tx>
          <cx:spPr>
            <a:solidFill>
              <a:srgbClr val="0070C0"/>
            </a:solidFill>
          </cx:spPr>
          <cx:dataPt idx="0">
            <cx:spPr>
              <a:solidFill>
                <a:srgbClr val="5B9BD5">
                  <a:lumMod val="40000"/>
                  <a:lumOff val="60000"/>
                </a:srgbClr>
              </a:solidFill>
            </cx:spPr>
          </cx:dataPt>
          <cx:dataPt idx="1">
            <cx:spPr>
              <a:solidFill>
                <a:srgbClr val="5B9BD5">
                  <a:lumMod val="60000"/>
                  <a:lumOff val="40000"/>
                </a:srgbClr>
              </a:solidFill>
            </cx:spPr>
          </cx:dataPt>
          <cx:dataLabels pos="ctr">
            <cx:txPr>
              <a:bodyPr spcFirstLastPara="1" vertOverflow="ellipsis" horzOverflow="overflow" wrap="square" lIns="0" tIns="0" rIns="0" bIns="0" anchor="ctr" anchorCtr="1"/>
              <a:lstStyle/>
              <a:p>
                <a:pPr algn="ctr" rtl="0">
                  <a:defRPr b="1">
                    <a:solidFill>
                      <a:schemeClr val="accent5">
                        <a:lumMod val="20000"/>
                        <a:lumOff val="80000"/>
                      </a:schemeClr>
                    </a:solidFill>
                  </a:defRPr>
                </a:pPr>
                <a:endParaRPr lang="en-US" sz="900" b="1" i="0" u="none" strike="noStrike" kern="1200" baseline="0">
                  <a:solidFill>
                    <a:schemeClr val="accent5">
                      <a:lumMod val="20000"/>
                      <a:lumOff val="80000"/>
                    </a:schemeClr>
                  </a:solidFill>
                  <a:latin typeface="Calibri" panose="020F0502020204030204"/>
                </a:endParaRPr>
              </a:p>
            </cx:txPr>
            <cx:dataLabel idx="0">
              <cx:txPr>
                <a:bodyPr spcFirstLastPara="1" vertOverflow="ellipsis" horzOverflow="overflow" wrap="square" lIns="0" tIns="0" rIns="0" bIns="0" anchor="ctr" anchorCtr="1"/>
                <a:lstStyle/>
                <a:p>
                  <a:pPr algn="ctr" rtl="0">
                    <a:defRPr sz="1000">
                      <a:solidFill>
                        <a:schemeClr val="accent1"/>
                      </a:solidFill>
                    </a:defRPr>
                  </a:pPr>
                  <a:r>
                    <a:rPr lang="en-US" sz="1000" b="1" i="0" u="none" strike="noStrike" kern="1200" baseline="0">
                      <a:solidFill>
                        <a:schemeClr val="accent1"/>
                      </a:solidFill>
                      <a:latin typeface="Calibri" panose="020F0502020204030204"/>
                    </a:rPr>
                    <a:t> 655,000 </a:t>
                  </a:r>
                </a:p>
              </cx:txPr>
            </cx:dataLabel>
            <cx:dataLabel idx="1">
              <cx:txPr>
                <a:bodyPr spcFirstLastPara="1" vertOverflow="ellipsis" horzOverflow="overflow" wrap="square" lIns="0" tIns="0" rIns="0" bIns="0" anchor="ctr" anchorCtr="1"/>
                <a:lstStyle/>
                <a:p>
                  <a:pPr algn="ctr" rtl="0">
                    <a:defRPr sz="1000">
                      <a:solidFill>
                        <a:schemeClr val="accent1"/>
                      </a:solidFill>
                    </a:defRPr>
                  </a:pPr>
                  <a:r>
                    <a:rPr lang="en-US" sz="1000" b="1" i="0" u="none" strike="noStrike" kern="1200" baseline="0">
                      <a:solidFill>
                        <a:schemeClr val="accent1"/>
                      </a:solidFill>
                      <a:latin typeface="Calibri" panose="020F0502020204030204"/>
                    </a:rPr>
                    <a:t> 905,000 </a:t>
                  </a:r>
                </a:p>
              </cx:txPr>
            </cx:dataLabel>
            <cx:dataLabel idx="2">
              <cx:txPr>
                <a:bodyPr spcFirstLastPara="1" vertOverflow="ellipsis" horzOverflow="overflow" wrap="square" lIns="0" tIns="0" rIns="0" bIns="0" anchor="ctr" anchorCtr="1"/>
                <a:lstStyle/>
                <a:p>
                  <a:pPr algn="ctr" rtl="0">
                    <a:defRPr sz="1000">
                      <a:solidFill>
                        <a:schemeClr val="accent1">
                          <a:lumMod val="20000"/>
                          <a:lumOff val="80000"/>
                        </a:schemeClr>
                      </a:solidFill>
                    </a:defRPr>
                  </a:pPr>
                  <a:r>
                    <a:rPr lang="en-US" sz="1000" b="1" i="0" u="none" strike="noStrike" kern="1200" baseline="0">
                      <a:solidFill>
                        <a:schemeClr val="accent1">
                          <a:lumMod val="20000"/>
                          <a:lumOff val="80000"/>
                        </a:schemeClr>
                      </a:solidFill>
                      <a:latin typeface="Calibri" panose="020F0502020204030204"/>
                    </a:rPr>
                    <a:t> 1,085,000 </a:t>
                  </a:r>
                </a:p>
              </cx:txPr>
            </cx:dataLabel>
          </cx:dataLabels>
          <cx:dataId val="0"/>
          <cx:layoutPr>
            <cx:subtotals>
              <cx:idx val="1"/>
              <cx:idx val="2"/>
            </cx:subtotals>
          </cx:layoutPr>
        </cx:series>
      </cx:plotAreaRegion>
      <cx:axis id="0">
        <cx:catScaling gapWidth="1.5"/>
        <cx:tickLabels/>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microsoft.com/office/2014/relationships/chartEx" Target="../charts/chartEx1.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microsoft.com/office/2007/relationships/hdphoto" Target="../media/hdphoto2.wdp"/><Relationship Id="rId3" Type="http://schemas.openxmlformats.org/officeDocument/2006/relationships/chart" Target="../charts/chart6.xml"/><Relationship Id="rId7" Type="http://schemas.openxmlformats.org/officeDocument/2006/relationships/image" Target="../media/image4.png"/><Relationship Id="rId2" Type="http://schemas.microsoft.com/office/2014/relationships/chartEx" Target="../charts/chartEx3.xml"/><Relationship Id="rId1" Type="http://schemas.openxmlformats.org/officeDocument/2006/relationships/chart" Target="../charts/chart5.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206375</xdr:rowOff>
    </xdr:from>
    <xdr:to>
      <xdr:col>13</xdr:col>
      <xdr:colOff>63500</xdr:colOff>
      <xdr:row>32</xdr:row>
      <xdr:rowOff>79375</xdr:rowOff>
    </xdr:to>
    <xdr:sp macro="" textlink="">
      <xdr:nvSpPr>
        <xdr:cNvPr id="2" name="TextBox 1">
          <a:extLst>
            <a:ext uri="{FF2B5EF4-FFF2-40B4-BE49-F238E27FC236}">
              <a16:creationId xmlns:a16="http://schemas.microsoft.com/office/drawing/2014/main" id="{B85BB0C1-EAFB-9B4B-9B7E-27B64EC761AD}"/>
            </a:ext>
          </a:extLst>
        </xdr:cNvPr>
        <xdr:cNvSpPr txBox="1"/>
      </xdr:nvSpPr>
      <xdr:spPr>
        <a:xfrm>
          <a:off x="0" y="930275"/>
          <a:ext cx="6502400" cy="687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In the past year, we've been going through a very tough time due to COVID-19.</a:t>
          </a:r>
          <a:r>
            <a:rPr lang="en-US" sz="1400" baseline="0"/>
            <a:t> </a:t>
          </a:r>
          <a:r>
            <a:rPr lang="en-US" sz="1400"/>
            <a:t>The global regression leads to an economic crisis. Many of the local businesses are forced to be closed.</a:t>
          </a:r>
          <a:r>
            <a:rPr lang="en-US" sz="1400" baseline="0"/>
            <a:t> </a:t>
          </a:r>
          <a:r>
            <a:rPr lang="en-US" sz="1400"/>
            <a:t>Thankfully, we, as one of the well-known applications offering digital payment processing, have noticed the underrepresented business demand years ago and innovated for small and midsize businesses (SMBs). As shown by research, over 70% of online payment is generated through SMBs. Nowadays, several key competitors from both banking and high-tech industries are crowded into the software development,</a:t>
          </a:r>
          <a:r>
            <a:rPr lang="en-US" sz="1400" baseline="0"/>
            <a:t> making the competition more tense.</a:t>
          </a:r>
          <a:endParaRPr lang="en-US" sz="1400"/>
        </a:p>
        <a:p>
          <a:endParaRPr lang="en-US" sz="1400"/>
        </a:p>
        <a:p>
          <a:r>
            <a:rPr lang="en-US" sz="1400"/>
            <a:t>Unlike giant banking firms, we took our strength in accessibility to provide loans for SMBs</a:t>
          </a:r>
          <a:r>
            <a:rPr lang="en-US" sz="1400" baseline="0"/>
            <a:t> </a:t>
          </a:r>
          <a:r>
            <a:rPr lang="en-US" sz="1400"/>
            <a:t>and help them to survive since 2013. To date, we have offered loans to over 1 million SMBs, and the accumulative capital provided has passed $20 billion. In 2020, almost half of our total revenue comes from SMBs. We are proud to see PayPal has doubled its business size in 5 years through total active accounts,</a:t>
          </a:r>
          <a:r>
            <a:rPr lang="en-US" sz="1400" baseline="0"/>
            <a:t> </a:t>
          </a:r>
          <a:r>
            <a:rPr lang="en-US" sz="1400"/>
            <a:t>annual total payment volume, and many more performance indicators.</a:t>
          </a:r>
          <a:endParaRPr lang="en-US" sz="1400" baseline="0"/>
        </a:p>
        <a:p>
          <a:endParaRPr lang="en-US" sz="1400"/>
        </a:p>
        <a:p>
          <a:r>
            <a:rPr lang="en-US" sz="1400" b="1"/>
            <a:t>Future</a:t>
          </a:r>
        </a:p>
        <a:p>
          <a:endParaRPr lang="en-US" sz="1400"/>
        </a:p>
        <a:p>
          <a:r>
            <a:rPr lang="en-US" sz="1400"/>
            <a:t>The following steps are continuing to scale up our business to different regions</a:t>
          </a:r>
          <a:r>
            <a:rPr lang="en-US" sz="1400" baseline="0"/>
            <a:t> </a:t>
          </a:r>
          <a:r>
            <a:rPr lang="en-US" sz="1400"/>
            <a:t>and diversify product offerings for various targeted groups. Alliances with local suppliers should be established. This will help us to break the boundaries and enter new markets easier. To fit into diverse market demands, consumer behaviors should be well researched and taken into consideration while designing and modifying our figures. </a:t>
          </a:r>
        </a:p>
        <a:p>
          <a:endParaRPr lang="en-US" sz="1400"/>
        </a:p>
        <a:p>
          <a:r>
            <a:rPr lang="en-US" sz="1400"/>
            <a:t>Finally, thank all the people who make PayPal possible. Despite the intense competition, economic uncertainty, and unsteady consumer behaviors making it harder to sustain our business growth, it has not been an obstacle to improving our figures every day and enhancing our service quality every year. We will continuously dedicate ourselves to what we believe and achieve greater business objectives year by year.</a:t>
          </a:r>
        </a:p>
      </xdr:txBody>
    </xdr:sp>
    <xdr:clientData/>
  </xdr:twoCellAnchor>
  <xdr:twoCellAnchor editAs="oneCell">
    <xdr:from>
      <xdr:col>0</xdr:col>
      <xdr:colOff>1</xdr:colOff>
      <xdr:row>34</xdr:row>
      <xdr:rowOff>139701</xdr:rowOff>
    </xdr:from>
    <xdr:to>
      <xdr:col>3</xdr:col>
      <xdr:colOff>130175</xdr:colOff>
      <xdr:row>37</xdr:row>
      <xdr:rowOff>142510</xdr:rowOff>
    </xdr:to>
    <xdr:pic>
      <xdr:nvPicPr>
        <xdr:cNvPr id="4" name="Picture 3" descr="Paypal - Transparent Background Paypal Logo Png,Paypal Logo - free  transparent png images - pngaaa.com">
          <a:extLst>
            <a:ext uri="{FF2B5EF4-FFF2-40B4-BE49-F238E27FC236}">
              <a16:creationId xmlns:a16="http://schemas.microsoft.com/office/drawing/2014/main" id="{C09A7B85-6777-954E-8544-DEE1EEE76B1A}"/>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6778" r="92000">
                      <a14:foregroundMark x1="6778" y1="77250" x2="8889" y2="53250"/>
                      <a14:foregroundMark x1="44333" y1="38750" x2="48222" y2="44000"/>
                      <a14:foregroundMark x1="51889" y1="48000" x2="54333" y2="48750"/>
                      <a14:foregroundMark x1="62333" y1="49750" x2="63000" y2="56500"/>
                      <a14:foregroundMark x1="71556" y1="49000" x2="71222" y2="57000"/>
                      <a14:foregroundMark x1="82333" y1="49750" x2="80889" y2="53250"/>
                      <a14:foregroundMark x1="92000" y1="43750" x2="91889" y2="52750"/>
                    </a14:backgroundRemoval>
                  </a14:imgEffect>
                </a14:imgLayer>
              </a14:imgProps>
            </a:ext>
            <a:ext uri="{28A0092B-C50C-407E-A947-70E740481C1C}">
              <a14:useLocalDpi xmlns:a14="http://schemas.microsoft.com/office/drawing/2010/main" val="0"/>
            </a:ext>
          </a:extLst>
        </a:blip>
        <a:srcRect/>
        <a:stretch>
          <a:fillRect/>
        </a:stretch>
      </xdr:blipFill>
      <xdr:spPr bwMode="auto">
        <a:xfrm>
          <a:off x="1" y="8343901"/>
          <a:ext cx="1616074" cy="7267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25400</xdr:colOff>
      <xdr:row>30</xdr:row>
      <xdr:rowOff>25400</xdr:rowOff>
    </xdr:from>
    <xdr:to>
      <xdr:col>13</xdr:col>
      <xdr:colOff>0</xdr:colOff>
      <xdr:row>39</xdr:row>
      <xdr:rowOff>177800</xdr:rowOff>
    </xdr:to>
    <xdr:graphicFrame macro="">
      <xdr:nvGraphicFramePr>
        <xdr:cNvPr id="5" name="Chart 4">
          <a:extLst>
            <a:ext uri="{FF2B5EF4-FFF2-40B4-BE49-F238E27FC236}">
              <a16:creationId xmlns:a16="http://schemas.microsoft.com/office/drawing/2014/main" id="{BA86ACF9-07EF-9D44-9B1F-21AD40973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396874</xdr:colOff>
      <xdr:row>41</xdr:row>
      <xdr:rowOff>173567</xdr:rowOff>
    </xdr:from>
    <xdr:to>
      <xdr:col>3</xdr:col>
      <xdr:colOff>412749</xdr:colOff>
      <xdr:row>44</xdr:row>
      <xdr:rowOff>125942</xdr:rowOff>
    </xdr:to>
    <xdr:sp macro="" textlink="">
      <xdr:nvSpPr>
        <xdr:cNvPr id="8" name="TextBox 7">
          <a:extLst>
            <a:ext uri="{FF2B5EF4-FFF2-40B4-BE49-F238E27FC236}">
              <a16:creationId xmlns:a16="http://schemas.microsoft.com/office/drawing/2014/main" id="{CC1C065A-F6C3-6E4B-9E53-02FE5DCB503C}"/>
            </a:ext>
          </a:extLst>
        </xdr:cNvPr>
        <xdr:cNvSpPr txBox="1"/>
      </xdr:nvSpPr>
      <xdr:spPr>
        <a:xfrm>
          <a:off x="1222374" y="8428567"/>
          <a:ext cx="166687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a:solidFill>
                <a:srgbClr val="00B050"/>
              </a:solidFill>
            </a:rPr>
            <a:t>7.7 x</a:t>
          </a:r>
          <a:endParaRPr lang="en-US" sz="3600" b="0">
            <a:solidFill>
              <a:srgbClr val="00B050"/>
            </a:solidFill>
          </a:endParaRPr>
        </a:p>
      </xdr:txBody>
    </xdr:sp>
    <xdr:clientData/>
  </xdr:twoCellAnchor>
  <xdr:twoCellAnchor>
    <xdr:from>
      <xdr:col>1</xdr:col>
      <xdr:colOff>380163</xdr:colOff>
      <xdr:row>44</xdr:row>
      <xdr:rowOff>145326</xdr:rowOff>
    </xdr:from>
    <xdr:to>
      <xdr:col>3</xdr:col>
      <xdr:colOff>365124</xdr:colOff>
      <xdr:row>47</xdr:row>
      <xdr:rowOff>66786</xdr:rowOff>
    </xdr:to>
    <xdr:sp macro="" textlink="">
      <xdr:nvSpPr>
        <xdr:cNvPr id="10" name="TextBox 9">
          <a:extLst>
            <a:ext uri="{FF2B5EF4-FFF2-40B4-BE49-F238E27FC236}">
              <a16:creationId xmlns:a16="http://schemas.microsoft.com/office/drawing/2014/main" id="{8491D02F-0867-974A-A56D-A69A2165272F}"/>
            </a:ext>
          </a:extLst>
        </xdr:cNvPr>
        <xdr:cNvSpPr txBox="1"/>
      </xdr:nvSpPr>
      <xdr:spPr>
        <a:xfrm>
          <a:off x="1205663" y="8971826"/>
          <a:ext cx="1635961" cy="49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a:solidFill>
                <a:schemeClr val="accent4">
                  <a:lumMod val="75000"/>
                </a:schemeClr>
              </a:solidFill>
            </a:rPr>
            <a:t>0.1 x</a:t>
          </a:r>
          <a:endParaRPr lang="en-US" sz="3600" b="0">
            <a:solidFill>
              <a:schemeClr val="accent4">
                <a:lumMod val="75000"/>
              </a:schemeClr>
            </a:solidFill>
          </a:endParaRPr>
        </a:p>
      </xdr:txBody>
    </xdr:sp>
    <xdr:clientData/>
  </xdr:twoCellAnchor>
  <xdr:twoCellAnchor>
    <xdr:from>
      <xdr:col>1</xdr:col>
      <xdr:colOff>11288</xdr:colOff>
      <xdr:row>4</xdr:row>
      <xdr:rowOff>15521</xdr:rowOff>
    </xdr:from>
    <xdr:to>
      <xdr:col>6</xdr:col>
      <xdr:colOff>42333</xdr:colOff>
      <xdr:row>16</xdr:row>
      <xdr:rowOff>28221</xdr:rowOff>
    </xdr:to>
    <xdr:graphicFrame macro="">
      <xdr:nvGraphicFramePr>
        <xdr:cNvPr id="17" name="Chart 16">
          <a:extLst>
            <a:ext uri="{FF2B5EF4-FFF2-40B4-BE49-F238E27FC236}">
              <a16:creationId xmlns:a16="http://schemas.microsoft.com/office/drawing/2014/main" id="{19635EC1-F3F3-1041-84BA-63F007B06A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14112</xdr:colOff>
      <xdr:row>3</xdr:row>
      <xdr:rowOff>187677</xdr:rowOff>
    </xdr:from>
    <xdr:to>
      <xdr:col>13</xdr:col>
      <xdr:colOff>14111</xdr:colOff>
      <xdr:row>16</xdr:row>
      <xdr:rowOff>14111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DE8399E-9F7F-C844-BD6C-9B197347C8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824362" y="997302"/>
              <a:ext cx="4952999" cy="258868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7055</xdr:colOff>
      <xdr:row>40</xdr:row>
      <xdr:rowOff>194734</xdr:rowOff>
    </xdr:from>
    <xdr:to>
      <xdr:col>13</xdr:col>
      <xdr:colOff>31750</xdr:colOff>
      <xdr:row>48</xdr:row>
      <xdr:rowOff>206376</xdr:rowOff>
    </xdr:to>
    <xdr:graphicFrame macro="">
      <xdr:nvGraphicFramePr>
        <xdr:cNvPr id="7" name="Chart 6">
          <a:extLst>
            <a:ext uri="{FF2B5EF4-FFF2-40B4-BE49-F238E27FC236}">
              <a16:creationId xmlns:a16="http://schemas.microsoft.com/office/drawing/2014/main" id="{0ECA1F6E-05A3-A740-BA41-6951E395D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809625</xdr:colOff>
      <xdr:row>16</xdr:row>
      <xdr:rowOff>393699</xdr:rowOff>
    </xdr:from>
    <xdr:to>
      <xdr:col>13</xdr:col>
      <xdr:colOff>14113</xdr:colOff>
      <xdr:row>28</xdr:row>
      <xdr:rowOff>183442</xdr:rowOff>
    </xdr:to>
    <xdr:graphicFrame macro="">
      <xdr:nvGraphicFramePr>
        <xdr:cNvPr id="11" name="Chart 10">
          <a:extLst>
            <a:ext uri="{FF2B5EF4-FFF2-40B4-BE49-F238E27FC236}">
              <a16:creationId xmlns:a16="http://schemas.microsoft.com/office/drawing/2014/main" id="{60A7FF7C-4751-0349-9CE2-A6E6F20D8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12347</xdr:colOff>
      <xdr:row>16</xdr:row>
      <xdr:rowOff>393700</xdr:rowOff>
    </xdr:from>
    <xdr:to>
      <xdr:col>6</xdr:col>
      <xdr:colOff>47625</xdr:colOff>
      <xdr:row>29</xdr:row>
      <xdr:rowOff>0</xdr:rowOff>
    </xdr:to>
    <xdr:grpSp>
      <xdr:nvGrpSpPr>
        <xdr:cNvPr id="22" name="Group 21">
          <a:extLst>
            <a:ext uri="{FF2B5EF4-FFF2-40B4-BE49-F238E27FC236}">
              <a16:creationId xmlns:a16="http://schemas.microsoft.com/office/drawing/2014/main" id="{5D57EA96-D9E3-7542-B9A1-355CB006AB0F}"/>
            </a:ext>
          </a:extLst>
        </xdr:cNvPr>
        <xdr:cNvGrpSpPr/>
      </xdr:nvGrpSpPr>
      <xdr:grpSpPr>
        <a:xfrm>
          <a:off x="609247" y="3213100"/>
          <a:ext cx="4188178" cy="2133600"/>
          <a:chOff x="837847" y="3759552"/>
          <a:chExt cx="4933244" cy="2288823"/>
        </a:xfrm>
      </xdr:grpSpPr>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402D9364-2DA9-A346-B1E7-21A80FD3192E}"/>
                  </a:ext>
                </a:extLst>
              </xdr:cNvPr>
              <xdr:cNvGraphicFramePr/>
            </xdr:nvGraphicFramePr>
            <xdr:xfrm>
              <a:off x="837847" y="3759552"/>
              <a:ext cx="4917722" cy="2288823"/>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37847" y="3759552"/>
                <a:ext cx="4917722" cy="228882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13" name="TextBox 12">
            <a:extLst>
              <a:ext uri="{FF2B5EF4-FFF2-40B4-BE49-F238E27FC236}">
                <a16:creationId xmlns:a16="http://schemas.microsoft.com/office/drawing/2014/main" id="{E110C0A3-9C13-1D43-BE66-AA068F4D2BBF}"/>
              </a:ext>
            </a:extLst>
          </xdr:cNvPr>
          <xdr:cNvSpPr txBox="1"/>
        </xdr:nvSpPr>
        <xdr:spPr>
          <a:xfrm>
            <a:off x="2298346" y="3861151"/>
            <a:ext cx="670278"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chemeClr val="bg1"/>
                </a:solidFill>
              </a:rPr>
              <a:t>41.2%</a:t>
            </a:r>
          </a:p>
        </xdr:txBody>
      </xdr:sp>
      <xdr:sp macro="" textlink="">
        <xdr:nvSpPr>
          <xdr:cNvPr id="19" name="TextBox 18">
            <a:extLst>
              <a:ext uri="{FF2B5EF4-FFF2-40B4-BE49-F238E27FC236}">
                <a16:creationId xmlns:a16="http://schemas.microsoft.com/office/drawing/2014/main" id="{F945902E-83D5-3141-9FE3-05C8D1F15B4F}"/>
              </a:ext>
            </a:extLst>
          </xdr:cNvPr>
          <xdr:cNvSpPr txBox="1"/>
        </xdr:nvSpPr>
        <xdr:spPr>
          <a:xfrm>
            <a:off x="3819524" y="3858329"/>
            <a:ext cx="670278"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chemeClr val="bg1"/>
                </a:solidFill>
              </a:rPr>
              <a:t>31.6%</a:t>
            </a:r>
          </a:p>
        </xdr:txBody>
      </xdr:sp>
      <xdr:sp macro="" textlink="">
        <xdr:nvSpPr>
          <xdr:cNvPr id="20" name="TextBox 19">
            <a:extLst>
              <a:ext uri="{FF2B5EF4-FFF2-40B4-BE49-F238E27FC236}">
                <a16:creationId xmlns:a16="http://schemas.microsoft.com/office/drawing/2014/main" id="{0EA51B83-F58D-6440-9E6B-E0237EA58D21}"/>
              </a:ext>
            </a:extLst>
          </xdr:cNvPr>
          <xdr:cNvSpPr txBox="1"/>
        </xdr:nvSpPr>
        <xdr:spPr>
          <a:xfrm>
            <a:off x="5061302" y="3872440"/>
            <a:ext cx="677333"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chemeClr val="bg1"/>
                </a:solidFill>
              </a:rPr>
              <a:t>22.1%</a:t>
            </a:r>
          </a:p>
        </xdr:txBody>
      </xdr:sp>
      <xdr:sp macro="" textlink="">
        <xdr:nvSpPr>
          <xdr:cNvPr id="21" name="TextBox 20">
            <a:extLst>
              <a:ext uri="{FF2B5EF4-FFF2-40B4-BE49-F238E27FC236}">
                <a16:creationId xmlns:a16="http://schemas.microsoft.com/office/drawing/2014/main" id="{37787DE2-AB50-E94C-BA7E-E88E931D87C2}"/>
              </a:ext>
            </a:extLst>
          </xdr:cNvPr>
          <xdr:cNvSpPr txBox="1"/>
        </xdr:nvSpPr>
        <xdr:spPr>
          <a:xfrm>
            <a:off x="5100813" y="5555895"/>
            <a:ext cx="670278"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chemeClr val="accent1">
                    <a:lumMod val="75000"/>
                  </a:schemeClr>
                </a:solidFill>
              </a:rPr>
              <a:t>5.1%</a:t>
            </a:r>
          </a:p>
        </xdr:txBody>
      </xdr:sp>
    </xdr:grpSp>
    <xdr:clientData/>
  </xdr:twoCellAnchor>
  <xdr:twoCellAnchor editAs="oneCell">
    <xdr:from>
      <xdr:col>3</xdr:col>
      <xdr:colOff>444500</xdr:colOff>
      <xdr:row>42</xdr:row>
      <xdr:rowOff>95250</xdr:rowOff>
    </xdr:from>
    <xdr:to>
      <xdr:col>5</xdr:col>
      <xdr:colOff>365125</xdr:colOff>
      <xdr:row>44</xdr:row>
      <xdr:rowOff>146270</xdr:rowOff>
    </xdr:to>
    <xdr:pic>
      <xdr:nvPicPr>
        <xdr:cNvPr id="27" name="Picture 26" descr="Prioritizing Your People with Randy Wigginton, Sr. Director, Platform  Infrastructure Engineering at Square - Rise of the Data Cloud podcast">
          <a:extLst>
            <a:ext uri="{FF2B5EF4-FFF2-40B4-BE49-F238E27FC236}">
              <a16:creationId xmlns:a16="http://schemas.microsoft.com/office/drawing/2014/main" id="{CC2E8EDA-027E-BE4B-A336-B35C516D6615}"/>
            </a:ext>
          </a:extLst>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25989" b="25991"/>
        <a:stretch/>
      </xdr:blipFill>
      <xdr:spPr bwMode="auto">
        <a:xfrm>
          <a:off x="2921000" y="8540750"/>
          <a:ext cx="1603375" cy="432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460375</xdr:colOff>
      <xdr:row>45</xdr:row>
      <xdr:rowOff>123043</xdr:rowOff>
    </xdr:from>
    <xdr:to>
      <xdr:col>4</xdr:col>
      <xdr:colOff>635000</xdr:colOff>
      <xdr:row>47</xdr:row>
      <xdr:rowOff>78075</xdr:rowOff>
    </xdr:to>
    <xdr:pic>
      <xdr:nvPicPr>
        <xdr:cNvPr id="28" name="Picture 27">
          <a:extLst>
            <a:ext uri="{FF2B5EF4-FFF2-40B4-BE49-F238E27FC236}">
              <a16:creationId xmlns:a16="http://schemas.microsoft.com/office/drawing/2014/main" id="{FC000680-A351-2B4B-B192-2A54BAAB7886}"/>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936875" y="9140043"/>
          <a:ext cx="1031875" cy="3360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826283</xdr:colOff>
      <xdr:row>40</xdr:row>
      <xdr:rowOff>1</xdr:rowOff>
    </xdr:from>
    <xdr:to>
      <xdr:col>12</xdr:col>
      <xdr:colOff>815309</xdr:colOff>
      <xdr:row>49</xdr:row>
      <xdr:rowOff>1</xdr:rowOff>
    </xdr:to>
    <xdr:graphicFrame macro="">
      <xdr:nvGraphicFramePr>
        <xdr:cNvPr id="2" name="Chart 1">
          <a:extLst>
            <a:ext uri="{FF2B5EF4-FFF2-40B4-BE49-F238E27FC236}">
              <a16:creationId xmlns:a16="http://schemas.microsoft.com/office/drawing/2014/main" id="{F040671D-A2AE-CF4D-AFF7-0365F25D7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824714</xdr:colOff>
      <xdr:row>40</xdr:row>
      <xdr:rowOff>0</xdr:rowOff>
    </xdr:from>
    <xdr:to>
      <xdr:col>6</xdr:col>
      <xdr:colOff>31356</xdr:colOff>
      <xdr:row>49</xdr:row>
      <xdr:rowOff>47037</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13F22228-7D4D-524C-9D8B-36D435FC4276}"/>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24714" y="7501467"/>
              <a:ext cx="4201975" cy="177423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819855</xdr:colOff>
      <xdr:row>3</xdr:row>
      <xdr:rowOff>183444</xdr:rowOff>
    </xdr:from>
    <xdr:to>
      <xdr:col>13</xdr:col>
      <xdr:colOff>14111</xdr:colOff>
      <xdr:row>16</xdr:row>
      <xdr:rowOff>11630</xdr:rowOff>
    </xdr:to>
    <xdr:graphicFrame macro="">
      <xdr:nvGraphicFramePr>
        <xdr:cNvPr id="8" name="Chart 7">
          <a:extLst>
            <a:ext uri="{FF2B5EF4-FFF2-40B4-BE49-F238E27FC236}">
              <a16:creationId xmlns:a16="http://schemas.microsoft.com/office/drawing/2014/main" id="{91FFCD06-E70A-AC49-B8D0-CCC0D0856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xdr:colOff>
      <xdr:row>3</xdr:row>
      <xdr:rowOff>184854</xdr:rowOff>
    </xdr:from>
    <xdr:to>
      <xdr:col>6</xdr:col>
      <xdr:colOff>1</xdr:colOff>
      <xdr:row>15</xdr:row>
      <xdr:rowOff>183445</xdr:rowOff>
    </xdr:to>
    <xdr:graphicFrame macro="">
      <xdr:nvGraphicFramePr>
        <xdr:cNvPr id="9" name="Chart 8">
          <a:extLst>
            <a:ext uri="{FF2B5EF4-FFF2-40B4-BE49-F238E27FC236}">
              <a16:creationId xmlns:a16="http://schemas.microsoft.com/office/drawing/2014/main" id="{6F474F08-6238-FC43-9E4E-33C2C23E5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825943</xdr:colOff>
      <xdr:row>17</xdr:row>
      <xdr:rowOff>4233</xdr:rowOff>
    </xdr:from>
    <xdr:to>
      <xdr:col>13</xdr:col>
      <xdr:colOff>14111</xdr:colOff>
      <xdr:row>27</xdr:row>
      <xdr:rowOff>28222</xdr:rowOff>
    </xdr:to>
    <xdr:graphicFrame macro="">
      <xdr:nvGraphicFramePr>
        <xdr:cNvPr id="15" name="Chart 14">
          <a:extLst>
            <a:ext uri="{FF2B5EF4-FFF2-40B4-BE49-F238E27FC236}">
              <a16:creationId xmlns:a16="http://schemas.microsoft.com/office/drawing/2014/main" id="{EF679C6A-97FA-4C4F-8BF0-B1D0430774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619760</xdr:colOff>
      <xdr:row>25</xdr:row>
      <xdr:rowOff>30480</xdr:rowOff>
    </xdr:from>
    <xdr:to>
      <xdr:col>7</xdr:col>
      <xdr:colOff>447040</xdr:colOff>
      <xdr:row>26</xdr:row>
      <xdr:rowOff>101600</xdr:rowOff>
    </xdr:to>
    <xdr:sp macro="" textlink="">
      <xdr:nvSpPr>
        <xdr:cNvPr id="16" name="TextBox 1">
          <a:extLst>
            <a:ext uri="{FF2B5EF4-FFF2-40B4-BE49-F238E27FC236}">
              <a16:creationId xmlns:a16="http://schemas.microsoft.com/office/drawing/2014/main" id="{F1943DCC-A653-0D43-A78B-17D27D334187}"/>
            </a:ext>
          </a:extLst>
        </xdr:cNvPr>
        <xdr:cNvSpPr txBox="1"/>
      </xdr:nvSpPr>
      <xdr:spPr>
        <a:xfrm>
          <a:off x="5588000" y="7366000"/>
          <a:ext cx="650240" cy="264160"/>
        </a:xfrm>
        <a:prstGeom prst="rect">
          <a:avLst/>
        </a:prstGeom>
        <a:noFill/>
        <a:ln>
          <a:noFill/>
        </a:ln>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000" b="1">
              <a:solidFill>
                <a:schemeClr val="bg2">
                  <a:lumMod val="75000"/>
                </a:schemeClr>
              </a:solidFill>
            </a:rPr>
            <a:t>2018</a:t>
          </a:r>
        </a:p>
      </xdr:txBody>
    </xdr:sp>
    <xdr:clientData/>
  </xdr:twoCellAnchor>
  <xdr:twoCellAnchor>
    <xdr:from>
      <xdr:col>8</xdr:col>
      <xdr:colOff>579120</xdr:colOff>
      <xdr:row>25</xdr:row>
      <xdr:rowOff>30480</xdr:rowOff>
    </xdr:from>
    <xdr:to>
      <xdr:col>9</xdr:col>
      <xdr:colOff>406400</xdr:colOff>
      <xdr:row>26</xdr:row>
      <xdr:rowOff>101600</xdr:rowOff>
    </xdr:to>
    <xdr:sp macro="" textlink="">
      <xdr:nvSpPr>
        <xdr:cNvPr id="17" name="TextBox 1">
          <a:extLst>
            <a:ext uri="{FF2B5EF4-FFF2-40B4-BE49-F238E27FC236}">
              <a16:creationId xmlns:a16="http://schemas.microsoft.com/office/drawing/2014/main" id="{F1943DCC-A653-0D43-A78B-17D27D334187}"/>
            </a:ext>
          </a:extLst>
        </xdr:cNvPr>
        <xdr:cNvSpPr txBox="1"/>
      </xdr:nvSpPr>
      <xdr:spPr>
        <a:xfrm>
          <a:off x="7193280" y="7366000"/>
          <a:ext cx="650240" cy="264160"/>
        </a:xfrm>
        <a:prstGeom prst="rect">
          <a:avLst/>
        </a:prstGeom>
        <a:noFill/>
        <a:ln>
          <a:noFill/>
        </a:ln>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000" b="1">
              <a:solidFill>
                <a:schemeClr val="bg2">
                  <a:lumMod val="75000"/>
                </a:schemeClr>
              </a:solidFill>
            </a:rPr>
            <a:t>2019</a:t>
          </a:r>
        </a:p>
      </xdr:txBody>
    </xdr:sp>
    <xdr:clientData/>
  </xdr:twoCellAnchor>
  <xdr:twoCellAnchor>
    <xdr:from>
      <xdr:col>10</xdr:col>
      <xdr:colOff>548640</xdr:colOff>
      <xdr:row>25</xdr:row>
      <xdr:rowOff>30480</xdr:rowOff>
    </xdr:from>
    <xdr:to>
      <xdr:col>11</xdr:col>
      <xdr:colOff>375920</xdr:colOff>
      <xdr:row>26</xdr:row>
      <xdr:rowOff>101600</xdr:rowOff>
    </xdr:to>
    <xdr:sp macro="" textlink="">
      <xdr:nvSpPr>
        <xdr:cNvPr id="18" name="TextBox 1">
          <a:extLst>
            <a:ext uri="{FF2B5EF4-FFF2-40B4-BE49-F238E27FC236}">
              <a16:creationId xmlns:a16="http://schemas.microsoft.com/office/drawing/2014/main" id="{F1943DCC-A653-0D43-A78B-17D27D334187}"/>
            </a:ext>
          </a:extLst>
        </xdr:cNvPr>
        <xdr:cNvSpPr txBox="1"/>
      </xdr:nvSpPr>
      <xdr:spPr>
        <a:xfrm>
          <a:off x="8808720" y="7366000"/>
          <a:ext cx="650240" cy="264160"/>
        </a:xfrm>
        <a:prstGeom prst="rect">
          <a:avLst/>
        </a:prstGeom>
        <a:noFill/>
        <a:ln>
          <a:noFill/>
        </a:ln>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000" b="1">
              <a:solidFill>
                <a:schemeClr val="bg2">
                  <a:lumMod val="75000"/>
                </a:schemeClr>
              </a:solidFill>
            </a:rPr>
            <a:t>2020</a:t>
          </a:r>
        </a:p>
      </xdr:txBody>
    </xdr:sp>
    <xdr:clientData/>
  </xdr:twoCellAnchor>
  <xdr:twoCellAnchor>
    <xdr:from>
      <xdr:col>9</xdr:col>
      <xdr:colOff>129822</xdr:colOff>
      <xdr:row>30</xdr:row>
      <xdr:rowOff>95329</xdr:rowOff>
    </xdr:from>
    <xdr:to>
      <xdr:col>12</xdr:col>
      <xdr:colOff>693012</xdr:colOff>
      <xdr:row>42</xdr:row>
      <xdr:rowOff>95330</xdr:rowOff>
    </xdr:to>
    <xdr:graphicFrame macro="">
      <xdr:nvGraphicFramePr>
        <xdr:cNvPr id="19" name="Chart 18">
          <a:extLst>
            <a:ext uri="{FF2B5EF4-FFF2-40B4-BE49-F238E27FC236}">
              <a16:creationId xmlns:a16="http://schemas.microsoft.com/office/drawing/2014/main" id="{BD1F5BDA-6629-D64B-8DF6-CC12E72D6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300321</xdr:colOff>
      <xdr:row>29</xdr:row>
      <xdr:rowOff>105148</xdr:rowOff>
    </xdr:from>
    <xdr:to>
      <xdr:col>9</xdr:col>
      <xdr:colOff>586394</xdr:colOff>
      <xdr:row>33</xdr:row>
      <xdr:rowOff>134212</xdr:rowOff>
    </xdr:to>
    <xdr:sp macro="" textlink="">
      <xdr:nvSpPr>
        <xdr:cNvPr id="20" name="TextBox 19">
          <a:extLst>
            <a:ext uri="{FF2B5EF4-FFF2-40B4-BE49-F238E27FC236}">
              <a16:creationId xmlns:a16="http://schemas.microsoft.com/office/drawing/2014/main" id="{5B75F770-75C2-9B47-A633-B693C8A8955E}"/>
            </a:ext>
          </a:extLst>
        </xdr:cNvPr>
        <xdr:cNvSpPr txBox="1"/>
      </xdr:nvSpPr>
      <xdr:spPr>
        <a:xfrm>
          <a:off x="6125388" y="5506881"/>
          <a:ext cx="1945539" cy="774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b="1">
              <a:solidFill>
                <a:srgbClr val="00B050"/>
              </a:solidFill>
            </a:rPr>
            <a:t>49.7%</a:t>
          </a:r>
        </a:p>
      </xdr:txBody>
    </xdr:sp>
    <xdr:clientData/>
  </xdr:twoCellAnchor>
  <xdr:twoCellAnchor>
    <xdr:from>
      <xdr:col>3</xdr:col>
      <xdr:colOff>677651</xdr:colOff>
      <xdr:row>31</xdr:row>
      <xdr:rowOff>135780</xdr:rowOff>
    </xdr:from>
    <xdr:to>
      <xdr:col>6</xdr:col>
      <xdr:colOff>117058</xdr:colOff>
      <xdr:row>35</xdr:row>
      <xdr:rowOff>166727</xdr:rowOff>
    </xdr:to>
    <xdr:sp macro="" textlink="">
      <xdr:nvSpPr>
        <xdr:cNvPr id="22" name="TextBox 21">
          <a:extLst>
            <a:ext uri="{FF2B5EF4-FFF2-40B4-BE49-F238E27FC236}">
              <a16:creationId xmlns:a16="http://schemas.microsoft.com/office/drawing/2014/main" id="{A4C00605-A046-2744-8D5A-301949F5E2FC}"/>
            </a:ext>
          </a:extLst>
        </xdr:cNvPr>
        <xdr:cNvSpPr txBox="1"/>
      </xdr:nvSpPr>
      <xdr:spPr>
        <a:xfrm>
          <a:off x="3166851" y="5910047"/>
          <a:ext cx="1945540" cy="776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b="1">
              <a:solidFill>
                <a:srgbClr val="00B050"/>
              </a:solidFill>
            </a:rPr>
            <a:t>15</a:t>
          </a:r>
          <a:r>
            <a:rPr lang="en-US" sz="4800" b="1" baseline="0">
              <a:solidFill>
                <a:srgbClr val="00B050"/>
              </a:solidFill>
            </a:rPr>
            <a:t>M</a:t>
          </a:r>
          <a:endParaRPr lang="en-US" sz="4800" b="1">
            <a:solidFill>
              <a:srgbClr val="00B050"/>
            </a:solidFill>
          </a:endParaRPr>
        </a:p>
      </xdr:txBody>
    </xdr:sp>
    <xdr:clientData/>
  </xdr:twoCellAnchor>
  <xdr:twoCellAnchor editAs="oneCell">
    <xdr:from>
      <xdr:col>1</xdr:col>
      <xdr:colOff>237070</xdr:colOff>
      <xdr:row>28</xdr:row>
      <xdr:rowOff>118533</xdr:rowOff>
    </xdr:from>
    <xdr:to>
      <xdr:col>3</xdr:col>
      <xdr:colOff>778936</xdr:colOff>
      <xdr:row>38</xdr:row>
      <xdr:rowOff>101600</xdr:rowOff>
    </xdr:to>
    <xdr:pic>
      <xdr:nvPicPr>
        <xdr:cNvPr id="26" name="Picture 25" descr="Small Business Icon - Small Business Icon Png, Transparent Png - kindpng">
          <a:extLst>
            <a:ext uri="{FF2B5EF4-FFF2-40B4-BE49-F238E27FC236}">
              <a16:creationId xmlns:a16="http://schemas.microsoft.com/office/drawing/2014/main" id="{67089505-601E-CF42-A709-0C34AD7FDC65}"/>
            </a:ext>
          </a:extLst>
        </xdr:cNvPr>
        <xdr:cNvPicPr>
          <a:picLocks noChangeAspect="1" noChangeArrowheads="1"/>
        </xdr:cNvPicPr>
      </xdr:nvPicPr>
      <xdr:blipFill rotWithShape="1">
        <a:blip xmlns:r="http://schemas.openxmlformats.org/officeDocument/2006/relationships" r:embed="rId7" cstate="print">
          <a:extLst>
            <a:ext uri="{BEBA8EAE-BF5A-486C-A8C5-ECC9F3942E4B}">
              <a14:imgProps xmlns:a14="http://schemas.microsoft.com/office/drawing/2010/main">
                <a14:imgLayer r:embed="rId8">
                  <a14:imgEffect>
                    <a14:backgroundRemoval t="10000" b="90000" l="10000" r="90000">
                      <a14:foregroundMark x1="31047" y1="26816" x2="59186" y2="28005"/>
                      <a14:foregroundMark x1="57674" y1="26816" x2="69535" y2="28005"/>
                      <a14:foregroundMark x1="67674" y1="47688" x2="67674" y2="63144"/>
                      <a14:foregroundMark x1="47209" y1="70674" x2="62326" y2="70938"/>
                      <a14:foregroundMark x1="47907" y1="74505" x2="49767" y2="74769"/>
                      <a14:foregroundMark x1="49767" y1="74505" x2="49767" y2="74505"/>
                      <a14:foregroundMark x1="49767" y1="74505" x2="55930" y2="72655"/>
                      <a14:foregroundMark x1="46395" y1="67371" x2="61279" y2="68296"/>
                      <a14:foregroundMark x1="29767" y1="58388" x2="29767" y2="44650"/>
                      <a14:foregroundMark x1="33837" y1="60502" x2="33837" y2="45046"/>
                    </a14:backgroundRemoval>
                  </a14:imgEffect>
                </a14:imgLayer>
              </a14:imgProps>
            </a:ext>
            <a:ext uri="{28A0092B-C50C-407E-A947-70E740481C1C}">
              <a14:useLocalDpi xmlns:a14="http://schemas.microsoft.com/office/drawing/2010/main" val="0"/>
            </a:ext>
          </a:extLst>
        </a:blip>
        <a:srcRect l="10127" t="11969" r="7595" b="7866"/>
        <a:stretch/>
      </xdr:blipFill>
      <xdr:spPr bwMode="auto">
        <a:xfrm>
          <a:off x="1066803" y="5334000"/>
          <a:ext cx="2201333" cy="18457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c:userShapes xmlns:c="http://schemas.openxmlformats.org/drawingml/2006/chart">
  <cdr:relSizeAnchor xmlns:cdr="http://schemas.openxmlformats.org/drawingml/2006/chartDrawing">
    <cdr:from>
      <cdr:x>0.00277</cdr:x>
      <cdr:y>0.23177</cdr:y>
    </cdr:from>
    <cdr:to>
      <cdr:x>0.06834</cdr:x>
      <cdr:y>0.36693</cdr:y>
    </cdr:to>
    <cdr:sp macro="" textlink="">
      <cdr:nvSpPr>
        <cdr:cNvPr id="2" name="TextBox 1">
          <a:extLst xmlns:a="http://schemas.openxmlformats.org/drawingml/2006/main">
            <a:ext uri="{FF2B5EF4-FFF2-40B4-BE49-F238E27FC236}">
              <a16:creationId xmlns:a16="http://schemas.microsoft.com/office/drawing/2014/main" id="{5EB8B48E-B2FD-B246-A94F-07AD21E91CEB}"/>
            </a:ext>
          </a:extLst>
        </cdr:cNvPr>
        <cdr:cNvSpPr txBox="1"/>
      </cdr:nvSpPr>
      <cdr:spPr>
        <a:xfrm xmlns:a="http://schemas.openxmlformats.org/drawingml/2006/main">
          <a:off x="27497" y="452967"/>
          <a:ext cx="650240" cy="26416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000" b="1">
              <a:solidFill>
                <a:srgbClr val="0070C0"/>
              </a:solidFill>
            </a:rPr>
            <a:t>PayPal</a:t>
          </a:r>
        </a:p>
      </cdr:txBody>
    </cdr:sp>
  </cdr:relSizeAnchor>
  <cdr:relSizeAnchor xmlns:cdr="http://schemas.openxmlformats.org/drawingml/2006/chartDrawing">
    <cdr:from>
      <cdr:x>0.0041</cdr:x>
      <cdr:y>0.51986</cdr:y>
    </cdr:from>
    <cdr:to>
      <cdr:x>0.06967</cdr:x>
      <cdr:y>0.65502</cdr:y>
    </cdr:to>
    <cdr:sp macro="" textlink="">
      <cdr:nvSpPr>
        <cdr:cNvPr id="3" name="TextBox 1">
          <a:extLst xmlns:a="http://schemas.openxmlformats.org/drawingml/2006/main">
            <a:ext uri="{FF2B5EF4-FFF2-40B4-BE49-F238E27FC236}">
              <a16:creationId xmlns:a16="http://schemas.microsoft.com/office/drawing/2014/main" id="{AE2491F6-435D-9147-8BBE-07134A06465C}"/>
            </a:ext>
          </a:extLst>
        </cdr:cNvPr>
        <cdr:cNvSpPr txBox="1"/>
      </cdr:nvSpPr>
      <cdr:spPr>
        <a:xfrm xmlns:a="http://schemas.openxmlformats.org/drawingml/2006/main">
          <a:off x="40640" y="1016000"/>
          <a:ext cx="650240" cy="26416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1"/>
            <a:t>Square</a:t>
          </a:r>
        </a:p>
      </cdr:txBody>
    </cdr:sp>
  </cdr:relSizeAnchor>
  <cdr:relSizeAnchor xmlns:cdr="http://schemas.openxmlformats.org/drawingml/2006/chartDrawing">
    <cdr:from>
      <cdr:x>0.0041</cdr:x>
      <cdr:y>0.80578</cdr:y>
    </cdr:from>
    <cdr:to>
      <cdr:x>0.06967</cdr:x>
      <cdr:y>0.94094</cdr:y>
    </cdr:to>
    <cdr:sp macro="" textlink="">
      <cdr:nvSpPr>
        <cdr:cNvPr id="4" name="TextBox 1">
          <a:extLst xmlns:a="http://schemas.openxmlformats.org/drawingml/2006/main">
            <a:ext uri="{FF2B5EF4-FFF2-40B4-BE49-F238E27FC236}">
              <a16:creationId xmlns:a16="http://schemas.microsoft.com/office/drawing/2014/main" id="{943B5D29-74DF-8E40-8BBB-A0FDEA2A8DEE}"/>
            </a:ext>
          </a:extLst>
        </cdr:cNvPr>
        <cdr:cNvSpPr txBox="1"/>
      </cdr:nvSpPr>
      <cdr:spPr>
        <a:xfrm xmlns:a="http://schemas.openxmlformats.org/drawingml/2006/main">
          <a:off x="40640" y="1574800"/>
          <a:ext cx="650240" cy="26416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1">
              <a:solidFill>
                <a:schemeClr val="bg2">
                  <a:lumMod val="75000"/>
                </a:schemeClr>
              </a:solidFill>
            </a:rPr>
            <a:t>Year</a:t>
          </a:r>
        </a:p>
      </cdr:txBody>
    </cdr:sp>
  </cdr:relSizeAnchor>
  <cdr:relSizeAnchor xmlns:cdr="http://schemas.openxmlformats.org/drawingml/2006/chartDrawing">
    <cdr:from>
      <cdr:x>0.1547</cdr:x>
      <cdr:y>0.80578</cdr:y>
    </cdr:from>
    <cdr:to>
      <cdr:x>0.22027</cdr:x>
      <cdr:y>0.94094</cdr:y>
    </cdr:to>
    <cdr:sp macro="" textlink="">
      <cdr:nvSpPr>
        <cdr:cNvPr id="5" name="TextBox 1">
          <a:extLst xmlns:a="http://schemas.openxmlformats.org/drawingml/2006/main">
            <a:ext uri="{FF2B5EF4-FFF2-40B4-BE49-F238E27FC236}">
              <a16:creationId xmlns:a16="http://schemas.microsoft.com/office/drawing/2014/main" id="{3A102F49-1EB5-9A43-8267-77AEDD40DC00}"/>
            </a:ext>
          </a:extLst>
        </cdr:cNvPr>
        <cdr:cNvSpPr txBox="1"/>
      </cdr:nvSpPr>
      <cdr:spPr>
        <a:xfrm xmlns:a="http://schemas.openxmlformats.org/drawingml/2006/main">
          <a:off x="1534160" y="1574800"/>
          <a:ext cx="650240" cy="26416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1">
              <a:solidFill>
                <a:schemeClr val="bg2">
                  <a:lumMod val="75000"/>
                </a:schemeClr>
              </a:solidFill>
            </a:rPr>
            <a:t>2016</a:t>
          </a:r>
        </a:p>
      </cdr:txBody>
    </cdr:sp>
  </cdr:relSizeAnchor>
  <cdr:relSizeAnchor xmlns:cdr="http://schemas.openxmlformats.org/drawingml/2006/chartDrawing">
    <cdr:from>
      <cdr:x>0.31862</cdr:x>
      <cdr:y>0.80578</cdr:y>
    </cdr:from>
    <cdr:to>
      <cdr:x>0.38418</cdr:x>
      <cdr:y>0.94094</cdr:y>
    </cdr:to>
    <cdr:sp macro="" textlink="">
      <cdr:nvSpPr>
        <cdr:cNvPr id="6" name="TextBox 1">
          <a:extLst xmlns:a="http://schemas.openxmlformats.org/drawingml/2006/main">
            <a:ext uri="{FF2B5EF4-FFF2-40B4-BE49-F238E27FC236}">
              <a16:creationId xmlns:a16="http://schemas.microsoft.com/office/drawing/2014/main" id="{585F3D95-DBD0-224A-8E52-30BF03F7303E}"/>
            </a:ext>
          </a:extLst>
        </cdr:cNvPr>
        <cdr:cNvSpPr txBox="1"/>
      </cdr:nvSpPr>
      <cdr:spPr>
        <a:xfrm xmlns:a="http://schemas.openxmlformats.org/drawingml/2006/main">
          <a:off x="3159760" y="1574800"/>
          <a:ext cx="650240" cy="26416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1">
              <a:solidFill>
                <a:schemeClr val="bg2">
                  <a:lumMod val="75000"/>
                </a:schemeClr>
              </a:solidFill>
            </a:rPr>
            <a:t>2017</a:t>
          </a:r>
        </a:p>
      </cdr:txBody>
    </cdr:sp>
  </cdr:relSizeAnchor>
</c:userShape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FLX" connectionId="2" xr16:uid="{7779FCE5-7AA7-4E4E-936D-33A1C944A01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 connectionId="1" xr16:uid="{A4E0257F-AA0B-564A-AA46-7EAAE3EB458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5DB80-372B-1042-9878-059B89118503}">
  <dimension ref="A2:U34"/>
  <sheetViews>
    <sheetView showGridLines="0" tabSelected="1" view="pageBreakPreview" zoomScaleNormal="82" zoomScaleSheetLayoutView="100" workbookViewId="0">
      <selection activeCell="P15" sqref="P15"/>
    </sheetView>
  </sheetViews>
  <sheetFormatPr baseColWidth="10" defaultRowHeight="19" x14ac:dyDescent="0.25"/>
  <cols>
    <col min="1" max="13" width="6.5" style="6" customWidth="1"/>
    <col min="14" max="19" width="10.83203125" style="6"/>
    <col min="20" max="20" width="20.5" style="6" bestFit="1" customWidth="1"/>
    <col min="21" max="21" width="33.33203125" style="6" bestFit="1" customWidth="1"/>
    <col min="22" max="16384" width="10.83203125" style="6"/>
  </cols>
  <sheetData>
    <row r="2" spans="1:21" x14ac:dyDescent="0.25">
      <c r="T2" s="1"/>
      <c r="U2" s="3"/>
    </row>
    <row r="3" spans="1:21" x14ac:dyDescent="0.25">
      <c r="A3" s="6" t="s">
        <v>191</v>
      </c>
    </row>
    <row r="17" spans="16:21" x14ac:dyDescent="0.25">
      <c r="T17" s="2"/>
      <c r="U17" s="7"/>
    </row>
    <row r="18" spans="16:21" x14ac:dyDescent="0.25">
      <c r="T18" s="2"/>
      <c r="U18" s="7"/>
    </row>
    <row r="19" spans="16:21" x14ac:dyDescent="0.25">
      <c r="T19" s="2"/>
      <c r="U19" s="7"/>
    </row>
    <row r="20" spans="16:21" x14ac:dyDescent="0.25">
      <c r="T20" s="2"/>
      <c r="U20" s="7"/>
    </row>
    <row r="21" spans="16:21" x14ac:dyDescent="0.25">
      <c r="T21" s="2"/>
      <c r="U21" s="7"/>
    </row>
    <row r="23" spans="16:21" x14ac:dyDescent="0.25">
      <c r="P23" s="6" t="s">
        <v>1</v>
      </c>
    </row>
    <row r="34" spans="1:1" x14ac:dyDescent="0.25">
      <c r="A34" s="6" t="s">
        <v>193</v>
      </c>
    </row>
  </sheetData>
  <sortState xmlns:xlrd2="http://schemas.microsoft.com/office/spreadsheetml/2017/richdata2" ref="T4:U9">
    <sortCondition ref="U3:U9"/>
  </sortState>
  <pageMargins left="0.7" right="0.7" top="0.75" bottom="0.75" header="0.3" footer="0.3"/>
  <pageSetup scale="60"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D777C-574F-5841-8F72-A72F5DAC5FB5}">
  <dimension ref="B2:AG62"/>
  <sheetViews>
    <sheetView view="pageBreakPreview" zoomScaleNormal="80" zoomScaleSheetLayoutView="100" workbookViewId="0">
      <selection activeCell="B59" sqref="B59"/>
    </sheetView>
  </sheetViews>
  <sheetFormatPr baseColWidth="10" defaultRowHeight="15" x14ac:dyDescent="0.2"/>
  <cols>
    <col min="1" max="1" width="7.83203125" customWidth="1"/>
    <col min="4" max="4" width="11.1640625" bestFit="1" customWidth="1"/>
    <col min="16" max="16" width="46.33203125" style="53" customWidth="1"/>
    <col min="17" max="17" width="12.6640625" style="53" bestFit="1" customWidth="1"/>
    <col min="18" max="18" width="11.1640625" style="53" bestFit="1" customWidth="1"/>
    <col min="19" max="19" width="14.6640625" style="53" bestFit="1" customWidth="1"/>
    <col min="20" max="24" width="10.83203125" style="53"/>
    <col min="25" max="25" width="10.83203125" style="54"/>
    <col min="26" max="26" width="11.1640625" style="54" bestFit="1" customWidth="1"/>
    <col min="27" max="27" width="11.1640625" style="79" bestFit="1" customWidth="1"/>
    <col min="28" max="28" width="10.5" style="79" bestFit="1" customWidth="1"/>
    <col min="29" max="29" width="10" style="79" bestFit="1" customWidth="1"/>
    <col min="30" max="32" width="10.83203125" style="79"/>
    <col min="33" max="33" width="10.83203125" style="54"/>
  </cols>
  <sheetData>
    <row r="2" spans="2:32" x14ac:dyDescent="0.2">
      <c r="B2" s="48" t="s">
        <v>167</v>
      </c>
      <c r="C2" s="48"/>
      <c r="D2" s="48"/>
      <c r="E2" s="48"/>
      <c r="F2" s="48"/>
      <c r="G2" s="48"/>
      <c r="H2" s="48"/>
      <c r="I2" s="48"/>
      <c r="J2" s="48"/>
      <c r="K2" s="48"/>
      <c r="L2" s="48"/>
      <c r="M2" s="77" t="s">
        <v>166</v>
      </c>
      <c r="P2" s="60" t="s">
        <v>155</v>
      </c>
      <c r="Q2" s="21" t="s">
        <v>19</v>
      </c>
      <c r="R2" s="21" t="s">
        <v>20</v>
      </c>
      <c r="S2" s="21" t="s">
        <v>21</v>
      </c>
      <c r="T2" s="21" t="s">
        <v>22</v>
      </c>
      <c r="U2" s="21" t="s">
        <v>23</v>
      </c>
      <c r="V2" s="21" t="s">
        <v>54</v>
      </c>
      <c r="W2" s="21" t="s">
        <v>124</v>
      </c>
      <c r="X2" s="21" t="s">
        <v>52</v>
      </c>
      <c r="Z2" s="55" t="s">
        <v>0</v>
      </c>
      <c r="AA2" s="80" t="s">
        <v>106</v>
      </c>
      <c r="AB2" s="80" t="s">
        <v>115</v>
      </c>
      <c r="AC2" s="80" t="s">
        <v>116</v>
      </c>
      <c r="AD2" s="80" t="s">
        <v>112</v>
      </c>
      <c r="AE2" s="80" t="s">
        <v>118</v>
      </c>
      <c r="AF2" s="80" t="s">
        <v>119</v>
      </c>
    </row>
    <row r="3" spans="2:32" x14ac:dyDescent="0.2">
      <c r="P3" s="21">
        <v>2016</v>
      </c>
      <c r="Q3" s="25">
        <v>5760</v>
      </c>
      <c r="R3" s="25">
        <v>1643.9</v>
      </c>
      <c r="S3" s="25">
        <v>2935.5</v>
      </c>
      <c r="T3" s="25">
        <v>6777.1</v>
      </c>
      <c r="U3" s="25">
        <v>4094.9</v>
      </c>
      <c r="V3" s="25">
        <v>4528.6000000000004</v>
      </c>
      <c r="W3" s="56">
        <f t="shared" ref="W3:W10" si="0">X3-SUM(Q3:V3)</f>
        <v>54287</v>
      </c>
      <c r="X3" s="25">
        <v>80027</v>
      </c>
      <c r="Z3" s="57">
        <v>42705</v>
      </c>
      <c r="AA3" s="79">
        <v>39.470001000000003</v>
      </c>
      <c r="AB3" s="79">
        <v>13.63</v>
      </c>
      <c r="AC3" s="79">
        <v>53.139999000000003</v>
      </c>
      <c r="AD3" s="79">
        <v>78.019997000000004</v>
      </c>
      <c r="AE3" s="79">
        <v>103.25</v>
      </c>
      <c r="AF3" s="79">
        <v>74.080001999999993</v>
      </c>
    </row>
    <row r="4" spans="2:32" x14ac:dyDescent="0.2">
      <c r="B4" s="11" t="s">
        <v>178</v>
      </c>
      <c r="C4" s="9"/>
      <c r="D4" s="9"/>
      <c r="E4" s="9"/>
      <c r="F4" s="9"/>
      <c r="H4" s="11" t="s">
        <v>179</v>
      </c>
      <c r="I4" s="11"/>
      <c r="J4" s="11"/>
      <c r="K4" s="11"/>
      <c r="L4" s="11"/>
      <c r="M4" s="11"/>
      <c r="P4" s="21">
        <v>2017</v>
      </c>
      <c r="Q4" s="25">
        <v>7084</v>
      </c>
      <c r="R4" s="25">
        <v>2120.1</v>
      </c>
      <c r="S4" s="25">
        <v>3072.3</v>
      </c>
      <c r="T4" s="25">
        <v>7400.1</v>
      </c>
      <c r="U4" s="25">
        <v>4374</v>
      </c>
      <c r="V4" s="25">
        <v>4441.7</v>
      </c>
      <c r="W4" s="56">
        <f t="shared" si="0"/>
        <v>55689.8</v>
      </c>
      <c r="X4" s="25">
        <v>84182</v>
      </c>
      <c r="Z4" s="57">
        <v>42736</v>
      </c>
      <c r="AA4" s="79">
        <v>39.779998999999997</v>
      </c>
      <c r="AB4" s="79">
        <v>14.62</v>
      </c>
      <c r="AC4" s="79">
        <v>53.715000000000003</v>
      </c>
      <c r="AD4" s="79">
        <v>82.709998999999996</v>
      </c>
      <c r="AE4" s="79">
        <v>106.33000199999999</v>
      </c>
      <c r="AF4" s="79">
        <v>76.379997000000003</v>
      </c>
    </row>
    <row r="5" spans="2:32" x14ac:dyDescent="0.2">
      <c r="B5" s="10"/>
      <c r="P5" s="21">
        <v>2018</v>
      </c>
      <c r="Q5" s="25">
        <v>8324</v>
      </c>
      <c r="R5" s="25">
        <v>3138.9</v>
      </c>
      <c r="S5" s="25">
        <v>3259</v>
      </c>
      <c r="T5" s="25">
        <v>8125.7</v>
      </c>
      <c r="U5" s="25">
        <v>4933.5</v>
      </c>
      <c r="V5" s="25">
        <v>4493.1000000000004</v>
      </c>
      <c r="W5" s="56">
        <f t="shared" si="0"/>
        <v>51527.8</v>
      </c>
      <c r="X5" s="25">
        <v>83802</v>
      </c>
      <c r="Z5" s="57">
        <v>42767</v>
      </c>
      <c r="AA5" s="79">
        <v>42</v>
      </c>
      <c r="AB5" s="79">
        <v>17.32</v>
      </c>
      <c r="AC5" s="79">
        <v>57.700001</v>
      </c>
      <c r="AD5" s="79">
        <v>87.940002000000007</v>
      </c>
      <c r="AE5" s="79">
        <v>110.459999</v>
      </c>
      <c r="AF5" s="79">
        <v>80.059997999999993</v>
      </c>
    </row>
    <row r="6" spans="2:32" x14ac:dyDescent="0.2">
      <c r="P6" s="21">
        <v>2019</v>
      </c>
      <c r="Q6" s="25">
        <v>9417</v>
      </c>
      <c r="R6" s="25">
        <v>4472.5</v>
      </c>
      <c r="S6" s="25">
        <v>5557.2</v>
      </c>
      <c r="T6" s="25">
        <v>8962</v>
      </c>
      <c r="U6" s="25">
        <v>5402.6</v>
      </c>
      <c r="V6" s="25">
        <v>4673.2</v>
      </c>
      <c r="W6" s="56">
        <f t="shared" si="0"/>
        <v>44822.5</v>
      </c>
      <c r="X6" s="25">
        <v>83307</v>
      </c>
      <c r="Z6" s="57">
        <v>42795</v>
      </c>
      <c r="AA6" s="79">
        <v>43.02</v>
      </c>
      <c r="AB6" s="79">
        <v>17.280000999999999</v>
      </c>
      <c r="AC6" s="79">
        <v>57.654998999999997</v>
      </c>
      <c r="AD6" s="79">
        <v>88.870002999999997</v>
      </c>
      <c r="AE6" s="79">
        <v>112.470001</v>
      </c>
      <c r="AF6" s="79">
        <v>79.110000999999997</v>
      </c>
    </row>
    <row r="7" spans="2:32" x14ac:dyDescent="0.2">
      <c r="P7" s="21">
        <v>2020</v>
      </c>
      <c r="Q7" s="25">
        <v>11013</v>
      </c>
      <c r="R7" s="25">
        <v>9186.4</v>
      </c>
      <c r="S7" s="25">
        <v>9591.7999999999993</v>
      </c>
      <c r="T7" s="25">
        <v>9630.5</v>
      </c>
      <c r="U7" s="25">
        <v>5049.3</v>
      </c>
      <c r="V7" s="25">
        <v>3825.3</v>
      </c>
      <c r="W7" s="56">
        <f t="shared" si="0"/>
        <v>26709.699999999997</v>
      </c>
      <c r="X7" s="25">
        <v>75006</v>
      </c>
      <c r="Z7" s="57">
        <v>42826</v>
      </c>
      <c r="AA7" s="79">
        <v>47.720001000000003</v>
      </c>
      <c r="AB7" s="79">
        <v>18.239999999999998</v>
      </c>
      <c r="AC7" s="79">
        <v>59.57</v>
      </c>
      <c r="AD7" s="79">
        <v>91.220000999999996</v>
      </c>
      <c r="AE7" s="79">
        <v>116.32</v>
      </c>
      <c r="AF7" s="79">
        <v>79.25</v>
      </c>
    </row>
    <row r="8" spans="2:32" x14ac:dyDescent="0.2">
      <c r="P8" s="21"/>
      <c r="Q8" s="36">
        <f>Q7/$X$7</f>
        <v>0.14682825373970082</v>
      </c>
      <c r="R8" s="36">
        <f>R7/$X$7</f>
        <v>0.12247553529051008</v>
      </c>
      <c r="S8" s="36">
        <f>S7/$X$7</f>
        <v>0.12788043623176812</v>
      </c>
      <c r="T8" s="36">
        <f>T7/$X$7</f>
        <v>0.12839639495507027</v>
      </c>
      <c r="U8" s="36">
        <f>U7/$X$7</f>
        <v>6.7318614510839134E-2</v>
      </c>
      <c r="V8" s="36">
        <f>V7/$X$7</f>
        <v>5.0999920006399489E-2</v>
      </c>
      <c r="W8" s="36">
        <f>W7/$X$7</f>
        <v>0.35610084526571206</v>
      </c>
      <c r="X8" s="36">
        <f>X7/$X$7</f>
        <v>1</v>
      </c>
      <c r="Z8" s="57">
        <v>42856</v>
      </c>
      <c r="AA8" s="79">
        <v>52.209999000000003</v>
      </c>
      <c r="AB8" s="79">
        <v>22.99</v>
      </c>
      <c r="AC8" s="79">
        <v>62.639999000000003</v>
      </c>
      <c r="AD8" s="79">
        <v>95.230002999999996</v>
      </c>
      <c r="AE8" s="79">
        <v>122.879997</v>
      </c>
      <c r="AF8" s="79">
        <v>76.940002000000007</v>
      </c>
    </row>
    <row r="9" spans="2:32" x14ac:dyDescent="0.2">
      <c r="P9" s="21">
        <v>2021</v>
      </c>
      <c r="Q9" s="25">
        <v>12834.4</v>
      </c>
      <c r="R9" s="25">
        <v>12410.2</v>
      </c>
      <c r="S9" s="25">
        <v>11800.6</v>
      </c>
      <c r="T9" s="25">
        <v>10815.6</v>
      </c>
      <c r="U9" s="25">
        <v>5661.3</v>
      </c>
      <c r="V9" s="25">
        <f>X9*4.7%</f>
        <v>3964.2620000000002</v>
      </c>
      <c r="W9" s="56">
        <f t="shared" si="0"/>
        <v>26859.637999999999</v>
      </c>
      <c r="X9" s="25">
        <v>84346</v>
      </c>
      <c r="Z9" s="57">
        <v>42887</v>
      </c>
      <c r="AA9" s="79">
        <v>53.669998</v>
      </c>
      <c r="AB9" s="79">
        <v>23.459999</v>
      </c>
      <c r="AC9" s="79">
        <v>61.169998</v>
      </c>
      <c r="AD9" s="79">
        <v>93.779999000000004</v>
      </c>
      <c r="AE9" s="79">
        <v>121.449997</v>
      </c>
      <c r="AF9" s="79">
        <v>84.239998</v>
      </c>
    </row>
    <row r="10" spans="2:32" x14ac:dyDescent="0.2">
      <c r="Q10" s="26">
        <f>Q9/$X$9</f>
        <v>0.15216370663694781</v>
      </c>
      <c r="R10" s="26">
        <f>R9/$X$9</f>
        <v>0.14713442249780667</v>
      </c>
      <c r="S10" s="26">
        <f>S9/$X$9</f>
        <v>0.13990704953406208</v>
      </c>
      <c r="T10" s="26">
        <f>T9/$X$9</f>
        <v>0.12822896165793279</v>
      </c>
      <c r="U10" s="26">
        <f>U9/$X$9</f>
        <v>6.711995826713775E-2</v>
      </c>
      <c r="V10" s="26">
        <f>V9/$X$9</f>
        <v>4.7E-2</v>
      </c>
      <c r="W10" s="27">
        <f t="shared" si="0"/>
        <v>0.31844590140611284</v>
      </c>
      <c r="X10" s="26">
        <f>X9/$X$9</f>
        <v>1</v>
      </c>
      <c r="Z10" s="57">
        <v>42917</v>
      </c>
      <c r="AA10" s="79">
        <v>58.549999</v>
      </c>
      <c r="AB10" s="79">
        <v>26.35</v>
      </c>
      <c r="AC10" s="79">
        <v>64.25</v>
      </c>
      <c r="AD10" s="79">
        <v>99.559997999999993</v>
      </c>
      <c r="AE10" s="79">
        <v>127.800003</v>
      </c>
      <c r="AF10" s="79">
        <v>85.230002999999996</v>
      </c>
    </row>
    <row r="11" spans="2:32" x14ac:dyDescent="0.2">
      <c r="P11" s="28" t="s">
        <v>156</v>
      </c>
      <c r="S11" s="25"/>
      <c r="Z11" s="57">
        <v>42948</v>
      </c>
      <c r="AA11" s="79">
        <v>61.68</v>
      </c>
      <c r="AB11" s="79">
        <v>26.110001</v>
      </c>
      <c r="AC11" s="79">
        <v>61.854999999999997</v>
      </c>
      <c r="AD11" s="79">
        <v>103.519997</v>
      </c>
      <c r="AE11" s="79">
        <v>133.300003</v>
      </c>
      <c r="AF11" s="79">
        <v>86.099997999999999</v>
      </c>
    </row>
    <row r="12" spans="2:32" x14ac:dyDescent="0.2">
      <c r="P12" s="28"/>
      <c r="Z12" s="57">
        <v>42979</v>
      </c>
      <c r="AA12" s="79">
        <v>64.029999000000004</v>
      </c>
      <c r="AB12" s="79">
        <v>28.809999000000001</v>
      </c>
      <c r="AC12" s="79">
        <v>64.480002999999996</v>
      </c>
      <c r="AD12" s="79">
        <v>105.239998</v>
      </c>
      <c r="AE12" s="79">
        <v>141.199997</v>
      </c>
      <c r="AF12" s="79">
        <v>90.459998999999996</v>
      </c>
    </row>
    <row r="13" spans="2:32" x14ac:dyDescent="0.2">
      <c r="Z13" s="57">
        <v>43009</v>
      </c>
      <c r="AA13" s="79">
        <v>72.559997999999993</v>
      </c>
      <c r="AB13" s="79">
        <v>37.189999</v>
      </c>
      <c r="AC13" s="79">
        <v>64.714995999999999</v>
      </c>
      <c r="AD13" s="79">
        <v>109.980003</v>
      </c>
      <c r="AE13" s="79">
        <v>148.770004</v>
      </c>
      <c r="AF13" s="79">
        <v>95.519997000000004</v>
      </c>
    </row>
    <row r="14" spans="2:32" x14ac:dyDescent="0.2">
      <c r="Z14" s="57">
        <v>43040</v>
      </c>
      <c r="AA14" s="79">
        <v>75.730002999999996</v>
      </c>
      <c r="AB14" s="79">
        <v>39.220001000000003</v>
      </c>
      <c r="AC14" s="79">
        <v>65.724997999999999</v>
      </c>
      <c r="AD14" s="79">
        <v>112.589996</v>
      </c>
      <c r="AE14" s="79">
        <v>150.470001</v>
      </c>
      <c r="AF14" s="79">
        <v>97.709998999999996</v>
      </c>
    </row>
    <row r="15" spans="2:32" x14ac:dyDescent="0.2">
      <c r="P15" s="60" t="s">
        <v>55</v>
      </c>
      <c r="Q15" s="21" t="s">
        <v>19</v>
      </c>
      <c r="R15" s="21" t="s">
        <v>20</v>
      </c>
      <c r="S15" s="21" t="s">
        <v>21</v>
      </c>
      <c r="T15" s="29" t="s">
        <v>124</v>
      </c>
      <c r="U15" s="21" t="s">
        <v>52</v>
      </c>
      <c r="Z15" s="57">
        <v>43070</v>
      </c>
      <c r="AA15" s="79">
        <v>73.620002999999997</v>
      </c>
      <c r="AB15" s="79">
        <v>34.669998</v>
      </c>
      <c r="AC15" s="79">
        <v>65.565002000000007</v>
      </c>
      <c r="AD15" s="79">
        <v>114.019997</v>
      </c>
      <c r="AE15" s="79">
        <v>151.36000100000001</v>
      </c>
      <c r="AF15" s="79">
        <v>99.309997999999993</v>
      </c>
    </row>
    <row r="16" spans="2:32" x14ac:dyDescent="0.2">
      <c r="P16" s="21">
        <v>2016</v>
      </c>
      <c r="Q16" s="25">
        <v>5760</v>
      </c>
      <c r="R16" s="53">
        <v>1400.9</v>
      </c>
      <c r="S16" s="53">
        <v>2194</v>
      </c>
      <c r="T16" s="56">
        <f>U16-SUM(Q16:S16)</f>
        <v>6539.1</v>
      </c>
      <c r="U16" s="25">
        <v>15894</v>
      </c>
      <c r="Z16" s="57">
        <v>43101</v>
      </c>
      <c r="AA16" s="79">
        <v>85.32</v>
      </c>
      <c r="AB16" s="79">
        <v>46.91</v>
      </c>
      <c r="AC16" s="79">
        <v>70.419998000000007</v>
      </c>
      <c r="AD16" s="79">
        <v>124.230003</v>
      </c>
      <c r="AE16" s="79">
        <v>169</v>
      </c>
      <c r="AF16" s="79">
        <v>99.400002000000001</v>
      </c>
    </row>
    <row r="17" spans="2:32" ht="32" x14ac:dyDescent="0.2">
      <c r="B17" s="78" t="s">
        <v>180</v>
      </c>
      <c r="C17" s="9"/>
      <c r="D17" s="9"/>
      <c r="E17" s="9"/>
      <c r="F17" s="9"/>
      <c r="H17" s="78" t="s">
        <v>181</v>
      </c>
      <c r="I17" s="11"/>
      <c r="J17" s="11"/>
      <c r="K17" s="11"/>
      <c r="L17" s="11"/>
      <c r="M17" s="11"/>
      <c r="P17" s="21">
        <v>2017</v>
      </c>
      <c r="Q17" s="25">
        <v>7084</v>
      </c>
      <c r="R17" s="53">
        <v>1838.5</v>
      </c>
      <c r="S17" s="53">
        <v>2327.4</v>
      </c>
      <c r="T17" s="56">
        <f t="shared" ref="T17:T20" si="1">U17-SUM(Q17:S17)</f>
        <v>8815.1</v>
      </c>
      <c r="U17" s="25">
        <v>20065</v>
      </c>
      <c r="Z17" s="57">
        <v>43132</v>
      </c>
      <c r="AA17" s="79">
        <v>79.410004000000001</v>
      </c>
      <c r="AB17" s="79">
        <v>46.049999</v>
      </c>
      <c r="AC17" s="79">
        <v>71.694999999999993</v>
      </c>
      <c r="AD17" s="79">
        <v>122.94000200000001</v>
      </c>
      <c r="AE17" s="79">
        <v>175.759995</v>
      </c>
      <c r="AF17" s="79">
        <v>97.510002</v>
      </c>
    </row>
    <row r="18" spans="2:32" x14ac:dyDescent="0.2">
      <c r="P18" s="21">
        <v>2018</v>
      </c>
      <c r="Q18" s="25">
        <v>8324</v>
      </c>
      <c r="R18" s="53">
        <v>2352.1</v>
      </c>
      <c r="S18" s="53">
        <v>1786</v>
      </c>
      <c r="T18" s="56">
        <f t="shared" si="1"/>
        <v>8740.9</v>
      </c>
      <c r="U18" s="25">
        <v>21203</v>
      </c>
      <c r="Z18" s="57">
        <v>43160</v>
      </c>
      <c r="AA18" s="79">
        <v>75.870002999999997</v>
      </c>
      <c r="AB18" s="79">
        <v>49.200001</v>
      </c>
      <c r="AC18" s="79">
        <v>71.309997999999993</v>
      </c>
      <c r="AD18" s="79">
        <v>119.620003</v>
      </c>
      <c r="AE18" s="79">
        <v>175.16000399999999</v>
      </c>
      <c r="AF18" s="79">
        <v>93.279999000000004</v>
      </c>
    </row>
    <row r="19" spans="2:32" x14ac:dyDescent="0.2">
      <c r="P19" s="21">
        <v>2019</v>
      </c>
      <c r="Q19" s="25">
        <v>9417</v>
      </c>
      <c r="R19" s="53">
        <v>1974.7</v>
      </c>
      <c r="S19" s="53">
        <v>2736.8</v>
      </c>
      <c r="T19" s="56">
        <f t="shared" si="1"/>
        <v>10269.5</v>
      </c>
      <c r="U19" s="25">
        <v>24398</v>
      </c>
      <c r="Z19" s="57">
        <v>43191</v>
      </c>
      <c r="AA19" s="79">
        <v>74.610000999999997</v>
      </c>
      <c r="AB19" s="79">
        <v>47.34</v>
      </c>
      <c r="AC19" s="79">
        <v>70.860000999999997</v>
      </c>
      <c r="AD19" s="79">
        <v>126.879997</v>
      </c>
      <c r="AE19" s="79">
        <v>178.270004</v>
      </c>
      <c r="AF19" s="79">
        <v>98.75</v>
      </c>
    </row>
    <row r="20" spans="2:32" x14ac:dyDescent="0.2">
      <c r="P20" s="21">
        <v>2020</v>
      </c>
      <c r="Q20" s="25">
        <v>11013</v>
      </c>
      <c r="R20" s="53">
        <v>2836.6</v>
      </c>
      <c r="S20" s="53">
        <v>3782.8</v>
      </c>
      <c r="T20" s="56">
        <f t="shared" si="1"/>
        <v>9853.5999999999985</v>
      </c>
      <c r="U20" s="25">
        <v>27486</v>
      </c>
      <c r="Z20" s="57">
        <v>43221</v>
      </c>
      <c r="AA20" s="79">
        <v>82.07</v>
      </c>
      <c r="AB20" s="79">
        <v>58.25</v>
      </c>
      <c r="AC20" s="79">
        <v>72.599997999999999</v>
      </c>
      <c r="AD20" s="79">
        <v>130.720001</v>
      </c>
      <c r="AE20" s="79">
        <v>190.11999499999999</v>
      </c>
      <c r="AF20" s="79">
        <v>98.300003000000004</v>
      </c>
    </row>
    <row r="21" spans="2:32" x14ac:dyDescent="0.2">
      <c r="Q21" s="34">
        <f>Q20/$U$20</f>
        <v>0.40067670814232698</v>
      </c>
      <c r="R21" s="34">
        <f>R20/$U$20</f>
        <v>0.10320162992068689</v>
      </c>
      <c r="S21" s="34">
        <f>S20/$U$20</f>
        <v>0.13762642799970895</v>
      </c>
      <c r="T21" s="34">
        <f>T20/$U$20</f>
        <v>0.35849523393727711</v>
      </c>
      <c r="U21" s="34">
        <f>U20/$U$20</f>
        <v>1</v>
      </c>
      <c r="Z21" s="57">
        <v>43252</v>
      </c>
      <c r="AA21" s="79">
        <v>83.269997000000004</v>
      </c>
      <c r="AB21" s="79">
        <v>61.639999000000003</v>
      </c>
      <c r="AC21" s="79">
        <v>74.089995999999999</v>
      </c>
      <c r="AD21" s="79">
        <v>132.449997</v>
      </c>
      <c r="AE21" s="79">
        <v>196.520004</v>
      </c>
      <c r="AF21" s="79">
        <v>98</v>
      </c>
    </row>
    <row r="22" spans="2:32" x14ac:dyDescent="0.2">
      <c r="P22" s="21">
        <v>2021</v>
      </c>
      <c r="Q22" s="25">
        <v>11347.3</v>
      </c>
      <c r="R22" s="53">
        <v>3110.8</v>
      </c>
      <c r="S22" s="53">
        <v>4452.8</v>
      </c>
      <c r="T22" s="56">
        <f>U22-SUM(Q22:S22)</f>
        <v>9081.1000000000022</v>
      </c>
      <c r="U22" s="25">
        <v>27992</v>
      </c>
      <c r="Z22" s="57">
        <v>43282</v>
      </c>
      <c r="AA22" s="79">
        <v>82.139999000000003</v>
      </c>
      <c r="AB22" s="79">
        <v>64.650002000000001</v>
      </c>
      <c r="AC22" s="79">
        <v>75.480002999999996</v>
      </c>
      <c r="AD22" s="79">
        <v>136.740005</v>
      </c>
      <c r="AE22" s="79">
        <v>198</v>
      </c>
      <c r="AF22" s="79">
        <v>99.519997000000004</v>
      </c>
    </row>
    <row r="23" spans="2:32" x14ac:dyDescent="0.2">
      <c r="Q23" s="26">
        <f>Q22/$U$22</f>
        <v>0.40537653615318658</v>
      </c>
      <c r="R23" s="26">
        <f>R22/$U$22</f>
        <v>0.11113175192912261</v>
      </c>
      <c r="S23" s="26">
        <f>S22/$U$22</f>
        <v>0.15907402114889968</v>
      </c>
      <c r="U23" s="26">
        <f>U22/$U$22</f>
        <v>1</v>
      </c>
      <c r="Z23" s="57">
        <v>43313</v>
      </c>
      <c r="AA23" s="79">
        <v>92.330001999999993</v>
      </c>
      <c r="AB23" s="79">
        <v>88.639999000000003</v>
      </c>
      <c r="AC23" s="79">
        <v>80.069999999999993</v>
      </c>
      <c r="AD23" s="79">
        <v>146.88999899999999</v>
      </c>
      <c r="AE23" s="79">
        <v>215.55999800000001</v>
      </c>
      <c r="AF23" s="79">
        <v>105.980003</v>
      </c>
    </row>
    <row r="24" spans="2:32" x14ac:dyDescent="0.2">
      <c r="P24" s="28" t="s">
        <v>157</v>
      </c>
      <c r="Z24" s="57">
        <v>43344</v>
      </c>
      <c r="AA24" s="79">
        <v>87.839995999999999</v>
      </c>
      <c r="AB24" s="79">
        <v>99.010002</v>
      </c>
      <c r="AC24" s="79">
        <v>82.379997000000003</v>
      </c>
      <c r="AD24" s="79">
        <v>150.08999600000001</v>
      </c>
      <c r="AE24" s="79">
        <v>222.61000100000001</v>
      </c>
      <c r="AF24" s="79">
        <v>106.489998</v>
      </c>
    </row>
    <row r="25" spans="2:32" x14ac:dyDescent="0.2">
      <c r="Z25" s="57">
        <v>43374</v>
      </c>
      <c r="AA25" s="79">
        <v>84.190002000000007</v>
      </c>
      <c r="AB25" s="79">
        <v>73.449996999999996</v>
      </c>
      <c r="AC25" s="79">
        <v>79.300003000000004</v>
      </c>
      <c r="AD25" s="79">
        <v>137.85000600000001</v>
      </c>
      <c r="AE25" s="79">
        <v>197.66999799999999</v>
      </c>
      <c r="AF25" s="79">
        <v>102.730003</v>
      </c>
    </row>
    <row r="26" spans="2:32" x14ac:dyDescent="0.2">
      <c r="Z26" s="57">
        <v>43405</v>
      </c>
      <c r="AA26" s="79">
        <v>85.809997999999993</v>
      </c>
      <c r="AB26" s="79">
        <v>69.839995999999999</v>
      </c>
      <c r="AC26" s="79">
        <v>79.129997000000003</v>
      </c>
      <c r="AD26" s="79">
        <v>141.71000699999999</v>
      </c>
      <c r="AE26" s="79">
        <v>201.070007</v>
      </c>
      <c r="AF26" s="79">
        <v>112.269997</v>
      </c>
    </row>
    <row r="27" spans="2:32" x14ac:dyDescent="0.2">
      <c r="P27" s="21" t="s">
        <v>56</v>
      </c>
      <c r="Q27" s="21" t="s">
        <v>64</v>
      </c>
      <c r="R27" s="21" t="s">
        <v>63</v>
      </c>
      <c r="S27" s="21"/>
      <c r="T27" s="21" t="s">
        <v>65</v>
      </c>
      <c r="U27" s="21"/>
      <c r="V27" s="21" t="s">
        <v>64</v>
      </c>
      <c r="W27" s="21" t="s">
        <v>63</v>
      </c>
      <c r="Z27" s="57">
        <v>43435</v>
      </c>
      <c r="AA27" s="79">
        <v>84.089995999999999</v>
      </c>
      <c r="AB27" s="79">
        <v>56.09</v>
      </c>
      <c r="AC27" s="79">
        <v>73.489998</v>
      </c>
      <c r="AD27" s="79">
        <v>131.94000199999999</v>
      </c>
      <c r="AE27" s="79">
        <v>188.64999399999999</v>
      </c>
      <c r="AF27" s="79">
        <v>95.32</v>
      </c>
    </row>
    <row r="28" spans="2:32" x14ac:dyDescent="0.2">
      <c r="P28" s="21" t="s">
        <v>57</v>
      </c>
      <c r="Q28" s="58">
        <v>2.5999999999999999E-2</v>
      </c>
      <c r="R28" s="25">
        <f>Q28*$R$33</f>
        <v>727.79199999999992</v>
      </c>
      <c r="T28" s="21" t="s">
        <v>66</v>
      </c>
      <c r="V28" s="58">
        <v>0.41199999999999998</v>
      </c>
      <c r="W28" s="59">
        <f>V28*$W$32</f>
        <v>11532.704</v>
      </c>
      <c r="Z28" s="57">
        <v>43466</v>
      </c>
      <c r="AA28" s="79">
        <v>88.760002</v>
      </c>
      <c r="AB28" s="79">
        <v>71.349997999999999</v>
      </c>
      <c r="AC28" s="79">
        <v>82.93</v>
      </c>
      <c r="AD28" s="79">
        <v>135.009995</v>
      </c>
      <c r="AE28" s="79">
        <v>211.13000500000001</v>
      </c>
      <c r="AF28" s="79">
        <v>102.699997</v>
      </c>
    </row>
    <row r="29" spans="2:32" x14ac:dyDescent="0.2">
      <c r="P29" s="21" t="s">
        <v>61</v>
      </c>
      <c r="Q29" s="58">
        <v>3.5999999999999997E-2</v>
      </c>
      <c r="R29" s="25">
        <f>Q29*$R$33</f>
        <v>1007.7119999999999</v>
      </c>
      <c r="T29" s="21" t="s">
        <v>67</v>
      </c>
      <c r="V29" s="58">
        <v>0.316</v>
      </c>
      <c r="W29" s="59">
        <f>V29*$W$32</f>
        <v>8845.4719999999998</v>
      </c>
      <c r="Z29" s="57">
        <v>43497</v>
      </c>
      <c r="AA29" s="79">
        <v>98.07</v>
      </c>
      <c r="AB29" s="79">
        <v>81.239998</v>
      </c>
      <c r="AC29" s="79">
        <v>84.690002000000007</v>
      </c>
      <c r="AD29" s="79">
        <v>148.11999499999999</v>
      </c>
      <c r="AE29" s="79">
        <v>224.770004</v>
      </c>
      <c r="AF29" s="79">
        <v>107.739998</v>
      </c>
    </row>
    <row r="30" spans="2:32" x14ac:dyDescent="0.2">
      <c r="B30" s="11" t="s">
        <v>174</v>
      </c>
      <c r="C30" s="9"/>
      <c r="D30" s="9"/>
      <c r="E30" s="9"/>
      <c r="F30" s="9"/>
      <c r="G30" s="9"/>
      <c r="H30" s="11"/>
      <c r="I30" s="11"/>
      <c r="J30" s="11"/>
      <c r="K30" s="11"/>
      <c r="L30" s="11"/>
      <c r="M30" s="11"/>
      <c r="P30" s="21" t="s">
        <v>60</v>
      </c>
      <c r="Q30" s="58">
        <v>6.7000000000000004E-2</v>
      </c>
      <c r="R30" s="25">
        <f>Q30*$R$33</f>
        <v>1875.4640000000002</v>
      </c>
      <c r="T30" s="21" t="s">
        <v>68</v>
      </c>
      <c r="V30" s="58">
        <v>0.221</v>
      </c>
      <c r="W30" s="59">
        <f>V30*$W$32</f>
        <v>6186.232</v>
      </c>
      <c r="Z30" s="57">
        <v>43525</v>
      </c>
      <c r="AA30" s="79">
        <v>103.839996</v>
      </c>
      <c r="AB30" s="79">
        <v>74.919998000000007</v>
      </c>
      <c r="AC30" s="79">
        <v>88.279999000000004</v>
      </c>
      <c r="AD30" s="79">
        <v>156.19000199999999</v>
      </c>
      <c r="AE30" s="79">
        <v>235.449997</v>
      </c>
      <c r="AF30" s="79">
        <v>109.300003</v>
      </c>
    </row>
    <row r="31" spans="2:32" x14ac:dyDescent="0.2">
      <c r="P31" s="21" t="s">
        <v>58</v>
      </c>
      <c r="Q31" s="58">
        <v>0.432</v>
      </c>
      <c r="R31" s="25">
        <f>Q31*$R$33</f>
        <v>12092.544</v>
      </c>
      <c r="T31" s="21" t="s">
        <v>69</v>
      </c>
      <c r="V31" s="58">
        <v>5.0999999999999997E-2</v>
      </c>
      <c r="W31" s="59">
        <f>V31*$W$32</f>
        <v>1427.5919999999999</v>
      </c>
      <c r="Z31" s="57">
        <v>43556</v>
      </c>
      <c r="AA31" s="79">
        <v>112.769997</v>
      </c>
      <c r="AB31" s="79">
        <v>72.819999999999993</v>
      </c>
      <c r="AC31" s="79">
        <v>87.239998</v>
      </c>
      <c r="AD31" s="79">
        <v>164.429993</v>
      </c>
      <c r="AE31" s="79">
        <v>254.240005</v>
      </c>
      <c r="AF31" s="79">
        <v>117.230003</v>
      </c>
    </row>
    <row r="32" spans="2:32" x14ac:dyDescent="0.2">
      <c r="P32" s="21" t="s">
        <v>59</v>
      </c>
      <c r="Q32" s="58">
        <v>0.439</v>
      </c>
      <c r="R32" s="25">
        <f>Q32*$R$33</f>
        <v>12288.487999999999</v>
      </c>
      <c r="T32" s="21" t="s">
        <v>62</v>
      </c>
      <c r="U32" s="21"/>
      <c r="V32" s="30">
        <f>SUM(V28:V31)</f>
        <v>1</v>
      </c>
      <c r="W32" s="56">
        <f>U22</f>
        <v>27992</v>
      </c>
      <c r="Z32" s="57">
        <v>43586</v>
      </c>
      <c r="AA32" s="79">
        <v>109.75</v>
      </c>
      <c r="AB32" s="79">
        <v>61.950001</v>
      </c>
      <c r="AC32" s="79">
        <v>85.860000999999997</v>
      </c>
      <c r="AD32" s="79">
        <v>161.33000200000001</v>
      </c>
      <c r="AE32" s="79">
        <v>251.490005</v>
      </c>
      <c r="AF32" s="79">
        <v>114.709999</v>
      </c>
    </row>
    <row r="33" spans="2:32" x14ac:dyDescent="0.2">
      <c r="P33" s="21" t="s">
        <v>62</v>
      </c>
      <c r="Q33" s="30">
        <f>SUM(Q28:Q32)</f>
        <v>1</v>
      </c>
      <c r="R33" s="56">
        <f>U22</f>
        <v>27992</v>
      </c>
      <c r="Z33" s="57">
        <v>43617</v>
      </c>
      <c r="AA33" s="79">
        <v>114.459999</v>
      </c>
      <c r="AB33" s="79">
        <v>72.529999000000004</v>
      </c>
      <c r="AC33" s="79">
        <v>91.160004000000001</v>
      </c>
      <c r="AD33" s="79">
        <v>173.550003</v>
      </c>
      <c r="AE33" s="79">
        <v>264.52999899999998</v>
      </c>
      <c r="AF33" s="79">
        <v>123.44000200000001</v>
      </c>
    </row>
    <row r="34" spans="2:32" x14ac:dyDescent="0.2">
      <c r="Z34" s="57">
        <v>43647</v>
      </c>
      <c r="AA34" s="79">
        <v>110.400002</v>
      </c>
      <c r="AB34" s="79">
        <v>80.410004000000001</v>
      </c>
      <c r="AC34" s="79">
        <v>105.43</v>
      </c>
      <c r="AD34" s="79">
        <v>178</v>
      </c>
      <c r="AE34" s="79">
        <v>272.26998900000001</v>
      </c>
      <c r="AF34" s="79">
        <v>124.370003</v>
      </c>
    </row>
    <row r="35" spans="2:32" x14ac:dyDescent="0.2">
      <c r="Z35" s="57">
        <v>43678</v>
      </c>
      <c r="AA35" s="79">
        <v>109.050003</v>
      </c>
      <c r="AB35" s="79">
        <v>61.84</v>
      </c>
      <c r="AC35" s="79">
        <v>106.94000200000001</v>
      </c>
      <c r="AD35" s="79">
        <v>180.820007</v>
      </c>
      <c r="AE35" s="79">
        <v>281.36999500000002</v>
      </c>
      <c r="AF35" s="79">
        <v>120.370003</v>
      </c>
    </row>
    <row r="36" spans="2:32" x14ac:dyDescent="0.2">
      <c r="P36" s="21" t="s">
        <v>75</v>
      </c>
      <c r="Q36" s="21" t="s">
        <v>19</v>
      </c>
      <c r="R36" s="21" t="s">
        <v>20</v>
      </c>
      <c r="S36" s="21" t="s">
        <v>22</v>
      </c>
      <c r="U36" s="29"/>
      <c r="V36" s="29"/>
      <c r="Z36" s="57">
        <v>43709</v>
      </c>
      <c r="AA36" s="79">
        <v>103.589996</v>
      </c>
      <c r="AB36" s="79">
        <v>61.950001</v>
      </c>
      <c r="AC36" s="79">
        <v>103.589996</v>
      </c>
      <c r="AD36" s="79">
        <v>172.009995</v>
      </c>
      <c r="AE36" s="79">
        <v>271.57000699999998</v>
      </c>
      <c r="AF36" s="79">
        <v>118.279999</v>
      </c>
    </row>
    <row r="37" spans="2:32" x14ac:dyDescent="0.2">
      <c r="P37" s="21" t="s">
        <v>70</v>
      </c>
      <c r="Q37" s="44">
        <v>247</v>
      </c>
      <c r="R37" s="53">
        <v>31.7</v>
      </c>
      <c r="S37" s="53">
        <v>2349</v>
      </c>
      <c r="U37" s="41"/>
      <c r="V37" s="41"/>
      <c r="Z37" s="57">
        <v>43739</v>
      </c>
      <c r="AA37" s="79">
        <v>104.099998</v>
      </c>
      <c r="AB37" s="79">
        <v>61.43</v>
      </c>
      <c r="AC37" s="79">
        <v>106.139999</v>
      </c>
      <c r="AD37" s="79">
        <v>178.86000100000001</v>
      </c>
      <c r="AE37" s="79">
        <v>276.80999800000001</v>
      </c>
      <c r="AF37" s="79">
        <v>117.279999</v>
      </c>
    </row>
    <row r="38" spans="2:32" x14ac:dyDescent="0.2">
      <c r="P38" s="21" t="s">
        <v>71</v>
      </c>
      <c r="Q38" s="44">
        <v>277</v>
      </c>
      <c r="R38" s="53">
        <v>32</v>
      </c>
      <c r="S38" s="53">
        <v>2473</v>
      </c>
      <c r="U38" s="41"/>
      <c r="V38" s="41"/>
      <c r="Z38" s="57">
        <v>43770</v>
      </c>
      <c r="AA38" s="79">
        <v>108.010002</v>
      </c>
      <c r="AB38" s="79">
        <v>69.120002999999997</v>
      </c>
      <c r="AC38" s="79">
        <v>116.239998</v>
      </c>
      <c r="AD38" s="79">
        <v>184.509995</v>
      </c>
      <c r="AE38" s="79">
        <v>292.23001099999999</v>
      </c>
      <c r="AF38" s="79">
        <v>120.120003</v>
      </c>
    </row>
    <row r="39" spans="2:32" x14ac:dyDescent="0.2">
      <c r="P39" s="21" t="s">
        <v>72</v>
      </c>
      <c r="Q39" s="44">
        <v>285</v>
      </c>
      <c r="R39" s="53">
        <v>33.1</v>
      </c>
      <c r="S39" s="53">
        <v>2423</v>
      </c>
      <c r="U39" s="41"/>
      <c r="V39" s="41"/>
      <c r="Z39" s="57">
        <v>43800</v>
      </c>
      <c r="AA39" s="79">
        <v>108.16999800000001</v>
      </c>
      <c r="AB39" s="79">
        <v>62.560001</v>
      </c>
      <c r="AC39" s="79">
        <v>115.629997</v>
      </c>
      <c r="AD39" s="79">
        <v>187.89999399999999</v>
      </c>
      <c r="AE39" s="79">
        <v>298.58999599999999</v>
      </c>
      <c r="AF39" s="79">
        <v>124.489998</v>
      </c>
    </row>
    <row r="40" spans="2:32" x14ac:dyDescent="0.2">
      <c r="P40" s="21" t="s">
        <v>73</v>
      </c>
      <c r="Q40" s="44">
        <v>311</v>
      </c>
      <c r="R40" s="53">
        <v>42.8</v>
      </c>
      <c r="S40" s="53">
        <v>2719</v>
      </c>
      <c r="U40" s="41"/>
      <c r="V40" s="41"/>
      <c r="Z40" s="57">
        <v>43831</v>
      </c>
      <c r="AA40" s="79">
        <v>113.889999</v>
      </c>
      <c r="AB40" s="79">
        <v>74.690002000000007</v>
      </c>
      <c r="AC40" s="79">
        <v>118.610001</v>
      </c>
      <c r="AD40" s="79">
        <v>198.970001</v>
      </c>
      <c r="AE40" s="79">
        <v>315.94000199999999</v>
      </c>
      <c r="AF40" s="79">
        <v>129.86999499999999</v>
      </c>
    </row>
    <row r="41" spans="2:32" x14ac:dyDescent="0.2">
      <c r="B41" s="11" t="s">
        <v>184</v>
      </c>
      <c r="C41" s="9"/>
      <c r="D41" s="9"/>
      <c r="E41" s="9"/>
      <c r="F41" s="9"/>
      <c r="H41" s="11" t="s">
        <v>185</v>
      </c>
      <c r="I41" s="11"/>
      <c r="J41" s="11"/>
      <c r="K41" s="11"/>
      <c r="L41" s="11"/>
      <c r="M41" s="11"/>
      <c r="P41" s="21" t="s">
        <v>74</v>
      </c>
      <c r="Q41" s="44">
        <v>310</v>
      </c>
      <c r="R41" s="53">
        <v>45.4</v>
      </c>
      <c r="S41" s="53">
        <v>2783</v>
      </c>
      <c r="U41" s="41"/>
      <c r="V41" s="41"/>
      <c r="Z41" s="57">
        <v>43862</v>
      </c>
      <c r="AA41" s="79">
        <v>107.989998</v>
      </c>
      <c r="AB41" s="79">
        <v>83.330001999999993</v>
      </c>
      <c r="AC41" s="79">
        <v>109.360001</v>
      </c>
      <c r="AD41" s="79">
        <v>181.759995</v>
      </c>
      <c r="AE41" s="79">
        <v>290.25</v>
      </c>
      <c r="AF41" s="79">
        <v>109.93</v>
      </c>
    </row>
    <row r="42" spans="2:32" x14ac:dyDescent="0.2">
      <c r="D42" s="8"/>
      <c r="P42" s="29" t="s">
        <v>162</v>
      </c>
      <c r="Q42" s="45">
        <f>SUM(Q38:Q41)</f>
        <v>1183</v>
      </c>
      <c r="R42" s="45">
        <f>SUM(R38:R41)</f>
        <v>153.29999999999998</v>
      </c>
      <c r="S42" s="45">
        <f>SUM(S38:S41)</f>
        <v>10398</v>
      </c>
      <c r="T42" s="21"/>
      <c r="U42" s="40"/>
      <c r="V42" s="40"/>
      <c r="Z42" s="57">
        <v>43891</v>
      </c>
      <c r="AA42" s="79">
        <v>95.739998</v>
      </c>
      <c r="AB42" s="79">
        <v>52.380001</v>
      </c>
      <c r="AC42" s="79">
        <v>94.989998</v>
      </c>
      <c r="AD42" s="79">
        <v>161.11999499999999</v>
      </c>
      <c r="AE42" s="79">
        <v>241.55999800000001</v>
      </c>
      <c r="AF42" s="79">
        <v>85.610000999999997</v>
      </c>
    </row>
    <row r="43" spans="2:32" x14ac:dyDescent="0.2">
      <c r="B43" s="8"/>
      <c r="D43" s="20"/>
      <c r="P43" s="29" t="s">
        <v>163</v>
      </c>
      <c r="Q43" s="42">
        <f>$Q$42/Q42</f>
        <v>1</v>
      </c>
      <c r="R43" s="42">
        <f t="shared" ref="R43:S43" si="2">$Q$42/R42</f>
        <v>7.716894977168951</v>
      </c>
      <c r="S43" s="42">
        <f t="shared" si="2"/>
        <v>0.11377187920753991</v>
      </c>
      <c r="U43" s="39"/>
      <c r="V43" s="39"/>
      <c r="Z43" s="57">
        <v>43922</v>
      </c>
      <c r="AA43" s="79">
        <v>123</v>
      </c>
      <c r="AB43" s="79">
        <v>65.139999000000003</v>
      </c>
      <c r="AC43" s="79">
        <v>103.05999799999999</v>
      </c>
      <c r="AD43" s="79">
        <v>178.720001</v>
      </c>
      <c r="AE43" s="79">
        <v>274.97000100000002</v>
      </c>
      <c r="AF43" s="79">
        <v>91.25</v>
      </c>
    </row>
    <row r="44" spans="2:32" x14ac:dyDescent="0.2">
      <c r="Z44" s="57">
        <v>43952</v>
      </c>
      <c r="AA44" s="79">
        <v>155.009995</v>
      </c>
      <c r="AB44" s="79">
        <v>81.080001999999993</v>
      </c>
      <c r="AC44" s="79">
        <v>106.769997</v>
      </c>
      <c r="AD44" s="79">
        <v>195.240005</v>
      </c>
      <c r="AE44" s="79">
        <v>300.89001500000001</v>
      </c>
      <c r="AF44" s="79">
        <v>95.07</v>
      </c>
    </row>
    <row r="45" spans="2:32" x14ac:dyDescent="0.2">
      <c r="Z45" s="57">
        <v>43983</v>
      </c>
      <c r="AA45" s="79">
        <v>174.229996</v>
      </c>
      <c r="AB45" s="79">
        <v>104.94000200000001</v>
      </c>
      <c r="AC45" s="79">
        <v>97.620002999999997</v>
      </c>
      <c r="AD45" s="79">
        <v>193.16999799999999</v>
      </c>
      <c r="AE45" s="79">
        <v>295.70001200000002</v>
      </c>
      <c r="AF45" s="79">
        <v>95.199996999999996</v>
      </c>
    </row>
    <row r="46" spans="2:32" x14ac:dyDescent="0.2">
      <c r="P46" s="21" t="s">
        <v>53</v>
      </c>
      <c r="Z46" s="57">
        <v>44013</v>
      </c>
      <c r="AA46" s="79">
        <v>196.070007</v>
      </c>
      <c r="AB46" s="79">
        <v>129.85000600000001</v>
      </c>
      <c r="AC46" s="79">
        <v>99.790001000000004</v>
      </c>
      <c r="AD46" s="79">
        <v>190.39999399999999</v>
      </c>
      <c r="AE46" s="79">
        <v>308.52999899999998</v>
      </c>
      <c r="AF46" s="79">
        <v>93.32</v>
      </c>
    </row>
    <row r="47" spans="2:32" x14ac:dyDescent="0.2">
      <c r="Q47" s="32" t="s">
        <v>36</v>
      </c>
      <c r="R47" s="33"/>
      <c r="S47" s="33"/>
      <c r="Z47" s="57">
        <v>44044</v>
      </c>
      <c r="AA47" s="79">
        <v>204.13999899999999</v>
      </c>
      <c r="AB47" s="79">
        <v>159.55999800000001</v>
      </c>
      <c r="AC47" s="79">
        <v>99.580001999999993</v>
      </c>
      <c r="AD47" s="79">
        <v>211.990005</v>
      </c>
      <c r="AE47" s="79">
        <v>358.19000199999999</v>
      </c>
      <c r="AF47" s="79">
        <v>101.589996</v>
      </c>
    </row>
    <row r="48" spans="2:32" x14ac:dyDescent="0.2">
      <c r="P48" s="60" t="s">
        <v>35</v>
      </c>
      <c r="Q48" s="21">
        <v>2018</v>
      </c>
      <c r="R48" s="21">
        <v>2019</v>
      </c>
      <c r="S48" s="21">
        <v>2020</v>
      </c>
      <c r="Z48" s="57">
        <v>44075</v>
      </c>
      <c r="AA48" s="79">
        <v>197.029999</v>
      </c>
      <c r="AB48" s="79">
        <v>162.550003</v>
      </c>
      <c r="AC48" s="79">
        <v>103.050003</v>
      </c>
      <c r="AD48" s="79">
        <v>199.970001</v>
      </c>
      <c r="AE48" s="79">
        <v>338.17001299999998</v>
      </c>
      <c r="AF48" s="79">
        <v>100.25</v>
      </c>
    </row>
    <row r="49" spans="2:32" ht="16" thickBot="1" x14ac:dyDescent="0.25">
      <c r="P49" s="21" t="s">
        <v>158</v>
      </c>
      <c r="Q49" s="38">
        <v>21454</v>
      </c>
      <c r="R49" s="38">
        <v>17772</v>
      </c>
      <c r="S49" s="38">
        <v>15451</v>
      </c>
      <c r="Z49" s="57">
        <v>44105</v>
      </c>
      <c r="AA49" s="79">
        <v>186.13000500000001</v>
      </c>
      <c r="AB49" s="79">
        <v>154.88000500000001</v>
      </c>
      <c r="AC49" s="79">
        <v>95.470000999999996</v>
      </c>
      <c r="AD49" s="79">
        <v>181.71000699999999</v>
      </c>
      <c r="AE49" s="79">
        <v>288.64001500000001</v>
      </c>
      <c r="AF49" s="79">
        <v>91.239998</v>
      </c>
    </row>
    <row r="50" spans="2:32" x14ac:dyDescent="0.2">
      <c r="B50" s="76" t="s">
        <v>186</v>
      </c>
      <c r="C50" s="12"/>
      <c r="D50" s="12"/>
      <c r="E50" s="12"/>
      <c r="F50" s="12"/>
      <c r="G50" s="12"/>
      <c r="H50" s="12"/>
      <c r="I50" s="12"/>
      <c r="J50" s="12"/>
      <c r="K50" s="12"/>
      <c r="L50" s="12"/>
      <c r="M50" s="13"/>
      <c r="P50" s="21" t="s">
        <v>159</v>
      </c>
      <c r="Q50" s="38">
        <v>18165</v>
      </c>
      <c r="R50" s="38">
        <v>15053</v>
      </c>
      <c r="S50" s="38">
        <v>13257</v>
      </c>
      <c r="Z50" s="57">
        <v>44136</v>
      </c>
      <c r="AA50" s="79">
        <v>214.11999499999999</v>
      </c>
      <c r="AB50" s="79">
        <v>210.96000699999999</v>
      </c>
      <c r="AC50" s="79">
        <v>115.18</v>
      </c>
      <c r="AD50" s="79">
        <v>210.35000600000001</v>
      </c>
      <c r="AE50" s="79">
        <v>336.51001000000002</v>
      </c>
      <c r="AF50" s="79">
        <v>118.589996</v>
      </c>
    </row>
    <row r="51" spans="2:32" x14ac:dyDescent="0.2">
      <c r="B51" s="82" t="s">
        <v>175</v>
      </c>
      <c r="C51" s="83"/>
      <c r="D51" s="83"/>
      <c r="E51" s="83"/>
      <c r="F51" s="83"/>
      <c r="G51" s="83"/>
      <c r="H51" s="83"/>
      <c r="I51" s="83"/>
      <c r="J51" s="83"/>
      <c r="K51" s="83"/>
      <c r="L51" s="83"/>
      <c r="M51" s="84"/>
      <c r="P51" s="21" t="s">
        <v>27</v>
      </c>
      <c r="Q51" s="38">
        <f>Q49-Q50</f>
        <v>3289</v>
      </c>
      <c r="R51" s="38">
        <f>R49-R50</f>
        <v>2719</v>
      </c>
      <c r="S51" s="38">
        <f>S49-S50</f>
        <v>2194</v>
      </c>
      <c r="Z51" s="57">
        <v>44166</v>
      </c>
      <c r="AA51" s="79">
        <v>234.199997</v>
      </c>
      <c r="AB51" s="79">
        <v>217.63999899999999</v>
      </c>
      <c r="AC51" s="79">
        <v>113.860001</v>
      </c>
      <c r="AD51" s="79">
        <v>218.729996</v>
      </c>
      <c r="AE51" s="79">
        <v>356.94000199999999</v>
      </c>
      <c r="AF51" s="79">
        <v>120.910004</v>
      </c>
    </row>
    <row r="52" spans="2:32" x14ac:dyDescent="0.2">
      <c r="B52" s="81" t="s">
        <v>176</v>
      </c>
      <c r="C52" s="15"/>
      <c r="D52" s="15"/>
      <c r="E52" s="15"/>
      <c r="F52" s="15"/>
      <c r="G52" s="15"/>
      <c r="H52" s="15"/>
      <c r="I52" s="15"/>
      <c r="J52" s="15"/>
      <c r="K52" s="15"/>
      <c r="L52" s="15"/>
      <c r="M52" s="16"/>
      <c r="P52" s="21" t="s">
        <v>28</v>
      </c>
      <c r="Q52" s="34">
        <f>Q51/Q49</f>
        <v>0.15330474503589075</v>
      </c>
      <c r="R52" s="34">
        <f>R51/R49</f>
        <v>0.15299347287868556</v>
      </c>
      <c r="S52" s="34">
        <f>S51/S49</f>
        <v>0.1419972817293379</v>
      </c>
      <c r="Z52" s="57">
        <v>44197</v>
      </c>
      <c r="AA52" s="79">
        <v>234.30999800000001</v>
      </c>
      <c r="AB52" s="79">
        <v>215.96000699999999</v>
      </c>
      <c r="AC52" s="79">
        <v>102.69000200000001</v>
      </c>
      <c r="AD52" s="79">
        <v>193.25</v>
      </c>
      <c r="AE52" s="79">
        <v>316.290009</v>
      </c>
      <c r="AF52" s="79">
        <v>116.260002</v>
      </c>
    </row>
    <row r="53" spans="2:32" x14ac:dyDescent="0.2">
      <c r="B53" s="81" t="s">
        <v>177</v>
      </c>
      <c r="C53" s="15"/>
      <c r="D53" s="15"/>
      <c r="E53" s="15"/>
      <c r="F53" s="15"/>
      <c r="G53" s="15"/>
      <c r="H53" s="15"/>
      <c r="I53" s="15"/>
      <c r="J53" s="15"/>
      <c r="K53" s="15"/>
      <c r="L53" s="15"/>
      <c r="M53" s="16"/>
      <c r="P53" s="21" t="s">
        <v>29</v>
      </c>
      <c r="Q53" s="25">
        <v>1776</v>
      </c>
      <c r="R53" s="25">
        <v>279</v>
      </c>
      <c r="S53" s="25">
        <v>182</v>
      </c>
      <c r="Y53" s="53"/>
      <c r="Z53" s="57">
        <v>44228</v>
      </c>
      <c r="AA53" s="79">
        <v>259.85000600000001</v>
      </c>
      <c r="AB53" s="79">
        <v>230.029999</v>
      </c>
      <c r="AC53" s="79">
        <v>115.370003</v>
      </c>
      <c r="AD53" s="79">
        <v>212.38999899999999</v>
      </c>
      <c r="AE53" s="79">
        <v>353.85000600000001</v>
      </c>
      <c r="AF53" s="79">
        <v>135.259995</v>
      </c>
    </row>
    <row r="54" spans="2:32" x14ac:dyDescent="0.2">
      <c r="B54" s="81" t="s">
        <v>194</v>
      </c>
      <c r="C54" s="15"/>
      <c r="D54" s="15"/>
      <c r="E54" s="15"/>
      <c r="F54" s="15"/>
      <c r="G54" s="15"/>
      <c r="H54" s="15"/>
      <c r="I54" s="15"/>
      <c r="J54" s="15"/>
      <c r="K54" s="15"/>
      <c r="L54" s="15"/>
      <c r="M54" s="16"/>
      <c r="P54" s="21" t="s">
        <v>30</v>
      </c>
      <c r="Q54" s="25">
        <v>863</v>
      </c>
      <c r="R54" s="25">
        <v>539</v>
      </c>
      <c r="S54" s="25">
        <v>319</v>
      </c>
      <c r="Z54" s="57">
        <v>44256</v>
      </c>
      <c r="AA54" s="79">
        <v>242.83999600000001</v>
      </c>
      <c r="AB54" s="79">
        <v>227.050003</v>
      </c>
      <c r="AC54" s="79">
        <v>119.040001</v>
      </c>
      <c r="AD54" s="79">
        <v>211.729996</v>
      </c>
      <c r="AE54" s="79">
        <v>356.04998799999998</v>
      </c>
      <c r="AF54" s="79">
        <v>141.44000199999999</v>
      </c>
    </row>
    <row r="55" spans="2:32" x14ac:dyDescent="0.2">
      <c r="B55" s="81" t="s">
        <v>195</v>
      </c>
      <c r="C55" s="15"/>
      <c r="D55" s="15"/>
      <c r="E55" s="15"/>
      <c r="F55" s="15"/>
      <c r="G55" s="15"/>
      <c r="H55" s="15"/>
      <c r="I55" s="15"/>
      <c r="J55" s="15"/>
      <c r="K55" s="15"/>
      <c r="L55" s="15"/>
      <c r="M55" s="16"/>
      <c r="P55" s="21" t="s">
        <v>31</v>
      </c>
      <c r="Q55" s="34">
        <f>Q54/(Q51+Q53)</f>
        <v>0.17038499506416585</v>
      </c>
      <c r="R55" s="34">
        <f>R54/(R51+R53)</f>
        <v>0.17978652434956638</v>
      </c>
      <c r="S55" s="34">
        <f>S54/(S51+S53)</f>
        <v>0.13425925925925927</v>
      </c>
      <c r="Z55" s="57">
        <v>44287</v>
      </c>
      <c r="AA55" s="79">
        <v>262.290009</v>
      </c>
      <c r="AB55" s="79">
        <v>244.820007</v>
      </c>
      <c r="AC55" s="79">
        <v>120.120003</v>
      </c>
      <c r="AD55" s="79">
        <v>233.55999800000001</v>
      </c>
      <c r="AE55" s="79">
        <v>382.05999800000001</v>
      </c>
      <c r="AF55" s="79">
        <v>153.35000600000001</v>
      </c>
    </row>
    <row r="56" spans="2:32" x14ac:dyDescent="0.2">
      <c r="B56" s="81" t="s">
        <v>196</v>
      </c>
      <c r="C56" s="15"/>
      <c r="D56" s="15"/>
      <c r="E56" s="15"/>
      <c r="F56" s="15"/>
      <c r="G56" s="15"/>
      <c r="H56" s="15"/>
      <c r="I56" s="15"/>
      <c r="J56" s="15"/>
      <c r="K56" s="15"/>
      <c r="L56" s="15"/>
      <c r="M56" s="16"/>
      <c r="P56" s="21" t="s">
        <v>32</v>
      </c>
      <c r="Q56" s="31">
        <f>Q51+Q53-Q54</f>
        <v>4202</v>
      </c>
      <c r="R56" s="31">
        <f>R51+R53-R54</f>
        <v>2459</v>
      </c>
      <c r="S56" s="31">
        <f>S51+S53-S54</f>
        <v>2057</v>
      </c>
      <c r="Z56" s="57">
        <v>44317</v>
      </c>
      <c r="AA56" s="79">
        <v>260.01998900000001</v>
      </c>
      <c r="AB56" s="79">
        <v>222.520004</v>
      </c>
      <c r="AC56" s="79">
        <v>115.199997</v>
      </c>
      <c r="AD56" s="79">
        <v>227.300003</v>
      </c>
      <c r="AE56" s="79">
        <v>360.57998700000002</v>
      </c>
      <c r="AF56" s="79">
        <v>160.13000500000001</v>
      </c>
    </row>
    <row r="57" spans="2:32" x14ac:dyDescent="0.2">
      <c r="B57" s="81" t="s">
        <v>182</v>
      </c>
      <c r="C57" s="15"/>
      <c r="D57" s="15"/>
      <c r="E57" s="15"/>
      <c r="F57" s="15"/>
      <c r="G57" s="15"/>
      <c r="H57" s="15"/>
      <c r="I57" s="15"/>
      <c r="J57" s="15"/>
      <c r="K57" s="15"/>
      <c r="L57" s="15"/>
      <c r="M57" s="16"/>
      <c r="P57" s="21" t="s">
        <v>33</v>
      </c>
      <c r="Q57" s="35">
        <v>3.54</v>
      </c>
      <c r="R57" s="35">
        <v>2.0699999999999998</v>
      </c>
      <c r="S57" s="35">
        <v>1.71</v>
      </c>
      <c r="Z57" s="57">
        <v>44348</v>
      </c>
      <c r="AA57" s="79">
        <v>291.48001099999999</v>
      </c>
      <c r="AB57" s="79">
        <v>243.800003</v>
      </c>
      <c r="AC57" s="79">
        <v>106.889999</v>
      </c>
      <c r="AD57" s="79">
        <v>233.820007</v>
      </c>
      <c r="AE57" s="79">
        <v>365.08999599999999</v>
      </c>
      <c r="AF57" s="79">
        <v>165.229996</v>
      </c>
    </row>
    <row r="58" spans="2:32" x14ac:dyDescent="0.2">
      <c r="B58" s="81" t="s">
        <v>183</v>
      </c>
      <c r="C58" s="15"/>
      <c r="D58" s="15"/>
      <c r="E58" s="15"/>
      <c r="F58" s="15"/>
      <c r="G58" s="15"/>
      <c r="H58" s="15"/>
      <c r="I58" s="15"/>
      <c r="J58" s="15"/>
      <c r="K58" s="15"/>
      <c r="L58" s="15"/>
      <c r="M58" s="16"/>
      <c r="P58" s="21" t="s">
        <v>34</v>
      </c>
      <c r="Q58" s="25">
        <v>5854</v>
      </c>
      <c r="R58" s="25">
        <v>4071</v>
      </c>
      <c r="S58" s="25">
        <v>5480</v>
      </c>
      <c r="Z58" s="57">
        <v>44378</v>
      </c>
      <c r="AA58" s="79">
        <v>275.52999899999998</v>
      </c>
      <c r="AB58" s="79">
        <v>247.259995</v>
      </c>
      <c r="AC58" s="79">
        <v>115.110001</v>
      </c>
      <c r="AD58" s="79">
        <v>246.38999899999999</v>
      </c>
      <c r="AE58" s="79">
        <v>385.94000199999999</v>
      </c>
      <c r="AF58" s="79">
        <v>170.529999</v>
      </c>
    </row>
    <row r="59" spans="2:32" x14ac:dyDescent="0.2">
      <c r="B59" s="81" t="s">
        <v>198</v>
      </c>
      <c r="C59" s="15"/>
      <c r="D59" s="15"/>
      <c r="E59" s="15"/>
      <c r="F59" s="15"/>
      <c r="G59" s="15"/>
      <c r="H59" s="15"/>
      <c r="I59" s="15"/>
      <c r="J59" s="15"/>
      <c r="K59" s="15"/>
      <c r="L59" s="15"/>
      <c r="M59" s="16"/>
      <c r="Z59" s="57">
        <v>44409</v>
      </c>
      <c r="AA59" s="79">
        <v>288.66000400000001</v>
      </c>
      <c r="AB59" s="79">
        <v>268.07000699999998</v>
      </c>
      <c r="AC59" s="79">
        <v>117.790001</v>
      </c>
      <c r="AD59" s="79">
        <v>229.10000600000001</v>
      </c>
      <c r="AE59" s="79">
        <v>346.23001099999999</v>
      </c>
      <c r="AF59" s="79">
        <v>165.96000699999999</v>
      </c>
    </row>
    <row r="60" spans="2:32" ht="16" thickBot="1" x14ac:dyDescent="0.25">
      <c r="B60" s="85" t="s">
        <v>197</v>
      </c>
      <c r="C60" s="18"/>
      <c r="D60" s="18"/>
      <c r="E60" s="18"/>
      <c r="F60" s="18"/>
      <c r="G60" s="18"/>
      <c r="H60" s="18"/>
      <c r="I60" s="18"/>
      <c r="J60" s="18"/>
      <c r="K60" s="18"/>
      <c r="L60" s="18"/>
      <c r="M60" s="19"/>
      <c r="Z60" s="57">
        <v>44440</v>
      </c>
      <c r="AA60" s="79">
        <v>260.209991</v>
      </c>
      <c r="AB60" s="79">
        <v>239.83999600000001</v>
      </c>
      <c r="AC60" s="79">
        <v>108.5</v>
      </c>
      <c r="AD60" s="79">
        <v>222.75</v>
      </c>
      <c r="AE60" s="79">
        <v>347.67999300000002</v>
      </c>
      <c r="AF60" s="79">
        <v>167.529999</v>
      </c>
    </row>
    <row r="61" spans="2:32" x14ac:dyDescent="0.2">
      <c r="Z61" s="57">
        <v>44470</v>
      </c>
      <c r="AA61" s="79">
        <v>232.58999600000001</v>
      </c>
      <c r="AB61" s="79">
        <v>254.5</v>
      </c>
      <c r="AC61" s="79">
        <v>98.489998</v>
      </c>
      <c r="AD61" s="79">
        <v>211.770004</v>
      </c>
      <c r="AE61" s="79">
        <v>335.51998900000001</v>
      </c>
      <c r="AF61" s="79">
        <v>173.779999</v>
      </c>
    </row>
    <row r="62" spans="2:32" x14ac:dyDescent="0.2">
      <c r="Z62" s="57">
        <v>44501</v>
      </c>
      <c r="AA62" s="79">
        <v>189.479996</v>
      </c>
      <c r="AB62" s="79">
        <v>211.30999800000001</v>
      </c>
      <c r="AC62" s="79">
        <v>95.709998999999996</v>
      </c>
      <c r="AD62" s="79">
        <v>195.58000200000001</v>
      </c>
      <c r="AE62" s="79">
        <v>321.29998799999998</v>
      </c>
      <c r="AF62" s="79">
        <v>170.89999399999999</v>
      </c>
    </row>
  </sheetData>
  <sortState xmlns:xlrd2="http://schemas.microsoft.com/office/spreadsheetml/2017/richdata2" ref="P28:R32">
    <sortCondition ref="R28:R32"/>
  </sortState>
  <pageMargins left="0.7" right="0.7" top="0.75" bottom="0.75" header="0.3" footer="0.3"/>
  <pageSetup scale="60" orientation="portrait" horizontalDpi="0" verticalDpi="0"/>
  <drawing r:id="rId1"/>
  <extLst>
    <ext xmlns:x14="http://schemas.microsoft.com/office/spreadsheetml/2009/9/main" uri="{05C60535-1F16-4fd2-B633-F4F36F0B64E0}">
      <x14:sparklineGroups xmlns:xm="http://schemas.microsoft.com/office/excel/2006/main">
        <x14:sparklineGroup displayEmptyCellsAs="gap" markers="1" negative="1" xr2:uid="{CA9B240B-7612-A343-8ED8-5164295E9367}">
          <x14:colorSeries rgb="FF0070C0"/>
          <x14:colorNegative rgb="FF000000"/>
          <x14:colorAxis rgb="FF000000"/>
          <x14:colorMarkers rgb="FF000000"/>
          <x14:colorFirst rgb="FF000000"/>
          <x14:colorLast rgb="FF000000"/>
          <x14:colorHigh rgb="FF000000"/>
          <x14:colorLow rgb="FF000000"/>
          <x14:sparklines>
            <x14:sparkline>
              <xm:sqref>F43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DCCB5-959F-A545-AFC7-FEF157C4A173}">
  <dimension ref="B2:AA101"/>
  <sheetViews>
    <sheetView view="pageBreakPreview" zoomScaleNormal="75" workbookViewId="0">
      <selection activeCell="B57" sqref="B57"/>
    </sheetView>
  </sheetViews>
  <sheetFormatPr baseColWidth="10" defaultRowHeight="15" x14ac:dyDescent="0.2"/>
  <cols>
    <col min="1" max="1" width="8" customWidth="1"/>
    <col min="4" max="4" width="11.1640625" bestFit="1" customWidth="1"/>
    <col min="16" max="16" width="46.33203125" style="53" customWidth="1"/>
    <col min="17" max="17" width="12.6640625" style="53" bestFit="1" customWidth="1"/>
    <col min="18" max="18" width="11.1640625" style="53" bestFit="1" customWidth="1"/>
    <col min="19" max="19" width="14.6640625" style="53" bestFit="1" customWidth="1"/>
    <col min="20" max="24" width="10.83203125" style="53"/>
    <col min="25" max="25" width="10.83203125" style="54"/>
    <col min="26" max="26" width="11.1640625" style="54" bestFit="1" customWidth="1"/>
    <col min="27" max="27" width="10.5" bestFit="1" customWidth="1"/>
    <col min="28" max="28" width="10" bestFit="1" customWidth="1"/>
  </cols>
  <sheetData>
    <row r="2" spans="2:27" x14ac:dyDescent="0.2">
      <c r="B2" s="48" t="s">
        <v>165</v>
      </c>
      <c r="C2" s="48"/>
      <c r="D2" s="48"/>
      <c r="E2" s="48"/>
      <c r="F2" s="48"/>
      <c r="G2" s="48"/>
      <c r="H2" s="48"/>
      <c r="I2" s="48"/>
      <c r="J2" s="48"/>
      <c r="K2" s="48"/>
      <c r="L2" s="48"/>
      <c r="M2" s="77" t="s">
        <v>166</v>
      </c>
      <c r="P2" s="21"/>
      <c r="Q2" s="21"/>
      <c r="R2" s="21"/>
      <c r="S2" s="21"/>
      <c r="T2" s="21"/>
      <c r="U2" s="21"/>
    </row>
    <row r="3" spans="2:27" x14ac:dyDescent="0.2">
      <c r="P3" s="21" t="s">
        <v>41</v>
      </c>
      <c r="Q3" s="21">
        <v>2016</v>
      </c>
      <c r="R3" s="21">
        <v>2017</v>
      </c>
      <c r="S3" s="21">
        <v>2018</v>
      </c>
      <c r="T3" s="21">
        <v>2019</v>
      </c>
      <c r="U3" s="21">
        <v>2020</v>
      </c>
    </row>
    <row r="4" spans="2:27" x14ac:dyDescent="0.2">
      <c r="B4" s="11" t="s">
        <v>170</v>
      </c>
      <c r="C4" s="9"/>
      <c r="D4" s="9"/>
      <c r="E4" s="9"/>
      <c r="F4" s="9"/>
      <c r="H4" s="11" t="s">
        <v>171</v>
      </c>
      <c r="I4" s="11"/>
      <c r="J4" s="11"/>
      <c r="K4" s="11"/>
      <c r="L4" s="11"/>
      <c r="M4" s="11"/>
      <c r="P4" s="53" t="s">
        <v>40</v>
      </c>
      <c r="Q4" s="61">
        <v>6.1</v>
      </c>
      <c r="R4" s="53">
        <v>7.6</v>
      </c>
      <c r="S4" s="53">
        <v>9.9</v>
      </c>
      <c r="T4" s="53">
        <v>12.4</v>
      </c>
      <c r="U4" s="53">
        <v>15.4</v>
      </c>
    </row>
    <row r="5" spans="2:27" x14ac:dyDescent="0.2">
      <c r="B5" s="10"/>
    </row>
    <row r="7" spans="2:27" x14ac:dyDescent="0.2">
      <c r="P7" s="21" t="s">
        <v>39</v>
      </c>
      <c r="Q7" s="21">
        <v>2016</v>
      </c>
      <c r="R7" s="21">
        <v>2017</v>
      </c>
      <c r="S7" s="21">
        <v>2018</v>
      </c>
      <c r="T7" s="21">
        <v>2019</v>
      </c>
      <c r="U7" s="21">
        <v>2020</v>
      </c>
    </row>
    <row r="8" spans="2:27" x14ac:dyDescent="0.2">
      <c r="P8" s="53" t="s">
        <v>37</v>
      </c>
      <c r="Q8" s="44">
        <v>197</v>
      </c>
      <c r="R8" s="53">
        <v>227</v>
      </c>
      <c r="S8" s="53">
        <v>267</v>
      </c>
      <c r="T8" s="53">
        <v>305</v>
      </c>
      <c r="U8" s="53">
        <v>377</v>
      </c>
    </row>
    <row r="9" spans="2:27" x14ac:dyDescent="0.2">
      <c r="P9" s="53" t="s">
        <v>125</v>
      </c>
      <c r="Q9" s="44">
        <f>Q8-Q10</f>
        <v>182</v>
      </c>
      <c r="R9" s="53">
        <f>R8-R10</f>
        <v>209</v>
      </c>
      <c r="S9" s="53">
        <v>246</v>
      </c>
      <c r="T9" s="53">
        <v>281</v>
      </c>
      <c r="U9" s="53">
        <v>348</v>
      </c>
    </row>
    <row r="10" spans="2:27" x14ac:dyDescent="0.2">
      <c r="P10" s="53" t="s">
        <v>126</v>
      </c>
      <c r="Q10" s="53">
        <v>15</v>
      </c>
      <c r="R10" s="53">
        <v>18</v>
      </c>
      <c r="S10" s="53">
        <v>21</v>
      </c>
      <c r="T10" s="53">
        <v>24</v>
      </c>
      <c r="U10" s="53">
        <v>29</v>
      </c>
    </row>
    <row r="11" spans="2:27" x14ac:dyDescent="0.2">
      <c r="P11" s="53" t="s">
        <v>38</v>
      </c>
      <c r="Q11" s="44">
        <f>Q8-(Q8/1.1)</f>
        <v>17.909090909090935</v>
      </c>
      <c r="R11" s="44">
        <f>R8-Q8</f>
        <v>30</v>
      </c>
      <c r="S11" s="53">
        <v>38.700000000000003</v>
      </c>
      <c r="T11" s="53">
        <v>37.299999999999997</v>
      </c>
      <c r="U11" s="53">
        <v>72.7</v>
      </c>
    </row>
    <row r="13" spans="2:27" x14ac:dyDescent="0.2">
      <c r="P13" s="21"/>
      <c r="Q13" s="21"/>
      <c r="R13" s="21"/>
      <c r="S13" s="21"/>
      <c r="T13" s="21"/>
      <c r="U13" s="21"/>
    </row>
    <row r="14" spans="2:27" x14ac:dyDescent="0.2">
      <c r="P14" s="21" t="s">
        <v>76</v>
      </c>
      <c r="Q14" s="53" t="s">
        <v>19</v>
      </c>
      <c r="R14" s="53" t="s">
        <v>20</v>
      </c>
      <c r="S14" s="43" t="s">
        <v>21</v>
      </c>
      <c r="T14" s="53" t="s">
        <v>22</v>
      </c>
      <c r="U14" s="47"/>
      <c r="X14" s="50" t="s">
        <v>164</v>
      </c>
      <c r="Y14" s="53"/>
    </row>
    <row r="15" spans="2:27" x14ac:dyDescent="0.2">
      <c r="P15" s="21">
        <v>2016</v>
      </c>
      <c r="Q15" s="22">
        <v>354</v>
      </c>
      <c r="R15" s="22">
        <v>49.683</v>
      </c>
      <c r="T15" s="22">
        <v>5700</v>
      </c>
      <c r="U15" s="48"/>
      <c r="V15" s="49">
        <v>1</v>
      </c>
      <c r="W15" s="49">
        <v>1</v>
      </c>
      <c r="X15" s="51">
        <v>2</v>
      </c>
      <c r="Y15" s="52">
        <v>1</v>
      </c>
      <c r="Z15" s="62"/>
      <c r="AA15" s="46"/>
    </row>
    <row r="16" spans="2:27" x14ac:dyDescent="0.2">
      <c r="P16" s="21">
        <v>2017</v>
      </c>
      <c r="Q16" s="22">
        <v>451</v>
      </c>
      <c r="R16" s="22">
        <v>65.343000000000004</v>
      </c>
      <c r="T16" s="22">
        <v>7400</v>
      </c>
      <c r="U16" s="48"/>
      <c r="V16" s="49">
        <v>2</v>
      </c>
      <c r="W16" s="49">
        <v>2</v>
      </c>
      <c r="X16" s="51">
        <v>2</v>
      </c>
      <c r="Y16" s="52">
        <v>1</v>
      </c>
      <c r="Z16" s="62"/>
      <c r="AA16" s="46"/>
    </row>
    <row r="17" spans="2:27" x14ac:dyDescent="0.2">
      <c r="B17" s="11" t="s">
        <v>172</v>
      </c>
      <c r="C17" s="9"/>
      <c r="D17" s="9"/>
      <c r="E17" s="9"/>
      <c r="F17" s="9"/>
      <c r="G17" s="9"/>
      <c r="H17" s="11"/>
      <c r="I17" s="11"/>
      <c r="J17" s="11"/>
      <c r="K17" s="11"/>
      <c r="L17" s="11"/>
      <c r="M17" s="11"/>
      <c r="P17" s="21">
        <v>2018</v>
      </c>
      <c r="Q17" s="22">
        <v>578</v>
      </c>
      <c r="R17" s="22">
        <v>84.653999999999996</v>
      </c>
      <c r="T17" s="22">
        <v>8300</v>
      </c>
      <c r="U17" s="48"/>
      <c r="V17" s="49">
        <v>3</v>
      </c>
      <c r="W17" s="49">
        <v>3</v>
      </c>
      <c r="X17" s="51">
        <v>2</v>
      </c>
      <c r="Y17" s="52">
        <v>1</v>
      </c>
      <c r="Z17" s="62"/>
      <c r="AA17" s="46"/>
    </row>
    <row r="18" spans="2:27" x14ac:dyDescent="0.2">
      <c r="P18" s="21">
        <v>2019</v>
      </c>
      <c r="Q18" s="22">
        <v>712</v>
      </c>
      <c r="R18" s="22">
        <v>106.239</v>
      </c>
      <c r="T18" s="22">
        <v>8800</v>
      </c>
      <c r="U18" s="48"/>
      <c r="V18" s="49">
        <v>4</v>
      </c>
      <c r="W18" s="49">
        <v>4</v>
      </c>
      <c r="X18" s="51">
        <v>2</v>
      </c>
      <c r="Y18" s="52">
        <v>1</v>
      </c>
      <c r="Z18" s="62"/>
      <c r="AA18" s="46"/>
    </row>
    <row r="19" spans="2:27" x14ac:dyDescent="0.2">
      <c r="P19" s="21">
        <v>2020</v>
      </c>
      <c r="Q19" s="22">
        <v>936</v>
      </c>
      <c r="R19" s="22">
        <v>112.295</v>
      </c>
      <c r="T19" s="22">
        <v>8800</v>
      </c>
      <c r="U19" s="48"/>
      <c r="V19" s="49">
        <v>5</v>
      </c>
      <c r="W19" s="49">
        <v>5</v>
      </c>
      <c r="X19" s="51">
        <v>2</v>
      </c>
      <c r="Y19" s="52">
        <v>1</v>
      </c>
      <c r="Z19" s="62"/>
      <c r="AA19" s="46"/>
    </row>
    <row r="20" spans="2:27" x14ac:dyDescent="0.2">
      <c r="P20" s="50"/>
      <c r="Q20" s="51"/>
      <c r="R20" s="51"/>
      <c r="S20" s="53" t="s">
        <v>160</v>
      </c>
      <c r="U20" s="54"/>
    </row>
    <row r="21" spans="2:27" x14ac:dyDescent="0.2">
      <c r="Q21" s="54"/>
      <c r="R21" s="54"/>
      <c r="S21" s="54"/>
      <c r="T21" s="54"/>
      <c r="U21" s="54"/>
    </row>
    <row r="23" spans="2:27" x14ac:dyDescent="0.2">
      <c r="P23" s="21" t="s">
        <v>24</v>
      </c>
      <c r="Q23" s="23">
        <v>2018</v>
      </c>
      <c r="R23" s="23">
        <v>2019</v>
      </c>
      <c r="S23" s="23">
        <v>2020</v>
      </c>
      <c r="T23" s="22"/>
      <c r="U23" s="22"/>
    </row>
    <row r="24" spans="2:27" x14ac:dyDescent="0.2">
      <c r="P24" s="53" t="s">
        <v>43</v>
      </c>
      <c r="Q24" s="24"/>
      <c r="R24" s="24"/>
      <c r="S24" s="24">
        <v>15</v>
      </c>
      <c r="T24" s="22"/>
      <c r="U24" s="22"/>
    </row>
    <row r="25" spans="2:27" x14ac:dyDescent="0.2">
      <c r="P25" s="53" t="s">
        <v>44</v>
      </c>
      <c r="S25" s="58">
        <v>0.497</v>
      </c>
    </row>
    <row r="26" spans="2:27" x14ac:dyDescent="0.2">
      <c r="P26" s="53" t="s">
        <v>42</v>
      </c>
      <c r="Q26" s="25">
        <v>655000</v>
      </c>
      <c r="R26" s="25">
        <v>905000</v>
      </c>
      <c r="S26" s="25">
        <v>1085000</v>
      </c>
    </row>
    <row r="27" spans="2:27" x14ac:dyDescent="0.2">
      <c r="Q27" s="63" t="s">
        <v>161</v>
      </c>
      <c r="R27" s="63" t="str">
        <f>ROUND(R26/$Q$26,1)&amp;"X"</f>
        <v>1.4X</v>
      </c>
      <c r="S27" s="63" t="str">
        <f>ROUND(S26/$Q$26,1)&amp;"X"</f>
        <v>1.7X</v>
      </c>
      <c r="T27" s="21"/>
      <c r="U27" s="21"/>
    </row>
    <row r="28" spans="2:27" x14ac:dyDescent="0.2">
      <c r="B28" s="11" t="s">
        <v>173</v>
      </c>
      <c r="C28" s="9"/>
      <c r="D28" s="9"/>
      <c r="E28" s="9"/>
      <c r="F28" s="9"/>
      <c r="H28" s="11" t="s">
        <v>189</v>
      </c>
      <c r="I28" s="11"/>
      <c r="J28" s="11"/>
      <c r="K28" s="11"/>
      <c r="L28" s="11"/>
      <c r="M28" s="11"/>
      <c r="P28" s="53" t="s">
        <v>46</v>
      </c>
      <c r="Q28" s="53">
        <v>10.3</v>
      </c>
      <c r="R28" s="53">
        <v>16</v>
      </c>
      <c r="S28" s="53">
        <v>20.7</v>
      </c>
    </row>
    <row r="29" spans="2:27" x14ac:dyDescent="0.2">
      <c r="Q29" s="63" t="s">
        <v>161</v>
      </c>
      <c r="R29" s="63" t="str">
        <f>ROUND(R28/$Q$28,1)&amp;"X"</f>
        <v>1.6X</v>
      </c>
      <c r="S29" s="63" t="str">
        <f>ROUND(S28/$Q$28,1)&amp;"X"</f>
        <v>2X</v>
      </c>
    </row>
    <row r="30" spans="2:27" x14ac:dyDescent="0.2">
      <c r="P30" s="53" t="s">
        <v>45</v>
      </c>
      <c r="Q30" s="53">
        <v>4</v>
      </c>
      <c r="R30" s="53">
        <v>5.7</v>
      </c>
      <c r="S30" s="53">
        <v>4.5999999999999996</v>
      </c>
    </row>
    <row r="31" spans="2:27" x14ac:dyDescent="0.2">
      <c r="P31" s="21"/>
      <c r="Q31" s="21"/>
      <c r="R31" s="21"/>
      <c r="S31" s="21"/>
      <c r="T31" s="21"/>
      <c r="U31" s="21"/>
    </row>
    <row r="37" spans="2:20" x14ac:dyDescent="0.2">
      <c r="P37" s="64"/>
      <c r="Q37" s="65" t="s">
        <v>7</v>
      </c>
      <c r="R37" s="66"/>
      <c r="S37" s="8" t="s">
        <v>8</v>
      </c>
      <c r="T37" s="54"/>
    </row>
    <row r="38" spans="2:20" x14ac:dyDescent="0.2">
      <c r="P38" s="67" t="s">
        <v>4</v>
      </c>
      <c r="Q38" s="68">
        <v>100</v>
      </c>
      <c r="R38" s="8" t="s">
        <v>8</v>
      </c>
      <c r="S38" s="69">
        <v>47.2</v>
      </c>
      <c r="T38" s="54"/>
    </row>
    <row r="39" spans="2:20" x14ac:dyDescent="0.2">
      <c r="P39" s="67" t="s">
        <v>3</v>
      </c>
      <c r="Q39" s="68">
        <v>0</v>
      </c>
      <c r="R39" s="8" t="s">
        <v>9</v>
      </c>
      <c r="S39" s="69">
        <v>5</v>
      </c>
      <c r="T39" s="54"/>
    </row>
    <row r="40" spans="2:20" x14ac:dyDescent="0.2">
      <c r="B40" s="11" t="s">
        <v>168</v>
      </c>
      <c r="C40" s="9"/>
      <c r="D40" s="9"/>
      <c r="E40" s="9"/>
      <c r="F40" s="9"/>
      <c r="H40" s="11" t="s">
        <v>169</v>
      </c>
      <c r="I40" s="11"/>
      <c r="J40" s="11"/>
      <c r="K40" s="11"/>
      <c r="L40" s="11"/>
      <c r="M40" s="11"/>
      <c r="P40" s="67" t="s">
        <v>5</v>
      </c>
      <c r="Q40" s="68">
        <v>0</v>
      </c>
      <c r="R40" s="8" t="s">
        <v>10</v>
      </c>
      <c r="S40" s="54">
        <f>S41-(S38+S39)</f>
        <v>147.80000000000001</v>
      </c>
      <c r="T40" s="54"/>
    </row>
    <row r="41" spans="2:20" x14ac:dyDescent="0.2">
      <c r="P41" s="67" t="s">
        <v>6</v>
      </c>
      <c r="Q41" s="68">
        <v>0</v>
      </c>
      <c r="R41" s="8" t="s">
        <v>2</v>
      </c>
      <c r="S41" s="54">
        <v>200</v>
      </c>
      <c r="T41" s="54"/>
    </row>
    <row r="42" spans="2:20" x14ac:dyDescent="0.2">
      <c r="D42" s="8"/>
      <c r="P42" s="67" t="s">
        <v>2</v>
      </c>
      <c r="Q42" s="68">
        <f>SUM(Q38:Q41)</f>
        <v>100</v>
      </c>
      <c r="R42" s="54"/>
      <c r="S42" s="54"/>
      <c r="T42" s="54"/>
    </row>
    <row r="43" spans="2:20" x14ac:dyDescent="0.2">
      <c r="B43" s="8"/>
      <c r="D43" s="20"/>
      <c r="P43" s="70"/>
      <c r="Q43" s="71"/>
      <c r="R43" s="72"/>
      <c r="S43" s="54"/>
      <c r="T43" s="54"/>
    </row>
    <row r="44" spans="2:20" x14ac:dyDescent="0.2">
      <c r="P44" s="70"/>
      <c r="Q44" s="71"/>
      <c r="R44" s="72"/>
      <c r="S44" s="54"/>
      <c r="T44" s="54"/>
    </row>
    <row r="45" spans="2:20" x14ac:dyDescent="0.2">
      <c r="P45" s="70"/>
      <c r="Q45" s="71"/>
      <c r="R45" s="72"/>
      <c r="S45" s="54"/>
      <c r="T45" s="54"/>
    </row>
    <row r="46" spans="2:20" x14ac:dyDescent="0.2">
      <c r="P46" s="70"/>
      <c r="Q46" s="71"/>
      <c r="R46" s="72"/>
      <c r="S46" s="54"/>
      <c r="T46" s="54"/>
    </row>
    <row r="47" spans="2:20" x14ac:dyDescent="0.2">
      <c r="P47" s="70"/>
      <c r="Q47" s="71"/>
      <c r="R47" s="72"/>
      <c r="S47" s="54"/>
      <c r="T47" s="54"/>
    </row>
    <row r="48" spans="2:20" x14ac:dyDescent="0.2">
      <c r="P48" s="70"/>
      <c r="Q48" s="71"/>
      <c r="R48" s="72"/>
      <c r="S48" s="54"/>
      <c r="T48" s="54"/>
    </row>
    <row r="49" spans="2:27" ht="16" thickBot="1" x14ac:dyDescent="0.25">
      <c r="P49" s="70"/>
      <c r="Q49" s="71"/>
      <c r="R49" s="72"/>
      <c r="S49" s="54"/>
      <c r="T49" s="54"/>
    </row>
    <row r="50" spans="2:27" x14ac:dyDescent="0.2">
      <c r="B50" s="76" t="s">
        <v>186</v>
      </c>
      <c r="C50" s="12"/>
      <c r="D50" s="12"/>
      <c r="E50" s="12"/>
      <c r="F50" s="12"/>
      <c r="G50" s="12"/>
      <c r="H50" s="12"/>
      <c r="I50" s="12"/>
      <c r="J50" s="12"/>
      <c r="K50" s="12"/>
      <c r="L50" s="12"/>
      <c r="M50" s="13"/>
      <c r="P50" s="70"/>
      <c r="Q50" s="71"/>
      <c r="R50" s="72"/>
      <c r="S50" s="54"/>
      <c r="T50" s="54"/>
    </row>
    <row r="51" spans="2:27" x14ac:dyDescent="0.2">
      <c r="B51" s="81" t="s">
        <v>187</v>
      </c>
      <c r="C51" s="15"/>
      <c r="D51" s="15"/>
      <c r="E51" s="15"/>
      <c r="F51" s="15"/>
      <c r="G51" s="15"/>
      <c r="H51" s="15"/>
      <c r="I51" s="15"/>
      <c r="J51" s="15"/>
      <c r="K51" s="15"/>
      <c r="L51" s="15"/>
      <c r="M51" s="16"/>
    </row>
    <row r="52" spans="2:27" x14ac:dyDescent="0.2">
      <c r="B52" s="81" t="s">
        <v>188</v>
      </c>
      <c r="C52" s="15"/>
      <c r="D52" s="15"/>
      <c r="E52" s="15"/>
      <c r="F52" s="15"/>
      <c r="G52" s="15"/>
      <c r="H52" s="15"/>
      <c r="I52" s="15"/>
      <c r="J52" s="15"/>
      <c r="K52" s="15"/>
      <c r="L52" s="15"/>
      <c r="M52" s="16"/>
    </row>
    <row r="53" spans="2:27" x14ac:dyDescent="0.2">
      <c r="B53" s="81" t="s">
        <v>199</v>
      </c>
      <c r="C53" s="15"/>
      <c r="D53" s="15"/>
      <c r="E53" s="15"/>
      <c r="F53" s="15"/>
      <c r="G53" s="15"/>
      <c r="H53" s="15"/>
      <c r="I53" s="15"/>
      <c r="J53" s="15"/>
      <c r="K53" s="15"/>
      <c r="L53" s="15"/>
      <c r="M53" s="16"/>
    </row>
    <row r="54" spans="2:27" x14ac:dyDescent="0.2">
      <c r="B54" s="81" t="s">
        <v>200</v>
      </c>
      <c r="C54" s="15"/>
      <c r="D54" s="15"/>
      <c r="E54" s="15"/>
      <c r="F54" s="15"/>
      <c r="G54" s="15"/>
      <c r="H54" s="15"/>
      <c r="I54" s="15"/>
      <c r="J54" s="15"/>
      <c r="K54" s="15"/>
      <c r="L54" s="15"/>
      <c r="M54" s="16"/>
    </row>
    <row r="55" spans="2:27" x14ac:dyDescent="0.2">
      <c r="B55" s="81" t="s">
        <v>201</v>
      </c>
      <c r="C55" s="15"/>
      <c r="D55" s="15"/>
      <c r="E55" s="15"/>
      <c r="F55" s="15"/>
      <c r="G55" s="15"/>
      <c r="H55" s="15"/>
      <c r="I55" s="15"/>
      <c r="J55" s="15"/>
      <c r="K55" s="15"/>
      <c r="L55" s="15"/>
      <c r="M55" s="16"/>
    </row>
    <row r="56" spans="2:27" x14ac:dyDescent="0.2">
      <c r="B56" s="81" t="s">
        <v>190</v>
      </c>
      <c r="C56" s="15"/>
      <c r="D56" s="15"/>
      <c r="E56" s="15"/>
      <c r="F56" s="15"/>
      <c r="G56" s="15"/>
      <c r="H56" s="15"/>
      <c r="I56" s="15"/>
      <c r="J56" s="15"/>
      <c r="K56" s="15"/>
      <c r="L56" s="15"/>
      <c r="M56" s="16"/>
    </row>
    <row r="57" spans="2:27" x14ac:dyDescent="0.2">
      <c r="B57" s="81" t="s">
        <v>192</v>
      </c>
      <c r="C57" s="15"/>
      <c r="D57" s="15"/>
      <c r="E57" s="15"/>
      <c r="F57" s="15"/>
      <c r="G57" s="15"/>
      <c r="H57" s="15"/>
      <c r="I57" s="15"/>
      <c r="J57" s="15"/>
      <c r="K57" s="15"/>
      <c r="L57" s="15"/>
      <c r="M57" s="16"/>
    </row>
    <row r="58" spans="2:27" x14ac:dyDescent="0.2">
      <c r="B58" s="14"/>
      <c r="C58" s="15"/>
      <c r="D58" s="15"/>
      <c r="E58" s="15"/>
      <c r="F58" s="15"/>
      <c r="G58" s="15"/>
      <c r="H58" s="15"/>
      <c r="I58" s="15"/>
      <c r="J58" s="15"/>
      <c r="K58" s="15"/>
      <c r="L58" s="15"/>
      <c r="M58" s="16"/>
    </row>
    <row r="59" spans="2:27" x14ac:dyDescent="0.2">
      <c r="B59" s="14"/>
      <c r="C59" s="15"/>
      <c r="D59" s="15"/>
      <c r="E59" s="15"/>
      <c r="F59" s="15"/>
      <c r="G59" s="15"/>
      <c r="H59" s="15"/>
      <c r="I59" s="15"/>
      <c r="J59" s="15"/>
      <c r="K59" s="15"/>
      <c r="L59" s="15"/>
      <c r="M59" s="16"/>
    </row>
    <row r="60" spans="2:27" ht="16" thickBot="1" x14ac:dyDescent="0.25">
      <c r="B60" s="17"/>
      <c r="C60" s="18"/>
      <c r="D60" s="18"/>
      <c r="E60" s="18"/>
      <c r="F60" s="18"/>
      <c r="G60" s="18"/>
      <c r="H60" s="18"/>
      <c r="I60" s="18"/>
      <c r="J60" s="18"/>
      <c r="K60" s="18"/>
      <c r="L60" s="18"/>
      <c r="M60" s="19"/>
      <c r="Z60" s="67"/>
    </row>
    <row r="61" spans="2:27" ht="16" x14ac:dyDescent="0.2">
      <c r="Z61" s="73"/>
      <c r="AA61" s="2"/>
    </row>
    <row r="62" spans="2:27" ht="16" x14ac:dyDescent="0.2">
      <c r="Z62" s="73"/>
      <c r="AA62" s="2"/>
    </row>
    <row r="63" spans="2:27" ht="16" x14ac:dyDescent="0.2">
      <c r="Z63" s="73"/>
      <c r="AA63" s="2"/>
    </row>
    <row r="80" spans="26:26" x14ac:dyDescent="0.2">
      <c r="Z80" s="74"/>
    </row>
    <row r="81" spans="16:26" x14ac:dyDescent="0.2">
      <c r="Z81" s="74"/>
    </row>
    <row r="82" spans="16:26" x14ac:dyDescent="0.2">
      <c r="Z82" s="4"/>
    </row>
    <row r="83" spans="16:26" x14ac:dyDescent="0.2">
      <c r="Z83" s="74"/>
    </row>
    <row r="84" spans="16:26" x14ac:dyDescent="0.2">
      <c r="Z84" s="74"/>
    </row>
    <row r="85" spans="16:26" x14ac:dyDescent="0.2">
      <c r="Z85" s="74"/>
    </row>
    <row r="86" spans="16:26" x14ac:dyDescent="0.2">
      <c r="Z86" s="74"/>
    </row>
    <row r="87" spans="16:26" x14ac:dyDescent="0.2">
      <c r="P87" s="21"/>
      <c r="Z87" s="74"/>
    </row>
    <row r="88" spans="16:26" x14ac:dyDescent="0.2">
      <c r="Q88" s="32"/>
      <c r="R88" s="33"/>
      <c r="S88" s="33"/>
      <c r="Z88" s="75"/>
    </row>
    <row r="89" spans="16:26" x14ac:dyDescent="0.2">
      <c r="P89" s="60"/>
      <c r="Q89" s="21"/>
      <c r="R89" s="21"/>
      <c r="S89" s="21"/>
      <c r="Z89" s="75"/>
    </row>
    <row r="90" spans="16:26" x14ac:dyDescent="0.2">
      <c r="P90" s="21"/>
      <c r="Q90" s="25"/>
      <c r="R90" s="25"/>
      <c r="S90" s="25"/>
      <c r="Z90" s="75"/>
    </row>
    <row r="91" spans="16:26" x14ac:dyDescent="0.2">
      <c r="P91" s="21"/>
      <c r="Q91" s="25"/>
      <c r="R91" s="25"/>
      <c r="S91" s="25"/>
      <c r="Z91" s="75"/>
    </row>
    <row r="92" spans="16:26" x14ac:dyDescent="0.2">
      <c r="P92" s="21"/>
      <c r="Q92" s="25"/>
      <c r="R92" s="25"/>
      <c r="S92" s="25"/>
      <c r="Z92" s="75"/>
    </row>
    <row r="93" spans="16:26" x14ac:dyDescent="0.2">
      <c r="P93" s="21"/>
      <c r="Q93" s="34"/>
      <c r="R93" s="34"/>
      <c r="S93" s="34"/>
      <c r="Z93" s="75"/>
    </row>
    <row r="94" spans="16:26" x14ac:dyDescent="0.2">
      <c r="P94" s="21"/>
      <c r="Q94" s="25"/>
      <c r="R94" s="25"/>
      <c r="S94" s="25"/>
      <c r="Z94" s="75"/>
    </row>
    <row r="95" spans="16:26" x14ac:dyDescent="0.2">
      <c r="P95" s="21"/>
      <c r="Q95" s="25"/>
      <c r="R95" s="25"/>
      <c r="S95" s="25"/>
      <c r="Z95" s="75"/>
    </row>
    <row r="96" spans="16:26" x14ac:dyDescent="0.2">
      <c r="P96" s="21"/>
      <c r="Q96" s="34"/>
      <c r="R96" s="34"/>
      <c r="S96" s="34"/>
      <c r="Z96" s="5"/>
    </row>
    <row r="97" spans="16:26" x14ac:dyDescent="0.2">
      <c r="P97" s="21"/>
      <c r="Q97" s="31"/>
      <c r="R97" s="31"/>
      <c r="S97" s="31"/>
      <c r="Z97" s="74"/>
    </row>
    <row r="98" spans="16:26" x14ac:dyDescent="0.2">
      <c r="P98" s="21"/>
      <c r="Q98" s="35"/>
      <c r="R98" s="35"/>
      <c r="S98" s="35"/>
      <c r="Z98" s="74"/>
    </row>
    <row r="99" spans="16:26" x14ac:dyDescent="0.2">
      <c r="P99" s="21"/>
      <c r="Q99" s="25"/>
      <c r="R99" s="25"/>
      <c r="S99" s="25"/>
      <c r="Z99" s="74"/>
    </row>
    <row r="100" spans="16:26" x14ac:dyDescent="0.2">
      <c r="Z100" s="74"/>
    </row>
    <row r="101" spans="16:26" x14ac:dyDescent="0.2">
      <c r="Z101" s="74"/>
    </row>
  </sheetData>
  <pageMargins left="0.7" right="0.7" top="0.75" bottom="0.75" header="0.3" footer="0.3"/>
  <pageSetup scale="60" orientation="portrait" horizontalDpi="0" verticalDpi="0"/>
  <drawing r:id="rId1"/>
  <extLst>
    <ext xmlns:x14="http://schemas.microsoft.com/office/spreadsheetml/2009/9/main" uri="{05C60535-1F16-4fd2-B633-F4F36F0B64E0}">
      <x14:sparklineGroups xmlns:xm="http://schemas.microsoft.com/office/excel/2006/main">
        <x14:sparklineGroup displayEmptyCellsAs="gap" markers="1" negative="1" xr2:uid="{7F3762B0-4F8A-7B41-B3CA-66531847CE19}">
          <x14:colorSeries rgb="FF0070C0"/>
          <x14:colorNegative rgb="FF000000"/>
          <x14:colorAxis rgb="FF000000"/>
          <x14:colorMarkers rgb="FF000000"/>
          <x14:colorFirst rgb="FF000000"/>
          <x14:colorLast rgb="FF000000"/>
          <x14:colorHigh rgb="FF000000"/>
          <x14:colorLow rgb="FF000000"/>
          <x14:sparklines>
            <x14:sparkline>
              <xm:sqref>F43</xm:sqref>
            </x14:sparkline>
          </x14:sparklines>
        </x14:sparklineGroup>
        <x14:sparklineGroup type="column" displayEmptyCellsAs="gap" xr2:uid="{9FCFD30E-3BEF-5A4D-A02B-6489A42BC01F}">
          <x14:colorSeries rgb="FF376092"/>
          <x14:colorNegative rgb="FFD00000"/>
          <x14:colorAxis rgb="FF000000"/>
          <x14:colorMarkers rgb="FFD00000"/>
          <x14:colorFirst rgb="FFD00000"/>
          <x14:colorLast rgb="FFD00000"/>
          <x14:colorHigh rgb="FFD00000"/>
          <x14:colorLow rgb="FFD00000"/>
          <x14:sparklines>
            <x14:sparkline>
              <xm:sqref>E43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8D6B9-39B7-E448-815B-D71BFF0E84E9}">
  <dimension ref="A2:B58"/>
  <sheetViews>
    <sheetView view="pageBreakPreview" zoomScale="120" zoomScaleNormal="100" zoomScaleSheetLayoutView="120" workbookViewId="0">
      <selection activeCell="A4" sqref="A4"/>
    </sheetView>
  </sheetViews>
  <sheetFormatPr baseColWidth="10" defaultRowHeight="15" x14ac:dyDescent="0.2"/>
  <cols>
    <col min="1" max="1" width="10.83203125" style="37"/>
    <col min="2" max="2" width="73.83203125" style="86" customWidth="1"/>
  </cols>
  <sheetData>
    <row r="2" spans="1:2" ht="16" x14ac:dyDescent="0.2">
      <c r="A2" s="37" t="s">
        <v>127</v>
      </c>
      <c r="B2" s="86" t="s">
        <v>11</v>
      </c>
    </row>
    <row r="3" spans="1:2" ht="32" x14ac:dyDescent="0.2">
      <c r="B3" s="86" t="s">
        <v>12</v>
      </c>
    </row>
    <row r="4" spans="1:2" ht="16" x14ac:dyDescent="0.2">
      <c r="A4" s="37" t="s">
        <v>128</v>
      </c>
      <c r="B4" s="86" t="s">
        <v>13</v>
      </c>
    </row>
    <row r="5" spans="1:2" ht="16" x14ac:dyDescent="0.2">
      <c r="B5" s="86" t="s">
        <v>14</v>
      </c>
    </row>
    <row r="6" spans="1:2" ht="16" x14ac:dyDescent="0.2">
      <c r="A6" s="37" t="s">
        <v>129</v>
      </c>
      <c r="B6" s="86" t="s">
        <v>16</v>
      </c>
    </row>
    <row r="7" spans="1:2" ht="32" x14ac:dyDescent="0.2">
      <c r="B7" s="86" t="s">
        <v>15</v>
      </c>
    </row>
    <row r="8" spans="1:2" ht="16" x14ac:dyDescent="0.2">
      <c r="A8" s="37" t="s">
        <v>130</v>
      </c>
      <c r="B8" s="86" t="s">
        <v>17</v>
      </c>
    </row>
    <row r="9" spans="1:2" ht="32" x14ac:dyDescent="0.2">
      <c r="B9" s="86" t="s">
        <v>18</v>
      </c>
    </row>
    <row r="10" spans="1:2" ht="32" x14ac:dyDescent="0.2">
      <c r="A10" s="37" t="s">
        <v>131</v>
      </c>
      <c r="B10" s="86" t="s">
        <v>77</v>
      </c>
    </row>
    <row r="11" spans="1:2" ht="32" x14ac:dyDescent="0.2">
      <c r="B11" s="86" t="s">
        <v>51</v>
      </c>
    </row>
    <row r="12" spans="1:2" ht="16" x14ac:dyDescent="0.2">
      <c r="A12" s="37" t="s">
        <v>132</v>
      </c>
      <c r="B12" s="86" t="s">
        <v>26</v>
      </c>
    </row>
    <row r="13" spans="1:2" ht="32" x14ac:dyDescent="0.2">
      <c r="B13" s="86" t="s">
        <v>25</v>
      </c>
    </row>
    <row r="14" spans="1:2" ht="16" x14ac:dyDescent="0.2">
      <c r="A14" s="37" t="s">
        <v>133</v>
      </c>
      <c r="B14" s="86" t="s">
        <v>47</v>
      </c>
    </row>
    <row r="15" spans="1:2" ht="16" x14ac:dyDescent="0.2">
      <c r="B15" s="86" t="s">
        <v>48</v>
      </c>
    </row>
    <row r="16" spans="1:2" ht="16" x14ac:dyDescent="0.2">
      <c r="A16" s="37" t="s">
        <v>134</v>
      </c>
      <c r="B16" s="86" t="s">
        <v>50</v>
      </c>
    </row>
    <row r="17" spans="1:2" ht="32" x14ac:dyDescent="0.2">
      <c r="B17" s="86" t="s">
        <v>49</v>
      </c>
    </row>
    <row r="18" spans="1:2" ht="32" x14ac:dyDescent="0.2">
      <c r="A18" s="37" t="s">
        <v>135</v>
      </c>
      <c r="B18" s="86" t="s">
        <v>78</v>
      </c>
    </row>
    <row r="19" spans="1:2" ht="16" x14ac:dyDescent="0.2">
      <c r="B19" s="86" t="s">
        <v>79</v>
      </c>
    </row>
    <row r="20" spans="1:2" ht="16" x14ac:dyDescent="0.2">
      <c r="A20" s="37" t="s">
        <v>136</v>
      </c>
      <c r="B20" s="86" t="s">
        <v>81</v>
      </c>
    </row>
    <row r="21" spans="1:2" ht="32" x14ac:dyDescent="0.2">
      <c r="B21" s="86" t="s">
        <v>80</v>
      </c>
    </row>
    <row r="22" spans="1:2" ht="16" x14ac:dyDescent="0.2">
      <c r="A22" s="37" t="s">
        <v>137</v>
      </c>
      <c r="B22" s="86" t="s">
        <v>83</v>
      </c>
    </row>
    <row r="23" spans="1:2" ht="16" x14ac:dyDescent="0.2">
      <c r="B23" s="86" t="s">
        <v>82</v>
      </c>
    </row>
    <row r="24" spans="1:2" ht="16" x14ac:dyDescent="0.2">
      <c r="A24" s="37" t="s">
        <v>138</v>
      </c>
      <c r="B24" s="86" t="s">
        <v>85</v>
      </c>
    </row>
    <row r="25" spans="1:2" ht="16" x14ac:dyDescent="0.2">
      <c r="B25" s="86" t="s">
        <v>84</v>
      </c>
    </row>
    <row r="26" spans="1:2" ht="16" x14ac:dyDescent="0.2">
      <c r="A26" s="37" t="s">
        <v>139</v>
      </c>
      <c r="B26" s="86" t="s">
        <v>87</v>
      </c>
    </row>
    <row r="27" spans="1:2" ht="32" x14ac:dyDescent="0.2">
      <c r="B27" s="86" t="s">
        <v>86</v>
      </c>
    </row>
    <row r="28" spans="1:2" ht="16" x14ac:dyDescent="0.2">
      <c r="A28" s="37" t="s">
        <v>140</v>
      </c>
      <c r="B28" s="86" t="s">
        <v>89</v>
      </c>
    </row>
    <row r="29" spans="1:2" ht="16" x14ac:dyDescent="0.2">
      <c r="B29" s="86" t="s">
        <v>88</v>
      </c>
    </row>
    <row r="30" spans="1:2" ht="16" x14ac:dyDescent="0.2">
      <c r="A30" s="37" t="s">
        <v>141</v>
      </c>
      <c r="B30" s="86" t="s">
        <v>90</v>
      </c>
    </row>
    <row r="31" spans="1:2" ht="32" x14ac:dyDescent="0.2">
      <c r="B31" s="86" t="s">
        <v>91</v>
      </c>
    </row>
    <row r="32" spans="1:2" ht="16" x14ac:dyDescent="0.2">
      <c r="A32" s="37" t="s">
        <v>142</v>
      </c>
      <c r="B32" s="86" t="s">
        <v>93</v>
      </c>
    </row>
    <row r="33" spans="1:2" ht="32" x14ac:dyDescent="0.2">
      <c r="B33" s="86" t="s">
        <v>92</v>
      </c>
    </row>
    <row r="35" spans="1:2" ht="16" x14ac:dyDescent="0.2">
      <c r="A35" s="37" t="s">
        <v>143</v>
      </c>
      <c r="B35" s="86" t="s">
        <v>95</v>
      </c>
    </row>
    <row r="36" spans="1:2" ht="32" x14ac:dyDescent="0.2">
      <c r="B36" s="86" t="s">
        <v>94</v>
      </c>
    </row>
    <row r="37" spans="1:2" ht="16" x14ac:dyDescent="0.2">
      <c r="A37" s="37" t="s">
        <v>144</v>
      </c>
      <c r="B37" s="86" t="s">
        <v>97</v>
      </c>
    </row>
    <row r="38" spans="1:2" ht="32" x14ac:dyDescent="0.2">
      <c r="B38" s="86" t="s">
        <v>96</v>
      </c>
    </row>
    <row r="39" spans="1:2" ht="16" x14ac:dyDescent="0.2">
      <c r="A39" s="37" t="s">
        <v>145</v>
      </c>
      <c r="B39" s="86" t="s">
        <v>99</v>
      </c>
    </row>
    <row r="40" spans="1:2" ht="32" x14ac:dyDescent="0.2">
      <c r="B40" s="86" t="s">
        <v>98</v>
      </c>
    </row>
    <row r="41" spans="1:2" ht="16" x14ac:dyDescent="0.2">
      <c r="A41" s="37" t="s">
        <v>146</v>
      </c>
      <c r="B41" s="86" t="s">
        <v>101</v>
      </c>
    </row>
    <row r="42" spans="1:2" ht="32" x14ac:dyDescent="0.2">
      <c r="B42" s="86" t="s">
        <v>100</v>
      </c>
    </row>
    <row r="43" spans="1:2" ht="16" x14ac:dyDescent="0.2">
      <c r="A43" s="37" t="s">
        <v>147</v>
      </c>
      <c r="B43" s="86" t="s">
        <v>103</v>
      </c>
    </row>
    <row r="44" spans="1:2" ht="32" x14ac:dyDescent="0.2">
      <c r="B44" s="86" t="s">
        <v>102</v>
      </c>
    </row>
    <row r="45" spans="1:2" ht="16" x14ac:dyDescent="0.2">
      <c r="A45" s="37" t="s">
        <v>148</v>
      </c>
      <c r="B45" s="86" t="s">
        <v>105</v>
      </c>
    </row>
    <row r="46" spans="1:2" ht="32" x14ac:dyDescent="0.2">
      <c r="B46" s="86" t="s">
        <v>104</v>
      </c>
    </row>
    <row r="47" spans="1:2" ht="16" x14ac:dyDescent="0.2">
      <c r="A47" s="37" t="s">
        <v>149</v>
      </c>
      <c r="B47" s="86" t="s">
        <v>108</v>
      </c>
    </row>
    <row r="48" spans="1:2" ht="32" x14ac:dyDescent="0.2">
      <c r="B48" s="86" t="s">
        <v>107</v>
      </c>
    </row>
    <row r="49" spans="1:2" ht="16" x14ac:dyDescent="0.2">
      <c r="A49" s="37" t="s">
        <v>150</v>
      </c>
      <c r="B49" s="86" t="s">
        <v>110</v>
      </c>
    </row>
    <row r="50" spans="1:2" ht="32" x14ac:dyDescent="0.2">
      <c r="B50" s="86" t="s">
        <v>109</v>
      </c>
    </row>
    <row r="51" spans="1:2" ht="16" x14ac:dyDescent="0.2">
      <c r="A51" s="37" t="s">
        <v>151</v>
      </c>
      <c r="B51" s="87" t="s">
        <v>111</v>
      </c>
    </row>
    <row r="52" spans="1:2" ht="32" x14ac:dyDescent="0.2">
      <c r="B52" s="86" t="s">
        <v>113</v>
      </c>
    </row>
    <row r="53" spans="1:2" ht="16" x14ac:dyDescent="0.2">
      <c r="A53" s="37" t="s">
        <v>152</v>
      </c>
      <c r="B53" s="87" t="s">
        <v>114</v>
      </c>
    </row>
    <row r="54" spans="1:2" ht="32" x14ac:dyDescent="0.2">
      <c r="B54" s="86" t="s">
        <v>117</v>
      </c>
    </row>
    <row r="55" spans="1:2" ht="16" x14ac:dyDescent="0.2">
      <c r="A55" s="37" t="s">
        <v>153</v>
      </c>
      <c r="B55" s="87" t="s">
        <v>120</v>
      </c>
    </row>
    <row r="56" spans="1:2" ht="32" x14ac:dyDescent="0.2">
      <c r="B56" s="86" t="s">
        <v>122</v>
      </c>
    </row>
    <row r="57" spans="1:2" ht="16" x14ac:dyDescent="0.2">
      <c r="A57" s="37" t="s">
        <v>154</v>
      </c>
      <c r="B57" s="87" t="s">
        <v>121</v>
      </c>
    </row>
    <row r="58" spans="1:2" ht="32" x14ac:dyDescent="0.2">
      <c r="B58" s="86" t="s">
        <v>123</v>
      </c>
    </row>
  </sheetData>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Letter_Shareholders</vt:lpstr>
      <vt:lpstr>Dashboard 1</vt:lpstr>
      <vt:lpstr>Dashboard 2</vt:lpstr>
      <vt:lpstr>References</vt:lpstr>
      <vt:lpstr>'Dashboard 1'!DIS</vt:lpstr>
      <vt:lpstr>'Dashboard 1'!NFLX</vt:lpstr>
      <vt:lpstr>'Dashboard 1'!Print_Area</vt:lpstr>
      <vt:lpstr>'Dashboard 2'!Print_Area</vt:lpstr>
      <vt:lpstr>Letter_Shareholders!Print_Area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Alice Huang</cp:lastModifiedBy>
  <cp:revision/>
  <cp:lastPrinted>2021-11-27T05:01:06Z</cp:lastPrinted>
  <dcterms:created xsi:type="dcterms:W3CDTF">2021-06-17T12:36:24Z</dcterms:created>
  <dcterms:modified xsi:type="dcterms:W3CDTF">2021-11-27T05:01:51Z</dcterms:modified>
  <cp:category/>
  <cp:contentStatus/>
</cp:coreProperties>
</file>