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alice/CVs &amp; Portfolios/Data Portfolio/"/>
    </mc:Choice>
  </mc:AlternateContent>
  <xr:revisionPtr revIDLastSave="0" documentId="13_ncr:1_{7DD2E777-E33D-0E48-B6DE-4519D80D265E}" xr6:coauthVersionLast="47" xr6:coauthVersionMax="47" xr10:uidLastSave="{00000000-0000-0000-0000-000000000000}"/>
  <bookViews>
    <workbookView xWindow="0" yWindow="0" windowWidth="28800" windowHeight="18000" xr2:uid="{19AFCD27-5422-5642-AA7A-DC045AC74B6F}"/>
  </bookViews>
  <sheets>
    <sheet name="Dashboard" sheetId="5" r:id="rId1"/>
    <sheet name="Variance" sheetId="3" r:id="rId2"/>
    <sheet name="Benchmark Run 1" sheetId="1" r:id="rId3"/>
    <sheet name="Test Run 2" sheetId="2" r:id="rId4"/>
    <sheet name="Reagents" sheetId="6"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5" i="3" l="1"/>
  <c r="O5" i="3"/>
  <c r="K7" i="3"/>
  <c r="L7" i="3"/>
  <c r="M7" i="3"/>
  <c r="N7" i="3"/>
  <c r="O7" i="3"/>
  <c r="K8" i="3"/>
  <c r="L8" i="3"/>
  <c r="M8" i="3"/>
  <c r="N8" i="3"/>
  <c r="O8" i="3"/>
  <c r="K10" i="3"/>
  <c r="L10" i="3"/>
  <c r="M10" i="3"/>
  <c r="N10" i="3"/>
  <c r="O10" i="3"/>
  <c r="K11" i="3"/>
  <c r="L11" i="3"/>
  <c r="M11" i="3"/>
  <c r="N11" i="3"/>
  <c r="O11" i="3"/>
  <c r="K12" i="3"/>
  <c r="L12" i="3"/>
  <c r="M12" i="3"/>
  <c r="N12" i="3"/>
  <c r="O12" i="3"/>
  <c r="K14" i="3"/>
  <c r="L14" i="3"/>
  <c r="M14" i="3"/>
  <c r="N14" i="3"/>
  <c r="O14" i="3"/>
  <c r="K15" i="3"/>
  <c r="L15" i="3"/>
  <c r="M15" i="3"/>
  <c r="N15" i="3"/>
  <c r="O15" i="3"/>
  <c r="K16" i="3"/>
  <c r="L16" i="3"/>
  <c r="M16" i="3"/>
  <c r="N16" i="3"/>
  <c r="O16" i="3"/>
  <c r="K18" i="3"/>
  <c r="L18" i="3"/>
  <c r="M18" i="3"/>
  <c r="N18" i="3"/>
  <c r="O18" i="3"/>
  <c r="K19" i="3"/>
  <c r="L19" i="3"/>
  <c r="M19" i="3"/>
  <c r="N19" i="3"/>
  <c r="O19" i="3"/>
  <c r="K20" i="3"/>
  <c r="L20" i="3"/>
  <c r="M20" i="3"/>
  <c r="N20" i="3"/>
  <c r="O20" i="3"/>
  <c r="K22" i="3"/>
  <c r="L22" i="3"/>
  <c r="M22" i="3"/>
  <c r="N22" i="3"/>
  <c r="O22" i="3"/>
  <c r="K23" i="3"/>
  <c r="L23" i="3"/>
  <c r="M23" i="3"/>
  <c r="N23" i="3"/>
  <c r="O23" i="3"/>
  <c r="K24" i="3"/>
  <c r="L24" i="3"/>
  <c r="M24" i="3"/>
  <c r="N24" i="3"/>
  <c r="O24" i="3"/>
  <c r="K26" i="3"/>
  <c r="L26" i="3"/>
  <c r="M26" i="3"/>
  <c r="N26" i="3"/>
  <c r="O26" i="3"/>
  <c r="K27" i="3"/>
  <c r="L27" i="3"/>
  <c r="M27" i="3"/>
  <c r="N27" i="3"/>
  <c r="O27" i="3"/>
  <c r="K28" i="3"/>
  <c r="L28" i="3"/>
  <c r="M28" i="3"/>
  <c r="N28" i="3"/>
  <c r="O28" i="3"/>
  <c r="K29" i="3"/>
  <c r="L29" i="3"/>
  <c r="M29" i="3"/>
  <c r="N29" i="3"/>
  <c r="O29" i="3"/>
  <c r="K30" i="3"/>
  <c r="L30" i="3"/>
  <c r="M30" i="3"/>
  <c r="N30" i="3"/>
  <c r="O30" i="3"/>
  <c r="K31" i="3"/>
  <c r="L31" i="3"/>
  <c r="M31" i="3"/>
  <c r="N31" i="3"/>
  <c r="O31" i="3"/>
  <c r="K32" i="3"/>
  <c r="L32" i="3"/>
  <c r="M32" i="3"/>
  <c r="N32" i="3"/>
  <c r="O32" i="3"/>
  <c r="K33" i="3"/>
  <c r="L33" i="3"/>
  <c r="M33" i="3"/>
  <c r="N33" i="3"/>
  <c r="O33" i="3"/>
  <c r="K34" i="3"/>
  <c r="L34" i="3"/>
  <c r="M34" i="3"/>
  <c r="N34" i="3"/>
  <c r="O34" i="3"/>
  <c r="K36" i="3"/>
  <c r="L36" i="3"/>
  <c r="M36" i="3"/>
  <c r="N36" i="3"/>
  <c r="O36" i="3"/>
  <c r="K37" i="3"/>
  <c r="L37" i="3"/>
  <c r="M37" i="3"/>
  <c r="N37" i="3"/>
  <c r="O37" i="3"/>
  <c r="K38" i="3"/>
  <c r="L38" i="3"/>
  <c r="M38" i="3"/>
  <c r="N38" i="3"/>
  <c r="O38" i="3"/>
  <c r="K39" i="3"/>
  <c r="L39" i="3"/>
  <c r="M39" i="3"/>
  <c r="N39" i="3"/>
  <c r="O39" i="3"/>
  <c r="K40" i="3"/>
  <c r="L40" i="3"/>
  <c r="M40" i="3"/>
  <c r="N40" i="3"/>
  <c r="O40" i="3"/>
  <c r="K41" i="3"/>
  <c r="L41" i="3"/>
  <c r="M41" i="3"/>
  <c r="N41" i="3"/>
  <c r="O41" i="3"/>
  <c r="K42" i="3"/>
  <c r="L42" i="3"/>
  <c r="M42" i="3"/>
  <c r="N42" i="3"/>
  <c r="O42" i="3"/>
  <c r="K43" i="3"/>
  <c r="L43" i="3"/>
  <c r="M43" i="3"/>
  <c r="N43" i="3"/>
  <c r="O43" i="3"/>
  <c r="K44" i="3"/>
  <c r="L44" i="3"/>
  <c r="M44" i="3"/>
  <c r="N44" i="3"/>
  <c r="O44" i="3"/>
  <c r="K45" i="3"/>
  <c r="L45" i="3"/>
  <c r="M45" i="3"/>
  <c r="N45" i="3"/>
  <c r="O45" i="3"/>
  <c r="K46" i="3"/>
  <c r="L46" i="3"/>
  <c r="M46" i="3"/>
  <c r="N46" i="3"/>
  <c r="O46" i="3"/>
  <c r="K47" i="3"/>
  <c r="L47" i="3"/>
  <c r="M47" i="3"/>
  <c r="N47" i="3"/>
  <c r="O47" i="3"/>
  <c r="K48" i="3"/>
  <c r="L48" i="3"/>
  <c r="M48" i="3"/>
  <c r="N48" i="3"/>
  <c r="O48" i="3"/>
  <c r="K49" i="3"/>
  <c r="L49" i="3"/>
  <c r="M49" i="3"/>
  <c r="N49" i="3"/>
  <c r="O49" i="3"/>
  <c r="L50" i="3"/>
  <c r="M50" i="3"/>
  <c r="N50" i="3"/>
  <c r="O50" i="3"/>
  <c r="L51" i="3"/>
  <c r="M51" i="3"/>
  <c r="N51" i="3"/>
  <c r="O51" i="3"/>
  <c r="L52" i="3"/>
  <c r="M52" i="3"/>
  <c r="N52" i="3"/>
  <c r="O52" i="3"/>
  <c r="L53" i="3"/>
  <c r="M53" i="3"/>
  <c r="N53" i="3"/>
  <c r="O53" i="3"/>
  <c r="L54" i="3"/>
  <c r="M54" i="3"/>
  <c r="N54" i="3"/>
  <c r="O54" i="3"/>
  <c r="L55" i="3"/>
  <c r="M55" i="3"/>
  <c r="N55" i="3"/>
  <c r="O55" i="3"/>
  <c r="L56" i="3"/>
  <c r="M56" i="3"/>
  <c r="N56" i="3"/>
  <c r="O56" i="3"/>
  <c r="L57" i="3"/>
  <c r="M57" i="3"/>
  <c r="N57" i="3"/>
  <c r="O57" i="3"/>
  <c r="L58" i="3"/>
  <c r="M58" i="3"/>
  <c r="N58" i="3"/>
  <c r="O58" i="3"/>
  <c r="L59" i="3"/>
  <c r="M59" i="3"/>
  <c r="N59" i="3"/>
  <c r="O59" i="3"/>
  <c r="L60" i="3"/>
  <c r="M60" i="3"/>
  <c r="N60" i="3"/>
  <c r="O60" i="3"/>
  <c r="L61" i="3"/>
  <c r="M61" i="3"/>
  <c r="N61" i="3"/>
  <c r="O61" i="3"/>
  <c r="L62" i="3"/>
  <c r="M62" i="3"/>
  <c r="N62" i="3"/>
  <c r="O62" i="3"/>
  <c r="L63" i="3"/>
  <c r="M63" i="3"/>
  <c r="N63" i="3"/>
  <c r="O63" i="3"/>
  <c r="L64" i="3"/>
  <c r="M64" i="3"/>
  <c r="N64" i="3"/>
  <c r="O64" i="3"/>
  <c r="L65" i="3"/>
  <c r="M65" i="3"/>
  <c r="N65" i="3"/>
  <c r="O65" i="3"/>
  <c r="L66" i="3"/>
  <c r="M66" i="3"/>
  <c r="N66" i="3"/>
  <c r="O66" i="3"/>
  <c r="L67" i="3"/>
  <c r="M67" i="3"/>
  <c r="N67" i="3"/>
  <c r="O67" i="3"/>
  <c r="L68" i="3"/>
  <c r="M68" i="3"/>
  <c r="N68" i="3"/>
  <c r="O68" i="3"/>
  <c r="L69" i="3"/>
  <c r="M69" i="3"/>
  <c r="N69" i="3"/>
  <c r="O69" i="3"/>
  <c r="L70" i="3"/>
  <c r="M70" i="3"/>
  <c r="N70" i="3"/>
  <c r="O70" i="3"/>
  <c r="L71" i="3"/>
  <c r="M71" i="3"/>
  <c r="N71" i="3"/>
  <c r="O71" i="3"/>
  <c r="L72" i="3"/>
  <c r="M72" i="3"/>
  <c r="N72" i="3"/>
  <c r="O72" i="3"/>
  <c r="L73" i="3"/>
  <c r="M73" i="3"/>
  <c r="N73" i="3"/>
  <c r="O73" i="3"/>
  <c r="L74" i="3"/>
  <c r="M74" i="3"/>
  <c r="N74" i="3"/>
  <c r="O74" i="3"/>
  <c r="L75" i="3"/>
  <c r="M75" i="3"/>
  <c r="N75" i="3"/>
  <c r="O75" i="3"/>
  <c r="L76" i="3"/>
  <c r="M76" i="3"/>
  <c r="N76" i="3"/>
  <c r="O76" i="3"/>
  <c r="L77" i="3"/>
  <c r="M77" i="3"/>
  <c r="N77" i="3"/>
  <c r="O77" i="3"/>
  <c r="L78" i="3"/>
  <c r="M78" i="3"/>
  <c r="N78" i="3"/>
  <c r="O78" i="3"/>
  <c r="L79" i="3"/>
  <c r="M79" i="3"/>
  <c r="N79" i="3"/>
  <c r="O79" i="3"/>
  <c r="L80" i="3"/>
  <c r="M80" i="3"/>
  <c r="N80" i="3"/>
  <c r="O80" i="3"/>
  <c r="L81" i="3"/>
  <c r="M81" i="3"/>
  <c r="N81" i="3"/>
  <c r="O81" i="3"/>
  <c r="L82" i="3"/>
  <c r="M82" i="3"/>
  <c r="N82" i="3"/>
  <c r="O82" i="3"/>
  <c r="L83" i="3"/>
  <c r="M83" i="3"/>
  <c r="N83" i="3"/>
  <c r="O83" i="3"/>
  <c r="L84" i="3"/>
  <c r="M84" i="3"/>
  <c r="N84" i="3"/>
  <c r="O84" i="3"/>
  <c r="L85" i="3"/>
  <c r="M85" i="3"/>
  <c r="N85" i="3"/>
  <c r="O85" i="3"/>
  <c r="L86" i="3"/>
  <c r="M86" i="3"/>
  <c r="N86" i="3"/>
  <c r="O86" i="3"/>
  <c r="L87" i="3"/>
  <c r="M87" i="3"/>
  <c r="N87" i="3"/>
  <c r="O87" i="3"/>
  <c r="L88" i="3"/>
  <c r="M88" i="3"/>
  <c r="N88" i="3"/>
  <c r="O88" i="3"/>
  <c r="L89" i="3"/>
  <c r="M89" i="3"/>
  <c r="N89" i="3"/>
  <c r="O89" i="3"/>
  <c r="L90" i="3"/>
  <c r="M90" i="3"/>
  <c r="N90" i="3"/>
  <c r="O90" i="3"/>
  <c r="L91" i="3"/>
  <c r="M91" i="3"/>
  <c r="N91" i="3"/>
  <c r="O91" i="3"/>
  <c r="L92" i="3"/>
  <c r="M92" i="3"/>
  <c r="N92" i="3"/>
  <c r="O92" i="3"/>
  <c r="L93" i="3"/>
  <c r="M93" i="3"/>
  <c r="N93" i="3"/>
  <c r="O93" i="3"/>
  <c r="L94" i="3"/>
  <c r="M94" i="3"/>
  <c r="N94" i="3"/>
  <c r="O94" i="3"/>
  <c r="L95" i="3"/>
  <c r="M95" i="3"/>
  <c r="N95" i="3"/>
  <c r="O95" i="3"/>
  <c r="L96" i="3"/>
  <c r="M96" i="3"/>
  <c r="N96" i="3"/>
  <c r="O96" i="3"/>
  <c r="L97" i="3"/>
  <c r="M97" i="3"/>
  <c r="N97" i="3"/>
  <c r="O97" i="3"/>
  <c r="L98" i="3"/>
  <c r="M98" i="3"/>
  <c r="N98" i="3"/>
  <c r="O98" i="3"/>
  <c r="L99" i="3"/>
  <c r="M99" i="3"/>
  <c r="N99" i="3"/>
  <c r="O99" i="3"/>
  <c r="L100" i="3"/>
  <c r="M100" i="3"/>
  <c r="N100" i="3"/>
  <c r="O100" i="3"/>
  <c r="L101" i="3"/>
  <c r="M101" i="3"/>
  <c r="N101" i="3"/>
  <c r="O101" i="3"/>
  <c r="L102" i="3"/>
  <c r="M102" i="3"/>
  <c r="N102" i="3"/>
  <c r="O102" i="3"/>
  <c r="L103" i="3"/>
  <c r="M103" i="3"/>
  <c r="N103" i="3"/>
  <c r="O103" i="3"/>
  <c r="L104" i="3"/>
  <c r="M104" i="3"/>
  <c r="N104" i="3"/>
  <c r="O104" i="3"/>
  <c r="L105" i="3"/>
  <c r="M105" i="3"/>
  <c r="O105" i="3"/>
  <c r="K5" i="3"/>
  <c r="L5" i="3"/>
  <c r="M5" i="3"/>
  <c r="N5" i="3"/>
  <c r="O4" i="3"/>
  <c r="N4" i="3"/>
  <c r="M4" i="3"/>
  <c r="L4" i="3"/>
  <c r="K4" i="3"/>
  <c r="E8" i="3"/>
  <c r="F8" i="3"/>
  <c r="R8" i="3" s="1"/>
  <c r="G8" i="3"/>
  <c r="S8" i="3" s="1"/>
  <c r="H8" i="3"/>
  <c r="T8" i="3" s="1"/>
  <c r="I8" i="3"/>
  <c r="E10" i="3"/>
  <c r="F10" i="3"/>
  <c r="G10" i="3"/>
  <c r="H10" i="3"/>
  <c r="I10" i="3"/>
  <c r="U10" i="3" s="1"/>
  <c r="E11" i="3"/>
  <c r="Q11" i="3" s="1"/>
  <c r="F11" i="3"/>
  <c r="R11" i="3" s="1"/>
  <c r="G11" i="3"/>
  <c r="H11" i="3"/>
  <c r="I11" i="3"/>
  <c r="E12" i="3"/>
  <c r="Q12" i="3" s="1"/>
  <c r="F12" i="3"/>
  <c r="G12" i="3"/>
  <c r="S12" i="3" s="1"/>
  <c r="H12" i="3"/>
  <c r="T12" i="3" s="1"/>
  <c r="I12" i="3"/>
  <c r="U12" i="3" s="1"/>
  <c r="E14" i="3"/>
  <c r="F14" i="3"/>
  <c r="G14" i="3"/>
  <c r="H14" i="3"/>
  <c r="T14" i="3" s="1"/>
  <c r="I14" i="3"/>
  <c r="E15" i="3"/>
  <c r="Q15" i="3" s="1"/>
  <c r="F15" i="3"/>
  <c r="R15" i="3" s="1"/>
  <c r="G15" i="3"/>
  <c r="S15" i="3" s="1"/>
  <c r="H15" i="3"/>
  <c r="I15" i="3"/>
  <c r="E16" i="3"/>
  <c r="F16" i="3"/>
  <c r="R16" i="3" s="1"/>
  <c r="G16" i="3"/>
  <c r="H16" i="3"/>
  <c r="T16" i="3" s="1"/>
  <c r="I16" i="3"/>
  <c r="U16" i="3" s="1"/>
  <c r="E18" i="3"/>
  <c r="Q18" i="3" s="1"/>
  <c r="F18" i="3"/>
  <c r="G18" i="3"/>
  <c r="H18" i="3"/>
  <c r="I18" i="3"/>
  <c r="U18" i="3" s="1"/>
  <c r="E19" i="3"/>
  <c r="F19" i="3"/>
  <c r="R19" i="3" s="1"/>
  <c r="G19" i="3"/>
  <c r="S19" i="3" s="1"/>
  <c r="H19" i="3"/>
  <c r="T19" i="3" s="1"/>
  <c r="I19" i="3"/>
  <c r="E20" i="3"/>
  <c r="F20" i="3"/>
  <c r="G20" i="3"/>
  <c r="S20" i="3" s="1"/>
  <c r="H20" i="3"/>
  <c r="I20" i="3"/>
  <c r="U20" i="3" s="1"/>
  <c r="E22" i="3"/>
  <c r="Q22" i="3" s="1"/>
  <c r="F22" i="3"/>
  <c r="R22" i="3" s="1"/>
  <c r="G22" i="3"/>
  <c r="H22" i="3"/>
  <c r="I22" i="3"/>
  <c r="E23" i="3"/>
  <c r="Q23" i="3" s="1"/>
  <c r="F23" i="3"/>
  <c r="G23" i="3"/>
  <c r="S23" i="3" s="1"/>
  <c r="H23" i="3"/>
  <c r="T23" i="3" s="1"/>
  <c r="I23" i="3"/>
  <c r="U23" i="3" s="1"/>
  <c r="E24" i="3"/>
  <c r="F24" i="3"/>
  <c r="G24" i="3"/>
  <c r="H24" i="3"/>
  <c r="T24" i="3" s="1"/>
  <c r="I24" i="3"/>
  <c r="E26" i="3"/>
  <c r="Q26" i="3" s="1"/>
  <c r="F26" i="3"/>
  <c r="R26" i="3" s="1"/>
  <c r="G26" i="3"/>
  <c r="S26" i="3" s="1"/>
  <c r="H26" i="3"/>
  <c r="I26" i="3"/>
  <c r="E27" i="3"/>
  <c r="F27" i="3"/>
  <c r="R27" i="3" s="1"/>
  <c r="G27" i="3"/>
  <c r="H27" i="3"/>
  <c r="T27" i="3" s="1"/>
  <c r="I27" i="3"/>
  <c r="U27" i="3" s="1"/>
  <c r="E28" i="3"/>
  <c r="Q28" i="3" s="1"/>
  <c r="F28" i="3"/>
  <c r="G28" i="3"/>
  <c r="H28" i="3"/>
  <c r="I28" i="3"/>
  <c r="U28" i="3" s="1"/>
  <c r="E29" i="3"/>
  <c r="F29" i="3"/>
  <c r="R29" i="3" s="1"/>
  <c r="G29" i="3"/>
  <c r="S29" i="3" s="1"/>
  <c r="H29" i="3"/>
  <c r="T29" i="3" s="1"/>
  <c r="I29" i="3"/>
  <c r="E30" i="3"/>
  <c r="F30" i="3"/>
  <c r="G30" i="3"/>
  <c r="S30" i="3" s="1"/>
  <c r="H30" i="3"/>
  <c r="I30" i="3"/>
  <c r="U30" i="3" s="1"/>
  <c r="E31" i="3"/>
  <c r="Q31" i="3" s="1"/>
  <c r="F31" i="3"/>
  <c r="R31" i="3" s="1"/>
  <c r="G31" i="3"/>
  <c r="H31" i="3"/>
  <c r="I31" i="3"/>
  <c r="E32" i="3"/>
  <c r="Q32" i="3" s="1"/>
  <c r="F32" i="3"/>
  <c r="G32" i="3"/>
  <c r="S32" i="3" s="1"/>
  <c r="H32" i="3"/>
  <c r="T32" i="3" s="1"/>
  <c r="I32" i="3"/>
  <c r="U32" i="3" s="1"/>
  <c r="E33" i="3"/>
  <c r="F33" i="3"/>
  <c r="G33" i="3"/>
  <c r="H33" i="3"/>
  <c r="T33" i="3" s="1"/>
  <c r="I33" i="3"/>
  <c r="E34" i="3"/>
  <c r="Q34" i="3" s="1"/>
  <c r="F34" i="3"/>
  <c r="R34" i="3" s="1"/>
  <c r="G34" i="3"/>
  <c r="S34" i="3" s="1"/>
  <c r="H34" i="3"/>
  <c r="I34" i="3"/>
  <c r="E36" i="3"/>
  <c r="F36" i="3"/>
  <c r="R36" i="3" s="1"/>
  <c r="G36" i="3"/>
  <c r="H36" i="3"/>
  <c r="T36" i="3" s="1"/>
  <c r="I36" i="3"/>
  <c r="U36" i="3" s="1"/>
  <c r="E37" i="3"/>
  <c r="Q37" i="3" s="1"/>
  <c r="F37" i="3"/>
  <c r="G37" i="3"/>
  <c r="H37" i="3"/>
  <c r="I37" i="3"/>
  <c r="U37" i="3" s="1"/>
  <c r="E38" i="3"/>
  <c r="F38" i="3"/>
  <c r="R38" i="3" s="1"/>
  <c r="G38" i="3"/>
  <c r="S38" i="3" s="1"/>
  <c r="H38" i="3"/>
  <c r="T38" i="3" s="1"/>
  <c r="I38" i="3"/>
  <c r="E39" i="3"/>
  <c r="F39" i="3"/>
  <c r="G39" i="3"/>
  <c r="S39" i="3" s="1"/>
  <c r="H39" i="3"/>
  <c r="I39" i="3"/>
  <c r="U39" i="3" s="1"/>
  <c r="E40" i="3"/>
  <c r="Q40" i="3" s="1"/>
  <c r="F40" i="3"/>
  <c r="R40" i="3" s="1"/>
  <c r="G40" i="3"/>
  <c r="H40" i="3"/>
  <c r="I40" i="3"/>
  <c r="E41" i="3"/>
  <c r="Q41" i="3" s="1"/>
  <c r="F41" i="3"/>
  <c r="G41" i="3"/>
  <c r="S41" i="3" s="1"/>
  <c r="H41" i="3"/>
  <c r="T41" i="3" s="1"/>
  <c r="I41" i="3"/>
  <c r="U41" i="3" s="1"/>
  <c r="E42" i="3"/>
  <c r="F42" i="3"/>
  <c r="G42" i="3"/>
  <c r="H42" i="3"/>
  <c r="T42" i="3" s="1"/>
  <c r="I42" i="3"/>
  <c r="E43" i="3"/>
  <c r="Q43" i="3" s="1"/>
  <c r="F43" i="3"/>
  <c r="R43" i="3" s="1"/>
  <c r="G43" i="3"/>
  <c r="S43" i="3" s="1"/>
  <c r="H43" i="3"/>
  <c r="I43" i="3"/>
  <c r="E44" i="3"/>
  <c r="F44" i="3"/>
  <c r="R44" i="3" s="1"/>
  <c r="G44" i="3"/>
  <c r="H44" i="3"/>
  <c r="T44" i="3" s="1"/>
  <c r="I44" i="3"/>
  <c r="U44" i="3" s="1"/>
  <c r="E45" i="3"/>
  <c r="Q45" i="3" s="1"/>
  <c r="F45" i="3"/>
  <c r="G45" i="3"/>
  <c r="H45" i="3"/>
  <c r="I45" i="3"/>
  <c r="U45" i="3" s="1"/>
  <c r="E46" i="3"/>
  <c r="F46" i="3"/>
  <c r="R46" i="3" s="1"/>
  <c r="G46" i="3"/>
  <c r="S46" i="3" s="1"/>
  <c r="H46" i="3"/>
  <c r="T46" i="3" s="1"/>
  <c r="I46" i="3"/>
  <c r="E47" i="3"/>
  <c r="F47" i="3"/>
  <c r="G47" i="3"/>
  <c r="S47" i="3" s="1"/>
  <c r="H47" i="3"/>
  <c r="I47" i="3"/>
  <c r="U47" i="3" s="1"/>
  <c r="E48" i="3"/>
  <c r="Q48" i="3" s="1"/>
  <c r="F48" i="3"/>
  <c r="R48" i="3" s="1"/>
  <c r="G48" i="3"/>
  <c r="H48" i="3"/>
  <c r="I48" i="3"/>
  <c r="E49" i="3"/>
  <c r="Q49" i="3" s="1"/>
  <c r="F49" i="3"/>
  <c r="G49" i="3"/>
  <c r="S49" i="3" s="1"/>
  <c r="H49" i="3"/>
  <c r="T49" i="3" s="1"/>
  <c r="I49" i="3"/>
  <c r="U49" i="3" s="1"/>
  <c r="F50" i="3"/>
  <c r="G50" i="3"/>
  <c r="H50" i="3"/>
  <c r="I50" i="3"/>
  <c r="U50" i="3" s="1"/>
  <c r="F51" i="3"/>
  <c r="G51" i="3"/>
  <c r="S51" i="3" s="1"/>
  <c r="H51" i="3"/>
  <c r="T51" i="3" s="1"/>
  <c r="I51" i="3"/>
  <c r="U51" i="3" s="1"/>
  <c r="F52" i="3"/>
  <c r="G52" i="3"/>
  <c r="H52" i="3"/>
  <c r="I52" i="3"/>
  <c r="U52" i="3" s="1"/>
  <c r="F53" i="3"/>
  <c r="G53" i="3"/>
  <c r="S53" i="3" s="1"/>
  <c r="H53" i="3"/>
  <c r="T53" i="3" s="1"/>
  <c r="I53" i="3"/>
  <c r="U53" i="3" s="1"/>
  <c r="F54" i="3"/>
  <c r="G54" i="3"/>
  <c r="H54" i="3"/>
  <c r="I54" i="3"/>
  <c r="U54" i="3" s="1"/>
  <c r="F55" i="3"/>
  <c r="G55" i="3"/>
  <c r="S55" i="3" s="1"/>
  <c r="H55" i="3"/>
  <c r="T55" i="3" s="1"/>
  <c r="I55" i="3"/>
  <c r="U55" i="3" s="1"/>
  <c r="F56" i="3"/>
  <c r="G56" i="3"/>
  <c r="H56" i="3"/>
  <c r="I56" i="3"/>
  <c r="U56" i="3" s="1"/>
  <c r="F57" i="3"/>
  <c r="G57" i="3"/>
  <c r="S57" i="3" s="1"/>
  <c r="H57" i="3"/>
  <c r="T57" i="3" s="1"/>
  <c r="I57" i="3"/>
  <c r="U57" i="3" s="1"/>
  <c r="F58" i="3"/>
  <c r="G58" i="3"/>
  <c r="H58" i="3"/>
  <c r="I58" i="3"/>
  <c r="U58" i="3" s="1"/>
  <c r="F59" i="3"/>
  <c r="G59" i="3"/>
  <c r="S59" i="3" s="1"/>
  <c r="H59" i="3"/>
  <c r="T59" i="3" s="1"/>
  <c r="I59" i="3"/>
  <c r="U59" i="3" s="1"/>
  <c r="F60" i="3"/>
  <c r="G60" i="3"/>
  <c r="H60" i="3"/>
  <c r="I60" i="3"/>
  <c r="U60" i="3" s="1"/>
  <c r="F61" i="3"/>
  <c r="G61" i="3"/>
  <c r="S61" i="3" s="1"/>
  <c r="H61" i="3"/>
  <c r="T61" i="3" s="1"/>
  <c r="I61" i="3"/>
  <c r="U61" i="3" s="1"/>
  <c r="F62" i="3"/>
  <c r="G62" i="3"/>
  <c r="H62" i="3"/>
  <c r="I62" i="3"/>
  <c r="U62" i="3" s="1"/>
  <c r="F63" i="3"/>
  <c r="G63" i="3"/>
  <c r="S63" i="3" s="1"/>
  <c r="H63" i="3"/>
  <c r="T63" i="3" s="1"/>
  <c r="I63" i="3"/>
  <c r="U63" i="3" s="1"/>
  <c r="F64" i="3"/>
  <c r="G64" i="3"/>
  <c r="H64" i="3"/>
  <c r="I64" i="3"/>
  <c r="U64" i="3" s="1"/>
  <c r="F65" i="3"/>
  <c r="G65" i="3"/>
  <c r="S65" i="3" s="1"/>
  <c r="H65" i="3"/>
  <c r="T65" i="3" s="1"/>
  <c r="I65" i="3"/>
  <c r="U65" i="3" s="1"/>
  <c r="F66" i="3"/>
  <c r="G66" i="3"/>
  <c r="H66" i="3"/>
  <c r="I66" i="3"/>
  <c r="F67" i="3"/>
  <c r="G67" i="3"/>
  <c r="S67" i="3" s="1"/>
  <c r="H67" i="3"/>
  <c r="T67" i="3" s="1"/>
  <c r="I67" i="3"/>
  <c r="U67" i="3" s="1"/>
  <c r="F68" i="3"/>
  <c r="G68" i="3"/>
  <c r="H68" i="3"/>
  <c r="I68" i="3"/>
  <c r="F69" i="3"/>
  <c r="G69" i="3"/>
  <c r="S69" i="3" s="1"/>
  <c r="H69" i="3"/>
  <c r="T69" i="3" s="1"/>
  <c r="I69" i="3"/>
  <c r="U69" i="3" s="1"/>
  <c r="F70" i="3"/>
  <c r="G70" i="3"/>
  <c r="H70" i="3"/>
  <c r="I70" i="3"/>
  <c r="F71" i="3"/>
  <c r="G71" i="3"/>
  <c r="S71" i="3" s="1"/>
  <c r="H71" i="3"/>
  <c r="T71" i="3" s="1"/>
  <c r="I71" i="3"/>
  <c r="U71" i="3" s="1"/>
  <c r="F72" i="3"/>
  <c r="G72" i="3"/>
  <c r="H72" i="3"/>
  <c r="I72" i="3"/>
  <c r="F73" i="3"/>
  <c r="G73" i="3"/>
  <c r="S73" i="3" s="1"/>
  <c r="H73" i="3"/>
  <c r="T73" i="3" s="1"/>
  <c r="I73" i="3"/>
  <c r="U73" i="3" s="1"/>
  <c r="F74" i="3"/>
  <c r="G74" i="3"/>
  <c r="H74" i="3"/>
  <c r="I74" i="3"/>
  <c r="F75" i="3"/>
  <c r="G75" i="3"/>
  <c r="S75" i="3" s="1"/>
  <c r="H75" i="3"/>
  <c r="T75" i="3" s="1"/>
  <c r="I75" i="3"/>
  <c r="U75" i="3" s="1"/>
  <c r="F76" i="3"/>
  <c r="G76" i="3"/>
  <c r="H76" i="3"/>
  <c r="I76" i="3"/>
  <c r="F77" i="3"/>
  <c r="G77" i="3"/>
  <c r="S77" i="3" s="1"/>
  <c r="H77" i="3"/>
  <c r="T77" i="3" s="1"/>
  <c r="I77" i="3"/>
  <c r="U77" i="3" s="1"/>
  <c r="F78" i="3"/>
  <c r="G78" i="3"/>
  <c r="H78" i="3"/>
  <c r="I78" i="3"/>
  <c r="F79" i="3"/>
  <c r="G79" i="3"/>
  <c r="S79" i="3" s="1"/>
  <c r="H79" i="3"/>
  <c r="T79" i="3" s="1"/>
  <c r="I79" i="3"/>
  <c r="U79" i="3" s="1"/>
  <c r="F80" i="3"/>
  <c r="G80" i="3"/>
  <c r="H80" i="3"/>
  <c r="I80" i="3"/>
  <c r="F81" i="3"/>
  <c r="G81" i="3"/>
  <c r="S81" i="3" s="1"/>
  <c r="H81" i="3"/>
  <c r="T81" i="3" s="1"/>
  <c r="I81" i="3"/>
  <c r="U81" i="3" s="1"/>
  <c r="F82" i="3"/>
  <c r="G82" i="3"/>
  <c r="H82" i="3"/>
  <c r="I82" i="3"/>
  <c r="F83" i="3"/>
  <c r="G83" i="3"/>
  <c r="S83" i="3" s="1"/>
  <c r="H83" i="3"/>
  <c r="T83" i="3" s="1"/>
  <c r="I83" i="3"/>
  <c r="U83" i="3" s="1"/>
  <c r="F84" i="3"/>
  <c r="G84" i="3"/>
  <c r="H84" i="3"/>
  <c r="I84" i="3"/>
  <c r="F85" i="3"/>
  <c r="G85" i="3"/>
  <c r="S85" i="3" s="1"/>
  <c r="H85" i="3"/>
  <c r="T85" i="3" s="1"/>
  <c r="I85" i="3"/>
  <c r="U85" i="3" s="1"/>
  <c r="F86" i="3"/>
  <c r="G86" i="3"/>
  <c r="H86" i="3"/>
  <c r="I86" i="3"/>
  <c r="F87" i="3"/>
  <c r="G87" i="3"/>
  <c r="S87" i="3" s="1"/>
  <c r="H87" i="3"/>
  <c r="T87" i="3" s="1"/>
  <c r="I87" i="3"/>
  <c r="U87" i="3" s="1"/>
  <c r="F88" i="3"/>
  <c r="G88" i="3"/>
  <c r="H88" i="3"/>
  <c r="I88" i="3"/>
  <c r="F89" i="3"/>
  <c r="G89" i="3"/>
  <c r="H89" i="3"/>
  <c r="I89" i="3"/>
  <c r="U89" i="3" s="1"/>
  <c r="F90" i="3"/>
  <c r="G90" i="3"/>
  <c r="H90" i="3"/>
  <c r="I90" i="3"/>
  <c r="F91" i="3"/>
  <c r="G91" i="3"/>
  <c r="S91" i="3" s="1"/>
  <c r="H91" i="3"/>
  <c r="I91" i="3"/>
  <c r="F92" i="3"/>
  <c r="G92" i="3"/>
  <c r="H92" i="3"/>
  <c r="I92" i="3"/>
  <c r="F93" i="3"/>
  <c r="G93" i="3"/>
  <c r="S93" i="3" s="1"/>
  <c r="H93" i="3"/>
  <c r="I93" i="3"/>
  <c r="F94" i="3"/>
  <c r="G94" i="3"/>
  <c r="H94" i="3"/>
  <c r="I94" i="3"/>
  <c r="F95" i="3"/>
  <c r="G95" i="3"/>
  <c r="S95" i="3" s="1"/>
  <c r="H95" i="3"/>
  <c r="I95" i="3"/>
  <c r="F96" i="3"/>
  <c r="G96" i="3"/>
  <c r="H96" i="3"/>
  <c r="I96" i="3"/>
  <c r="F97" i="3"/>
  <c r="G97" i="3"/>
  <c r="S97" i="3" s="1"/>
  <c r="H97" i="3"/>
  <c r="I97" i="3"/>
  <c r="F98" i="3"/>
  <c r="G98" i="3"/>
  <c r="H98" i="3"/>
  <c r="I98" i="3"/>
  <c r="F99" i="3"/>
  <c r="G99" i="3"/>
  <c r="S99" i="3" s="1"/>
  <c r="H99" i="3"/>
  <c r="I99" i="3"/>
  <c r="F100" i="3"/>
  <c r="G100" i="3"/>
  <c r="H100" i="3"/>
  <c r="I100" i="3"/>
  <c r="F101" i="3"/>
  <c r="G101" i="3"/>
  <c r="S101" i="3" s="1"/>
  <c r="H101" i="3"/>
  <c r="I101" i="3"/>
  <c r="F102" i="3"/>
  <c r="G102" i="3"/>
  <c r="H102" i="3"/>
  <c r="I102" i="3"/>
  <c r="F103" i="3"/>
  <c r="G103" i="3"/>
  <c r="S103" i="3" s="1"/>
  <c r="H103" i="3"/>
  <c r="I103" i="3"/>
  <c r="F104" i="3"/>
  <c r="G104" i="3"/>
  <c r="H104" i="3"/>
  <c r="I104" i="3"/>
  <c r="F105" i="3"/>
  <c r="G105" i="3"/>
  <c r="S105" i="3" s="1"/>
  <c r="H105" i="3"/>
  <c r="T105" i="3" s="1"/>
  <c r="I105" i="3"/>
  <c r="F7" i="3"/>
  <c r="G7" i="3"/>
  <c r="H7" i="3"/>
  <c r="T7" i="3" s="1"/>
  <c r="I7" i="3"/>
  <c r="U7" i="3" s="1"/>
  <c r="I5" i="3"/>
  <c r="H5" i="3"/>
  <c r="I4" i="3"/>
  <c r="H4" i="3"/>
  <c r="G5" i="3"/>
  <c r="G4" i="3"/>
  <c r="F4" i="3"/>
  <c r="F5" i="3"/>
  <c r="E4" i="3"/>
  <c r="E7" i="3"/>
  <c r="E5" i="3"/>
  <c r="Q5" i="3" s="1"/>
  <c r="Q7" i="3" l="1"/>
  <c r="S10" i="3"/>
  <c r="R5" i="3"/>
  <c r="T90" i="3"/>
  <c r="T88" i="3"/>
  <c r="T86" i="3"/>
  <c r="T84" i="3"/>
  <c r="T82" i="3"/>
  <c r="T80" i="3"/>
  <c r="T78" i="3"/>
  <c r="T76" i="3"/>
  <c r="T74" i="3"/>
  <c r="T72" i="3"/>
  <c r="T70" i="3"/>
  <c r="T68" i="3"/>
  <c r="T66" i="3"/>
  <c r="T64" i="3"/>
  <c r="T62" i="3"/>
  <c r="T60" i="3"/>
  <c r="T58" i="3"/>
  <c r="T56" i="3"/>
  <c r="T54" i="3"/>
  <c r="T52" i="3"/>
  <c r="T50" i="3"/>
  <c r="U48" i="3"/>
  <c r="R47" i="3"/>
  <c r="T45" i="3"/>
  <c r="Q44" i="3"/>
  <c r="S42" i="3"/>
  <c r="U40" i="3"/>
  <c r="R39" i="3"/>
  <c r="T37" i="3"/>
  <c r="Q36" i="3"/>
  <c r="S33" i="3"/>
  <c r="U31" i="3"/>
  <c r="R30" i="3"/>
  <c r="T28" i="3"/>
  <c r="Q27" i="3"/>
  <c r="S24" i="3"/>
  <c r="U22" i="3"/>
  <c r="R20" i="3"/>
  <c r="T18" i="3"/>
  <c r="Q16" i="3"/>
  <c r="S14" i="3"/>
  <c r="U11" i="3"/>
  <c r="R10" i="3"/>
  <c r="S5" i="3"/>
  <c r="R104" i="3"/>
  <c r="R102" i="3"/>
  <c r="R100" i="3"/>
  <c r="R98" i="3"/>
  <c r="R96" i="3"/>
  <c r="R94" i="3"/>
  <c r="R92" i="3"/>
  <c r="R89" i="3"/>
  <c r="U104" i="3"/>
  <c r="U96" i="3"/>
  <c r="U102" i="3"/>
  <c r="U98" i="3"/>
  <c r="U92" i="3"/>
  <c r="U100" i="3"/>
  <c r="U94" i="3"/>
  <c r="S7" i="3"/>
  <c r="S104" i="3"/>
  <c r="S102" i="3"/>
  <c r="S100" i="3"/>
  <c r="S98" i="3"/>
  <c r="S96" i="3"/>
  <c r="S94" i="3"/>
  <c r="S92" i="3"/>
  <c r="R90" i="3"/>
  <c r="R88" i="3"/>
  <c r="R86" i="3"/>
  <c r="R84" i="3"/>
  <c r="R82" i="3"/>
  <c r="R80" i="3"/>
  <c r="R78" i="3"/>
  <c r="R76" i="3"/>
  <c r="R74" i="3"/>
  <c r="R72" i="3"/>
  <c r="R70" i="3"/>
  <c r="R68" i="3"/>
  <c r="R66" i="3"/>
  <c r="R64" i="3"/>
  <c r="R62" i="3"/>
  <c r="R60" i="3"/>
  <c r="R58" i="3"/>
  <c r="R56" i="3"/>
  <c r="R54" i="3"/>
  <c r="R52" i="3"/>
  <c r="R50" i="3"/>
  <c r="S48" i="3"/>
  <c r="U46" i="3"/>
  <c r="R45" i="3"/>
  <c r="T43" i="3"/>
  <c r="Q42" i="3"/>
  <c r="S40" i="3"/>
  <c r="U38" i="3"/>
  <c r="R37" i="3"/>
  <c r="T34" i="3"/>
  <c r="Q33" i="3"/>
  <c r="S31" i="3"/>
  <c r="U29" i="3"/>
  <c r="R28" i="3"/>
  <c r="T26" i="3"/>
  <c r="Q24" i="3"/>
  <c r="S22" i="3"/>
  <c r="U19" i="3"/>
  <c r="R18" i="3"/>
  <c r="T15" i="3"/>
  <c r="Q14" i="3"/>
  <c r="S11" i="3"/>
  <c r="U8" i="3"/>
  <c r="R7" i="3"/>
  <c r="T104" i="3"/>
  <c r="T102" i="3"/>
  <c r="T100" i="3"/>
  <c r="T98" i="3"/>
  <c r="T96" i="3"/>
  <c r="T94" i="3"/>
  <c r="T92" i="3"/>
  <c r="S90" i="3"/>
  <c r="S88" i="3"/>
  <c r="T5" i="3"/>
  <c r="Q4" i="3"/>
  <c r="R105" i="3"/>
  <c r="R103" i="3"/>
  <c r="R101" i="3"/>
  <c r="R99" i="3"/>
  <c r="R97" i="3"/>
  <c r="R95" i="3"/>
  <c r="R93" i="3"/>
  <c r="R91" i="3"/>
  <c r="U90" i="3"/>
  <c r="U88" i="3"/>
  <c r="S86" i="3"/>
  <c r="S84" i="3"/>
  <c r="S82" i="3"/>
  <c r="S80" i="3"/>
  <c r="S78" i="3"/>
  <c r="S76" i="3"/>
  <c r="S74" i="3"/>
  <c r="S72" i="3"/>
  <c r="S70" i="3"/>
  <c r="S68" i="3"/>
  <c r="S66" i="3"/>
  <c r="S64" i="3"/>
  <c r="S62" i="3"/>
  <c r="S60" i="3"/>
  <c r="S58" i="3"/>
  <c r="S56" i="3"/>
  <c r="S54" i="3"/>
  <c r="S52" i="3"/>
  <c r="S50" i="3"/>
  <c r="T48" i="3"/>
  <c r="Q47" i="3"/>
  <c r="S45" i="3"/>
  <c r="U43" i="3"/>
  <c r="R42" i="3"/>
  <c r="T40" i="3"/>
  <c r="Q39" i="3"/>
  <c r="S37" i="3"/>
  <c r="U34" i="3"/>
  <c r="R33" i="3"/>
  <c r="T31" i="3"/>
  <c r="Q30" i="3"/>
  <c r="S28" i="3"/>
  <c r="U26" i="3"/>
  <c r="R24" i="3"/>
  <c r="T22" i="3"/>
  <c r="Q20" i="3"/>
  <c r="S18" i="3"/>
  <c r="U15" i="3"/>
  <c r="R14" i="3"/>
  <c r="T11" i="3"/>
  <c r="Q10" i="3"/>
  <c r="U103" i="3"/>
  <c r="U101" i="3"/>
  <c r="U99" i="3"/>
  <c r="U97" i="3"/>
  <c r="U95" i="3"/>
  <c r="U93" i="3"/>
  <c r="U91" i="3"/>
  <c r="T89" i="3"/>
  <c r="R87" i="3"/>
  <c r="R85" i="3"/>
  <c r="R83" i="3"/>
  <c r="R81" i="3"/>
  <c r="R79" i="3"/>
  <c r="R77" i="3"/>
  <c r="R75" i="3"/>
  <c r="R73" i="3"/>
  <c r="R71" i="3"/>
  <c r="R69" i="3"/>
  <c r="R67" i="3"/>
  <c r="R65" i="3"/>
  <c r="R63" i="3"/>
  <c r="R61" i="3"/>
  <c r="R59" i="3"/>
  <c r="R57" i="3"/>
  <c r="R55" i="3"/>
  <c r="R53" i="3"/>
  <c r="R51" i="3"/>
  <c r="R49" i="3"/>
  <c r="T47" i="3"/>
  <c r="Q46" i="3"/>
  <c r="S44" i="3"/>
  <c r="U42" i="3"/>
  <c r="R41" i="3"/>
  <c r="T39" i="3"/>
  <c r="Q38" i="3"/>
  <c r="S36" i="3"/>
  <c r="U33" i="3"/>
  <c r="R32" i="3"/>
  <c r="T30" i="3"/>
  <c r="Q29" i="3"/>
  <c r="S27" i="3"/>
  <c r="U24" i="3"/>
  <c r="R23" i="3"/>
  <c r="T20" i="3"/>
  <c r="Q19" i="3"/>
  <c r="S16" i="3"/>
  <c r="U14" i="3"/>
  <c r="R12" i="3"/>
  <c r="T10" i="3"/>
  <c r="Q8" i="3"/>
  <c r="S4" i="3"/>
  <c r="U105" i="3"/>
  <c r="U4" i="3"/>
  <c r="T103" i="3"/>
  <c r="T101" i="3"/>
  <c r="T99" i="3"/>
  <c r="T97" i="3"/>
  <c r="T95" i="3"/>
  <c r="T93" i="3"/>
  <c r="T91" i="3"/>
  <c r="S89" i="3"/>
  <c r="U86" i="3"/>
  <c r="U84" i="3"/>
  <c r="U82" i="3"/>
  <c r="U80" i="3"/>
  <c r="U78" i="3"/>
  <c r="U76" i="3"/>
  <c r="U74" i="3"/>
  <c r="U72" i="3"/>
  <c r="U70" i="3"/>
  <c r="U68" i="3"/>
  <c r="U66" i="3"/>
  <c r="R4" i="3"/>
  <c r="T4" i="3"/>
  <c r="U5"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50" i="3"/>
  <c r="K107" i="3" s="1"/>
  <c r="E51" i="3"/>
  <c r="E52" i="3"/>
  <c r="Q52" i="3" s="1"/>
  <c r="E53" i="3"/>
  <c r="E54" i="3"/>
  <c r="E55" i="3"/>
  <c r="E56" i="3"/>
  <c r="E57" i="3"/>
  <c r="E58" i="3"/>
  <c r="E59" i="3"/>
  <c r="E60" i="3"/>
  <c r="E61" i="3"/>
  <c r="E62" i="3"/>
  <c r="E63" i="3"/>
  <c r="E64" i="3"/>
  <c r="E65" i="3"/>
  <c r="E66" i="3"/>
  <c r="E67" i="3"/>
  <c r="E68" i="3"/>
  <c r="Q68" i="3" s="1"/>
  <c r="E69" i="3"/>
  <c r="E70" i="3"/>
  <c r="E71" i="3"/>
  <c r="E72" i="3"/>
  <c r="E73" i="3"/>
  <c r="E74" i="3"/>
  <c r="E75" i="3"/>
  <c r="E76" i="3"/>
  <c r="Q76" i="3" s="1"/>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50" i="3"/>
  <c r="E107" i="3" s="1"/>
  <c r="Q54" i="3" l="1"/>
  <c r="Q77" i="3"/>
  <c r="Q60" i="3"/>
  <c r="U107" i="3"/>
  <c r="U109" i="3" s="1"/>
  <c r="Q75" i="3"/>
  <c r="Q67" i="3"/>
  <c r="Q59" i="3"/>
  <c r="Q51" i="3"/>
  <c r="Q58" i="3"/>
  <c r="Q100" i="3"/>
  <c r="Q98" i="3"/>
  <c r="Q56" i="3"/>
  <c r="Q69" i="3"/>
  <c r="Q53" i="3"/>
  <c r="Q107" i="3" s="1"/>
  <c r="Q95" i="3"/>
  <c r="Q90" i="3"/>
  <c r="Q80" i="3"/>
  <c r="Q64" i="3"/>
  <c r="Q50" i="3"/>
  <c r="Q103" i="3"/>
  <c r="Q94" i="3"/>
  <c r="Q89" i="3"/>
  <c r="Q87" i="3"/>
  <c r="Q63" i="3"/>
  <c r="Q55" i="3"/>
  <c r="Q84" i="3"/>
  <c r="Q66" i="3"/>
  <c r="Q83" i="3"/>
  <c r="Q85" i="3"/>
  <c r="Q92" i="3"/>
  <c r="Q62" i="3"/>
  <c r="Q61" i="3"/>
  <c r="Q102" i="3"/>
  <c r="Q72" i="3"/>
  <c r="Q101" i="3"/>
  <c r="Q93" i="3"/>
  <c r="Q78" i="3"/>
  <c r="Q70" i="3"/>
  <c r="Q104" i="3"/>
  <c r="Q96" i="3"/>
  <c r="Q81" i="3"/>
  <c r="Q73" i="3"/>
  <c r="Q65" i="3"/>
  <c r="Q79" i="3"/>
  <c r="Q71" i="3"/>
  <c r="Q88" i="3"/>
  <c r="Q86" i="3"/>
  <c r="Q105" i="3"/>
  <c r="Q97" i="3"/>
  <c r="Q82" i="3"/>
  <c r="Q74" i="3"/>
  <c r="Q99" i="3"/>
  <c r="Q91" i="3"/>
  <c r="Q57" i="3"/>
</calcChain>
</file>

<file path=xl/sharedStrings.xml><?xml version="1.0" encoding="utf-8"?>
<sst xmlns="http://schemas.openxmlformats.org/spreadsheetml/2006/main" count="1136" uniqueCount="77">
  <si>
    <t>Sample Name</t>
  </si>
  <si>
    <t>MS2 Ct</t>
  </si>
  <si>
    <t>PC_1</t>
  </si>
  <si>
    <t>PC_2</t>
  </si>
  <si>
    <t>NC_1</t>
  </si>
  <si>
    <t>Undetermined</t>
  </si>
  <si>
    <t>C19 Ct</t>
  </si>
  <si>
    <t>FluAB Ct</t>
  </si>
  <si>
    <t>RSV Ct</t>
  </si>
  <si>
    <t>Detection</t>
  </si>
  <si>
    <t>FluAB+,RSV+,C19+</t>
  </si>
  <si>
    <t>FluAB,RSV,C19 Not Detected</t>
  </si>
  <si>
    <t>C19+</t>
  </si>
  <si>
    <t xml:space="preserve">High </t>
  </si>
  <si>
    <t>Low</t>
  </si>
  <si>
    <t xml:space="preserve">Low Low </t>
  </si>
  <si>
    <t>Env Water</t>
  </si>
  <si>
    <t>Neg</t>
  </si>
  <si>
    <t>Strong Ct</t>
  </si>
  <si>
    <t>MWA37090217</t>
  </si>
  <si>
    <t>MWA46425086</t>
  </si>
  <si>
    <t>VIV10319351</t>
  </si>
  <si>
    <t>Medium Ct</t>
  </si>
  <si>
    <t>DHA22279997</t>
  </si>
  <si>
    <t>MWA62885277</t>
  </si>
  <si>
    <t>DHA16965561</t>
  </si>
  <si>
    <t>Weak Ct</t>
  </si>
  <si>
    <t>KNG62150659</t>
  </si>
  <si>
    <t>MWA36401816</t>
  </si>
  <si>
    <t>MWA48944684</t>
  </si>
  <si>
    <t>NTC</t>
  </si>
  <si>
    <t>Control</t>
  </si>
  <si>
    <t>Tag</t>
  </si>
  <si>
    <t>Benchmark - Run 1</t>
  </si>
  <si>
    <t>Environmental Water Control</t>
  </si>
  <si>
    <t>Test - Run 2</t>
  </si>
  <si>
    <t>High IQC</t>
  </si>
  <si>
    <t>Low IQC</t>
  </si>
  <si>
    <t>Low Low IQC</t>
  </si>
  <si>
    <t>Negative IQC</t>
  </si>
  <si>
    <t>Negative Template Control</t>
  </si>
  <si>
    <t>Sample Type</t>
  </si>
  <si>
    <t>1:50 Dilution</t>
  </si>
  <si>
    <t>1:2,800 Dilution</t>
  </si>
  <si>
    <t>Concentration (copies/ml)</t>
  </si>
  <si>
    <t>Known Positive Patient Sample</t>
  </si>
  <si>
    <t xml:space="preserve">Positive Control </t>
  </si>
  <si>
    <t xml:space="preserve">Negative Control </t>
  </si>
  <si>
    <t>Variance (&lt;2.5)</t>
  </si>
  <si>
    <t xml:space="preserve">Reagents </t>
  </si>
  <si>
    <t xml:space="preserve">Benchmark Run Lot numbers </t>
  </si>
  <si>
    <t xml:space="preserve">Test Run Lot Numbers </t>
  </si>
  <si>
    <t>COVID IQC</t>
  </si>
  <si>
    <t>HBSS</t>
  </si>
  <si>
    <t>Binding Solution</t>
  </si>
  <si>
    <t>Binding Beads</t>
  </si>
  <si>
    <t>MS2</t>
  </si>
  <si>
    <t>Proteinase K</t>
  </si>
  <si>
    <t>HT water for NC</t>
  </si>
  <si>
    <t>Wash 1</t>
  </si>
  <si>
    <t>Ethanol</t>
  </si>
  <si>
    <t>Elution Solution</t>
  </si>
  <si>
    <t>PC</t>
  </si>
  <si>
    <t>Dilution Buffer</t>
  </si>
  <si>
    <t>Mastermix</t>
  </si>
  <si>
    <t>Assay</t>
  </si>
  <si>
    <t>Old</t>
  </si>
  <si>
    <t>New</t>
  </si>
  <si>
    <t>Study Outcome (&gt;95%):</t>
  </si>
  <si>
    <t>Standard Deviation of MS2:</t>
  </si>
  <si>
    <t>MS2 Percentage Concordance:</t>
  </si>
  <si>
    <t>Results Concordance:</t>
  </si>
  <si>
    <t>Reagents used for Concordance Study</t>
  </si>
  <si>
    <t xml:space="preserve">Benchmark Run Results </t>
  </si>
  <si>
    <t>Test Run Results</t>
  </si>
  <si>
    <t>Variation Analysis</t>
  </si>
  <si>
    <t>Reagents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</si>
</sst>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u/>
      <sz val="12"/>
      <color theme="10"/>
      <name val="Aptos Narrow"/>
      <family val="2"/>
      <scheme val="minor"/>
    </font>
    <font>
      <b/>
      <sz val="12"/>
      <color theme="1"/>
      <name val="Aptos Narrow"/>
      <scheme val="minor"/>
    </font>
    <font>
      <b/>
      <sz val="14"/>
      <color theme="1"/>
      <name val="Aptos Narrow"/>
      <scheme val="minor"/>
    </font>
    <font>
      <sz val="11"/>
      <color theme="1"/>
      <name val="Calibri"/>
      <family val="2"/>
    </font>
    <font>
      <b/>
      <sz val="11"/>
      <color rgb="FF000000"/>
      <name val="Calibri"/>
      <family val="2"/>
    </font>
    <font>
      <sz val="11"/>
      <color rgb="FF000000"/>
      <name val="Calibri"/>
      <family val="2"/>
    </font>
    <font>
      <sz val="14"/>
      <color theme="1"/>
      <name val="Aptos Narrow"/>
      <family val="2"/>
      <scheme val="minor"/>
    </font>
    <font>
      <sz val="48"/>
      <color theme="1"/>
      <name val="Aptos Narrow"/>
      <family val="2"/>
      <scheme val="minor"/>
    </font>
    <font>
      <u/>
      <sz val="14"/>
      <color theme="8"/>
      <name val="Aptos Narrow"/>
      <family val="2"/>
      <scheme val="minor"/>
    </font>
    <font>
      <sz val="14"/>
      <color theme="8"/>
      <name val="Aptos Narrow"/>
      <family val="2"/>
      <scheme val="minor"/>
    </font>
  </fonts>
  <fills count="14">
    <fill>
      <patternFill patternType="none"/>
    </fill>
    <fill>
      <patternFill patternType="gray125"/>
    </fill>
    <fill>
      <patternFill patternType="solid">
        <fgColor theme="3" tint="0.499984740745262"/>
        <bgColor indexed="64"/>
      </patternFill>
    </fill>
    <fill>
      <patternFill patternType="solid">
        <fgColor rgb="FF7030A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rgb="FFE2EFDA"/>
        <bgColor indexed="64"/>
      </patternFill>
    </fill>
    <fill>
      <patternFill patternType="solid">
        <fgColor rgb="FFFFFFFF"/>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122">
    <xf numFmtId="0" fontId="0" fillId="0" borderId="0" xfId="0"/>
    <xf numFmtId="2" fontId="0" fillId="0" borderId="0" xfId="0" applyNumberFormat="1"/>
    <xf numFmtId="2" fontId="0" fillId="0" borderId="0" xfId="0" quotePrefix="1" applyNumberFormat="1"/>
    <xf numFmtId="0" fontId="0" fillId="0" borderId="0" xfId="0"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2" borderId="0" xfId="0" applyFill="1"/>
    <xf numFmtId="0" fontId="2" fillId="0" borderId="6"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0" fillId="3" borderId="12" xfId="0" applyFont="1" applyFill="1" applyBorder="1" applyAlignment="1">
      <alignment horizontal="center"/>
    </xf>
    <xf numFmtId="0" fontId="0" fillId="3" borderId="13" xfId="0" applyFont="1"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4" borderId="12" xfId="0" applyFill="1" applyBorder="1" applyAlignment="1">
      <alignment horizontal="center"/>
    </xf>
    <xf numFmtId="0" fontId="0" fillId="4" borderId="0" xfId="0" applyFill="1" applyBorder="1" applyAlignment="1">
      <alignment horizontal="center"/>
    </xf>
    <xf numFmtId="0" fontId="0" fillId="4" borderId="13" xfId="0" applyFill="1" applyBorder="1" applyAlignment="1">
      <alignment horizontal="center"/>
    </xf>
    <xf numFmtId="0" fontId="0" fillId="5" borderId="12" xfId="0" applyFill="1" applyBorder="1" applyAlignment="1">
      <alignment horizontal="center"/>
    </xf>
    <xf numFmtId="0" fontId="0" fillId="5" borderId="0" xfId="0" applyFill="1" applyBorder="1" applyAlignment="1">
      <alignment horizontal="center"/>
    </xf>
    <xf numFmtId="0" fontId="0" fillId="5" borderId="13" xfId="0" applyFill="1" applyBorder="1" applyAlignment="1">
      <alignment horizontal="center"/>
    </xf>
    <xf numFmtId="0" fontId="0" fillId="6" borderId="12" xfId="0" applyFill="1" applyBorder="1" applyAlignment="1">
      <alignment horizontal="center"/>
    </xf>
    <xf numFmtId="0" fontId="0" fillId="6" borderId="0" xfId="0" applyFill="1" applyBorder="1" applyAlignment="1">
      <alignment horizontal="center"/>
    </xf>
    <xf numFmtId="0" fontId="0" fillId="6" borderId="13" xfId="0" applyFill="1" applyBorder="1" applyAlignment="1">
      <alignment horizontal="center"/>
    </xf>
    <xf numFmtId="0" fontId="0" fillId="7" borderId="12" xfId="0" applyFill="1" applyBorder="1" applyAlignment="1">
      <alignment horizontal="center"/>
    </xf>
    <xf numFmtId="0" fontId="0" fillId="7" borderId="13" xfId="0" applyFill="1" applyBorder="1" applyAlignment="1">
      <alignment horizontal="center"/>
    </xf>
    <xf numFmtId="0" fontId="0" fillId="8" borderId="12" xfId="0" applyFill="1" applyBorder="1" applyAlignment="1">
      <alignment horizontal="center"/>
    </xf>
    <xf numFmtId="0" fontId="0" fillId="8" borderId="0" xfId="0" applyFill="1" applyBorder="1" applyAlignment="1">
      <alignment horizontal="center"/>
    </xf>
    <xf numFmtId="0" fontId="0" fillId="8" borderId="13" xfId="0" applyFill="1" applyBorder="1" applyAlignment="1">
      <alignment horizontal="center"/>
    </xf>
    <xf numFmtId="0" fontId="0" fillId="7" borderId="0" xfId="0" applyFill="1" applyBorder="1" applyAlignment="1">
      <alignment horizontal="center"/>
    </xf>
    <xf numFmtId="0" fontId="0" fillId="9" borderId="12" xfId="0" applyFill="1" applyBorder="1" applyAlignment="1">
      <alignment horizontal="center"/>
    </xf>
    <xf numFmtId="0" fontId="0" fillId="9" borderId="0" xfId="0" applyFill="1" applyBorder="1" applyAlignment="1">
      <alignment horizontal="center"/>
    </xf>
    <xf numFmtId="0" fontId="3" fillId="0" borderId="0" xfId="0" applyFont="1" applyBorder="1" applyAlignment="1">
      <alignment horizontal="center"/>
    </xf>
    <xf numFmtId="2" fontId="0" fillId="0" borderId="12" xfId="0" applyNumberFormat="1" applyBorder="1" applyAlignment="1">
      <alignment horizontal="center"/>
    </xf>
    <xf numFmtId="2" fontId="0" fillId="0" borderId="13" xfId="0" applyNumberFormat="1" applyBorder="1" applyAlignment="1">
      <alignment horizontal="center"/>
    </xf>
    <xf numFmtId="0" fontId="0" fillId="0" borderId="0" xfId="0" applyBorder="1" applyAlignment="1">
      <alignment horizontal="center"/>
    </xf>
    <xf numFmtId="2" fontId="0" fillId="0" borderId="0" xfId="0" applyNumberFormat="1" applyBorder="1" applyAlignment="1">
      <alignment horizontal="center"/>
    </xf>
    <xf numFmtId="2" fontId="0" fillId="0" borderId="14" xfId="0" applyNumberFormat="1" applyBorder="1" applyAlignment="1">
      <alignment horizontal="center"/>
    </xf>
    <xf numFmtId="2" fontId="0" fillId="0" borderId="15" xfId="0" applyNumberFormat="1" applyBorder="1" applyAlignment="1">
      <alignment horizontal="center"/>
    </xf>
    <xf numFmtId="2" fontId="0" fillId="0" borderId="16" xfId="0" applyNumberFormat="1" applyBorder="1" applyAlignment="1">
      <alignment horizontal="center"/>
    </xf>
    <xf numFmtId="2" fontId="0" fillId="0" borderId="17" xfId="0" applyNumberFormat="1" applyBorder="1" applyAlignment="1">
      <alignment horizontal="center"/>
    </xf>
    <xf numFmtId="2" fontId="0" fillId="0" borderId="18" xfId="0" applyNumberFormat="1" applyBorder="1" applyAlignment="1">
      <alignment horizontal="center"/>
    </xf>
    <xf numFmtId="2" fontId="0" fillId="0" borderId="19" xfId="0" applyNumberFormat="1" applyBorder="1" applyAlignment="1">
      <alignment horizontal="center"/>
    </xf>
    <xf numFmtId="2" fontId="0" fillId="0" borderId="20" xfId="0" applyNumberFormat="1" applyBorder="1" applyAlignment="1">
      <alignment horizontal="center"/>
    </xf>
    <xf numFmtId="2" fontId="0" fillId="0" borderId="21" xfId="0" applyNumberFormat="1" applyBorder="1" applyAlignment="1">
      <alignment horizontal="center"/>
    </xf>
    <xf numFmtId="2" fontId="0" fillId="0" borderId="22" xfId="0" applyNumberFormat="1" applyBorder="1" applyAlignment="1">
      <alignment horizontal="center"/>
    </xf>
    <xf numFmtId="0" fontId="0" fillId="3" borderId="14" xfId="0" applyFont="1" applyFill="1" applyBorder="1" applyAlignment="1">
      <alignment horizontal="center"/>
    </xf>
    <xf numFmtId="0" fontId="0" fillId="3" borderId="15" xfId="0" applyFont="1" applyFill="1" applyBorder="1" applyAlignment="1">
      <alignment horizontal="center"/>
    </xf>
    <xf numFmtId="0" fontId="0" fillId="3" borderId="16" xfId="0" applyFont="1" applyFill="1" applyBorder="1" applyAlignment="1">
      <alignment horizontal="center"/>
    </xf>
    <xf numFmtId="0" fontId="0" fillId="3" borderId="17" xfId="0" applyFont="1"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4" borderId="14" xfId="0" applyFill="1" applyBorder="1" applyAlignment="1">
      <alignment horizontal="center"/>
    </xf>
    <xf numFmtId="0" fontId="0" fillId="4" borderId="15" xfId="0" applyFill="1" applyBorder="1" applyAlignment="1">
      <alignment horizontal="center"/>
    </xf>
    <xf numFmtId="0" fontId="0" fillId="4" borderId="18" xfId="0" applyFill="1" applyBorder="1" applyAlignment="1">
      <alignment horizontal="center"/>
    </xf>
    <xf numFmtId="0" fontId="0" fillId="4" borderId="19" xfId="0" applyFill="1" applyBorder="1" applyAlignment="1">
      <alignment horizontal="center"/>
    </xf>
    <xf numFmtId="0" fontId="0" fillId="4" borderId="16" xfId="0" applyFill="1" applyBorder="1" applyAlignment="1">
      <alignment horizontal="center"/>
    </xf>
    <xf numFmtId="0" fontId="0" fillId="4" borderId="17" xfId="0" applyFill="1" applyBorder="1" applyAlignment="1">
      <alignment horizontal="center"/>
    </xf>
    <xf numFmtId="0" fontId="0" fillId="5" borderId="14" xfId="0" applyFill="1" applyBorder="1" applyAlignment="1">
      <alignment horizontal="center"/>
    </xf>
    <xf numFmtId="0" fontId="0" fillId="5" borderId="15" xfId="0" applyFill="1" applyBorder="1" applyAlignment="1">
      <alignment horizontal="center"/>
    </xf>
    <xf numFmtId="0" fontId="0" fillId="5" borderId="18" xfId="0" applyFill="1" applyBorder="1" applyAlignment="1">
      <alignment horizontal="center"/>
    </xf>
    <xf numFmtId="0" fontId="0" fillId="5" borderId="19" xfId="0" applyFill="1" applyBorder="1" applyAlignment="1">
      <alignment horizontal="center"/>
    </xf>
    <xf numFmtId="0" fontId="0" fillId="5" borderId="16" xfId="0" applyFill="1" applyBorder="1" applyAlignment="1">
      <alignment horizontal="center"/>
    </xf>
    <xf numFmtId="0" fontId="0" fillId="5" borderId="1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0" fillId="6" borderId="16" xfId="0" applyFill="1" applyBorder="1" applyAlignment="1">
      <alignment horizontal="center"/>
    </xf>
    <xf numFmtId="0" fontId="0" fillId="6" borderId="17" xfId="0" applyFill="1" applyBorder="1" applyAlignment="1">
      <alignment horizontal="center"/>
    </xf>
    <xf numFmtId="0" fontId="0" fillId="7" borderId="14" xfId="0" applyFill="1" applyBorder="1" applyAlignment="1">
      <alignment horizontal="center"/>
    </xf>
    <xf numFmtId="0" fontId="0" fillId="7" borderId="15" xfId="0" applyFill="1" applyBorder="1" applyAlignment="1">
      <alignment horizontal="center"/>
    </xf>
    <xf numFmtId="0" fontId="0" fillId="7" borderId="18" xfId="0" applyFill="1" applyBorder="1" applyAlignment="1">
      <alignment horizontal="center"/>
    </xf>
    <xf numFmtId="0" fontId="0" fillId="7" borderId="19" xfId="0" applyFill="1" applyBorder="1" applyAlignment="1">
      <alignment horizontal="center"/>
    </xf>
    <xf numFmtId="0" fontId="0" fillId="7" borderId="16" xfId="0" applyFill="1" applyBorder="1" applyAlignment="1">
      <alignment horizontal="center"/>
    </xf>
    <xf numFmtId="0" fontId="0" fillId="7" borderId="17"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xf numFmtId="0" fontId="0" fillId="8" borderId="18" xfId="0" applyFill="1" applyBorder="1" applyAlignment="1">
      <alignment horizontal="center"/>
    </xf>
    <xf numFmtId="0" fontId="0" fillId="8" borderId="19" xfId="0" applyFill="1" applyBorder="1" applyAlignment="1">
      <alignment horizontal="center"/>
    </xf>
    <xf numFmtId="0" fontId="0" fillId="8" borderId="16" xfId="0" applyFill="1" applyBorder="1" applyAlignment="1">
      <alignment horizontal="center"/>
    </xf>
    <xf numFmtId="0" fontId="0" fillId="8" borderId="17" xfId="0" applyFill="1" applyBorder="1" applyAlignment="1">
      <alignment horizontal="center"/>
    </xf>
    <xf numFmtId="0" fontId="0" fillId="9" borderId="14" xfId="0" applyFill="1" applyBorder="1" applyAlignment="1">
      <alignment horizontal="center"/>
    </xf>
    <xf numFmtId="0" fontId="0" fillId="9" borderId="15" xfId="0" applyFill="1" applyBorder="1" applyAlignment="1">
      <alignment horizontal="center"/>
    </xf>
    <xf numFmtId="0" fontId="0" fillId="9" borderId="18" xfId="0" applyFill="1" applyBorder="1" applyAlignment="1">
      <alignment horizontal="center"/>
    </xf>
    <xf numFmtId="0" fontId="0" fillId="9" borderId="19" xfId="0" applyFill="1" applyBorder="1" applyAlignment="1">
      <alignment horizontal="center"/>
    </xf>
    <xf numFmtId="0" fontId="0" fillId="9" borderId="20" xfId="0" applyFill="1" applyBorder="1" applyAlignment="1">
      <alignment horizontal="center"/>
    </xf>
    <xf numFmtId="0" fontId="0" fillId="9" borderId="21" xfId="0" applyFill="1" applyBorder="1" applyAlignment="1">
      <alignment horizontal="center"/>
    </xf>
    <xf numFmtId="0" fontId="0" fillId="9" borderId="22" xfId="0" applyFill="1"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2" fontId="0" fillId="0" borderId="2" xfId="0" applyNumberFormat="1" applyBorder="1" applyAlignment="1">
      <alignment horizontal="center"/>
    </xf>
    <xf numFmtId="0" fontId="3" fillId="10" borderId="3" xfId="0" applyFont="1" applyFill="1" applyBorder="1" applyAlignment="1">
      <alignment horizontal="center"/>
    </xf>
    <xf numFmtId="0" fontId="3" fillId="10" borderId="4" xfId="0" applyFont="1" applyFill="1" applyBorder="1" applyAlignment="1">
      <alignment horizontal="center"/>
    </xf>
    <xf numFmtId="0" fontId="3" fillId="10" borderId="5" xfId="0" applyFont="1" applyFill="1" applyBorder="1" applyAlignment="1">
      <alignment horizontal="center"/>
    </xf>
    <xf numFmtId="0" fontId="4" fillId="0" borderId="0" xfId="0" applyFont="1" applyAlignment="1">
      <alignment vertical="center" wrapText="1"/>
    </xf>
    <xf numFmtId="0" fontId="6" fillId="0" borderId="22" xfId="0" applyFont="1" applyBorder="1" applyAlignment="1">
      <alignment horizontal="justify" vertical="center" wrapText="1"/>
    </xf>
    <xf numFmtId="0" fontId="6" fillId="12" borderId="22" xfId="0" applyFont="1" applyFill="1" applyBorder="1" applyAlignment="1">
      <alignment horizontal="justify" vertical="center" wrapText="1"/>
    </xf>
    <xf numFmtId="0" fontId="4" fillId="0" borderId="18" xfId="0" applyFont="1" applyBorder="1" applyAlignment="1">
      <alignment vertical="center" wrapText="1"/>
    </xf>
    <xf numFmtId="0" fontId="6" fillId="13" borderId="22" xfId="0" applyFont="1" applyFill="1" applyBorder="1" applyAlignment="1">
      <alignment horizontal="justify" vertical="center" wrapText="1"/>
    </xf>
    <xf numFmtId="0" fontId="5" fillId="11" borderId="2" xfId="0" applyFont="1" applyFill="1" applyBorder="1" applyAlignment="1">
      <alignment vertical="center" wrapText="1"/>
    </xf>
    <xf numFmtId="0" fontId="5" fillId="11" borderId="2" xfId="0" applyFont="1" applyFill="1" applyBorder="1" applyAlignment="1">
      <alignment horizontal="center" vertical="center" wrapText="1"/>
    </xf>
    <xf numFmtId="0" fontId="0" fillId="0" borderId="0" xfId="0" applyAlignment="1">
      <alignment horizontal="right"/>
    </xf>
    <xf numFmtId="0" fontId="0" fillId="0" borderId="19" xfId="0" applyBorder="1" applyAlignment="1">
      <alignment horizontal="right"/>
    </xf>
    <xf numFmtId="0" fontId="0" fillId="0" borderId="0" xfId="0" applyBorder="1" applyAlignment="1">
      <alignment horizontal="right"/>
    </xf>
    <xf numFmtId="0" fontId="0" fillId="0" borderId="0" xfId="0" applyAlignment="1">
      <alignment horizontal="right"/>
    </xf>
    <xf numFmtId="10" fontId="0" fillId="0" borderId="2" xfId="0" applyNumberFormat="1" applyBorder="1" applyAlignment="1">
      <alignment horizontal="center"/>
    </xf>
    <xf numFmtId="0" fontId="0" fillId="0" borderId="2" xfId="0" applyBorder="1" applyAlignment="1">
      <alignment horizontal="center"/>
    </xf>
    <xf numFmtId="0" fontId="6" fillId="0" borderId="25" xfId="0" applyFont="1" applyBorder="1" applyAlignment="1">
      <alignment vertical="center"/>
    </xf>
    <xf numFmtId="0" fontId="6" fillId="0" borderId="25" xfId="0" applyFont="1" applyBorder="1" applyAlignment="1">
      <alignment horizontal="justify" vertical="center"/>
    </xf>
    <xf numFmtId="0" fontId="6" fillId="12" borderId="25" xfId="0" applyFont="1" applyFill="1" applyBorder="1" applyAlignment="1">
      <alignment horizontal="justify" vertical="center"/>
    </xf>
    <xf numFmtId="0" fontId="0" fillId="0" borderId="21" xfId="0" applyBorder="1" applyAlignment="1">
      <alignment horizontal="center"/>
    </xf>
    <xf numFmtId="0" fontId="8" fillId="2" borderId="0" xfId="0" applyFont="1" applyFill="1" applyAlignment="1">
      <alignment horizontal="center"/>
    </xf>
    <xf numFmtId="0" fontId="7" fillId="2" borderId="0" xfId="0" applyFont="1" applyFill="1"/>
    <xf numFmtId="0" fontId="9" fillId="2" borderId="0" xfId="1" applyFont="1" applyFill="1"/>
    <xf numFmtId="0" fontId="10" fillId="2" borderId="0" xfId="0" applyFont="1" applyFill="1"/>
  </cellXfs>
  <cellStyles count="2">
    <cellStyle name="Hyperlink" xfId="1" builtinId="8"/>
    <cellStyle name="Normal" xfId="0" builtinId="0"/>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08BF0"/>
      <color rgb="FFFB64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228600</xdr:colOff>
      <xdr:row>0</xdr:row>
      <xdr:rowOff>139700</xdr:rowOff>
    </xdr:from>
    <xdr:to>
      <xdr:col>10</xdr:col>
      <xdr:colOff>292100</xdr:colOff>
      <xdr:row>4</xdr:row>
      <xdr:rowOff>127000</xdr:rowOff>
    </xdr:to>
    <xdr:sp macro="" textlink="">
      <xdr:nvSpPr>
        <xdr:cNvPr id="2" name="TextBox 1">
          <a:extLst>
            <a:ext uri="{FF2B5EF4-FFF2-40B4-BE49-F238E27FC236}">
              <a16:creationId xmlns:a16="http://schemas.microsoft.com/office/drawing/2014/main" id="{7961522E-6303-17F5-0426-DCD812E2E597}"/>
            </a:ext>
          </a:extLst>
        </xdr:cNvPr>
        <xdr:cNvSpPr txBox="1"/>
      </xdr:nvSpPr>
      <xdr:spPr>
        <a:xfrm>
          <a:off x="1054100" y="139700"/>
          <a:ext cx="7480300" cy="952500"/>
        </a:xfrm>
        <a:prstGeom prst="rect">
          <a:avLst/>
        </a:prstGeom>
        <a:solidFill>
          <a:schemeClr val="tx2">
            <a:lumMod val="50000"/>
            <a:lumOff val="50000"/>
          </a:schemeClr>
        </a:solidFill>
        <a:ln/>
      </xdr:spPr>
      <xdr:style>
        <a:lnRef idx="0">
          <a:schemeClr val="accent4"/>
        </a:lnRef>
        <a:fillRef idx="3">
          <a:schemeClr val="accent4"/>
        </a:fillRef>
        <a:effectRef idx="3">
          <a:schemeClr val="accent4"/>
        </a:effectRef>
        <a:fontRef idx="minor">
          <a:schemeClr val="lt1"/>
        </a:fontRef>
      </xdr:style>
      <xdr:txBody>
        <a:bodyPr vertOverflow="clip" horzOverflow="clip" wrap="square" rtlCol="0" anchor="t"/>
        <a:lstStyle/>
        <a:p>
          <a:pPr algn="ctr"/>
          <a:r>
            <a:rPr lang="en-GB" sz="1800" b="1">
              <a:solidFill>
                <a:schemeClr val="tx1"/>
              </a:solidFill>
            </a:rPr>
            <a:t>Concordance</a:t>
          </a:r>
          <a:r>
            <a:rPr lang="en-GB" sz="1800" b="1" baseline="0">
              <a:solidFill>
                <a:schemeClr val="tx1"/>
              </a:solidFill>
            </a:rPr>
            <a:t> Study</a:t>
          </a:r>
        </a:p>
        <a:p>
          <a:endParaRPr lang="en-GB">
            <a:solidFill>
              <a:schemeClr val="tx1"/>
            </a:solidFill>
          </a:endParaRPr>
        </a:p>
        <a:p>
          <a:r>
            <a:rPr lang="en-GB" sz="1200">
              <a:solidFill>
                <a:schemeClr val="tx1"/>
              </a:solidFill>
            </a:rPr>
            <a:t>Conducted validation testing on new lot numbers for Binding Solution and Binding Beads to ensure compliance with established protocols and consistency with previous results, prior to integration into routine laboratory use.</a:t>
          </a:r>
        </a:p>
      </xdr:txBody>
    </xdr:sp>
    <xdr:clientData/>
  </xdr:twoCellAnchor>
  <xdr:twoCellAnchor>
    <xdr:from>
      <xdr:col>1</xdr:col>
      <xdr:colOff>241300</xdr:colOff>
      <xdr:row>8</xdr:row>
      <xdr:rowOff>38100</xdr:rowOff>
    </xdr:from>
    <xdr:to>
      <xdr:col>5</xdr:col>
      <xdr:colOff>546100</xdr:colOff>
      <xdr:row>11</xdr:row>
      <xdr:rowOff>139700</xdr:rowOff>
    </xdr:to>
    <xdr:sp macro="" textlink="">
      <xdr:nvSpPr>
        <xdr:cNvPr id="4" name="TextBox 3">
          <a:extLst>
            <a:ext uri="{FF2B5EF4-FFF2-40B4-BE49-F238E27FC236}">
              <a16:creationId xmlns:a16="http://schemas.microsoft.com/office/drawing/2014/main" id="{C8F7BE75-544D-D640-AAD6-3BCA88BB2A17}"/>
            </a:ext>
          </a:extLst>
        </xdr:cNvPr>
        <xdr:cNvSpPr txBox="1"/>
      </xdr:nvSpPr>
      <xdr:spPr>
        <a:xfrm>
          <a:off x="1066800" y="1816100"/>
          <a:ext cx="3594100" cy="711200"/>
        </a:xfrm>
        <a:prstGeom prst="rect">
          <a:avLst/>
        </a:prstGeom>
        <a:solidFill>
          <a:schemeClr val="tx2">
            <a:lumMod val="25000"/>
            <a:lumOff val="75000"/>
          </a:schemeClr>
        </a:solidFill>
        <a:ln/>
      </xdr:spPr>
      <xdr:style>
        <a:lnRef idx="0">
          <a:schemeClr val="accent4"/>
        </a:lnRef>
        <a:fillRef idx="3">
          <a:schemeClr val="accent4"/>
        </a:fillRef>
        <a:effectRef idx="3">
          <a:schemeClr val="accent4"/>
        </a:effectRef>
        <a:fontRef idx="minor">
          <a:schemeClr val="lt1"/>
        </a:fontRef>
      </xdr:style>
      <xdr:txBody>
        <a:bodyPr vertOverflow="clip" horzOverflow="clip" wrap="square" rtlCol="0" anchor="ctr"/>
        <a:lstStyle/>
        <a:p>
          <a:pPr algn="l"/>
          <a:r>
            <a:rPr lang="en-GB" sz="1400" b="1">
              <a:solidFill>
                <a:schemeClr val="tx1"/>
              </a:solidFill>
            </a:rPr>
            <a:t>Results</a:t>
          </a:r>
          <a:r>
            <a:rPr lang="en-GB" sz="1400" b="1" baseline="0">
              <a:solidFill>
                <a:schemeClr val="tx1"/>
              </a:solidFill>
            </a:rPr>
            <a:t> Concordance:</a:t>
          </a:r>
          <a:endParaRPr lang="en-GB" sz="1400" b="1">
            <a:solidFill>
              <a:schemeClr val="tx1"/>
            </a:solidFill>
          </a:endParaRPr>
        </a:p>
      </xdr:txBody>
    </xdr:sp>
    <xdr:clientData/>
  </xdr:twoCellAnchor>
  <xdr:oneCellAnchor>
    <xdr:from>
      <xdr:col>4</xdr:col>
      <xdr:colOff>203200</xdr:colOff>
      <xdr:row>9</xdr:row>
      <xdr:rowOff>0</xdr:rowOff>
    </xdr:from>
    <xdr:ext cx="990600" cy="405432"/>
    <xdr:sp macro="" textlink="Variance!U107">
      <xdr:nvSpPr>
        <xdr:cNvPr id="5" name="TextBox 4">
          <a:extLst>
            <a:ext uri="{FF2B5EF4-FFF2-40B4-BE49-F238E27FC236}">
              <a16:creationId xmlns:a16="http://schemas.microsoft.com/office/drawing/2014/main" id="{A8419A44-0A9D-6B24-2110-A9A4956BCF5B}"/>
            </a:ext>
          </a:extLst>
        </xdr:cNvPr>
        <xdr:cNvSpPr txBox="1"/>
      </xdr:nvSpPr>
      <xdr:spPr>
        <a:xfrm>
          <a:off x="3517900" y="1981200"/>
          <a:ext cx="990600" cy="40543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65A72D5-6369-8844-B716-306679909C5A}" type="TxLink">
            <a:rPr lang="en-US" sz="2000" b="0" i="0" u="none" strike="noStrike">
              <a:solidFill>
                <a:srgbClr val="000000"/>
              </a:solidFill>
              <a:latin typeface="Aptos Narrow"/>
            </a:rPr>
            <a:t>94.23%</a:t>
          </a:fld>
          <a:endParaRPr lang="en-GB" sz="1800"/>
        </a:p>
      </xdr:txBody>
    </xdr:sp>
    <xdr:clientData/>
  </xdr:oneCellAnchor>
  <xdr:twoCellAnchor>
    <xdr:from>
      <xdr:col>5</xdr:col>
      <xdr:colOff>774700</xdr:colOff>
      <xdr:row>8</xdr:row>
      <xdr:rowOff>38100</xdr:rowOff>
    </xdr:from>
    <xdr:to>
      <xdr:col>10</xdr:col>
      <xdr:colOff>241300</xdr:colOff>
      <xdr:row>11</xdr:row>
      <xdr:rowOff>139700</xdr:rowOff>
    </xdr:to>
    <xdr:sp macro="" textlink="">
      <xdr:nvSpPr>
        <xdr:cNvPr id="8" name="TextBox 7">
          <a:extLst>
            <a:ext uri="{FF2B5EF4-FFF2-40B4-BE49-F238E27FC236}">
              <a16:creationId xmlns:a16="http://schemas.microsoft.com/office/drawing/2014/main" id="{8B38F525-4CD8-3F4A-B068-A5B2383E1E57}"/>
            </a:ext>
          </a:extLst>
        </xdr:cNvPr>
        <xdr:cNvSpPr txBox="1"/>
      </xdr:nvSpPr>
      <xdr:spPr>
        <a:xfrm>
          <a:off x="4889500" y="1816100"/>
          <a:ext cx="3594100" cy="711200"/>
        </a:xfrm>
        <a:prstGeom prst="rect">
          <a:avLst/>
        </a:prstGeom>
        <a:solidFill>
          <a:srgbClr val="FB6473"/>
        </a:solidFill>
        <a:ln/>
      </xdr:spPr>
      <xdr:style>
        <a:lnRef idx="0">
          <a:schemeClr val="accent4"/>
        </a:lnRef>
        <a:fillRef idx="3">
          <a:schemeClr val="accent4"/>
        </a:fillRef>
        <a:effectRef idx="3">
          <a:schemeClr val="accent4"/>
        </a:effectRef>
        <a:fontRef idx="minor">
          <a:schemeClr val="lt1"/>
        </a:fontRef>
      </xdr:style>
      <xdr:txBody>
        <a:bodyPr vertOverflow="clip" horzOverflow="clip" wrap="square" rtlCol="0" anchor="ctr"/>
        <a:lstStyle/>
        <a:p>
          <a:pPr algn="l"/>
          <a:r>
            <a:rPr lang="en-GB" sz="1400" b="1">
              <a:solidFill>
                <a:schemeClr val="tx1"/>
              </a:solidFill>
            </a:rPr>
            <a:t>Study Outcome</a:t>
          </a:r>
          <a:r>
            <a:rPr lang="en-GB" sz="1400" b="1" baseline="0">
              <a:solidFill>
                <a:schemeClr val="tx1"/>
              </a:solidFill>
            </a:rPr>
            <a:t>:</a:t>
          </a:r>
          <a:endParaRPr lang="en-GB" sz="1400" b="1">
            <a:solidFill>
              <a:schemeClr val="tx1"/>
            </a:solidFill>
          </a:endParaRPr>
        </a:p>
      </xdr:txBody>
    </xdr:sp>
    <xdr:clientData/>
  </xdr:twoCellAnchor>
  <xdr:oneCellAnchor>
    <xdr:from>
      <xdr:col>8</xdr:col>
      <xdr:colOff>762000</xdr:colOff>
      <xdr:row>9</xdr:row>
      <xdr:rowOff>0</xdr:rowOff>
    </xdr:from>
    <xdr:ext cx="990600" cy="405432"/>
    <xdr:sp macro="" textlink="Variance!U109">
      <xdr:nvSpPr>
        <xdr:cNvPr id="9" name="TextBox 8">
          <a:extLst>
            <a:ext uri="{FF2B5EF4-FFF2-40B4-BE49-F238E27FC236}">
              <a16:creationId xmlns:a16="http://schemas.microsoft.com/office/drawing/2014/main" id="{0E19212C-A17B-E748-92F0-F1F1706A39A9}"/>
            </a:ext>
          </a:extLst>
        </xdr:cNvPr>
        <xdr:cNvSpPr txBox="1"/>
      </xdr:nvSpPr>
      <xdr:spPr>
        <a:xfrm>
          <a:off x="7353300" y="1981200"/>
          <a:ext cx="990600" cy="40543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BB06E64-34C8-464A-8DA9-A327AC11A607}" type="TxLink">
            <a:rPr lang="en-US" sz="2000" b="0" i="0" u="none" strike="noStrike">
              <a:solidFill>
                <a:srgbClr val="000000"/>
              </a:solidFill>
              <a:latin typeface="Aptos Narrow"/>
            </a:rPr>
            <a:t>Fail</a:t>
          </a:fld>
          <a:endParaRPr lang="en-GB" sz="3200"/>
        </a:p>
      </xdr:txBody>
    </xdr:sp>
    <xdr:clientData/>
  </xdr:oneCellAnchor>
  <xdr:twoCellAnchor>
    <xdr:from>
      <xdr:col>1</xdr:col>
      <xdr:colOff>254000</xdr:colOff>
      <xdr:row>12</xdr:row>
      <xdr:rowOff>63500</xdr:rowOff>
    </xdr:from>
    <xdr:to>
      <xdr:col>5</xdr:col>
      <xdr:colOff>558800</xdr:colOff>
      <xdr:row>15</xdr:row>
      <xdr:rowOff>165100</xdr:rowOff>
    </xdr:to>
    <xdr:sp macro="" textlink="">
      <xdr:nvSpPr>
        <xdr:cNvPr id="11" name="TextBox 10">
          <a:extLst>
            <a:ext uri="{FF2B5EF4-FFF2-40B4-BE49-F238E27FC236}">
              <a16:creationId xmlns:a16="http://schemas.microsoft.com/office/drawing/2014/main" id="{B944C020-5A6E-534F-AE32-BAD58BF78C13}"/>
            </a:ext>
          </a:extLst>
        </xdr:cNvPr>
        <xdr:cNvSpPr txBox="1"/>
      </xdr:nvSpPr>
      <xdr:spPr>
        <a:xfrm>
          <a:off x="1079500" y="2654300"/>
          <a:ext cx="3594100" cy="711200"/>
        </a:xfrm>
        <a:prstGeom prst="rect">
          <a:avLst/>
        </a:prstGeom>
        <a:solidFill>
          <a:schemeClr val="tx2">
            <a:lumMod val="25000"/>
            <a:lumOff val="75000"/>
          </a:schemeClr>
        </a:solidFill>
        <a:ln/>
      </xdr:spPr>
      <xdr:style>
        <a:lnRef idx="0">
          <a:schemeClr val="accent4"/>
        </a:lnRef>
        <a:fillRef idx="3">
          <a:schemeClr val="accent4"/>
        </a:fillRef>
        <a:effectRef idx="3">
          <a:schemeClr val="accent4"/>
        </a:effectRef>
        <a:fontRef idx="minor">
          <a:schemeClr val="lt1"/>
        </a:fontRef>
      </xdr:style>
      <xdr:txBody>
        <a:bodyPr vertOverflow="clip" horzOverflow="clip" wrap="square" rtlCol="0" anchor="ctr"/>
        <a:lstStyle/>
        <a:p>
          <a:pPr algn="l"/>
          <a:r>
            <a:rPr lang="en-GB" sz="1400" b="1">
              <a:solidFill>
                <a:schemeClr val="tx1"/>
              </a:solidFill>
            </a:rPr>
            <a:t>MS2</a:t>
          </a:r>
          <a:r>
            <a:rPr lang="en-GB" sz="1400" b="1" baseline="0">
              <a:solidFill>
                <a:schemeClr val="tx1"/>
              </a:solidFill>
            </a:rPr>
            <a:t> Concordance:</a:t>
          </a:r>
          <a:endParaRPr lang="en-GB" sz="1400" b="1">
            <a:solidFill>
              <a:schemeClr val="tx1"/>
            </a:solidFill>
          </a:endParaRPr>
        </a:p>
      </xdr:txBody>
    </xdr:sp>
    <xdr:clientData/>
  </xdr:twoCellAnchor>
  <xdr:oneCellAnchor>
    <xdr:from>
      <xdr:col>4</xdr:col>
      <xdr:colOff>254000</xdr:colOff>
      <xdr:row>13</xdr:row>
      <xdr:rowOff>12700</xdr:rowOff>
    </xdr:from>
    <xdr:ext cx="990600" cy="405432"/>
    <xdr:sp macro="" textlink="Variance!Q107">
      <xdr:nvSpPr>
        <xdr:cNvPr id="12" name="TextBox 11">
          <a:extLst>
            <a:ext uri="{FF2B5EF4-FFF2-40B4-BE49-F238E27FC236}">
              <a16:creationId xmlns:a16="http://schemas.microsoft.com/office/drawing/2014/main" id="{C628DF7D-A3BA-2F48-A1B1-F1C9A5233DAD}"/>
            </a:ext>
          </a:extLst>
        </xdr:cNvPr>
        <xdr:cNvSpPr txBox="1"/>
      </xdr:nvSpPr>
      <xdr:spPr>
        <a:xfrm>
          <a:off x="3568700" y="2806700"/>
          <a:ext cx="990600" cy="40543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E26E949-4481-CB46-A116-D962B1842294}" type="TxLink">
            <a:rPr lang="en-US" sz="2000" b="0" i="0" u="none" strike="noStrike">
              <a:solidFill>
                <a:srgbClr val="000000"/>
              </a:solidFill>
              <a:latin typeface="Aptos Narrow"/>
            </a:rPr>
            <a:t>7.53%</a:t>
          </a:fld>
          <a:endParaRPr lang="en-GB" sz="3200"/>
        </a:p>
      </xdr:txBody>
    </xdr:sp>
    <xdr:clientData/>
  </xdr:oneCellAnchor>
  <xdr:twoCellAnchor>
    <xdr:from>
      <xdr:col>5</xdr:col>
      <xdr:colOff>787400</xdr:colOff>
      <xdr:row>12</xdr:row>
      <xdr:rowOff>63500</xdr:rowOff>
    </xdr:from>
    <xdr:to>
      <xdr:col>10</xdr:col>
      <xdr:colOff>254000</xdr:colOff>
      <xdr:row>15</xdr:row>
      <xdr:rowOff>165100</xdr:rowOff>
    </xdr:to>
    <xdr:sp macro="" textlink="">
      <xdr:nvSpPr>
        <xdr:cNvPr id="13" name="TextBox 12">
          <a:extLst>
            <a:ext uri="{FF2B5EF4-FFF2-40B4-BE49-F238E27FC236}">
              <a16:creationId xmlns:a16="http://schemas.microsoft.com/office/drawing/2014/main" id="{AE89C1ED-414F-9D4E-950B-03697F804939}"/>
            </a:ext>
          </a:extLst>
        </xdr:cNvPr>
        <xdr:cNvSpPr txBox="1"/>
      </xdr:nvSpPr>
      <xdr:spPr>
        <a:xfrm>
          <a:off x="4902200" y="2654300"/>
          <a:ext cx="3594100" cy="711200"/>
        </a:xfrm>
        <a:prstGeom prst="rect">
          <a:avLst/>
        </a:prstGeom>
        <a:solidFill>
          <a:schemeClr val="tx2">
            <a:lumMod val="25000"/>
            <a:lumOff val="75000"/>
          </a:schemeClr>
        </a:solidFill>
        <a:ln/>
      </xdr:spPr>
      <xdr:style>
        <a:lnRef idx="0">
          <a:schemeClr val="accent4"/>
        </a:lnRef>
        <a:fillRef idx="3">
          <a:schemeClr val="accent4"/>
        </a:fillRef>
        <a:effectRef idx="3">
          <a:schemeClr val="accent4"/>
        </a:effectRef>
        <a:fontRef idx="minor">
          <a:schemeClr val="lt1"/>
        </a:fontRef>
      </xdr:style>
      <xdr:txBody>
        <a:bodyPr vertOverflow="clip" horzOverflow="clip" wrap="square" rtlCol="0" anchor="ctr"/>
        <a:lstStyle/>
        <a:p>
          <a:pPr algn="l"/>
          <a:r>
            <a:rPr lang="en-GB" sz="1400" b="1">
              <a:solidFill>
                <a:schemeClr val="tx1"/>
              </a:solidFill>
            </a:rPr>
            <a:t>Test</a:t>
          </a:r>
          <a:r>
            <a:rPr lang="en-GB" sz="1400" b="1" baseline="0">
              <a:solidFill>
                <a:schemeClr val="tx1"/>
              </a:solidFill>
            </a:rPr>
            <a:t> </a:t>
          </a:r>
          <a:r>
            <a:rPr lang="en-GB" sz="1400" b="1">
              <a:solidFill>
                <a:schemeClr val="tx1"/>
              </a:solidFill>
            </a:rPr>
            <a:t>MS2</a:t>
          </a:r>
          <a:r>
            <a:rPr lang="en-GB" sz="1400" b="1" baseline="0">
              <a:solidFill>
                <a:schemeClr val="tx1"/>
              </a:solidFill>
            </a:rPr>
            <a:t> </a:t>
          </a:r>
          <a:r>
            <a:rPr lang="en-GB" sz="1400" b="1">
              <a:solidFill>
                <a:schemeClr val="tx1"/>
              </a:solidFill>
            </a:rPr>
            <a:t> Standard Deviation</a:t>
          </a:r>
          <a:r>
            <a:rPr lang="en-GB" sz="1400" b="1" baseline="0">
              <a:solidFill>
                <a:schemeClr val="tx1"/>
              </a:solidFill>
            </a:rPr>
            <a:t>:</a:t>
          </a:r>
          <a:endParaRPr lang="en-GB" sz="1400" b="1">
            <a:solidFill>
              <a:schemeClr val="tx1"/>
            </a:solidFill>
          </a:endParaRPr>
        </a:p>
      </xdr:txBody>
    </xdr:sp>
    <xdr:clientData/>
  </xdr:twoCellAnchor>
  <xdr:oneCellAnchor>
    <xdr:from>
      <xdr:col>9</xdr:col>
      <xdr:colOff>0</xdr:colOff>
      <xdr:row>13</xdr:row>
      <xdr:rowOff>25400</xdr:rowOff>
    </xdr:from>
    <xdr:ext cx="990600" cy="405432"/>
    <xdr:sp macro="" textlink="Variance!K107">
      <xdr:nvSpPr>
        <xdr:cNvPr id="14" name="TextBox 13">
          <a:extLst>
            <a:ext uri="{FF2B5EF4-FFF2-40B4-BE49-F238E27FC236}">
              <a16:creationId xmlns:a16="http://schemas.microsoft.com/office/drawing/2014/main" id="{E1A3F154-8667-9F46-8E42-EF1C767BBE4A}"/>
            </a:ext>
          </a:extLst>
        </xdr:cNvPr>
        <xdr:cNvSpPr txBox="1"/>
      </xdr:nvSpPr>
      <xdr:spPr>
        <a:xfrm>
          <a:off x="7416800" y="2819400"/>
          <a:ext cx="990600" cy="40543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01BA583-E9A5-D845-B903-30E10CF7FFE6}" type="TxLink">
            <a:rPr lang="en-US" sz="2000" b="0" i="0" u="none" strike="noStrike">
              <a:solidFill>
                <a:srgbClr val="000000"/>
              </a:solidFill>
              <a:latin typeface="Aptos Narrow"/>
            </a:rPr>
            <a:t>0.88</a:t>
          </a:fld>
          <a:endParaRPr lang="en-US" sz="2000" b="0" i="0" u="none" strike="noStrike">
            <a:solidFill>
              <a:srgbClr val="000000"/>
            </a:solidFill>
            <a:latin typeface="Aptos Narrow"/>
          </a:endParaRPr>
        </a:p>
      </xdr:txBody>
    </xdr:sp>
    <xdr:clientData/>
  </xdr:oneCellAnchor>
  <xdr:twoCellAnchor>
    <xdr:from>
      <xdr:col>1</xdr:col>
      <xdr:colOff>215900</xdr:colOff>
      <xdr:row>16</xdr:row>
      <xdr:rowOff>88900</xdr:rowOff>
    </xdr:from>
    <xdr:to>
      <xdr:col>10</xdr:col>
      <xdr:colOff>266700</xdr:colOff>
      <xdr:row>25</xdr:row>
      <xdr:rowOff>25400</xdr:rowOff>
    </xdr:to>
    <xdr:sp macro="" textlink="">
      <xdr:nvSpPr>
        <xdr:cNvPr id="15" name="TextBox 14">
          <a:extLst>
            <a:ext uri="{FF2B5EF4-FFF2-40B4-BE49-F238E27FC236}">
              <a16:creationId xmlns:a16="http://schemas.microsoft.com/office/drawing/2014/main" id="{3B0CF925-3755-E948-ABCC-FDF79B4A4D6E}"/>
            </a:ext>
          </a:extLst>
        </xdr:cNvPr>
        <xdr:cNvSpPr txBox="1"/>
      </xdr:nvSpPr>
      <xdr:spPr>
        <a:xfrm>
          <a:off x="1041400" y="3492500"/>
          <a:ext cx="7467600" cy="1765300"/>
        </a:xfrm>
        <a:prstGeom prst="rect">
          <a:avLst/>
        </a:prstGeom>
        <a:solidFill>
          <a:schemeClr val="tx2">
            <a:lumMod val="25000"/>
            <a:lumOff val="75000"/>
          </a:schemeClr>
        </a:solidFill>
        <a:ln/>
      </xdr:spPr>
      <xdr:style>
        <a:lnRef idx="0">
          <a:schemeClr val="accent4"/>
        </a:lnRef>
        <a:fillRef idx="3">
          <a:schemeClr val="accent4"/>
        </a:fillRef>
        <a:effectRef idx="3">
          <a:schemeClr val="accent4"/>
        </a:effectRef>
        <a:fontRef idx="minor">
          <a:schemeClr val="lt1"/>
        </a:fontRef>
      </xdr:style>
      <xdr:txBody>
        <a:bodyPr vertOverflow="clip" horzOverflow="clip" wrap="square" rtlCol="0" anchor="t"/>
        <a:lstStyle/>
        <a:p>
          <a:pPr algn="ctr"/>
          <a:r>
            <a:rPr lang="en-GB" sz="1800" b="1">
              <a:solidFill>
                <a:schemeClr val="tx1"/>
              </a:solidFill>
            </a:rPr>
            <a:t>Concluding Remarks</a:t>
          </a:r>
          <a:endParaRPr lang="en-GB" sz="1800" b="1" baseline="0">
            <a:solidFill>
              <a:schemeClr val="tx1"/>
            </a:solidFill>
          </a:endParaRPr>
        </a:p>
        <a:p>
          <a:endParaRPr lang="en-GB">
            <a:solidFill>
              <a:schemeClr val="tx1"/>
            </a:solidFill>
          </a:endParaRPr>
        </a:p>
        <a:p>
          <a:pPr algn="l"/>
          <a:r>
            <a:rPr lang="en-GB" sz="1400">
              <a:solidFill>
                <a:schemeClr val="tx1"/>
              </a:solidFill>
            </a:rPr>
            <a:t>There is significant variation between the benchmark and test runs, as evident from the shift in MS2 Ct values by a variance of 5 Cts. This indicates that the test binding solution and binding beads are less efficient in facilitating PCR amplification, as evidenced by the delayed Ct values. This shift is causing some of the controls to remain undetected due to late amplification. Additional analysis is necessary to pinpoint whether the binding solution or the binding beads are responsible for this shift.</a:t>
          </a:r>
        </a:p>
      </xdr:txBody>
    </xdr:sp>
    <xdr:clientData/>
  </xdr:twoCellAnchor>
  <xdr:twoCellAnchor>
    <xdr:from>
      <xdr:col>1</xdr:col>
      <xdr:colOff>228600</xdr:colOff>
      <xdr:row>5</xdr:row>
      <xdr:rowOff>25400</xdr:rowOff>
    </xdr:from>
    <xdr:to>
      <xdr:col>10</xdr:col>
      <xdr:colOff>279400</xdr:colOff>
      <xdr:row>7</xdr:row>
      <xdr:rowOff>127000</xdr:rowOff>
    </xdr:to>
    <xdr:sp macro="" textlink="">
      <xdr:nvSpPr>
        <xdr:cNvPr id="25" name="TextBox 24">
          <a:extLst>
            <a:ext uri="{FF2B5EF4-FFF2-40B4-BE49-F238E27FC236}">
              <a16:creationId xmlns:a16="http://schemas.microsoft.com/office/drawing/2014/main" id="{B3E40551-19DC-D444-8CDB-515A37649FEF}"/>
            </a:ext>
          </a:extLst>
        </xdr:cNvPr>
        <xdr:cNvSpPr txBox="1"/>
      </xdr:nvSpPr>
      <xdr:spPr>
        <a:xfrm>
          <a:off x="2070100" y="1193800"/>
          <a:ext cx="7467600" cy="508000"/>
        </a:xfrm>
        <a:prstGeom prst="rect">
          <a:avLst/>
        </a:prstGeom>
        <a:solidFill>
          <a:schemeClr val="tx2">
            <a:lumMod val="50000"/>
            <a:lumOff val="50000"/>
          </a:schemeClr>
        </a:solidFill>
        <a:ln/>
      </xdr:spPr>
      <xdr:style>
        <a:lnRef idx="0">
          <a:schemeClr val="accent4"/>
        </a:lnRef>
        <a:fillRef idx="3">
          <a:schemeClr val="accent4"/>
        </a:fillRef>
        <a:effectRef idx="3">
          <a:schemeClr val="accent4"/>
        </a:effectRef>
        <a:fontRef idx="minor">
          <a:schemeClr val="lt1"/>
        </a:fontRef>
      </xdr:style>
      <xdr:txBody>
        <a:bodyPr vertOverflow="clip" horzOverflow="clip" wrap="square" rtlCol="0" anchor="ctr"/>
        <a:lstStyle/>
        <a:p>
          <a:pPr algn="l"/>
          <a:r>
            <a:rPr lang="en-GB" sz="1400" b="1">
              <a:solidFill>
                <a:schemeClr val="tx1"/>
              </a:solidFill>
            </a:rPr>
            <a:t>Test Reagents</a:t>
          </a:r>
          <a:r>
            <a:rPr lang="en-GB" sz="1400" b="1" baseline="0">
              <a:solidFill>
                <a:schemeClr val="tx1"/>
              </a:solidFill>
            </a:rPr>
            <a:t>: </a:t>
          </a:r>
          <a:endParaRPr lang="en-GB" sz="1400" b="1">
            <a:solidFill>
              <a:schemeClr val="tx1"/>
            </a:solidFill>
          </a:endParaRPr>
        </a:p>
      </xdr:txBody>
    </xdr:sp>
    <xdr:clientData/>
  </xdr:twoCellAnchor>
  <xdr:oneCellAnchor>
    <xdr:from>
      <xdr:col>3</xdr:col>
      <xdr:colOff>584200</xdr:colOff>
      <xdr:row>5</xdr:row>
      <xdr:rowOff>50800</xdr:rowOff>
    </xdr:from>
    <xdr:ext cx="2133600" cy="431800"/>
    <xdr:sp macro="" textlink="Reagents!A5">
      <xdr:nvSpPr>
        <xdr:cNvPr id="26" name="TextBox 25">
          <a:extLst>
            <a:ext uri="{FF2B5EF4-FFF2-40B4-BE49-F238E27FC236}">
              <a16:creationId xmlns:a16="http://schemas.microsoft.com/office/drawing/2014/main" id="{907D0F9E-F8C8-CA44-BE21-CA8268DA7CB0}"/>
            </a:ext>
          </a:extLst>
        </xdr:cNvPr>
        <xdr:cNvSpPr txBox="1"/>
      </xdr:nvSpPr>
      <xdr:spPr>
        <a:xfrm>
          <a:off x="3149600" y="1219200"/>
          <a:ext cx="2133600" cy="4318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70311FC-ADAC-E744-AA7B-7E54D3EA2B46}" type="TxLink">
            <a:rPr lang="en-US" sz="2000" b="0" i="0" u="none" strike="noStrike">
              <a:solidFill>
                <a:srgbClr val="000000"/>
              </a:solidFill>
              <a:latin typeface="Calibri"/>
              <a:cs typeface="Calibri"/>
            </a:rPr>
            <a:t>Binding Solution</a:t>
          </a:fld>
          <a:endParaRPr lang="en-GB" sz="4000" b="0" i="0" u="none" strike="noStrike">
            <a:solidFill>
              <a:srgbClr val="000000"/>
            </a:solidFill>
            <a:latin typeface="Aptos Narrow"/>
          </a:endParaRPr>
        </a:p>
      </xdr:txBody>
    </xdr:sp>
    <xdr:clientData/>
  </xdr:oneCellAnchor>
  <xdr:oneCellAnchor>
    <xdr:from>
      <xdr:col>7</xdr:col>
      <xdr:colOff>38100</xdr:colOff>
      <xdr:row>5</xdr:row>
      <xdr:rowOff>50800</xdr:rowOff>
    </xdr:from>
    <xdr:ext cx="1714500" cy="431800"/>
    <xdr:sp macro="" textlink="Reagents!A6">
      <xdr:nvSpPr>
        <xdr:cNvPr id="27" name="TextBox 26">
          <a:extLst>
            <a:ext uri="{FF2B5EF4-FFF2-40B4-BE49-F238E27FC236}">
              <a16:creationId xmlns:a16="http://schemas.microsoft.com/office/drawing/2014/main" id="{7FFAC15B-50F8-9844-8732-33184FEB5AF7}"/>
            </a:ext>
          </a:extLst>
        </xdr:cNvPr>
        <xdr:cNvSpPr txBox="1"/>
      </xdr:nvSpPr>
      <xdr:spPr>
        <a:xfrm>
          <a:off x="5803900" y="1219200"/>
          <a:ext cx="1714500" cy="4318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7A0091D-E85F-C146-90F4-3CF62216D6E2}" type="TxLink">
            <a:rPr lang="en-US" sz="2000" b="0" i="0" u="none" strike="noStrike">
              <a:solidFill>
                <a:srgbClr val="000000"/>
              </a:solidFill>
              <a:latin typeface="Calibri"/>
              <a:cs typeface="Calibri"/>
            </a:rPr>
            <a:t>Binding Beads</a:t>
          </a:fld>
          <a:endParaRPr lang="en-GB" sz="4000" b="0" i="0" u="none" strike="noStrike">
            <a:solidFill>
              <a:srgbClr val="000000"/>
            </a:solidFill>
            <a:latin typeface="Aptos Narrow"/>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30A99-96F3-B74C-8C06-68D8E43D7F11}">
  <dimension ref="A1:D17"/>
  <sheetViews>
    <sheetView tabSelected="1" workbookViewId="0">
      <selection activeCell="N19" sqref="N19"/>
    </sheetView>
  </sheetViews>
  <sheetFormatPr baseColWidth="10" defaultRowHeight="16" x14ac:dyDescent="0.2"/>
  <cols>
    <col min="1" max="1" width="24.1640625" style="6" bestFit="1" customWidth="1"/>
    <col min="2" max="2" width="9" customWidth="1"/>
    <col min="3" max="3" width="13.83203125" bestFit="1" customWidth="1"/>
    <col min="4" max="4" width="9.83203125" bestFit="1" customWidth="1"/>
    <col min="5" max="5" width="10.5" bestFit="1" customWidth="1"/>
    <col min="16" max="16" width="13.83203125" bestFit="1" customWidth="1"/>
  </cols>
  <sheetData>
    <row r="1" spans="1:4" ht="28" customHeight="1" x14ac:dyDescent="0.2">
      <c r="D1" s="101"/>
    </row>
    <row r="2" spans="1:4" x14ac:dyDescent="0.2">
      <c r="D2" s="101"/>
    </row>
    <row r="3" spans="1:4" x14ac:dyDescent="0.2">
      <c r="D3" s="104"/>
    </row>
    <row r="4" spans="1:4" x14ac:dyDescent="0.2">
      <c r="D4" s="101"/>
    </row>
    <row r="5" spans="1:4" x14ac:dyDescent="0.2">
      <c r="D5" s="101"/>
    </row>
    <row r="6" spans="1:4" x14ac:dyDescent="0.2">
      <c r="D6" s="101"/>
    </row>
    <row r="7" spans="1:4" x14ac:dyDescent="0.2">
      <c r="D7" s="101"/>
    </row>
    <row r="8" spans="1:4" ht="19" x14ac:dyDescent="0.25">
      <c r="A8" s="119"/>
      <c r="D8" s="101"/>
    </row>
    <row r="9" spans="1:4" ht="19" x14ac:dyDescent="0.25">
      <c r="A9" s="120" t="s">
        <v>75</v>
      </c>
      <c r="D9" s="101"/>
    </row>
    <row r="10" spans="1:4" ht="19" x14ac:dyDescent="0.25">
      <c r="A10" s="121"/>
      <c r="D10" s="101"/>
    </row>
    <row r="11" spans="1:4" ht="19" x14ac:dyDescent="0.25">
      <c r="A11" s="120" t="s">
        <v>73</v>
      </c>
      <c r="D11" s="101"/>
    </row>
    <row r="12" spans="1:4" ht="19" x14ac:dyDescent="0.25">
      <c r="A12" s="121"/>
      <c r="D12" s="101"/>
    </row>
    <row r="13" spans="1:4" ht="19" x14ac:dyDescent="0.25">
      <c r="A13" s="120" t="s">
        <v>74</v>
      </c>
      <c r="D13" s="101"/>
    </row>
    <row r="14" spans="1:4" ht="19" x14ac:dyDescent="0.25">
      <c r="A14" s="121"/>
      <c r="D14" s="101"/>
    </row>
    <row r="15" spans="1:4" ht="19" x14ac:dyDescent="0.25">
      <c r="A15" s="120" t="s">
        <v>76</v>
      </c>
      <c r="D15" s="101"/>
    </row>
    <row r="16" spans="1:4" ht="19" x14ac:dyDescent="0.25">
      <c r="A16" s="119"/>
      <c r="D16" s="101"/>
    </row>
    <row r="17" spans="1:4" ht="19" x14ac:dyDescent="0.25">
      <c r="A17" s="119"/>
      <c r="D17" s="101"/>
    </row>
  </sheetData>
  <hyperlinks>
    <hyperlink ref="A9" location="Variance!A1" display="Variation Analysis" xr:uid="{0E5A4E2B-C2E7-5F44-A64A-93C4156AF7F0}"/>
    <hyperlink ref="A11" location="'Run 1'!A1" display="Benchmark Run Results " xr:uid="{30DB065E-B0CD-2B42-B92C-5BB7848806D7}"/>
    <hyperlink ref="A13" location="'Run 2'!A1" display="Test Run Results" xr:uid="{BE261813-DFD9-C743-B245-1C94F4C93C95}"/>
    <hyperlink ref="A15" location="Reagents!A1" display="Reagents used" xr:uid="{E51EC854-7620-7D44-93B3-C353B2E70687}"/>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F2678-85A2-B641-884F-974FA4D36F7E}">
  <dimension ref="A1:U109"/>
  <sheetViews>
    <sheetView showGridLines="0" zoomScale="70" zoomScaleNormal="70" workbookViewId="0">
      <selection activeCell="W20" sqref="W20"/>
    </sheetView>
  </sheetViews>
  <sheetFormatPr baseColWidth="10" defaultRowHeight="16" x14ac:dyDescent="0.2"/>
  <cols>
    <col min="1" max="1" width="26" style="3" bestFit="1" customWidth="1"/>
    <col min="2" max="2" width="23.33203125" style="3" bestFit="1" customWidth="1"/>
    <col min="3" max="3" width="13.33203125" style="3" bestFit="1" customWidth="1"/>
    <col min="4" max="4" width="3.83203125" style="37" customWidth="1"/>
    <col min="5" max="8" width="12.6640625" style="3" bestFit="1" customWidth="1"/>
    <col min="9" max="9" width="25" style="3" bestFit="1" customWidth="1"/>
    <col min="10" max="10" width="3.83203125" style="37" customWidth="1"/>
    <col min="11" max="14" width="12.6640625" style="3" bestFit="1" customWidth="1"/>
    <col min="15" max="15" width="25" style="3" bestFit="1" customWidth="1"/>
    <col min="16" max="16" width="3.6640625" style="37" customWidth="1"/>
    <col min="17" max="19" width="13" style="3" bestFit="1" customWidth="1"/>
    <col min="20" max="20" width="22" style="3" bestFit="1" customWidth="1"/>
    <col min="21" max="21" width="25" style="3" bestFit="1" customWidth="1"/>
    <col min="22" max="16384" width="10.83203125" style="3"/>
  </cols>
  <sheetData>
    <row r="1" spans="1:21" ht="73" customHeight="1" thickBot="1" x14ac:dyDescent="0.8">
      <c r="A1" s="118" t="s">
        <v>75</v>
      </c>
      <c r="B1" s="118"/>
      <c r="C1" s="118"/>
      <c r="D1" s="118"/>
      <c r="E1" s="118"/>
      <c r="F1" s="118"/>
      <c r="G1" s="118"/>
      <c r="H1" s="118"/>
      <c r="I1" s="118"/>
      <c r="J1" s="118"/>
      <c r="K1" s="118"/>
      <c r="L1" s="118"/>
      <c r="M1" s="118"/>
      <c r="N1" s="118"/>
      <c r="O1" s="118"/>
      <c r="P1" s="118"/>
      <c r="Q1" s="118"/>
      <c r="R1" s="118"/>
      <c r="S1" s="118"/>
      <c r="T1" s="118"/>
      <c r="U1" s="118"/>
    </row>
    <row r="2" spans="1:21" ht="20" thickBot="1" x14ac:dyDescent="0.3">
      <c r="D2" s="34"/>
      <c r="E2" s="98" t="s">
        <v>33</v>
      </c>
      <c r="F2" s="99"/>
      <c r="G2" s="99"/>
      <c r="H2" s="99"/>
      <c r="I2" s="100"/>
      <c r="K2" s="98" t="s">
        <v>35</v>
      </c>
      <c r="L2" s="99"/>
      <c r="M2" s="99"/>
      <c r="N2" s="99"/>
      <c r="O2" s="100"/>
      <c r="Q2" s="98" t="s">
        <v>48</v>
      </c>
      <c r="R2" s="99"/>
      <c r="S2" s="99"/>
      <c r="T2" s="99"/>
      <c r="U2" s="100"/>
    </row>
    <row r="3" spans="1:21" x14ac:dyDescent="0.2">
      <c r="A3" s="7" t="s">
        <v>41</v>
      </c>
      <c r="B3" s="8" t="s">
        <v>44</v>
      </c>
      <c r="C3" s="9" t="s">
        <v>0</v>
      </c>
      <c r="D3" s="5"/>
      <c r="E3" s="10" t="s">
        <v>1</v>
      </c>
      <c r="F3" s="11" t="s">
        <v>7</v>
      </c>
      <c r="G3" s="11" t="s">
        <v>8</v>
      </c>
      <c r="H3" s="11" t="s">
        <v>6</v>
      </c>
      <c r="I3" s="12" t="s">
        <v>9</v>
      </c>
      <c r="K3" s="10" t="s">
        <v>1</v>
      </c>
      <c r="L3" s="11" t="s">
        <v>7</v>
      </c>
      <c r="M3" s="11" t="s">
        <v>8</v>
      </c>
      <c r="N3" s="11" t="s">
        <v>6</v>
      </c>
      <c r="O3" s="12" t="s">
        <v>9</v>
      </c>
      <c r="Q3" s="95" t="s">
        <v>1</v>
      </c>
      <c r="R3" s="4" t="s">
        <v>7</v>
      </c>
      <c r="S3" s="4" t="s">
        <v>8</v>
      </c>
      <c r="T3" s="4" t="s">
        <v>6</v>
      </c>
      <c r="U3" s="96" t="s">
        <v>9</v>
      </c>
    </row>
    <row r="4" spans="1:21" x14ac:dyDescent="0.2">
      <c r="A4" s="48" t="s">
        <v>46</v>
      </c>
      <c r="B4" s="13" t="s">
        <v>42</v>
      </c>
      <c r="C4" s="49" t="s">
        <v>2</v>
      </c>
      <c r="E4" s="39" t="str">
        <f>VLOOKUP(C4,'Benchmark Run 1'!$B$2:$G$96,2,FALSE)</f>
        <v>Undetermined</v>
      </c>
      <c r="F4" s="35">
        <f>VLOOKUP(C4,'Benchmark Run 1'!$B$2:$G$96,3,FALSE)</f>
        <v>23.04</v>
      </c>
      <c r="G4" s="35">
        <f>VLOOKUP(C4,'Benchmark Run 1'!$B$2:$G$96,4,FALSE)</f>
        <v>24.71</v>
      </c>
      <c r="H4" s="35">
        <f>VLOOKUP(C4,'Benchmark Run 1'!$B$2:$G$96,5,FALSE)</f>
        <v>27.69</v>
      </c>
      <c r="I4" s="40" t="str">
        <f>VLOOKUP(C4,'Benchmark Run 1'!$B$2:$G$96,6,FALSE)</f>
        <v>FluAB+,RSV+,C19+</v>
      </c>
      <c r="J4" s="38"/>
      <c r="K4" s="39" t="str">
        <f>VLOOKUP(C4,'Test Run 2'!$B$2:$G$96,2,FALSE)</f>
        <v>Undetermined</v>
      </c>
      <c r="L4" s="35">
        <f>VLOOKUP(C4,'Test Run 2'!$B$2:$G$96,3,FALSE)</f>
        <v>22.14</v>
      </c>
      <c r="M4" s="35">
        <f>VLOOKUP(C4,'Test Run 2'!$B$2:$G$96,4,FALSE)</f>
        <v>24.56</v>
      </c>
      <c r="N4" s="35">
        <f>VLOOKUP(C4,'Test Run 2'!$B$2:$G$96,5,FALSE)</f>
        <v>27.52</v>
      </c>
      <c r="O4" s="40" t="str">
        <f>VLOOKUP(C4,'Test Run 2'!$B$2:$G$96,6,FALSE)</f>
        <v>FluAB+,RSV+,C19+</v>
      </c>
      <c r="P4" s="38"/>
      <c r="Q4" s="43" t="str">
        <f>IFERROR(ABS(SUM(E4-K4)),"Not Applicable")</f>
        <v>Not Applicable</v>
      </c>
      <c r="R4" s="38">
        <f t="shared" ref="R4:T5" si="0">IFERROR(ABS(SUM(F4-L4)),"Not Applicable")</f>
        <v>0.89999999999999858</v>
      </c>
      <c r="S4" s="38">
        <f t="shared" si="0"/>
        <v>0.15000000000000213</v>
      </c>
      <c r="T4" s="38">
        <f t="shared" si="0"/>
        <v>0.17000000000000171</v>
      </c>
      <c r="U4" s="44" t="str">
        <f>IF(I4&lt;&gt;O4,"Discrepancy",I4)</f>
        <v>FluAB+,RSV+,C19+</v>
      </c>
    </row>
    <row r="5" spans="1:21" x14ac:dyDescent="0.2">
      <c r="A5" s="50" t="s">
        <v>46</v>
      </c>
      <c r="B5" s="14" t="s">
        <v>43</v>
      </c>
      <c r="C5" s="51" t="s">
        <v>3</v>
      </c>
      <c r="E5" s="41" t="str">
        <f>VLOOKUP(C5,'Benchmark Run 1'!$B$2:$G$96,2,FALSE)</f>
        <v>Undetermined</v>
      </c>
      <c r="F5" s="36">
        <f>VLOOKUP(C5,'Benchmark Run 1'!$B$2:$G$96,3,FALSE)</f>
        <v>28.55</v>
      </c>
      <c r="G5" s="36">
        <f>VLOOKUP(C5,'Benchmark Run 1'!$B$2:$G$96,4,FALSE)</f>
        <v>30.52</v>
      </c>
      <c r="H5" s="36">
        <f>VLOOKUP(C5,'Benchmark Run 1'!$B$2:$G$96,5,FALSE)</f>
        <v>32.93</v>
      </c>
      <c r="I5" s="42" t="str">
        <f>VLOOKUP(C5,'Benchmark Run 1'!$B$2:$G$96,6,FALSE)</f>
        <v>FluAB+,RSV+,C19+</v>
      </c>
      <c r="J5" s="38"/>
      <c r="K5" s="41" t="str">
        <f>VLOOKUP(C5,'Test Run 2'!$B$2:$G$96,2,FALSE)</f>
        <v>Undetermined</v>
      </c>
      <c r="L5" s="36">
        <f>VLOOKUP(C5,'Test Run 2'!$B$2:$G$96,3,FALSE)</f>
        <v>28.53</v>
      </c>
      <c r="M5" s="36">
        <f>VLOOKUP(C5,'Test Run 2'!$B$2:$G$96,4,FALSE)</f>
        <v>30.37</v>
      </c>
      <c r="N5" s="36">
        <f>VLOOKUP(C5,'Test Run 2'!$B$2:$G$96,5,FALSE)</f>
        <v>33</v>
      </c>
      <c r="O5" s="42" t="str">
        <f>VLOOKUP(C5,'Test Run 2'!$B$2:$G$96,6,FALSE)</f>
        <v>FluAB+,RSV+,C19+</v>
      </c>
      <c r="P5" s="38"/>
      <c r="Q5" s="41" t="str">
        <f>IFERROR(ABS(SUM(E5-K5)),"Not Applicable")</f>
        <v>Not Applicable</v>
      </c>
      <c r="R5" s="36">
        <f t="shared" si="0"/>
        <v>1.9999999999999574E-2</v>
      </c>
      <c r="S5" s="36">
        <f t="shared" si="0"/>
        <v>0.14999999999999858</v>
      </c>
      <c r="T5" s="36">
        <f t="shared" si="0"/>
        <v>7.0000000000000284E-2</v>
      </c>
      <c r="U5" s="42" t="str">
        <f>IF(I5&lt;&gt;O5,"Discrepancy",I5)</f>
        <v>FluAB+,RSV+,C19+</v>
      </c>
    </row>
    <row r="6" spans="1:21" x14ac:dyDescent="0.2">
      <c r="A6" s="52"/>
      <c r="B6" s="37"/>
      <c r="C6" s="53"/>
      <c r="E6" s="43"/>
      <c r="F6" s="38"/>
      <c r="G6" s="38"/>
      <c r="H6" s="38"/>
      <c r="I6" s="44"/>
      <c r="J6" s="38"/>
      <c r="K6" s="43"/>
      <c r="L6" s="38"/>
      <c r="M6" s="38"/>
      <c r="N6" s="38"/>
      <c r="O6" s="44"/>
      <c r="P6" s="38"/>
      <c r="Q6" s="43"/>
      <c r="R6" s="38"/>
      <c r="S6" s="38"/>
      <c r="T6" s="38"/>
      <c r="U6" s="44"/>
    </row>
    <row r="7" spans="1:21" x14ac:dyDescent="0.2">
      <c r="A7" s="54" t="s">
        <v>47</v>
      </c>
      <c r="B7" s="15">
        <v>0</v>
      </c>
      <c r="C7" s="55" t="s">
        <v>4</v>
      </c>
      <c r="E7" s="39">
        <f>VLOOKUP(C7,'Benchmark Run 1'!$B$2:$G$96,2,FALSE)</f>
        <v>25.77</v>
      </c>
      <c r="F7" s="35" t="str">
        <f>VLOOKUP(C7,'Benchmark Run 1'!$B$2:$G$96,3,FALSE)</f>
        <v>Undetermined</v>
      </c>
      <c r="G7" s="35" t="str">
        <f>VLOOKUP(C7,'Benchmark Run 1'!$B$2:$G$96,4,FALSE)</f>
        <v>Undetermined</v>
      </c>
      <c r="H7" s="35" t="str">
        <f>VLOOKUP(C7,'Benchmark Run 1'!$B$2:$G$96,5,FALSE)</f>
        <v>Undetermined</v>
      </c>
      <c r="I7" s="40" t="str">
        <f>VLOOKUP(C7,'Benchmark Run 1'!$B$2:$G$96,6,FALSE)</f>
        <v>FluAB,RSV,C19 Not Detected</v>
      </c>
      <c r="J7" s="38"/>
      <c r="K7" s="39">
        <f>VLOOKUP(C7,'Test Run 2'!$B$2:$G$96,2,FALSE)</f>
        <v>27.22</v>
      </c>
      <c r="L7" s="35" t="str">
        <f>VLOOKUP(C7,'Test Run 2'!$B$2:$G$96,3,FALSE)</f>
        <v>Undetermined</v>
      </c>
      <c r="M7" s="35" t="str">
        <f>VLOOKUP(C7,'Test Run 2'!$B$2:$G$96,4,FALSE)</f>
        <v>Undetermined</v>
      </c>
      <c r="N7" s="35" t="str">
        <f>VLOOKUP(C7,'Test Run 2'!$B$2:$G$96,5,FALSE)</f>
        <v>Undetermined</v>
      </c>
      <c r="O7" s="40" t="str">
        <f>VLOOKUP(C7,'Test Run 2'!$B$2:$G$96,6,FALSE)</f>
        <v>FluAB,RSV,C19 Not Detected</v>
      </c>
      <c r="P7" s="38"/>
      <c r="Q7" s="39">
        <f t="shared" ref="Q7:Q76" si="1">IFERROR(ABS(SUM(E7-K7)),"Not Applicable")</f>
        <v>1.4499999999999993</v>
      </c>
      <c r="R7" s="35" t="str">
        <f t="shared" ref="R7:R76" si="2">IFERROR(ABS(SUM(F7-L7)),"Not Applicable")</f>
        <v>Not Applicable</v>
      </c>
      <c r="S7" s="35" t="str">
        <f t="shared" ref="S7:S76" si="3">IFERROR(ABS(SUM(G7-M7)),"Not Applicable")</f>
        <v>Not Applicable</v>
      </c>
      <c r="T7" s="35" t="str">
        <f t="shared" ref="T7:T76" si="4">IFERROR(ABS(SUM(H7-N7)),"Not Applicable")</f>
        <v>Not Applicable</v>
      </c>
      <c r="U7" s="40" t="str">
        <f t="shared" ref="U7:U76" si="5">IF(I7&lt;&gt;O7,"Discrepancy",I7)</f>
        <v>FluAB,RSV,C19 Not Detected</v>
      </c>
    </row>
    <row r="8" spans="1:21" x14ac:dyDescent="0.2">
      <c r="A8" s="56" t="s">
        <v>34</v>
      </c>
      <c r="B8" s="16">
        <v>0</v>
      </c>
      <c r="C8" s="57">
        <v>1320496</v>
      </c>
      <c r="E8" s="41">
        <f>VLOOKUP(C8,'Benchmark Run 1'!$B$2:$G$96,2,FALSE)</f>
        <v>25.26</v>
      </c>
      <c r="F8" s="36" t="str">
        <f>VLOOKUP(C8,'Benchmark Run 1'!$B$2:$G$96,3,FALSE)</f>
        <v>Undetermined</v>
      </c>
      <c r="G8" s="36" t="str">
        <f>VLOOKUP(C8,'Benchmark Run 1'!$B$2:$G$96,4,FALSE)</f>
        <v>Undetermined</v>
      </c>
      <c r="H8" s="36" t="str">
        <f>VLOOKUP(C8,'Benchmark Run 1'!$B$2:$G$96,5,FALSE)</f>
        <v>Undetermined</v>
      </c>
      <c r="I8" s="42" t="str">
        <f>VLOOKUP(C8,'Benchmark Run 1'!$B$2:$G$96,6,FALSE)</f>
        <v>FluAB,RSV,C19 Not Detected</v>
      </c>
      <c r="J8" s="38"/>
      <c r="K8" s="41">
        <f>VLOOKUP(C8,'Test Run 2'!$B$2:$G$96,2,FALSE)</f>
        <v>30.25</v>
      </c>
      <c r="L8" s="36" t="str">
        <f>VLOOKUP(C8,'Test Run 2'!$B$2:$G$96,3,FALSE)</f>
        <v>Undetermined</v>
      </c>
      <c r="M8" s="36" t="str">
        <f>VLOOKUP(C8,'Test Run 2'!$B$2:$G$96,4,FALSE)</f>
        <v>Undetermined</v>
      </c>
      <c r="N8" s="36" t="str">
        <f>VLOOKUP(C8,'Test Run 2'!$B$2:$G$96,5,FALSE)</f>
        <v>Undetermined</v>
      </c>
      <c r="O8" s="42" t="str">
        <f>VLOOKUP(C8,'Test Run 2'!$B$2:$G$96,6,FALSE)</f>
        <v>FluAB,RSV,C19 Not Detected</v>
      </c>
      <c r="P8" s="38"/>
      <c r="Q8" s="41">
        <f t="shared" si="1"/>
        <v>4.9899999999999984</v>
      </c>
      <c r="R8" s="36" t="str">
        <f t="shared" si="2"/>
        <v>Not Applicable</v>
      </c>
      <c r="S8" s="36" t="str">
        <f t="shared" si="3"/>
        <v>Not Applicable</v>
      </c>
      <c r="T8" s="36" t="str">
        <f t="shared" si="4"/>
        <v>Not Applicable</v>
      </c>
      <c r="U8" s="42" t="str">
        <f t="shared" si="5"/>
        <v>FluAB,RSV,C19 Not Detected</v>
      </c>
    </row>
    <row r="9" spans="1:21" x14ac:dyDescent="0.2">
      <c r="A9" s="52"/>
      <c r="B9" s="37"/>
      <c r="C9" s="53"/>
      <c r="E9" s="43"/>
      <c r="F9" s="38"/>
      <c r="G9" s="38"/>
      <c r="H9" s="38"/>
      <c r="I9" s="44"/>
      <c r="J9" s="38"/>
      <c r="K9" s="43"/>
      <c r="L9" s="38"/>
      <c r="M9" s="38"/>
      <c r="N9" s="38"/>
      <c r="O9" s="44"/>
      <c r="P9" s="38"/>
      <c r="Q9" s="43"/>
      <c r="R9" s="38"/>
      <c r="S9" s="38"/>
      <c r="T9" s="38"/>
      <c r="U9" s="44"/>
    </row>
    <row r="10" spans="1:21" x14ac:dyDescent="0.2">
      <c r="A10" s="58" t="s">
        <v>36</v>
      </c>
      <c r="B10" s="17">
        <v>10000</v>
      </c>
      <c r="C10" s="59">
        <v>1320810</v>
      </c>
      <c r="E10" s="39">
        <f>VLOOKUP(C10,'Benchmark Run 1'!$B$2:$G$96,2,FALSE)</f>
        <v>24.64</v>
      </c>
      <c r="F10" s="35" t="str">
        <f>VLOOKUP(C10,'Benchmark Run 1'!$B$2:$G$96,3,FALSE)</f>
        <v>Undetermined</v>
      </c>
      <c r="G10" s="35" t="str">
        <f>VLOOKUP(C10,'Benchmark Run 1'!$B$2:$G$96,4,FALSE)</f>
        <v>Undetermined</v>
      </c>
      <c r="H10" s="35">
        <f>VLOOKUP(C10,'Benchmark Run 1'!$B$2:$G$96,5,FALSE)</f>
        <v>28.55</v>
      </c>
      <c r="I10" s="40" t="str">
        <f>VLOOKUP(C10,'Benchmark Run 1'!$B$2:$G$96,6,FALSE)</f>
        <v>C19+</v>
      </c>
      <c r="J10" s="38"/>
      <c r="K10" s="39">
        <f>VLOOKUP(C10,'Test Run 2'!$B$2:$G$96,2,FALSE)</f>
        <v>29.76</v>
      </c>
      <c r="L10" s="35" t="str">
        <f>VLOOKUP(C10,'Test Run 2'!$B$2:$G$96,3,FALSE)</f>
        <v>Undetermined</v>
      </c>
      <c r="M10" s="35" t="str">
        <f>VLOOKUP(C10,'Test Run 2'!$B$2:$G$96,4,FALSE)</f>
        <v>Undetermined</v>
      </c>
      <c r="N10" s="35">
        <f>VLOOKUP(C10,'Test Run 2'!$B$2:$G$96,5,FALSE)</f>
        <v>33.94</v>
      </c>
      <c r="O10" s="40" t="str">
        <f>VLOOKUP(C10,'Test Run 2'!$B$2:$G$96,6,FALSE)</f>
        <v>C19+</v>
      </c>
      <c r="P10" s="38"/>
      <c r="Q10" s="39">
        <f t="shared" si="1"/>
        <v>5.120000000000001</v>
      </c>
      <c r="R10" s="35" t="str">
        <f t="shared" si="2"/>
        <v>Not Applicable</v>
      </c>
      <c r="S10" s="35" t="str">
        <f t="shared" si="3"/>
        <v>Not Applicable</v>
      </c>
      <c r="T10" s="35">
        <f t="shared" si="4"/>
        <v>5.389999999999997</v>
      </c>
      <c r="U10" s="40" t="str">
        <f t="shared" si="5"/>
        <v>C19+</v>
      </c>
    </row>
    <row r="11" spans="1:21" x14ac:dyDescent="0.2">
      <c r="A11" s="60" t="s">
        <v>36</v>
      </c>
      <c r="B11" s="18">
        <v>10000</v>
      </c>
      <c r="C11" s="61">
        <v>1320811</v>
      </c>
      <c r="E11" s="43">
        <f>VLOOKUP(C11,'Benchmark Run 1'!$B$2:$G$96,2,FALSE)</f>
        <v>25.33</v>
      </c>
      <c r="F11" s="38" t="str">
        <f>VLOOKUP(C11,'Benchmark Run 1'!$B$2:$G$96,3,FALSE)</f>
        <v>Undetermined</v>
      </c>
      <c r="G11" s="38" t="str">
        <f>VLOOKUP(C11,'Benchmark Run 1'!$B$2:$G$96,4,FALSE)</f>
        <v>Undetermined</v>
      </c>
      <c r="H11" s="38">
        <f>VLOOKUP(C11,'Benchmark Run 1'!$B$2:$G$96,5,FALSE)</f>
        <v>29.29</v>
      </c>
      <c r="I11" s="44" t="str">
        <f>VLOOKUP(C11,'Benchmark Run 1'!$B$2:$G$96,6,FALSE)</f>
        <v>C19+</v>
      </c>
      <c r="J11" s="38"/>
      <c r="K11" s="43">
        <f>VLOOKUP(C11,'Test Run 2'!$B$2:$G$96,2,FALSE)</f>
        <v>26.77</v>
      </c>
      <c r="L11" s="38" t="str">
        <f>VLOOKUP(C11,'Test Run 2'!$B$2:$G$96,3,FALSE)</f>
        <v>Undetermined</v>
      </c>
      <c r="M11" s="38" t="str">
        <f>VLOOKUP(C11,'Test Run 2'!$B$2:$G$96,4,FALSE)</f>
        <v>Undetermined</v>
      </c>
      <c r="N11" s="38">
        <f>VLOOKUP(C11,'Test Run 2'!$B$2:$G$96,5,FALSE)</f>
        <v>34.31</v>
      </c>
      <c r="O11" s="44" t="str">
        <f>VLOOKUP(C11,'Test Run 2'!$B$2:$G$96,6,FALSE)</f>
        <v>C19+</v>
      </c>
      <c r="P11" s="38"/>
      <c r="Q11" s="43">
        <f t="shared" si="1"/>
        <v>1.4400000000000013</v>
      </c>
      <c r="R11" s="38" t="str">
        <f t="shared" si="2"/>
        <v>Not Applicable</v>
      </c>
      <c r="S11" s="38" t="str">
        <f t="shared" si="3"/>
        <v>Not Applicable</v>
      </c>
      <c r="T11" s="38">
        <f t="shared" si="4"/>
        <v>5.0200000000000031</v>
      </c>
      <c r="U11" s="44" t="str">
        <f t="shared" si="5"/>
        <v>C19+</v>
      </c>
    </row>
    <row r="12" spans="1:21" x14ac:dyDescent="0.2">
      <c r="A12" s="62" t="s">
        <v>36</v>
      </c>
      <c r="B12" s="19">
        <v>10000</v>
      </c>
      <c r="C12" s="63">
        <v>1320812</v>
      </c>
      <c r="E12" s="41">
        <f>VLOOKUP(C12,'Benchmark Run 1'!$B$2:$G$96,2,FALSE)</f>
        <v>25.52</v>
      </c>
      <c r="F12" s="36" t="str">
        <f>VLOOKUP(C12,'Benchmark Run 1'!$B$2:$G$96,3,FALSE)</f>
        <v>Undetermined</v>
      </c>
      <c r="G12" s="36" t="str">
        <f>VLOOKUP(C12,'Benchmark Run 1'!$B$2:$G$96,4,FALSE)</f>
        <v>Undetermined</v>
      </c>
      <c r="H12" s="36">
        <f>VLOOKUP(C12,'Benchmark Run 1'!$B$2:$G$96,5,FALSE)</f>
        <v>29.57</v>
      </c>
      <c r="I12" s="42" t="str">
        <f>VLOOKUP(C12,'Benchmark Run 1'!$B$2:$G$96,6,FALSE)</f>
        <v>C19+</v>
      </c>
      <c r="J12" s="38"/>
      <c r="K12" s="41">
        <f>VLOOKUP(C12,'Test Run 2'!$B$2:$G$96,2,FALSE)</f>
        <v>29.75</v>
      </c>
      <c r="L12" s="36" t="str">
        <f>VLOOKUP(C12,'Test Run 2'!$B$2:$G$96,3,FALSE)</f>
        <v>Undetermined</v>
      </c>
      <c r="M12" s="36" t="str">
        <f>VLOOKUP(C12,'Test Run 2'!$B$2:$G$96,4,FALSE)</f>
        <v>Undetermined</v>
      </c>
      <c r="N12" s="36">
        <f>VLOOKUP(C12,'Test Run 2'!$B$2:$G$96,5,FALSE)</f>
        <v>34.5</v>
      </c>
      <c r="O12" s="42" t="str">
        <f>VLOOKUP(C12,'Test Run 2'!$B$2:$G$96,6,FALSE)</f>
        <v>C19+</v>
      </c>
      <c r="P12" s="38"/>
      <c r="Q12" s="41">
        <f t="shared" si="1"/>
        <v>4.2300000000000004</v>
      </c>
      <c r="R12" s="36" t="str">
        <f t="shared" si="2"/>
        <v>Not Applicable</v>
      </c>
      <c r="S12" s="36" t="str">
        <f t="shared" si="3"/>
        <v>Not Applicable</v>
      </c>
      <c r="T12" s="36">
        <f t="shared" si="4"/>
        <v>4.93</v>
      </c>
      <c r="U12" s="42" t="str">
        <f t="shared" si="5"/>
        <v>C19+</v>
      </c>
    </row>
    <row r="13" spans="1:21" x14ac:dyDescent="0.2">
      <c r="A13" s="52"/>
      <c r="B13" s="37"/>
      <c r="C13" s="53"/>
      <c r="E13" s="43"/>
      <c r="F13" s="38"/>
      <c r="G13" s="38"/>
      <c r="H13" s="38"/>
      <c r="I13" s="44"/>
      <c r="J13" s="38"/>
      <c r="K13" s="43"/>
      <c r="L13" s="38"/>
      <c r="M13" s="38"/>
      <c r="N13" s="38"/>
      <c r="O13" s="44"/>
      <c r="P13" s="38"/>
      <c r="Q13" s="43"/>
      <c r="R13" s="38"/>
      <c r="S13" s="38"/>
      <c r="T13" s="38"/>
      <c r="U13" s="44"/>
    </row>
    <row r="14" spans="1:21" x14ac:dyDescent="0.2">
      <c r="A14" s="64" t="s">
        <v>37</v>
      </c>
      <c r="B14" s="20">
        <v>1000</v>
      </c>
      <c r="C14" s="65">
        <v>1336368</v>
      </c>
      <c r="E14" s="39">
        <f>VLOOKUP(C14,'Benchmark Run 1'!$B$2:$G$96,2,FALSE)</f>
        <v>25.49</v>
      </c>
      <c r="F14" s="35" t="str">
        <f>VLOOKUP(C14,'Benchmark Run 1'!$B$2:$G$96,3,FALSE)</f>
        <v>Undetermined</v>
      </c>
      <c r="G14" s="35" t="str">
        <f>VLOOKUP(C14,'Benchmark Run 1'!$B$2:$G$96,4,FALSE)</f>
        <v>Undetermined</v>
      </c>
      <c r="H14" s="35">
        <f>VLOOKUP(C14,'Benchmark Run 1'!$B$2:$G$96,5,FALSE)</f>
        <v>32.840000000000003</v>
      </c>
      <c r="I14" s="40" t="str">
        <f>VLOOKUP(C14,'Benchmark Run 1'!$B$2:$G$96,6,FALSE)</f>
        <v>C19+</v>
      </c>
      <c r="J14" s="38"/>
      <c r="K14" s="39">
        <f>VLOOKUP(C14,'Test Run 2'!$B$2:$G$96,2,FALSE)</f>
        <v>29.41</v>
      </c>
      <c r="L14" s="35" t="str">
        <f>VLOOKUP(C14,'Test Run 2'!$B$2:$G$96,3,FALSE)</f>
        <v>Undetermined</v>
      </c>
      <c r="M14" s="35" t="str">
        <f>VLOOKUP(C14,'Test Run 2'!$B$2:$G$96,4,FALSE)</f>
        <v>Undetermined</v>
      </c>
      <c r="N14" s="35">
        <f>VLOOKUP(C14,'Test Run 2'!$B$2:$G$96,5,FALSE)</f>
        <v>40.840000000000003</v>
      </c>
      <c r="O14" s="40" t="str">
        <f>VLOOKUP(C14,'Test Run 2'!$B$2:$G$96,6,FALSE)</f>
        <v>FluAB,RSV,C19 Not Detected</v>
      </c>
      <c r="P14" s="38"/>
      <c r="Q14" s="39">
        <f t="shared" si="1"/>
        <v>3.9200000000000017</v>
      </c>
      <c r="R14" s="35" t="str">
        <f t="shared" si="2"/>
        <v>Not Applicable</v>
      </c>
      <c r="S14" s="35" t="str">
        <f t="shared" si="3"/>
        <v>Not Applicable</v>
      </c>
      <c r="T14" s="35">
        <f t="shared" si="4"/>
        <v>8</v>
      </c>
      <c r="U14" s="40" t="str">
        <f t="shared" si="5"/>
        <v>Discrepancy</v>
      </c>
    </row>
    <row r="15" spans="1:21" x14ac:dyDescent="0.2">
      <c r="A15" s="66" t="s">
        <v>37</v>
      </c>
      <c r="B15" s="21">
        <v>1000</v>
      </c>
      <c r="C15" s="67">
        <v>1336369</v>
      </c>
      <c r="E15" s="43">
        <f>VLOOKUP(C15,'Benchmark Run 1'!$B$2:$G$96,2,FALSE)</f>
        <v>25.39</v>
      </c>
      <c r="F15" s="38" t="str">
        <f>VLOOKUP(C15,'Benchmark Run 1'!$B$2:$G$96,3,FALSE)</f>
        <v>Undetermined</v>
      </c>
      <c r="G15" s="38" t="str">
        <f>VLOOKUP(C15,'Benchmark Run 1'!$B$2:$G$96,4,FALSE)</f>
        <v>Undetermined</v>
      </c>
      <c r="H15" s="38">
        <f>VLOOKUP(C15,'Benchmark Run 1'!$B$2:$G$96,5,FALSE)</f>
        <v>33.21</v>
      </c>
      <c r="I15" s="44" t="str">
        <f>VLOOKUP(C15,'Benchmark Run 1'!$B$2:$G$96,6,FALSE)</f>
        <v>C19+</v>
      </c>
      <c r="J15" s="38"/>
      <c r="K15" s="43">
        <f>VLOOKUP(C15,'Test Run 2'!$B$2:$G$96,2,FALSE)</f>
        <v>29.25</v>
      </c>
      <c r="L15" s="38" t="str">
        <f>VLOOKUP(C15,'Test Run 2'!$B$2:$G$96,3,FALSE)</f>
        <v>Undetermined</v>
      </c>
      <c r="M15" s="38" t="str">
        <f>VLOOKUP(C15,'Test Run 2'!$B$2:$G$96,4,FALSE)</f>
        <v>Undetermined</v>
      </c>
      <c r="N15" s="38">
        <f>VLOOKUP(C15,'Test Run 2'!$B$2:$G$96,5,FALSE)</f>
        <v>40.49</v>
      </c>
      <c r="O15" s="44" t="str">
        <f>VLOOKUP(C15,'Test Run 2'!$B$2:$G$96,6,FALSE)</f>
        <v>FluAB,RSV,C19 Not Detected</v>
      </c>
      <c r="P15" s="38"/>
      <c r="Q15" s="43">
        <f t="shared" si="1"/>
        <v>3.8599999999999994</v>
      </c>
      <c r="R15" s="38" t="str">
        <f t="shared" si="2"/>
        <v>Not Applicable</v>
      </c>
      <c r="S15" s="38" t="str">
        <f t="shared" si="3"/>
        <v>Not Applicable</v>
      </c>
      <c r="T15" s="38">
        <f t="shared" si="4"/>
        <v>7.2800000000000011</v>
      </c>
      <c r="U15" s="44" t="str">
        <f t="shared" si="5"/>
        <v>Discrepancy</v>
      </c>
    </row>
    <row r="16" spans="1:21" x14ac:dyDescent="0.2">
      <c r="A16" s="68" t="s">
        <v>37</v>
      </c>
      <c r="B16" s="22">
        <v>1000</v>
      </c>
      <c r="C16" s="69">
        <v>1338669</v>
      </c>
      <c r="E16" s="41">
        <f>VLOOKUP(C16,'Benchmark Run 1'!$B$2:$G$96,2,FALSE)</f>
        <v>25.06</v>
      </c>
      <c r="F16" s="36" t="str">
        <f>VLOOKUP(C16,'Benchmark Run 1'!$B$2:$G$96,3,FALSE)</f>
        <v>Undetermined</v>
      </c>
      <c r="G16" s="36" t="str">
        <f>VLOOKUP(C16,'Benchmark Run 1'!$B$2:$G$96,4,FALSE)</f>
        <v>Undetermined</v>
      </c>
      <c r="H16" s="36">
        <f>VLOOKUP(C16,'Benchmark Run 1'!$B$2:$G$96,5,FALSE)</f>
        <v>32.65</v>
      </c>
      <c r="I16" s="42" t="str">
        <f>VLOOKUP(C16,'Benchmark Run 1'!$B$2:$G$96,6,FALSE)</f>
        <v>C19+</v>
      </c>
      <c r="J16" s="38"/>
      <c r="K16" s="41">
        <f>VLOOKUP(C16,'Test Run 2'!$B$2:$G$96,2,FALSE)</f>
        <v>29.4</v>
      </c>
      <c r="L16" s="36" t="str">
        <f>VLOOKUP(C16,'Test Run 2'!$B$2:$G$96,3,FALSE)</f>
        <v>Undetermined</v>
      </c>
      <c r="M16" s="36" t="str">
        <f>VLOOKUP(C16,'Test Run 2'!$B$2:$G$96,4,FALSE)</f>
        <v>Undetermined</v>
      </c>
      <c r="N16" s="36">
        <f>VLOOKUP(C16,'Test Run 2'!$B$2:$G$96,5,FALSE)</f>
        <v>36.72</v>
      </c>
      <c r="O16" s="42" t="str">
        <f>VLOOKUP(C16,'Test Run 2'!$B$2:$G$96,6,FALSE)</f>
        <v>C19+</v>
      </c>
      <c r="P16" s="38"/>
      <c r="Q16" s="41">
        <f t="shared" si="1"/>
        <v>4.34</v>
      </c>
      <c r="R16" s="36" t="str">
        <f t="shared" si="2"/>
        <v>Not Applicable</v>
      </c>
      <c r="S16" s="36" t="str">
        <f t="shared" si="3"/>
        <v>Not Applicable</v>
      </c>
      <c r="T16" s="36">
        <f t="shared" si="4"/>
        <v>4.07</v>
      </c>
      <c r="U16" s="42" t="str">
        <f t="shared" si="5"/>
        <v>C19+</v>
      </c>
    </row>
    <row r="17" spans="1:21" x14ac:dyDescent="0.2">
      <c r="A17" s="52"/>
      <c r="B17" s="37"/>
      <c r="C17" s="53"/>
      <c r="E17" s="43"/>
      <c r="F17" s="38"/>
      <c r="G17" s="38"/>
      <c r="H17" s="38"/>
      <c r="I17" s="44"/>
      <c r="J17" s="38"/>
      <c r="K17" s="43"/>
      <c r="L17" s="38"/>
      <c r="M17" s="38"/>
      <c r="N17" s="38"/>
      <c r="O17" s="44"/>
      <c r="P17" s="38"/>
      <c r="Q17" s="43"/>
      <c r="R17" s="38"/>
      <c r="S17" s="38"/>
      <c r="T17" s="38"/>
      <c r="U17" s="44"/>
    </row>
    <row r="18" spans="1:21" x14ac:dyDescent="0.2">
      <c r="A18" s="70" t="s">
        <v>38</v>
      </c>
      <c r="B18" s="23">
        <v>500</v>
      </c>
      <c r="C18" s="71">
        <v>1320804</v>
      </c>
      <c r="E18" s="39">
        <f>VLOOKUP(C18,'Benchmark Run 1'!$B$2:$G$96,2,FALSE)</f>
        <v>25.15</v>
      </c>
      <c r="F18" s="35" t="str">
        <f>VLOOKUP(C18,'Benchmark Run 1'!$B$2:$G$96,3,FALSE)</f>
        <v>Undetermined</v>
      </c>
      <c r="G18" s="35" t="str">
        <f>VLOOKUP(C18,'Benchmark Run 1'!$B$2:$G$96,4,FALSE)</f>
        <v>Undetermined</v>
      </c>
      <c r="H18" s="35">
        <f>VLOOKUP(C18,'Benchmark Run 1'!$B$2:$G$96,5,FALSE)</f>
        <v>33.79</v>
      </c>
      <c r="I18" s="40" t="str">
        <f>VLOOKUP(C18,'Benchmark Run 1'!$B$2:$G$96,6,FALSE)</f>
        <v>C19+</v>
      </c>
      <c r="J18" s="38"/>
      <c r="K18" s="39">
        <f>VLOOKUP(C18,'Test Run 2'!$B$2:$G$96,2,FALSE)</f>
        <v>29.26</v>
      </c>
      <c r="L18" s="35" t="str">
        <f>VLOOKUP(C18,'Test Run 2'!$B$2:$G$96,3,FALSE)</f>
        <v>Undetermined</v>
      </c>
      <c r="M18" s="35" t="str">
        <f>VLOOKUP(C18,'Test Run 2'!$B$2:$G$96,4,FALSE)</f>
        <v>Undetermined</v>
      </c>
      <c r="N18" s="35" t="str">
        <f>VLOOKUP(C18,'Test Run 2'!$B$2:$G$96,5,FALSE)</f>
        <v>Undetermined</v>
      </c>
      <c r="O18" s="40" t="str">
        <f>VLOOKUP(C18,'Test Run 2'!$B$2:$G$96,6,FALSE)</f>
        <v>FluAB,RSV,C19 Not Detected</v>
      </c>
      <c r="P18" s="38"/>
      <c r="Q18" s="39">
        <f t="shared" si="1"/>
        <v>4.110000000000003</v>
      </c>
      <c r="R18" s="35" t="str">
        <f t="shared" si="2"/>
        <v>Not Applicable</v>
      </c>
      <c r="S18" s="35" t="str">
        <f t="shared" si="3"/>
        <v>Not Applicable</v>
      </c>
      <c r="T18" s="35" t="str">
        <f t="shared" si="4"/>
        <v>Not Applicable</v>
      </c>
      <c r="U18" s="40" t="str">
        <f t="shared" si="5"/>
        <v>Discrepancy</v>
      </c>
    </row>
    <row r="19" spans="1:21" x14ac:dyDescent="0.2">
      <c r="A19" s="72" t="s">
        <v>38</v>
      </c>
      <c r="B19" s="24">
        <v>500</v>
      </c>
      <c r="C19" s="73">
        <v>1320805</v>
      </c>
      <c r="E19" s="43">
        <f>VLOOKUP(C19,'Benchmark Run 1'!$B$2:$G$96,2,FALSE)</f>
        <v>25.26</v>
      </c>
      <c r="F19" s="38" t="str">
        <f>VLOOKUP(C19,'Benchmark Run 1'!$B$2:$G$96,3,FALSE)</f>
        <v>Undetermined</v>
      </c>
      <c r="G19" s="38" t="str">
        <f>VLOOKUP(C19,'Benchmark Run 1'!$B$2:$G$96,4,FALSE)</f>
        <v>Undetermined</v>
      </c>
      <c r="H19" s="38">
        <f>VLOOKUP(C19,'Benchmark Run 1'!$B$2:$G$96,5,FALSE)</f>
        <v>33.700000000000003</v>
      </c>
      <c r="I19" s="44" t="str">
        <f>VLOOKUP(C19,'Benchmark Run 1'!$B$2:$G$96,6,FALSE)</f>
        <v>C19+</v>
      </c>
      <c r="J19" s="38"/>
      <c r="K19" s="43">
        <f>VLOOKUP(C19,'Test Run 2'!$B$2:$G$96,2,FALSE)</f>
        <v>29.61</v>
      </c>
      <c r="L19" s="38" t="str">
        <f>VLOOKUP(C19,'Test Run 2'!$B$2:$G$96,3,FALSE)</f>
        <v>Undetermined</v>
      </c>
      <c r="M19" s="38" t="str">
        <f>VLOOKUP(C19,'Test Run 2'!$B$2:$G$96,4,FALSE)</f>
        <v>Undetermined</v>
      </c>
      <c r="N19" s="38" t="str">
        <f>VLOOKUP(C19,'Test Run 2'!$B$2:$G$96,5,FALSE)</f>
        <v>Undetermined</v>
      </c>
      <c r="O19" s="44" t="str">
        <f>VLOOKUP(C19,'Test Run 2'!$B$2:$G$96,6,FALSE)</f>
        <v>FluAB,RSV,C19 Not Detected</v>
      </c>
      <c r="P19" s="38"/>
      <c r="Q19" s="43">
        <f t="shared" si="1"/>
        <v>4.3499999999999979</v>
      </c>
      <c r="R19" s="38" t="str">
        <f t="shared" si="2"/>
        <v>Not Applicable</v>
      </c>
      <c r="S19" s="38" t="str">
        <f t="shared" si="3"/>
        <v>Not Applicable</v>
      </c>
      <c r="T19" s="38" t="str">
        <f t="shared" si="4"/>
        <v>Not Applicable</v>
      </c>
      <c r="U19" s="44" t="str">
        <f t="shared" si="5"/>
        <v>Discrepancy</v>
      </c>
    </row>
    <row r="20" spans="1:21" x14ac:dyDescent="0.2">
      <c r="A20" s="74" t="s">
        <v>38</v>
      </c>
      <c r="B20" s="25">
        <v>500</v>
      </c>
      <c r="C20" s="75">
        <v>1320806</v>
      </c>
      <c r="E20" s="41">
        <f>VLOOKUP(C20,'Benchmark Run 1'!$B$2:$G$96,2,FALSE)</f>
        <v>25.11</v>
      </c>
      <c r="F20" s="36" t="str">
        <f>VLOOKUP(C20,'Benchmark Run 1'!$B$2:$G$96,3,FALSE)</f>
        <v>Undetermined</v>
      </c>
      <c r="G20" s="36" t="str">
        <f>VLOOKUP(C20,'Benchmark Run 1'!$B$2:$G$96,4,FALSE)</f>
        <v>Undetermined</v>
      </c>
      <c r="H20" s="36">
        <f>VLOOKUP(C20,'Benchmark Run 1'!$B$2:$G$96,5,FALSE)</f>
        <v>33.81</v>
      </c>
      <c r="I20" s="42" t="str">
        <f>VLOOKUP(C20,'Benchmark Run 1'!$B$2:$G$96,6,FALSE)</f>
        <v>C19+</v>
      </c>
      <c r="J20" s="38"/>
      <c r="K20" s="41">
        <f>VLOOKUP(C20,'Test Run 2'!$B$2:$G$96,2,FALSE)</f>
        <v>26.24</v>
      </c>
      <c r="L20" s="36" t="str">
        <f>VLOOKUP(C20,'Test Run 2'!$B$2:$G$96,3,FALSE)</f>
        <v>Undetermined</v>
      </c>
      <c r="M20" s="36" t="str">
        <f>VLOOKUP(C20,'Test Run 2'!$B$2:$G$96,4,FALSE)</f>
        <v>Undetermined</v>
      </c>
      <c r="N20" s="36">
        <f>VLOOKUP(C20,'Test Run 2'!$B$2:$G$96,5,FALSE)</f>
        <v>38.96</v>
      </c>
      <c r="O20" s="42" t="str">
        <f>VLOOKUP(C20,'Test Run 2'!$B$2:$G$96,6,FALSE)</f>
        <v>FluAB,RSV,C19 Not Detected</v>
      </c>
      <c r="P20" s="38"/>
      <c r="Q20" s="41">
        <f t="shared" si="1"/>
        <v>1.129999999999999</v>
      </c>
      <c r="R20" s="36" t="str">
        <f t="shared" si="2"/>
        <v>Not Applicable</v>
      </c>
      <c r="S20" s="36" t="str">
        <f t="shared" si="3"/>
        <v>Not Applicable</v>
      </c>
      <c r="T20" s="36">
        <f t="shared" si="4"/>
        <v>5.1499999999999986</v>
      </c>
      <c r="U20" s="42" t="str">
        <f t="shared" si="5"/>
        <v>Discrepancy</v>
      </c>
    </row>
    <row r="21" spans="1:21" x14ac:dyDescent="0.2">
      <c r="A21" s="52"/>
      <c r="B21" s="37"/>
      <c r="C21" s="53"/>
      <c r="E21" s="43"/>
      <c r="F21" s="38"/>
      <c r="G21" s="38"/>
      <c r="H21" s="38"/>
      <c r="I21" s="44"/>
      <c r="J21" s="38"/>
      <c r="K21" s="43"/>
      <c r="L21" s="38"/>
      <c r="M21" s="38"/>
      <c r="N21" s="38"/>
      <c r="O21" s="44"/>
      <c r="P21" s="38"/>
      <c r="Q21" s="43"/>
      <c r="R21" s="38"/>
      <c r="S21" s="38"/>
      <c r="T21" s="38"/>
      <c r="U21" s="44"/>
    </row>
    <row r="22" spans="1:21" ht="15" customHeight="1" x14ac:dyDescent="0.2">
      <c r="A22" s="76" t="s">
        <v>39</v>
      </c>
      <c r="B22" s="26">
        <v>0</v>
      </c>
      <c r="C22" s="77">
        <v>1320801</v>
      </c>
      <c r="E22" s="39">
        <f>VLOOKUP(C22,'Benchmark Run 1'!$B$2:$G$96,2,FALSE)</f>
        <v>25.32</v>
      </c>
      <c r="F22" s="35" t="str">
        <f>VLOOKUP(C22,'Benchmark Run 1'!$B$2:$G$96,3,FALSE)</f>
        <v>Undetermined</v>
      </c>
      <c r="G22" s="35" t="str">
        <f>VLOOKUP(C22,'Benchmark Run 1'!$B$2:$G$96,4,FALSE)</f>
        <v>Undetermined</v>
      </c>
      <c r="H22" s="35" t="str">
        <f>VLOOKUP(C22,'Benchmark Run 1'!$B$2:$G$96,5,FALSE)</f>
        <v>Undetermined</v>
      </c>
      <c r="I22" s="40" t="str">
        <f>VLOOKUP(C22,'Benchmark Run 1'!$B$2:$G$96,6,FALSE)</f>
        <v>FluAB,RSV,C19 Not Detected</v>
      </c>
      <c r="J22" s="38"/>
      <c r="K22" s="39">
        <f>VLOOKUP(C22,'Test Run 2'!$B$2:$G$96,2,FALSE)</f>
        <v>28.8</v>
      </c>
      <c r="L22" s="35" t="str">
        <f>VLOOKUP(C22,'Test Run 2'!$B$2:$G$96,3,FALSE)</f>
        <v>Undetermined</v>
      </c>
      <c r="M22" s="35" t="str">
        <f>VLOOKUP(C22,'Test Run 2'!$B$2:$G$96,4,FALSE)</f>
        <v>Undetermined</v>
      </c>
      <c r="N22" s="35" t="str">
        <f>VLOOKUP(C22,'Test Run 2'!$B$2:$G$96,5,FALSE)</f>
        <v>Undetermined</v>
      </c>
      <c r="O22" s="40" t="str">
        <f>VLOOKUP(C22,'Test Run 2'!$B$2:$G$96,6,FALSE)</f>
        <v>FluAB,RSV,C19 Not Detected</v>
      </c>
      <c r="P22" s="38"/>
      <c r="Q22" s="39">
        <f t="shared" si="1"/>
        <v>3.4800000000000004</v>
      </c>
      <c r="R22" s="35" t="str">
        <f t="shared" si="2"/>
        <v>Not Applicable</v>
      </c>
      <c r="S22" s="35" t="str">
        <f t="shared" si="3"/>
        <v>Not Applicable</v>
      </c>
      <c r="T22" s="35" t="str">
        <f t="shared" si="4"/>
        <v>Not Applicable</v>
      </c>
      <c r="U22" s="40" t="str">
        <f t="shared" si="5"/>
        <v>FluAB,RSV,C19 Not Detected</v>
      </c>
    </row>
    <row r="23" spans="1:21" x14ac:dyDescent="0.2">
      <c r="A23" s="78" t="s">
        <v>39</v>
      </c>
      <c r="B23" s="31">
        <v>0</v>
      </c>
      <c r="C23" s="79">
        <v>1320802</v>
      </c>
      <c r="E23" s="43">
        <f>VLOOKUP(C23,'Benchmark Run 1'!$B$2:$G$96,2,FALSE)</f>
        <v>25.35</v>
      </c>
      <c r="F23" s="38" t="str">
        <f>VLOOKUP(C23,'Benchmark Run 1'!$B$2:$G$96,3,FALSE)</f>
        <v>Undetermined</v>
      </c>
      <c r="G23" s="38" t="str">
        <f>VLOOKUP(C23,'Benchmark Run 1'!$B$2:$G$96,4,FALSE)</f>
        <v>Undetermined</v>
      </c>
      <c r="H23" s="38" t="str">
        <f>VLOOKUP(C23,'Benchmark Run 1'!$B$2:$G$96,5,FALSE)</f>
        <v>Undetermined</v>
      </c>
      <c r="I23" s="44" t="str">
        <f>VLOOKUP(C23,'Benchmark Run 1'!$B$2:$G$96,6,FALSE)</f>
        <v>FluAB,RSV,C19 Not Detected</v>
      </c>
      <c r="J23" s="38"/>
      <c r="K23" s="43">
        <f>VLOOKUP(C23,'Test Run 2'!$B$2:$G$96,2,FALSE)</f>
        <v>29.02</v>
      </c>
      <c r="L23" s="38" t="str">
        <f>VLOOKUP(C23,'Test Run 2'!$B$2:$G$96,3,FALSE)</f>
        <v>Undetermined</v>
      </c>
      <c r="M23" s="38" t="str">
        <f>VLOOKUP(C23,'Test Run 2'!$B$2:$G$96,4,FALSE)</f>
        <v>Undetermined</v>
      </c>
      <c r="N23" s="38" t="str">
        <f>VLOOKUP(C23,'Test Run 2'!$B$2:$G$96,5,FALSE)</f>
        <v>Undetermined</v>
      </c>
      <c r="O23" s="44" t="str">
        <f>VLOOKUP(C23,'Test Run 2'!$B$2:$G$96,6,FALSE)</f>
        <v>FluAB,RSV,C19 Not Detected</v>
      </c>
      <c r="P23" s="38"/>
      <c r="Q23" s="43">
        <f t="shared" si="1"/>
        <v>3.6699999999999982</v>
      </c>
      <c r="R23" s="38" t="str">
        <f t="shared" si="2"/>
        <v>Not Applicable</v>
      </c>
      <c r="S23" s="38" t="str">
        <f t="shared" si="3"/>
        <v>Not Applicable</v>
      </c>
      <c r="T23" s="38" t="str">
        <f t="shared" si="4"/>
        <v>Not Applicable</v>
      </c>
      <c r="U23" s="44" t="str">
        <f t="shared" si="5"/>
        <v>FluAB,RSV,C19 Not Detected</v>
      </c>
    </row>
    <row r="24" spans="1:21" x14ac:dyDescent="0.2">
      <c r="A24" s="80" t="s">
        <v>39</v>
      </c>
      <c r="B24" s="27">
        <v>0</v>
      </c>
      <c r="C24" s="81">
        <v>1320803</v>
      </c>
      <c r="E24" s="41">
        <f>VLOOKUP(C24,'Benchmark Run 1'!$B$2:$G$96,2,FALSE)</f>
        <v>25.11</v>
      </c>
      <c r="F24" s="36" t="str">
        <f>VLOOKUP(C24,'Benchmark Run 1'!$B$2:$G$96,3,FALSE)</f>
        <v>Undetermined</v>
      </c>
      <c r="G24" s="36" t="str">
        <f>VLOOKUP(C24,'Benchmark Run 1'!$B$2:$G$96,4,FALSE)</f>
        <v>Undetermined</v>
      </c>
      <c r="H24" s="36" t="str">
        <f>VLOOKUP(C24,'Benchmark Run 1'!$B$2:$G$96,5,FALSE)</f>
        <v>Undetermined</v>
      </c>
      <c r="I24" s="42" t="str">
        <f>VLOOKUP(C24,'Benchmark Run 1'!$B$2:$G$96,6,FALSE)</f>
        <v>FluAB,RSV,C19 Not Detected</v>
      </c>
      <c r="J24" s="38"/>
      <c r="K24" s="41">
        <f>VLOOKUP(C24,'Test Run 2'!$B$2:$G$96,2,FALSE)</f>
        <v>28.98</v>
      </c>
      <c r="L24" s="36" t="str">
        <f>VLOOKUP(C24,'Test Run 2'!$B$2:$G$96,3,FALSE)</f>
        <v>Undetermined</v>
      </c>
      <c r="M24" s="36" t="str">
        <f>VLOOKUP(C24,'Test Run 2'!$B$2:$G$96,4,FALSE)</f>
        <v>Undetermined</v>
      </c>
      <c r="N24" s="36" t="str">
        <f>VLOOKUP(C24,'Test Run 2'!$B$2:$G$96,5,FALSE)</f>
        <v>Undetermined</v>
      </c>
      <c r="O24" s="42" t="str">
        <f>VLOOKUP(C24,'Test Run 2'!$B$2:$G$96,6,FALSE)</f>
        <v>FluAB,RSV,C19 Not Detected</v>
      </c>
      <c r="P24" s="38"/>
      <c r="Q24" s="41">
        <f t="shared" si="1"/>
        <v>3.870000000000001</v>
      </c>
      <c r="R24" s="36" t="str">
        <f t="shared" si="2"/>
        <v>Not Applicable</v>
      </c>
      <c r="S24" s="36" t="str">
        <f t="shared" si="3"/>
        <v>Not Applicable</v>
      </c>
      <c r="T24" s="36" t="str">
        <f t="shared" si="4"/>
        <v>Not Applicable</v>
      </c>
      <c r="U24" s="42" t="str">
        <f t="shared" si="5"/>
        <v>FluAB,RSV,C19 Not Detected</v>
      </c>
    </row>
    <row r="25" spans="1:21" x14ac:dyDescent="0.2">
      <c r="A25" s="52"/>
      <c r="B25" s="37"/>
      <c r="C25" s="53"/>
      <c r="E25" s="43"/>
      <c r="F25" s="38"/>
      <c r="G25" s="38"/>
      <c r="H25" s="38"/>
      <c r="I25" s="44"/>
      <c r="J25" s="38"/>
      <c r="K25" s="43"/>
      <c r="L25" s="38"/>
      <c r="M25" s="38"/>
      <c r="N25" s="38"/>
      <c r="O25" s="44"/>
      <c r="P25" s="38"/>
      <c r="Q25" s="43"/>
      <c r="R25" s="38"/>
      <c r="S25" s="38"/>
      <c r="T25" s="38"/>
      <c r="U25" s="44"/>
    </row>
    <row r="26" spans="1:21" x14ac:dyDescent="0.2">
      <c r="A26" s="82" t="s">
        <v>45</v>
      </c>
      <c r="B26" s="28"/>
      <c r="C26" s="83" t="s">
        <v>19</v>
      </c>
      <c r="E26" s="39">
        <f>VLOOKUP(C26,'Benchmark Run 1'!$B$2:$G$96,2,FALSE)</f>
        <v>25.78</v>
      </c>
      <c r="F26" s="35" t="str">
        <f>VLOOKUP(C26,'Benchmark Run 1'!$B$2:$G$96,3,FALSE)</f>
        <v>Undetermined</v>
      </c>
      <c r="G26" s="35" t="str">
        <f>VLOOKUP(C26,'Benchmark Run 1'!$B$2:$G$96,4,FALSE)</f>
        <v>Undetermined</v>
      </c>
      <c r="H26" s="35">
        <f>VLOOKUP(C26,'Benchmark Run 1'!$B$2:$G$96,5,FALSE)</f>
        <v>19.579999999999998</v>
      </c>
      <c r="I26" s="40" t="str">
        <f>VLOOKUP(C26,'Benchmark Run 1'!$B$2:$G$96,6,FALSE)</f>
        <v>C19+</v>
      </c>
      <c r="J26" s="38"/>
      <c r="K26" s="39">
        <f>VLOOKUP(C26,'Test Run 2'!$B$2:$G$96,2,FALSE)</f>
        <v>30.32</v>
      </c>
      <c r="L26" s="35" t="str">
        <f>VLOOKUP(C26,'Test Run 2'!$B$2:$G$96,3,FALSE)</f>
        <v>Undetermined</v>
      </c>
      <c r="M26" s="35" t="str">
        <f>VLOOKUP(C26,'Test Run 2'!$B$2:$G$96,4,FALSE)</f>
        <v>Undetermined</v>
      </c>
      <c r="N26" s="35">
        <f>VLOOKUP(C26,'Test Run 2'!$B$2:$G$96,5,FALSE)</f>
        <v>24.39</v>
      </c>
      <c r="O26" s="40" t="str">
        <f>VLOOKUP(C26,'Test Run 2'!$B$2:$G$96,6,FALSE)</f>
        <v>C19+</v>
      </c>
      <c r="P26" s="38"/>
      <c r="Q26" s="39">
        <f t="shared" si="1"/>
        <v>4.5399999999999991</v>
      </c>
      <c r="R26" s="35" t="str">
        <f t="shared" si="2"/>
        <v>Not Applicable</v>
      </c>
      <c r="S26" s="35" t="str">
        <f t="shared" si="3"/>
        <v>Not Applicable</v>
      </c>
      <c r="T26" s="35">
        <f t="shared" si="4"/>
        <v>4.8100000000000023</v>
      </c>
      <c r="U26" s="40" t="str">
        <f t="shared" si="5"/>
        <v>C19+</v>
      </c>
    </row>
    <row r="27" spans="1:21" x14ac:dyDescent="0.2">
      <c r="A27" s="84" t="s">
        <v>45</v>
      </c>
      <c r="B27" s="29"/>
      <c r="C27" s="85" t="s">
        <v>20</v>
      </c>
      <c r="E27" s="43">
        <f>VLOOKUP(C27,'Benchmark Run 1'!$B$2:$G$96,2,FALSE)</f>
        <v>25.52</v>
      </c>
      <c r="F27" s="38" t="str">
        <f>VLOOKUP(C27,'Benchmark Run 1'!$B$2:$G$96,3,FALSE)</f>
        <v>Undetermined</v>
      </c>
      <c r="G27" s="38" t="str">
        <f>VLOOKUP(C27,'Benchmark Run 1'!$B$2:$G$96,4,FALSE)</f>
        <v>Undetermined</v>
      </c>
      <c r="H27" s="38">
        <f>VLOOKUP(C27,'Benchmark Run 1'!$B$2:$G$96,5,FALSE)</f>
        <v>21.17</v>
      </c>
      <c r="I27" s="44" t="str">
        <f>VLOOKUP(C27,'Benchmark Run 1'!$B$2:$G$96,6,FALSE)</f>
        <v>C19+</v>
      </c>
      <c r="J27" s="38"/>
      <c r="K27" s="43">
        <f>VLOOKUP(C27,'Test Run 2'!$B$2:$G$96,2,FALSE)</f>
        <v>30.79</v>
      </c>
      <c r="L27" s="38" t="str">
        <f>VLOOKUP(C27,'Test Run 2'!$B$2:$G$96,3,FALSE)</f>
        <v>Undetermined</v>
      </c>
      <c r="M27" s="38" t="str">
        <f>VLOOKUP(C27,'Test Run 2'!$B$2:$G$96,4,FALSE)</f>
        <v>Undetermined</v>
      </c>
      <c r="N27" s="38">
        <f>VLOOKUP(C27,'Test Run 2'!$B$2:$G$96,5,FALSE)</f>
        <v>27.69</v>
      </c>
      <c r="O27" s="44" t="str">
        <f>VLOOKUP(C27,'Test Run 2'!$B$2:$G$96,6,FALSE)</f>
        <v>C19+</v>
      </c>
      <c r="P27" s="38"/>
      <c r="Q27" s="43">
        <f t="shared" si="1"/>
        <v>5.27</v>
      </c>
      <c r="R27" s="38" t="str">
        <f t="shared" si="2"/>
        <v>Not Applicable</v>
      </c>
      <c r="S27" s="38" t="str">
        <f t="shared" si="3"/>
        <v>Not Applicable</v>
      </c>
      <c r="T27" s="38">
        <f t="shared" si="4"/>
        <v>6.52</v>
      </c>
      <c r="U27" s="44" t="str">
        <f t="shared" si="5"/>
        <v>C19+</v>
      </c>
    </row>
    <row r="28" spans="1:21" x14ac:dyDescent="0.2">
      <c r="A28" s="84" t="s">
        <v>45</v>
      </c>
      <c r="B28" s="29"/>
      <c r="C28" s="85" t="s">
        <v>21</v>
      </c>
      <c r="E28" s="43">
        <f>VLOOKUP(C28,'Benchmark Run 1'!$B$2:$G$96,2,FALSE)</f>
        <v>26.21</v>
      </c>
      <c r="F28" s="38" t="str">
        <f>VLOOKUP(C28,'Benchmark Run 1'!$B$2:$G$96,3,FALSE)</f>
        <v>Undetermined</v>
      </c>
      <c r="G28" s="38" t="str">
        <f>VLOOKUP(C28,'Benchmark Run 1'!$B$2:$G$96,4,FALSE)</f>
        <v>Undetermined</v>
      </c>
      <c r="H28" s="38">
        <f>VLOOKUP(C28,'Benchmark Run 1'!$B$2:$G$96,5,FALSE)</f>
        <v>22.88</v>
      </c>
      <c r="I28" s="44" t="str">
        <f>VLOOKUP(C28,'Benchmark Run 1'!$B$2:$G$96,6,FALSE)</f>
        <v>C19+</v>
      </c>
      <c r="J28" s="38"/>
      <c r="K28" s="43">
        <f>VLOOKUP(C28,'Test Run 2'!$B$2:$G$96,2,FALSE)</f>
        <v>31.68</v>
      </c>
      <c r="L28" s="38" t="str">
        <f>VLOOKUP(C28,'Test Run 2'!$B$2:$G$96,3,FALSE)</f>
        <v>Undetermined</v>
      </c>
      <c r="M28" s="38" t="str">
        <f>VLOOKUP(C28,'Test Run 2'!$B$2:$G$96,4,FALSE)</f>
        <v>Undetermined</v>
      </c>
      <c r="N28" s="38">
        <f>VLOOKUP(C28,'Test Run 2'!$B$2:$G$96,5,FALSE)</f>
        <v>27.74</v>
      </c>
      <c r="O28" s="44" t="str">
        <f>VLOOKUP(C28,'Test Run 2'!$B$2:$G$96,6,FALSE)</f>
        <v>C19+</v>
      </c>
      <c r="P28" s="38"/>
      <c r="Q28" s="43">
        <f t="shared" si="1"/>
        <v>5.4699999999999989</v>
      </c>
      <c r="R28" s="38" t="str">
        <f t="shared" si="2"/>
        <v>Not Applicable</v>
      </c>
      <c r="S28" s="38" t="str">
        <f t="shared" si="3"/>
        <v>Not Applicable</v>
      </c>
      <c r="T28" s="38">
        <f t="shared" si="4"/>
        <v>4.8599999999999994</v>
      </c>
      <c r="U28" s="44" t="str">
        <f t="shared" si="5"/>
        <v>C19+</v>
      </c>
    </row>
    <row r="29" spans="1:21" x14ac:dyDescent="0.2">
      <c r="A29" s="84" t="s">
        <v>45</v>
      </c>
      <c r="B29" s="29"/>
      <c r="C29" s="85" t="s">
        <v>23</v>
      </c>
      <c r="E29" s="43">
        <f>VLOOKUP(C29,'Benchmark Run 1'!$B$2:$G$96,2,FALSE)</f>
        <v>25.53</v>
      </c>
      <c r="F29" s="38" t="str">
        <f>VLOOKUP(C29,'Benchmark Run 1'!$B$2:$G$96,3,FALSE)</f>
        <v>Undetermined</v>
      </c>
      <c r="G29" s="38" t="str">
        <f>VLOOKUP(C29,'Benchmark Run 1'!$B$2:$G$96,4,FALSE)</f>
        <v>Undetermined</v>
      </c>
      <c r="H29" s="38">
        <f>VLOOKUP(C29,'Benchmark Run 1'!$B$2:$G$96,5,FALSE)</f>
        <v>26.27</v>
      </c>
      <c r="I29" s="44" t="str">
        <f>VLOOKUP(C29,'Benchmark Run 1'!$B$2:$G$96,6,FALSE)</f>
        <v>C19+</v>
      </c>
      <c r="J29" s="38"/>
      <c r="K29" s="43">
        <f>VLOOKUP(C29,'Test Run 2'!$B$2:$G$96,2,FALSE)</f>
        <v>28.81</v>
      </c>
      <c r="L29" s="38" t="str">
        <f>VLOOKUP(C29,'Test Run 2'!$B$2:$G$96,3,FALSE)</f>
        <v>Undetermined</v>
      </c>
      <c r="M29" s="38" t="str">
        <f>VLOOKUP(C29,'Test Run 2'!$B$2:$G$96,4,FALSE)</f>
        <v>Undetermined</v>
      </c>
      <c r="N29" s="38">
        <f>VLOOKUP(C29,'Test Run 2'!$B$2:$G$96,5,FALSE)</f>
        <v>29.23</v>
      </c>
      <c r="O29" s="44" t="str">
        <f>VLOOKUP(C29,'Test Run 2'!$B$2:$G$96,6,FALSE)</f>
        <v>C19+</v>
      </c>
      <c r="P29" s="38"/>
      <c r="Q29" s="43">
        <f t="shared" si="1"/>
        <v>3.2799999999999976</v>
      </c>
      <c r="R29" s="38" t="str">
        <f t="shared" si="2"/>
        <v>Not Applicable</v>
      </c>
      <c r="S29" s="38" t="str">
        <f t="shared" si="3"/>
        <v>Not Applicable</v>
      </c>
      <c r="T29" s="38">
        <f t="shared" si="4"/>
        <v>2.9600000000000009</v>
      </c>
      <c r="U29" s="44" t="str">
        <f t="shared" si="5"/>
        <v>C19+</v>
      </c>
    </row>
    <row r="30" spans="1:21" x14ac:dyDescent="0.2">
      <c r="A30" s="84" t="s">
        <v>45</v>
      </c>
      <c r="B30" s="29"/>
      <c r="C30" s="85" t="s">
        <v>24</v>
      </c>
      <c r="E30" s="43">
        <f>VLOOKUP(C30,'Benchmark Run 1'!$B$2:$G$96,2,FALSE)</f>
        <v>26.08</v>
      </c>
      <c r="F30" s="38" t="str">
        <f>VLOOKUP(C30,'Benchmark Run 1'!$B$2:$G$96,3,FALSE)</f>
        <v>Undetermined</v>
      </c>
      <c r="G30" s="38" t="str">
        <f>VLOOKUP(C30,'Benchmark Run 1'!$B$2:$G$96,4,FALSE)</f>
        <v>Undetermined</v>
      </c>
      <c r="H30" s="38">
        <f>VLOOKUP(C30,'Benchmark Run 1'!$B$2:$G$96,5,FALSE)</f>
        <v>26.49</v>
      </c>
      <c r="I30" s="44" t="str">
        <f>VLOOKUP(C30,'Benchmark Run 1'!$B$2:$G$96,6,FALSE)</f>
        <v>C19+</v>
      </c>
      <c r="J30" s="38"/>
      <c r="K30" s="43">
        <f>VLOOKUP(C30,'Test Run 2'!$B$2:$G$96,2,FALSE)</f>
        <v>31.63</v>
      </c>
      <c r="L30" s="38" t="str">
        <f>VLOOKUP(C30,'Test Run 2'!$B$2:$G$96,3,FALSE)</f>
        <v>Undetermined</v>
      </c>
      <c r="M30" s="38" t="str">
        <f>VLOOKUP(C30,'Test Run 2'!$B$2:$G$96,4,FALSE)</f>
        <v>Undetermined</v>
      </c>
      <c r="N30" s="38">
        <f>VLOOKUP(C30,'Test Run 2'!$B$2:$G$96,5,FALSE)</f>
        <v>32.369999999999997</v>
      </c>
      <c r="O30" s="44" t="str">
        <f>VLOOKUP(C30,'Test Run 2'!$B$2:$G$96,6,FALSE)</f>
        <v>C19+</v>
      </c>
      <c r="P30" s="38"/>
      <c r="Q30" s="43">
        <f t="shared" si="1"/>
        <v>5.5500000000000007</v>
      </c>
      <c r="R30" s="38" t="str">
        <f t="shared" si="2"/>
        <v>Not Applicable</v>
      </c>
      <c r="S30" s="38" t="str">
        <f t="shared" si="3"/>
        <v>Not Applicable</v>
      </c>
      <c r="T30" s="38">
        <f t="shared" si="4"/>
        <v>5.879999999999999</v>
      </c>
      <c r="U30" s="44" t="str">
        <f t="shared" si="5"/>
        <v>C19+</v>
      </c>
    </row>
    <row r="31" spans="1:21" x14ac:dyDescent="0.2">
      <c r="A31" s="84" t="s">
        <v>45</v>
      </c>
      <c r="B31" s="29"/>
      <c r="C31" s="85" t="s">
        <v>25</v>
      </c>
      <c r="E31" s="43">
        <f>VLOOKUP(C31,'Benchmark Run 1'!$B$2:$G$96,2,FALSE)</f>
        <v>25.83</v>
      </c>
      <c r="F31" s="38" t="str">
        <f>VLOOKUP(C31,'Benchmark Run 1'!$B$2:$G$96,3,FALSE)</f>
        <v>Undetermined</v>
      </c>
      <c r="G31" s="38" t="str">
        <f>VLOOKUP(C31,'Benchmark Run 1'!$B$2:$G$96,4,FALSE)</f>
        <v>Undetermined</v>
      </c>
      <c r="H31" s="38">
        <f>VLOOKUP(C31,'Benchmark Run 1'!$B$2:$G$96,5,FALSE)</f>
        <v>31.7</v>
      </c>
      <c r="I31" s="44" t="str">
        <f>VLOOKUP(C31,'Benchmark Run 1'!$B$2:$G$96,6,FALSE)</f>
        <v>C19+</v>
      </c>
      <c r="J31" s="38"/>
      <c r="K31" s="43">
        <f>VLOOKUP(C31,'Test Run 2'!$B$2:$G$96,2,FALSE)</f>
        <v>29.71</v>
      </c>
      <c r="L31" s="38" t="str">
        <f>VLOOKUP(C31,'Test Run 2'!$B$2:$G$96,3,FALSE)</f>
        <v>Undetermined</v>
      </c>
      <c r="M31" s="38" t="str">
        <f>VLOOKUP(C31,'Test Run 2'!$B$2:$G$96,4,FALSE)</f>
        <v>Undetermined</v>
      </c>
      <c r="N31" s="38">
        <f>VLOOKUP(C31,'Test Run 2'!$B$2:$G$96,5,FALSE)</f>
        <v>43.09</v>
      </c>
      <c r="O31" s="44" t="str">
        <f>VLOOKUP(C31,'Test Run 2'!$B$2:$G$96,6,FALSE)</f>
        <v>FluAB,RSV,C19 Not Detected</v>
      </c>
      <c r="P31" s="38"/>
      <c r="Q31" s="43">
        <f t="shared" si="1"/>
        <v>3.8800000000000026</v>
      </c>
      <c r="R31" s="38" t="str">
        <f t="shared" si="2"/>
        <v>Not Applicable</v>
      </c>
      <c r="S31" s="38" t="str">
        <f t="shared" si="3"/>
        <v>Not Applicable</v>
      </c>
      <c r="T31" s="38">
        <f t="shared" si="4"/>
        <v>11.390000000000004</v>
      </c>
      <c r="U31" s="44" t="str">
        <f t="shared" si="5"/>
        <v>Discrepancy</v>
      </c>
    </row>
    <row r="32" spans="1:21" x14ac:dyDescent="0.2">
      <c r="A32" s="84" t="s">
        <v>45</v>
      </c>
      <c r="B32" s="29"/>
      <c r="C32" s="85" t="s">
        <v>27</v>
      </c>
      <c r="E32" s="43">
        <f>VLOOKUP(C32,'Benchmark Run 1'!$B$2:$G$96,2,FALSE)</f>
        <v>25.79</v>
      </c>
      <c r="F32" s="38" t="str">
        <f>VLOOKUP(C32,'Benchmark Run 1'!$B$2:$G$96,3,FALSE)</f>
        <v>Undetermined</v>
      </c>
      <c r="G32" s="38" t="str">
        <f>VLOOKUP(C32,'Benchmark Run 1'!$B$2:$G$96,4,FALSE)</f>
        <v>Undetermined</v>
      </c>
      <c r="H32" s="38">
        <f>VLOOKUP(C32,'Benchmark Run 1'!$B$2:$G$96,5,FALSE)</f>
        <v>27.31</v>
      </c>
      <c r="I32" s="44" t="str">
        <f>VLOOKUP(C32,'Benchmark Run 1'!$B$2:$G$96,6,FALSE)</f>
        <v>C19+</v>
      </c>
      <c r="J32" s="38"/>
      <c r="K32" s="43">
        <f>VLOOKUP(C32,'Test Run 2'!$B$2:$G$96,2,FALSE)</f>
        <v>31.59</v>
      </c>
      <c r="L32" s="38" t="str">
        <f>VLOOKUP(C32,'Test Run 2'!$B$2:$G$96,3,FALSE)</f>
        <v>Undetermined</v>
      </c>
      <c r="M32" s="38" t="str">
        <f>VLOOKUP(C32,'Test Run 2'!$B$2:$G$96,4,FALSE)</f>
        <v>Undetermined</v>
      </c>
      <c r="N32" s="38">
        <f>VLOOKUP(C32,'Test Run 2'!$B$2:$G$96,5,FALSE)</f>
        <v>32.57</v>
      </c>
      <c r="O32" s="44" t="str">
        <f>VLOOKUP(C32,'Test Run 2'!$B$2:$G$96,6,FALSE)</f>
        <v>C19+</v>
      </c>
      <c r="P32" s="38"/>
      <c r="Q32" s="43">
        <f t="shared" si="1"/>
        <v>5.8000000000000007</v>
      </c>
      <c r="R32" s="38" t="str">
        <f t="shared" si="2"/>
        <v>Not Applicable</v>
      </c>
      <c r="S32" s="38" t="str">
        <f t="shared" si="3"/>
        <v>Not Applicable</v>
      </c>
      <c r="T32" s="38">
        <f t="shared" si="4"/>
        <v>5.2600000000000016</v>
      </c>
      <c r="U32" s="44" t="str">
        <f t="shared" si="5"/>
        <v>C19+</v>
      </c>
    </row>
    <row r="33" spans="1:21" x14ac:dyDescent="0.2">
      <c r="A33" s="84" t="s">
        <v>45</v>
      </c>
      <c r="B33" s="29"/>
      <c r="C33" s="85" t="s">
        <v>28</v>
      </c>
      <c r="E33" s="43">
        <f>VLOOKUP(C33,'Benchmark Run 1'!$B$2:$G$96,2,FALSE)</f>
        <v>25.31</v>
      </c>
      <c r="F33" s="38" t="str">
        <f>VLOOKUP(C33,'Benchmark Run 1'!$B$2:$G$96,3,FALSE)</f>
        <v>Undetermined</v>
      </c>
      <c r="G33" s="38" t="str">
        <f>VLOOKUP(C33,'Benchmark Run 1'!$B$2:$G$96,4,FALSE)</f>
        <v>Undetermined</v>
      </c>
      <c r="H33" s="38" t="str">
        <f>VLOOKUP(C33,'Benchmark Run 1'!$B$2:$G$96,5,FALSE)</f>
        <v>Undetermined</v>
      </c>
      <c r="I33" s="44" t="str">
        <f>VLOOKUP(C33,'Benchmark Run 1'!$B$2:$G$96,6,FALSE)</f>
        <v>FluAB,RSV,C19 Not Detected</v>
      </c>
      <c r="J33" s="38"/>
      <c r="K33" s="43">
        <f>VLOOKUP(C33,'Test Run 2'!$B$2:$G$96,2,FALSE)</f>
        <v>28.4</v>
      </c>
      <c r="L33" s="38" t="str">
        <f>VLOOKUP(C33,'Test Run 2'!$B$2:$G$96,3,FALSE)</f>
        <v>Undetermined</v>
      </c>
      <c r="M33" s="38" t="str">
        <f>VLOOKUP(C33,'Test Run 2'!$B$2:$G$96,4,FALSE)</f>
        <v>Undetermined</v>
      </c>
      <c r="N33" s="38" t="str">
        <f>VLOOKUP(C33,'Test Run 2'!$B$2:$G$96,5,FALSE)</f>
        <v>Undetermined</v>
      </c>
      <c r="O33" s="44" t="str">
        <f>VLOOKUP(C33,'Test Run 2'!$B$2:$G$96,6,FALSE)</f>
        <v>FluAB,RSV,C19 Not Detected</v>
      </c>
      <c r="P33" s="38"/>
      <c r="Q33" s="43">
        <f t="shared" si="1"/>
        <v>3.09</v>
      </c>
      <c r="R33" s="38" t="str">
        <f t="shared" si="2"/>
        <v>Not Applicable</v>
      </c>
      <c r="S33" s="38" t="str">
        <f t="shared" si="3"/>
        <v>Not Applicable</v>
      </c>
      <c r="T33" s="38" t="str">
        <f t="shared" si="4"/>
        <v>Not Applicable</v>
      </c>
      <c r="U33" s="44" t="str">
        <f t="shared" si="5"/>
        <v>FluAB,RSV,C19 Not Detected</v>
      </c>
    </row>
    <row r="34" spans="1:21" x14ac:dyDescent="0.2">
      <c r="A34" s="86" t="s">
        <v>45</v>
      </c>
      <c r="B34" s="30"/>
      <c r="C34" s="87" t="s">
        <v>29</v>
      </c>
      <c r="E34" s="41">
        <f>VLOOKUP(C34,'Benchmark Run 1'!$B$2:$G$96,2,FALSE)</f>
        <v>26.28</v>
      </c>
      <c r="F34" s="36" t="str">
        <f>VLOOKUP(C34,'Benchmark Run 1'!$B$2:$G$96,3,FALSE)</f>
        <v>Undetermined</v>
      </c>
      <c r="G34" s="36" t="str">
        <f>VLOOKUP(C34,'Benchmark Run 1'!$B$2:$G$96,4,FALSE)</f>
        <v>Undetermined</v>
      </c>
      <c r="H34" s="36" t="str">
        <f>VLOOKUP(C34,'Benchmark Run 1'!$B$2:$G$96,5,FALSE)</f>
        <v>Undetermined</v>
      </c>
      <c r="I34" s="42" t="str">
        <f>VLOOKUP(C34,'Benchmark Run 1'!$B$2:$G$96,6,FALSE)</f>
        <v>FluAB,RSV,C19 Not Detected</v>
      </c>
      <c r="J34" s="38"/>
      <c r="K34" s="41">
        <f>VLOOKUP(C34,'Test Run 2'!$B$2:$G$96,2,FALSE)</f>
        <v>30.08</v>
      </c>
      <c r="L34" s="36" t="str">
        <f>VLOOKUP(C34,'Test Run 2'!$B$2:$G$96,3,FALSE)</f>
        <v>Undetermined</v>
      </c>
      <c r="M34" s="36" t="str">
        <f>VLOOKUP(C34,'Test Run 2'!$B$2:$G$96,4,FALSE)</f>
        <v>Undetermined</v>
      </c>
      <c r="N34" s="36" t="str">
        <f>VLOOKUP(C34,'Test Run 2'!$B$2:$G$96,5,FALSE)</f>
        <v>Undetermined</v>
      </c>
      <c r="O34" s="42" t="str">
        <f>VLOOKUP(C34,'Test Run 2'!$B$2:$G$96,6,FALSE)</f>
        <v>FluAB,RSV,C19 Not Detected</v>
      </c>
      <c r="P34" s="38"/>
      <c r="Q34" s="41">
        <f t="shared" si="1"/>
        <v>3.7999999999999972</v>
      </c>
      <c r="R34" s="36" t="str">
        <f t="shared" si="2"/>
        <v>Not Applicable</v>
      </c>
      <c r="S34" s="36" t="str">
        <f t="shared" si="3"/>
        <v>Not Applicable</v>
      </c>
      <c r="T34" s="36" t="str">
        <f t="shared" si="4"/>
        <v>Not Applicable</v>
      </c>
      <c r="U34" s="42" t="str">
        <f t="shared" si="5"/>
        <v>FluAB,RSV,C19 Not Detected</v>
      </c>
    </row>
    <row r="35" spans="1:21" x14ac:dyDescent="0.2">
      <c r="A35" s="52"/>
      <c r="B35" s="37"/>
      <c r="C35" s="53"/>
      <c r="E35" s="43"/>
      <c r="F35" s="38"/>
      <c r="G35" s="38"/>
      <c r="H35" s="38"/>
      <c r="I35" s="44"/>
      <c r="J35" s="38"/>
      <c r="K35" s="43"/>
      <c r="L35" s="38"/>
      <c r="M35" s="38"/>
      <c r="N35" s="38"/>
      <c r="O35" s="44"/>
      <c r="P35" s="38"/>
      <c r="Q35" s="43"/>
      <c r="R35" s="38"/>
      <c r="S35" s="38"/>
      <c r="T35" s="38"/>
      <c r="U35" s="44"/>
    </row>
    <row r="36" spans="1:21" x14ac:dyDescent="0.2">
      <c r="A36" s="88" t="s">
        <v>40</v>
      </c>
      <c r="B36" s="32">
        <v>0</v>
      </c>
      <c r="C36" s="89">
        <v>1320742</v>
      </c>
      <c r="E36" s="39">
        <f>VLOOKUP(C36,'Benchmark Run 1'!$B$2:$G$96,2,FALSE)</f>
        <v>25.14</v>
      </c>
      <c r="F36" s="35" t="str">
        <f>VLOOKUP(C36,'Benchmark Run 1'!$B$2:$G$96,3,FALSE)</f>
        <v>Undetermined</v>
      </c>
      <c r="G36" s="35" t="str">
        <f>VLOOKUP(C36,'Benchmark Run 1'!$B$2:$G$96,4,FALSE)</f>
        <v>Undetermined</v>
      </c>
      <c r="H36" s="35" t="str">
        <f>VLOOKUP(C36,'Benchmark Run 1'!$B$2:$G$96,5,FALSE)</f>
        <v>Undetermined</v>
      </c>
      <c r="I36" s="40" t="str">
        <f>VLOOKUP(C36,'Benchmark Run 1'!$B$2:$G$96,6,FALSE)</f>
        <v>FluAB,RSV,C19 Not Detected</v>
      </c>
      <c r="J36" s="38"/>
      <c r="K36" s="39">
        <f>VLOOKUP(C36,'Test Run 2'!$B$2:$G$96,2,FALSE)</f>
        <v>28.74</v>
      </c>
      <c r="L36" s="35" t="str">
        <f>VLOOKUP(C36,'Test Run 2'!$B$2:$G$96,3,FALSE)</f>
        <v>Undetermined</v>
      </c>
      <c r="M36" s="35" t="str">
        <f>VLOOKUP(C36,'Test Run 2'!$B$2:$G$96,4,FALSE)</f>
        <v>Undetermined</v>
      </c>
      <c r="N36" s="35" t="str">
        <f>VLOOKUP(C36,'Test Run 2'!$B$2:$G$96,5,FALSE)</f>
        <v>Undetermined</v>
      </c>
      <c r="O36" s="40" t="str">
        <f>VLOOKUP(C36,'Test Run 2'!$B$2:$G$96,6,FALSE)</f>
        <v>FluAB,RSV,C19 Not Detected</v>
      </c>
      <c r="P36" s="38"/>
      <c r="Q36" s="39">
        <f t="shared" si="1"/>
        <v>3.5999999999999979</v>
      </c>
      <c r="R36" s="35" t="str">
        <f t="shared" si="2"/>
        <v>Not Applicable</v>
      </c>
      <c r="S36" s="35" t="str">
        <f t="shared" si="3"/>
        <v>Not Applicable</v>
      </c>
      <c r="T36" s="35" t="str">
        <f t="shared" si="4"/>
        <v>Not Applicable</v>
      </c>
      <c r="U36" s="40" t="str">
        <f t="shared" si="5"/>
        <v>FluAB,RSV,C19 Not Detected</v>
      </c>
    </row>
    <row r="37" spans="1:21" x14ac:dyDescent="0.2">
      <c r="A37" s="90" t="s">
        <v>40</v>
      </c>
      <c r="B37" s="33">
        <v>0</v>
      </c>
      <c r="C37" s="91">
        <v>1320743</v>
      </c>
      <c r="E37" s="43">
        <f>VLOOKUP(C37,'Benchmark Run 1'!$B$2:$G$96,2,FALSE)</f>
        <v>25.45</v>
      </c>
      <c r="F37" s="38" t="str">
        <f>VLOOKUP(C37,'Benchmark Run 1'!$B$2:$G$96,3,FALSE)</f>
        <v>Undetermined</v>
      </c>
      <c r="G37" s="38" t="str">
        <f>VLOOKUP(C37,'Benchmark Run 1'!$B$2:$G$96,4,FALSE)</f>
        <v>Undetermined</v>
      </c>
      <c r="H37" s="38" t="str">
        <f>VLOOKUP(C37,'Benchmark Run 1'!$B$2:$G$96,5,FALSE)</f>
        <v>Undetermined</v>
      </c>
      <c r="I37" s="44" t="str">
        <f>VLOOKUP(C37,'Benchmark Run 1'!$B$2:$G$96,6,FALSE)</f>
        <v>FluAB,RSV,C19 Not Detected</v>
      </c>
      <c r="J37" s="38"/>
      <c r="K37" s="43">
        <f>VLOOKUP(C37,'Test Run 2'!$B$2:$G$96,2,FALSE)</f>
        <v>28.45</v>
      </c>
      <c r="L37" s="38" t="str">
        <f>VLOOKUP(C37,'Test Run 2'!$B$2:$G$96,3,FALSE)</f>
        <v>Undetermined</v>
      </c>
      <c r="M37" s="38" t="str">
        <f>VLOOKUP(C37,'Test Run 2'!$B$2:$G$96,4,FALSE)</f>
        <v>Undetermined</v>
      </c>
      <c r="N37" s="38" t="str">
        <f>VLOOKUP(C37,'Test Run 2'!$B$2:$G$96,5,FALSE)</f>
        <v>Undetermined</v>
      </c>
      <c r="O37" s="44" t="str">
        <f>VLOOKUP(C37,'Test Run 2'!$B$2:$G$96,6,FALSE)</f>
        <v>FluAB,RSV,C19 Not Detected</v>
      </c>
      <c r="P37" s="38"/>
      <c r="Q37" s="43">
        <f t="shared" si="1"/>
        <v>3</v>
      </c>
      <c r="R37" s="38" t="str">
        <f t="shared" si="2"/>
        <v>Not Applicable</v>
      </c>
      <c r="S37" s="38" t="str">
        <f t="shared" si="3"/>
        <v>Not Applicable</v>
      </c>
      <c r="T37" s="38" t="str">
        <f t="shared" si="4"/>
        <v>Not Applicable</v>
      </c>
      <c r="U37" s="44" t="str">
        <f t="shared" si="5"/>
        <v>FluAB,RSV,C19 Not Detected</v>
      </c>
    </row>
    <row r="38" spans="1:21" x14ac:dyDescent="0.2">
      <c r="A38" s="90" t="s">
        <v>40</v>
      </c>
      <c r="B38" s="33">
        <v>0</v>
      </c>
      <c r="C38" s="91">
        <v>1320746</v>
      </c>
      <c r="E38" s="43">
        <f>VLOOKUP(C38,'Benchmark Run 1'!$B$2:$G$96,2,FALSE)</f>
        <v>25.38</v>
      </c>
      <c r="F38" s="38" t="str">
        <f>VLOOKUP(C38,'Benchmark Run 1'!$B$2:$G$96,3,FALSE)</f>
        <v>Undetermined</v>
      </c>
      <c r="G38" s="38" t="str">
        <f>VLOOKUP(C38,'Benchmark Run 1'!$B$2:$G$96,4,FALSE)</f>
        <v>Undetermined</v>
      </c>
      <c r="H38" s="38" t="str">
        <f>VLOOKUP(C38,'Benchmark Run 1'!$B$2:$G$96,5,FALSE)</f>
        <v>Undetermined</v>
      </c>
      <c r="I38" s="44" t="str">
        <f>VLOOKUP(C38,'Benchmark Run 1'!$B$2:$G$96,6,FALSE)</f>
        <v>FluAB,RSV,C19 Not Detected</v>
      </c>
      <c r="J38" s="38"/>
      <c r="K38" s="43">
        <f>VLOOKUP(C38,'Test Run 2'!$B$2:$G$96,2,FALSE)</f>
        <v>31.2</v>
      </c>
      <c r="L38" s="38" t="str">
        <f>VLOOKUP(C38,'Test Run 2'!$B$2:$G$96,3,FALSE)</f>
        <v>Undetermined</v>
      </c>
      <c r="M38" s="38" t="str">
        <f>VLOOKUP(C38,'Test Run 2'!$B$2:$G$96,4,FALSE)</f>
        <v>Undetermined</v>
      </c>
      <c r="N38" s="38" t="str">
        <f>VLOOKUP(C38,'Test Run 2'!$B$2:$G$96,5,FALSE)</f>
        <v>Undetermined</v>
      </c>
      <c r="O38" s="44" t="str">
        <f>VLOOKUP(C38,'Test Run 2'!$B$2:$G$96,6,FALSE)</f>
        <v>FluAB,RSV,C19 Not Detected</v>
      </c>
      <c r="P38" s="38"/>
      <c r="Q38" s="43">
        <f t="shared" si="1"/>
        <v>5.82</v>
      </c>
      <c r="R38" s="38" t="str">
        <f t="shared" si="2"/>
        <v>Not Applicable</v>
      </c>
      <c r="S38" s="38" t="str">
        <f t="shared" si="3"/>
        <v>Not Applicable</v>
      </c>
      <c r="T38" s="38" t="str">
        <f t="shared" si="4"/>
        <v>Not Applicable</v>
      </c>
      <c r="U38" s="44" t="str">
        <f t="shared" si="5"/>
        <v>FluAB,RSV,C19 Not Detected</v>
      </c>
    </row>
    <row r="39" spans="1:21" x14ac:dyDescent="0.2">
      <c r="A39" s="90" t="s">
        <v>40</v>
      </c>
      <c r="B39" s="33">
        <v>0</v>
      </c>
      <c r="C39" s="91">
        <v>1320749</v>
      </c>
      <c r="E39" s="43">
        <f>VLOOKUP(C39,'Benchmark Run 1'!$B$2:$G$96,2,FALSE)</f>
        <v>25.52</v>
      </c>
      <c r="F39" s="38" t="str">
        <f>VLOOKUP(C39,'Benchmark Run 1'!$B$2:$G$96,3,FALSE)</f>
        <v>Undetermined</v>
      </c>
      <c r="G39" s="38" t="str">
        <f>VLOOKUP(C39,'Benchmark Run 1'!$B$2:$G$96,4,FALSE)</f>
        <v>Undetermined</v>
      </c>
      <c r="H39" s="38" t="str">
        <f>VLOOKUP(C39,'Benchmark Run 1'!$B$2:$G$96,5,FALSE)</f>
        <v>Undetermined</v>
      </c>
      <c r="I39" s="44" t="str">
        <f>VLOOKUP(C39,'Benchmark Run 1'!$B$2:$G$96,6,FALSE)</f>
        <v>FluAB,RSV,C19 Not Detected</v>
      </c>
      <c r="J39" s="38"/>
      <c r="K39" s="43">
        <f>VLOOKUP(C39,'Test Run 2'!$B$2:$G$96,2,FALSE)</f>
        <v>28.56</v>
      </c>
      <c r="L39" s="38" t="str">
        <f>VLOOKUP(C39,'Test Run 2'!$B$2:$G$96,3,FALSE)</f>
        <v>Undetermined</v>
      </c>
      <c r="M39" s="38" t="str">
        <f>VLOOKUP(C39,'Test Run 2'!$B$2:$G$96,4,FALSE)</f>
        <v>Undetermined</v>
      </c>
      <c r="N39" s="38" t="str">
        <f>VLOOKUP(C39,'Test Run 2'!$B$2:$G$96,5,FALSE)</f>
        <v>Undetermined</v>
      </c>
      <c r="O39" s="44" t="str">
        <f>VLOOKUP(C39,'Test Run 2'!$B$2:$G$96,6,FALSE)</f>
        <v>FluAB,RSV,C19 Not Detected</v>
      </c>
      <c r="P39" s="38"/>
      <c r="Q39" s="43">
        <f t="shared" si="1"/>
        <v>3.0399999999999991</v>
      </c>
      <c r="R39" s="38" t="str">
        <f t="shared" si="2"/>
        <v>Not Applicable</v>
      </c>
      <c r="S39" s="38" t="str">
        <f t="shared" si="3"/>
        <v>Not Applicable</v>
      </c>
      <c r="T39" s="38" t="str">
        <f t="shared" si="4"/>
        <v>Not Applicable</v>
      </c>
      <c r="U39" s="44" t="str">
        <f t="shared" si="5"/>
        <v>FluAB,RSV,C19 Not Detected</v>
      </c>
    </row>
    <row r="40" spans="1:21" x14ac:dyDescent="0.2">
      <c r="A40" s="90" t="s">
        <v>40</v>
      </c>
      <c r="B40" s="33">
        <v>0</v>
      </c>
      <c r="C40" s="91">
        <v>1320750</v>
      </c>
      <c r="E40" s="43">
        <f>VLOOKUP(C40,'Benchmark Run 1'!$B$2:$G$96,2,FALSE)</f>
        <v>25.45</v>
      </c>
      <c r="F40" s="38" t="str">
        <f>VLOOKUP(C40,'Benchmark Run 1'!$B$2:$G$96,3,FALSE)</f>
        <v>Undetermined</v>
      </c>
      <c r="G40" s="38" t="str">
        <f>VLOOKUP(C40,'Benchmark Run 1'!$B$2:$G$96,4,FALSE)</f>
        <v>Undetermined</v>
      </c>
      <c r="H40" s="38" t="str">
        <f>VLOOKUP(C40,'Benchmark Run 1'!$B$2:$G$96,5,FALSE)</f>
        <v>Undetermined</v>
      </c>
      <c r="I40" s="44" t="str">
        <f>VLOOKUP(C40,'Benchmark Run 1'!$B$2:$G$96,6,FALSE)</f>
        <v>FluAB,RSV,C19 Not Detected</v>
      </c>
      <c r="J40" s="38"/>
      <c r="K40" s="43">
        <f>VLOOKUP(C40,'Test Run 2'!$B$2:$G$96,2,FALSE)</f>
        <v>30.56</v>
      </c>
      <c r="L40" s="38" t="str">
        <f>VLOOKUP(C40,'Test Run 2'!$B$2:$G$96,3,FALSE)</f>
        <v>Undetermined</v>
      </c>
      <c r="M40" s="38" t="str">
        <f>VLOOKUP(C40,'Test Run 2'!$B$2:$G$96,4,FALSE)</f>
        <v>Undetermined</v>
      </c>
      <c r="N40" s="38" t="str">
        <f>VLOOKUP(C40,'Test Run 2'!$B$2:$G$96,5,FALSE)</f>
        <v>Undetermined</v>
      </c>
      <c r="O40" s="44" t="str">
        <f>VLOOKUP(C40,'Test Run 2'!$B$2:$G$96,6,FALSE)</f>
        <v>FluAB,RSV,C19 Not Detected</v>
      </c>
      <c r="P40" s="38"/>
      <c r="Q40" s="43">
        <f t="shared" si="1"/>
        <v>5.1099999999999994</v>
      </c>
      <c r="R40" s="38" t="str">
        <f t="shared" si="2"/>
        <v>Not Applicable</v>
      </c>
      <c r="S40" s="38" t="str">
        <f t="shared" si="3"/>
        <v>Not Applicable</v>
      </c>
      <c r="T40" s="38" t="str">
        <f t="shared" si="4"/>
        <v>Not Applicable</v>
      </c>
      <c r="U40" s="44" t="str">
        <f t="shared" si="5"/>
        <v>FluAB,RSV,C19 Not Detected</v>
      </c>
    </row>
    <row r="41" spans="1:21" x14ac:dyDescent="0.2">
      <c r="A41" s="90" t="s">
        <v>40</v>
      </c>
      <c r="B41" s="33">
        <v>0</v>
      </c>
      <c r="C41" s="91">
        <v>1320751</v>
      </c>
      <c r="E41" s="43">
        <f>VLOOKUP(C41,'Benchmark Run 1'!$B$2:$G$96,2,FALSE)</f>
        <v>25.26</v>
      </c>
      <c r="F41" s="38" t="str">
        <f>VLOOKUP(C41,'Benchmark Run 1'!$B$2:$G$96,3,FALSE)</f>
        <v>Undetermined</v>
      </c>
      <c r="G41" s="38" t="str">
        <f>VLOOKUP(C41,'Benchmark Run 1'!$B$2:$G$96,4,FALSE)</f>
        <v>Undetermined</v>
      </c>
      <c r="H41" s="38" t="str">
        <f>VLOOKUP(C41,'Benchmark Run 1'!$B$2:$G$96,5,FALSE)</f>
        <v>Undetermined</v>
      </c>
      <c r="I41" s="44" t="str">
        <f>VLOOKUP(C41,'Benchmark Run 1'!$B$2:$G$96,6,FALSE)</f>
        <v>FluAB,RSV,C19 Not Detected</v>
      </c>
      <c r="J41" s="38"/>
      <c r="K41" s="43">
        <f>VLOOKUP(C41,'Test Run 2'!$B$2:$G$96,2,FALSE)</f>
        <v>28.96</v>
      </c>
      <c r="L41" s="38" t="str">
        <f>VLOOKUP(C41,'Test Run 2'!$B$2:$G$96,3,FALSE)</f>
        <v>Undetermined</v>
      </c>
      <c r="M41" s="38" t="str">
        <f>VLOOKUP(C41,'Test Run 2'!$B$2:$G$96,4,FALSE)</f>
        <v>Undetermined</v>
      </c>
      <c r="N41" s="38" t="str">
        <f>VLOOKUP(C41,'Test Run 2'!$B$2:$G$96,5,FALSE)</f>
        <v>Undetermined</v>
      </c>
      <c r="O41" s="44" t="str">
        <f>VLOOKUP(C41,'Test Run 2'!$B$2:$G$96,6,FALSE)</f>
        <v>FluAB,RSV,C19 Not Detected</v>
      </c>
      <c r="P41" s="38"/>
      <c r="Q41" s="43">
        <f t="shared" si="1"/>
        <v>3.6999999999999993</v>
      </c>
      <c r="R41" s="38" t="str">
        <f t="shared" si="2"/>
        <v>Not Applicable</v>
      </c>
      <c r="S41" s="38" t="str">
        <f t="shared" si="3"/>
        <v>Not Applicable</v>
      </c>
      <c r="T41" s="38" t="str">
        <f t="shared" si="4"/>
        <v>Not Applicable</v>
      </c>
      <c r="U41" s="44" t="str">
        <f t="shared" si="5"/>
        <v>FluAB,RSV,C19 Not Detected</v>
      </c>
    </row>
    <row r="42" spans="1:21" x14ac:dyDescent="0.2">
      <c r="A42" s="90" t="s">
        <v>40</v>
      </c>
      <c r="B42" s="33">
        <v>0</v>
      </c>
      <c r="C42" s="91">
        <v>1320752</v>
      </c>
      <c r="E42" s="43">
        <f>VLOOKUP(C42,'Benchmark Run 1'!$B$2:$G$96,2,FALSE)</f>
        <v>25.34</v>
      </c>
      <c r="F42" s="38" t="str">
        <f>VLOOKUP(C42,'Benchmark Run 1'!$B$2:$G$96,3,FALSE)</f>
        <v>Undetermined</v>
      </c>
      <c r="G42" s="38" t="str">
        <f>VLOOKUP(C42,'Benchmark Run 1'!$B$2:$G$96,4,FALSE)</f>
        <v>Undetermined</v>
      </c>
      <c r="H42" s="38" t="str">
        <f>VLOOKUP(C42,'Benchmark Run 1'!$B$2:$G$96,5,FALSE)</f>
        <v>Undetermined</v>
      </c>
      <c r="I42" s="44" t="str">
        <f>VLOOKUP(C42,'Benchmark Run 1'!$B$2:$G$96,6,FALSE)</f>
        <v>FluAB,RSV,C19 Not Detected</v>
      </c>
      <c r="J42" s="38"/>
      <c r="K42" s="43">
        <f>VLOOKUP(C42,'Test Run 2'!$B$2:$G$96,2,FALSE)</f>
        <v>28.95</v>
      </c>
      <c r="L42" s="38" t="str">
        <f>VLOOKUP(C42,'Test Run 2'!$B$2:$G$96,3,FALSE)</f>
        <v>Undetermined</v>
      </c>
      <c r="M42" s="38" t="str">
        <f>VLOOKUP(C42,'Test Run 2'!$B$2:$G$96,4,FALSE)</f>
        <v>Undetermined</v>
      </c>
      <c r="N42" s="38" t="str">
        <f>VLOOKUP(C42,'Test Run 2'!$B$2:$G$96,5,FALSE)</f>
        <v>Undetermined</v>
      </c>
      <c r="O42" s="44" t="str">
        <f>VLOOKUP(C42,'Test Run 2'!$B$2:$G$96,6,FALSE)</f>
        <v>FluAB,RSV,C19 Not Detected</v>
      </c>
      <c r="P42" s="38"/>
      <c r="Q42" s="43">
        <f t="shared" si="1"/>
        <v>3.6099999999999994</v>
      </c>
      <c r="R42" s="38" t="str">
        <f t="shared" si="2"/>
        <v>Not Applicable</v>
      </c>
      <c r="S42" s="38" t="str">
        <f t="shared" si="3"/>
        <v>Not Applicable</v>
      </c>
      <c r="T42" s="38" t="str">
        <f t="shared" si="4"/>
        <v>Not Applicable</v>
      </c>
      <c r="U42" s="44" t="str">
        <f t="shared" si="5"/>
        <v>FluAB,RSV,C19 Not Detected</v>
      </c>
    </row>
    <row r="43" spans="1:21" x14ac:dyDescent="0.2">
      <c r="A43" s="90" t="s">
        <v>40</v>
      </c>
      <c r="B43" s="33">
        <v>0</v>
      </c>
      <c r="C43" s="91">
        <v>1320753</v>
      </c>
      <c r="E43" s="43">
        <f>VLOOKUP(C43,'Benchmark Run 1'!$B$2:$G$96,2,FALSE)</f>
        <v>25.38</v>
      </c>
      <c r="F43" s="38" t="str">
        <f>VLOOKUP(C43,'Benchmark Run 1'!$B$2:$G$96,3,FALSE)</f>
        <v>Undetermined</v>
      </c>
      <c r="G43" s="38" t="str">
        <f>VLOOKUP(C43,'Benchmark Run 1'!$B$2:$G$96,4,FALSE)</f>
        <v>Undetermined</v>
      </c>
      <c r="H43" s="38" t="str">
        <f>VLOOKUP(C43,'Benchmark Run 1'!$B$2:$G$96,5,FALSE)</f>
        <v>Undetermined</v>
      </c>
      <c r="I43" s="44" t="str">
        <f>VLOOKUP(C43,'Benchmark Run 1'!$B$2:$G$96,6,FALSE)</f>
        <v>FluAB,RSV,C19 Not Detected</v>
      </c>
      <c r="J43" s="38"/>
      <c r="K43" s="43">
        <f>VLOOKUP(C43,'Test Run 2'!$B$2:$G$96,2,FALSE)</f>
        <v>30.01</v>
      </c>
      <c r="L43" s="38" t="str">
        <f>VLOOKUP(C43,'Test Run 2'!$B$2:$G$96,3,FALSE)</f>
        <v>Undetermined</v>
      </c>
      <c r="M43" s="38" t="str">
        <f>VLOOKUP(C43,'Test Run 2'!$B$2:$G$96,4,FALSE)</f>
        <v>Undetermined</v>
      </c>
      <c r="N43" s="38" t="str">
        <f>VLOOKUP(C43,'Test Run 2'!$B$2:$G$96,5,FALSE)</f>
        <v>Undetermined</v>
      </c>
      <c r="O43" s="44" t="str">
        <f>VLOOKUP(C43,'Test Run 2'!$B$2:$G$96,6,FALSE)</f>
        <v>FluAB,RSV,C19 Not Detected</v>
      </c>
      <c r="P43" s="38"/>
      <c r="Q43" s="43">
        <f t="shared" si="1"/>
        <v>4.6300000000000026</v>
      </c>
      <c r="R43" s="38" t="str">
        <f t="shared" si="2"/>
        <v>Not Applicable</v>
      </c>
      <c r="S43" s="38" t="str">
        <f t="shared" si="3"/>
        <v>Not Applicable</v>
      </c>
      <c r="T43" s="38" t="str">
        <f t="shared" si="4"/>
        <v>Not Applicable</v>
      </c>
      <c r="U43" s="44" t="str">
        <f t="shared" si="5"/>
        <v>FluAB,RSV,C19 Not Detected</v>
      </c>
    </row>
    <row r="44" spans="1:21" x14ac:dyDescent="0.2">
      <c r="A44" s="90" t="s">
        <v>40</v>
      </c>
      <c r="B44" s="33">
        <v>0</v>
      </c>
      <c r="C44" s="91">
        <v>1320756</v>
      </c>
      <c r="E44" s="43">
        <f>VLOOKUP(C44,'Benchmark Run 1'!$B$2:$G$96,2,FALSE)</f>
        <v>25.42</v>
      </c>
      <c r="F44" s="38" t="str">
        <f>VLOOKUP(C44,'Benchmark Run 1'!$B$2:$G$96,3,FALSE)</f>
        <v>Undetermined</v>
      </c>
      <c r="G44" s="38" t="str">
        <f>VLOOKUP(C44,'Benchmark Run 1'!$B$2:$G$96,4,FALSE)</f>
        <v>Undetermined</v>
      </c>
      <c r="H44" s="38" t="str">
        <f>VLOOKUP(C44,'Benchmark Run 1'!$B$2:$G$96,5,FALSE)</f>
        <v>Undetermined</v>
      </c>
      <c r="I44" s="44" t="str">
        <f>VLOOKUP(C44,'Benchmark Run 1'!$B$2:$G$96,6,FALSE)</f>
        <v>FluAB,RSV,C19 Not Detected</v>
      </c>
      <c r="J44" s="38"/>
      <c r="K44" s="43">
        <f>VLOOKUP(C44,'Test Run 2'!$B$2:$G$96,2,FALSE)</f>
        <v>30.8</v>
      </c>
      <c r="L44" s="38" t="str">
        <f>VLOOKUP(C44,'Test Run 2'!$B$2:$G$96,3,FALSE)</f>
        <v>Undetermined</v>
      </c>
      <c r="M44" s="38" t="str">
        <f>VLOOKUP(C44,'Test Run 2'!$B$2:$G$96,4,FALSE)</f>
        <v>Undetermined</v>
      </c>
      <c r="N44" s="38" t="str">
        <f>VLOOKUP(C44,'Test Run 2'!$B$2:$G$96,5,FALSE)</f>
        <v>Undetermined</v>
      </c>
      <c r="O44" s="44" t="str">
        <f>VLOOKUP(C44,'Test Run 2'!$B$2:$G$96,6,FALSE)</f>
        <v>FluAB,RSV,C19 Not Detected</v>
      </c>
      <c r="P44" s="38"/>
      <c r="Q44" s="43">
        <f t="shared" si="1"/>
        <v>5.379999999999999</v>
      </c>
      <c r="R44" s="38" t="str">
        <f t="shared" si="2"/>
        <v>Not Applicable</v>
      </c>
      <c r="S44" s="38" t="str">
        <f t="shared" si="3"/>
        <v>Not Applicable</v>
      </c>
      <c r="T44" s="38" t="str">
        <f t="shared" si="4"/>
        <v>Not Applicable</v>
      </c>
      <c r="U44" s="44" t="str">
        <f t="shared" si="5"/>
        <v>FluAB,RSV,C19 Not Detected</v>
      </c>
    </row>
    <row r="45" spans="1:21" x14ac:dyDescent="0.2">
      <c r="A45" s="90" t="s">
        <v>40</v>
      </c>
      <c r="B45" s="33">
        <v>0</v>
      </c>
      <c r="C45" s="91">
        <v>1320757</v>
      </c>
      <c r="E45" s="43">
        <f>VLOOKUP(C45,'Benchmark Run 1'!$B$2:$G$96,2,FALSE)</f>
        <v>25.42</v>
      </c>
      <c r="F45" s="38" t="str">
        <f>VLOOKUP(C45,'Benchmark Run 1'!$B$2:$G$96,3,FALSE)</f>
        <v>Undetermined</v>
      </c>
      <c r="G45" s="38" t="str">
        <f>VLOOKUP(C45,'Benchmark Run 1'!$B$2:$G$96,4,FALSE)</f>
        <v>Undetermined</v>
      </c>
      <c r="H45" s="38" t="str">
        <f>VLOOKUP(C45,'Benchmark Run 1'!$B$2:$G$96,5,FALSE)</f>
        <v>Undetermined</v>
      </c>
      <c r="I45" s="44" t="str">
        <f>VLOOKUP(C45,'Benchmark Run 1'!$B$2:$G$96,6,FALSE)</f>
        <v>FluAB,RSV,C19 Not Detected</v>
      </c>
      <c r="J45" s="38"/>
      <c r="K45" s="43">
        <f>VLOOKUP(C45,'Test Run 2'!$B$2:$G$96,2,FALSE)</f>
        <v>30.39</v>
      </c>
      <c r="L45" s="38" t="str">
        <f>VLOOKUP(C45,'Test Run 2'!$B$2:$G$96,3,FALSE)</f>
        <v>Undetermined</v>
      </c>
      <c r="M45" s="38" t="str">
        <f>VLOOKUP(C45,'Test Run 2'!$B$2:$G$96,4,FALSE)</f>
        <v>Undetermined</v>
      </c>
      <c r="N45" s="38" t="str">
        <f>VLOOKUP(C45,'Test Run 2'!$B$2:$G$96,5,FALSE)</f>
        <v>Undetermined</v>
      </c>
      <c r="O45" s="44" t="str">
        <f>VLOOKUP(C45,'Test Run 2'!$B$2:$G$96,6,FALSE)</f>
        <v>FluAB,RSV,C19 Not Detected</v>
      </c>
      <c r="P45" s="38"/>
      <c r="Q45" s="43">
        <f t="shared" si="1"/>
        <v>4.9699999999999989</v>
      </c>
      <c r="R45" s="38" t="str">
        <f t="shared" si="2"/>
        <v>Not Applicable</v>
      </c>
      <c r="S45" s="38" t="str">
        <f t="shared" si="3"/>
        <v>Not Applicable</v>
      </c>
      <c r="T45" s="38" t="str">
        <f t="shared" si="4"/>
        <v>Not Applicable</v>
      </c>
      <c r="U45" s="44" t="str">
        <f t="shared" si="5"/>
        <v>FluAB,RSV,C19 Not Detected</v>
      </c>
    </row>
    <row r="46" spans="1:21" x14ac:dyDescent="0.2">
      <c r="A46" s="90" t="s">
        <v>40</v>
      </c>
      <c r="B46" s="33">
        <v>0</v>
      </c>
      <c r="C46" s="91">
        <v>1320758</v>
      </c>
      <c r="E46" s="43">
        <f>VLOOKUP(C46,'Benchmark Run 1'!$B$2:$G$96,2,FALSE)</f>
        <v>25.31</v>
      </c>
      <c r="F46" s="38" t="str">
        <f>VLOOKUP(C46,'Benchmark Run 1'!$B$2:$G$96,3,FALSE)</f>
        <v>Undetermined</v>
      </c>
      <c r="G46" s="38" t="str">
        <f>VLOOKUP(C46,'Benchmark Run 1'!$B$2:$G$96,4,FALSE)</f>
        <v>Undetermined</v>
      </c>
      <c r="H46" s="38" t="str">
        <f>VLOOKUP(C46,'Benchmark Run 1'!$B$2:$G$96,5,FALSE)</f>
        <v>Undetermined</v>
      </c>
      <c r="I46" s="44" t="str">
        <f>VLOOKUP(C46,'Benchmark Run 1'!$B$2:$G$96,6,FALSE)</f>
        <v>FluAB,RSV,C19 Not Detected</v>
      </c>
      <c r="J46" s="38"/>
      <c r="K46" s="43">
        <f>VLOOKUP(C46,'Test Run 2'!$B$2:$G$96,2,FALSE)</f>
        <v>30.17</v>
      </c>
      <c r="L46" s="38" t="str">
        <f>VLOOKUP(C46,'Test Run 2'!$B$2:$G$96,3,FALSE)</f>
        <v>Undetermined</v>
      </c>
      <c r="M46" s="38" t="str">
        <f>VLOOKUP(C46,'Test Run 2'!$B$2:$G$96,4,FALSE)</f>
        <v>Undetermined</v>
      </c>
      <c r="N46" s="38" t="str">
        <f>VLOOKUP(C46,'Test Run 2'!$B$2:$G$96,5,FALSE)</f>
        <v>Undetermined</v>
      </c>
      <c r="O46" s="44" t="str">
        <f>VLOOKUP(C46,'Test Run 2'!$B$2:$G$96,6,FALSE)</f>
        <v>FluAB,RSV,C19 Not Detected</v>
      </c>
      <c r="P46" s="38"/>
      <c r="Q46" s="43">
        <f t="shared" si="1"/>
        <v>4.860000000000003</v>
      </c>
      <c r="R46" s="38" t="str">
        <f t="shared" si="2"/>
        <v>Not Applicable</v>
      </c>
      <c r="S46" s="38" t="str">
        <f t="shared" si="3"/>
        <v>Not Applicable</v>
      </c>
      <c r="T46" s="38" t="str">
        <f t="shared" si="4"/>
        <v>Not Applicable</v>
      </c>
      <c r="U46" s="44" t="str">
        <f t="shared" si="5"/>
        <v>FluAB,RSV,C19 Not Detected</v>
      </c>
    </row>
    <row r="47" spans="1:21" x14ac:dyDescent="0.2">
      <c r="A47" s="90" t="s">
        <v>40</v>
      </c>
      <c r="B47" s="33">
        <v>0</v>
      </c>
      <c r="C47" s="91">
        <v>1320759</v>
      </c>
      <c r="E47" s="43">
        <f>VLOOKUP(C47,'Benchmark Run 1'!$B$2:$G$96,2,FALSE)</f>
        <v>25.2</v>
      </c>
      <c r="F47" s="38" t="str">
        <f>VLOOKUP(C47,'Benchmark Run 1'!$B$2:$G$96,3,FALSE)</f>
        <v>Undetermined</v>
      </c>
      <c r="G47" s="38" t="str">
        <f>VLOOKUP(C47,'Benchmark Run 1'!$B$2:$G$96,4,FALSE)</f>
        <v>Undetermined</v>
      </c>
      <c r="H47" s="38" t="str">
        <f>VLOOKUP(C47,'Benchmark Run 1'!$B$2:$G$96,5,FALSE)</f>
        <v>Undetermined</v>
      </c>
      <c r="I47" s="44" t="str">
        <f>VLOOKUP(C47,'Benchmark Run 1'!$B$2:$G$96,6,FALSE)</f>
        <v>FluAB,RSV,C19 Not Detected</v>
      </c>
      <c r="J47" s="38"/>
      <c r="K47" s="43">
        <f>VLOOKUP(C47,'Test Run 2'!$B$2:$G$96,2,FALSE)</f>
        <v>30.06</v>
      </c>
      <c r="L47" s="38" t="str">
        <f>VLOOKUP(C47,'Test Run 2'!$B$2:$G$96,3,FALSE)</f>
        <v>Undetermined</v>
      </c>
      <c r="M47" s="38" t="str">
        <f>VLOOKUP(C47,'Test Run 2'!$B$2:$G$96,4,FALSE)</f>
        <v>Undetermined</v>
      </c>
      <c r="N47" s="38" t="str">
        <f>VLOOKUP(C47,'Test Run 2'!$B$2:$G$96,5,FALSE)</f>
        <v>Undetermined</v>
      </c>
      <c r="O47" s="44" t="str">
        <f>VLOOKUP(C47,'Test Run 2'!$B$2:$G$96,6,FALSE)</f>
        <v>FluAB,RSV,C19 Not Detected</v>
      </c>
      <c r="P47" s="38"/>
      <c r="Q47" s="43">
        <f t="shared" si="1"/>
        <v>4.8599999999999994</v>
      </c>
      <c r="R47" s="38" t="str">
        <f t="shared" si="2"/>
        <v>Not Applicable</v>
      </c>
      <c r="S47" s="38" t="str">
        <f t="shared" si="3"/>
        <v>Not Applicable</v>
      </c>
      <c r="T47" s="38" t="str">
        <f t="shared" si="4"/>
        <v>Not Applicable</v>
      </c>
      <c r="U47" s="44" t="str">
        <f t="shared" si="5"/>
        <v>FluAB,RSV,C19 Not Detected</v>
      </c>
    </row>
    <row r="48" spans="1:21" x14ac:dyDescent="0.2">
      <c r="A48" s="90" t="s">
        <v>40</v>
      </c>
      <c r="B48" s="33">
        <v>0</v>
      </c>
      <c r="C48" s="91">
        <v>1320761</v>
      </c>
      <c r="E48" s="43">
        <f>VLOOKUP(C48,'Benchmark Run 1'!$B$2:$G$96,2,FALSE)</f>
        <v>25.49</v>
      </c>
      <c r="F48" s="38" t="str">
        <f>VLOOKUP(C48,'Benchmark Run 1'!$B$2:$G$96,3,FALSE)</f>
        <v>Undetermined</v>
      </c>
      <c r="G48" s="38" t="str">
        <f>VLOOKUP(C48,'Benchmark Run 1'!$B$2:$G$96,4,FALSE)</f>
        <v>Undetermined</v>
      </c>
      <c r="H48" s="38" t="str">
        <f>VLOOKUP(C48,'Benchmark Run 1'!$B$2:$G$96,5,FALSE)</f>
        <v>Undetermined</v>
      </c>
      <c r="I48" s="44" t="str">
        <f>VLOOKUP(C48,'Benchmark Run 1'!$B$2:$G$96,6,FALSE)</f>
        <v>FluAB,RSV,C19 Not Detected</v>
      </c>
      <c r="J48" s="38"/>
      <c r="K48" s="43">
        <f>VLOOKUP(C48,'Test Run 2'!$B$2:$G$96,2,FALSE)</f>
        <v>30.13</v>
      </c>
      <c r="L48" s="38" t="str">
        <f>VLOOKUP(C48,'Test Run 2'!$B$2:$G$96,3,FALSE)</f>
        <v>Undetermined</v>
      </c>
      <c r="M48" s="38" t="str">
        <f>VLOOKUP(C48,'Test Run 2'!$B$2:$G$96,4,FALSE)</f>
        <v>Undetermined</v>
      </c>
      <c r="N48" s="38" t="str">
        <f>VLOOKUP(C48,'Test Run 2'!$B$2:$G$96,5,FALSE)</f>
        <v>Undetermined</v>
      </c>
      <c r="O48" s="44" t="str">
        <f>VLOOKUP(C48,'Test Run 2'!$B$2:$G$96,6,FALSE)</f>
        <v>FluAB,RSV,C19 Not Detected</v>
      </c>
      <c r="P48" s="38"/>
      <c r="Q48" s="43">
        <f t="shared" si="1"/>
        <v>4.6400000000000006</v>
      </c>
      <c r="R48" s="38" t="str">
        <f t="shared" si="2"/>
        <v>Not Applicable</v>
      </c>
      <c r="S48" s="38" t="str">
        <f t="shared" si="3"/>
        <v>Not Applicable</v>
      </c>
      <c r="T48" s="38" t="str">
        <f t="shared" si="4"/>
        <v>Not Applicable</v>
      </c>
      <c r="U48" s="44" t="str">
        <f t="shared" si="5"/>
        <v>FluAB,RSV,C19 Not Detected</v>
      </c>
    </row>
    <row r="49" spans="1:21" x14ac:dyDescent="0.2">
      <c r="A49" s="90" t="s">
        <v>40</v>
      </c>
      <c r="B49" s="33">
        <v>0</v>
      </c>
      <c r="C49" s="91">
        <v>1320762</v>
      </c>
      <c r="E49" s="43">
        <f>VLOOKUP(C49,'Benchmark Run 1'!$B$2:$G$96,2,FALSE)</f>
        <v>25.29</v>
      </c>
      <c r="F49" s="38" t="str">
        <f>VLOOKUP(C49,'Benchmark Run 1'!$B$2:$G$96,3,FALSE)</f>
        <v>Undetermined</v>
      </c>
      <c r="G49" s="38" t="str">
        <f>VLOOKUP(C49,'Benchmark Run 1'!$B$2:$G$96,4,FALSE)</f>
        <v>Undetermined</v>
      </c>
      <c r="H49" s="38" t="str">
        <f>VLOOKUP(C49,'Benchmark Run 1'!$B$2:$G$96,5,FALSE)</f>
        <v>Undetermined</v>
      </c>
      <c r="I49" s="44" t="str">
        <f>VLOOKUP(C49,'Benchmark Run 1'!$B$2:$G$96,6,FALSE)</f>
        <v>FluAB,RSV,C19 Not Detected</v>
      </c>
      <c r="J49" s="38"/>
      <c r="K49" s="43">
        <f>VLOOKUP(C49,'Test Run 2'!$B$2:$G$96,2,FALSE)</f>
        <v>29.27</v>
      </c>
      <c r="L49" s="38" t="str">
        <f>VLOOKUP(C49,'Test Run 2'!$B$2:$G$96,3,FALSE)</f>
        <v>Undetermined</v>
      </c>
      <c r="M49" s="38" t="str">
        <f>VLOOKUP(C49,'Test Run 2'!$B$2:$G$96,4,FALSE)</f>
        <v>Undetermined</v>
      </c>
      <c r="N49" s="38" t="str">
        <f>VLOOKUP(C49,'Test Run 2'!$B$2:$G$96,5,FALSE)</f>
        <v>Undetermined</v>
      </c>
      <c r="O49" s="44" t="str">
        <f>VLOOKUP(C49,'Test Run 2'!$B$2:$G$96,6,FALSE)</f>
        <v>FluAB,RSV,C19 Not Detected</v>
      </c>
      <c r="P49" s="38"/>
      <c r="Q49" s="43">
        <f t="shared" si="1"/>
        <v>3.9800000000000004</v>
      </c>
      <c r="R49" s="38" t="str">
        <f t="shared" si="2"/>
        <v>Not Applicable</v>
      </c>
      <c r="S49" s="38" t="str">
        <f t="shared" si="3"/>
        <v>Not Applicable</v>
      </c>
      <c r="T49" s="38" t="str">
        <f t="shared" si="4"/>
        <v>Not Applicable</v>
      </c>
      <c r="U49" s="44" t="str">
        <f t="shared" si="5"/>
        <v>FluAB,RSV,C19 Not Detected</v>
      </c>
    </row>
    <row r="50" spans="1:21" x14ac:dyDescent="0.2">
      <c r="A50" s="90" t="s">
        <v>40</v>
      </c>
      <c r="B50" s="33">
        <v>0</v>
      </c>
      <c r="C50" s="91">
        <v>1320763</v>
      </c>
      <c r="E50" s="43">
        <f>VLOOKUP(C50,'Benchmark Run 1'!$B$2:$G$96,2,FALSE)</f>
        <v>25.079371181166753</v>
      </c>
      <c r="F50" s="38" t="str">
        <f>VLOOKUP(C50,'Benchmark Run 1'!$B$2:$G$96,3,FALSE)</f>
        <v>Undetermined</v>
      </c>
      <c r="G50" s="38" t="str">
        <f>VLOOKUP(C50,'Benchmark Run 1'!$B$2:$G$96,4,FALSE)</f>
        <v>Undetermined</v>
      </c>
      <c r="H50" s="38" t="str">
        <f>VLOOKUP(C50,'Benchmark Run 1'!$B$2:$G$96,5,FALSE)</f>
        <v>Undetermined</v>
      </c>
      <c r="I50" s="44" t="str">
        <f>VLOOKUP(C50,'Benchmark Run 1'!$B$2:$G$96,6,FALSE)</f>
        <v>FluAB,RSV,C19 Not Detected</v>
      </c>
      <c r="J50" s="38"/>
      <c r="K50" s="43">
        <f>VLOOKUP(C50,'Test Run 2'!$B$2:$G$96,2,FALSE)</f>
        <v>28.41659863914747</v>
      </c>
      <c r="L50" s="38" t="str">
        <f>VLOOKUP(C50,'Test Run 2'!$B$2:$G$96,3,FALSE)</f>
        <v>Undetermined</v>
      </c>
      <c r="M50" s="38" t="str">
        <f>VLOOKUP(C50,'Test Run 2'!$B$2:$G$96,4,FALSE)</f>
        <v>Undetermined</v>
      </c>
      <c r="N50" s="38" t="str">
        <f>VLOOKUP(C50,'Test Run 2'!$B$2:$G$96,5,FALSE)</f>
        <v>Undetermined</v>
      </c>
      <c r="O50" s="44" t="str">
        <f>VLOOKUP(C50,'Test Run 2'!$B$2:$G$96,6,FALSE)</f>
        <v>FluAB,RSV,C19 Not Detected</v>
      </c>
      <c r="P50" s="38"/>
      <c r="Q50" s="43">
        <f t="shared" si="1"/>
        <v>3.3372274579807168</v>
      </c>
      <c r="R50" s="38" t="str">
        <f t="shared" si="2"/>
        <v>Not Applicable</v>
      </c>
      <c r="S50" s="38" t="str">
        <f t="shared" si="3"/>
        <v>Not Applicable</v>
      </c>
      <c r="T50" s="38" t="str">
        <f t="shared" si="4"/>
        <v>Not Applicable</v>
      </c>
      <c r="U50" s="44" t="str">
        <f t="shared" si="5"/>
        <v>FluAB,RSV,C19 Not Detected</v>
      </c>
    </row>
    <row r="51" spans="1:21" x14ac:dyDescent="0.2">
      <c r="A51" s="90" t="s">
        <v>40</v>
      </c>
      <c r="B51" s="33">
        <v>0</v>
      </c>
      <c r="C51" s="91">
        <v>1320764</v>
      </c>
      <c r="E51" s="43">
        <f>VLOOKUP(C51,'Benchmark Run 1'!$B$2:$G$96,2,FALSE)</f>
        <v>25.567800851354612</v>
      </c>
      <c r="F51" s="38" t="str">
        <f>VLOOKUP(C51,'Benchmark Run 1'!$B$2:$G$96,3,FALSE)</f>
        <v>Undetermined</v>
      </c>
      <c r="G51" s="38" t="str">
        <f>VLOOKUP(C51,'Benchmark Run 1'!$B$2:$G$96,4,FALSE)</f>
        <v>Undetermined</v>
      </c>
      <c r="H51" s="38" t="str">
        <f>VLOOKUP(C51,'Benchmark Run 1'!$B$2:$G$96,5,FALSE)</f>
        <v>Undetermined</v>
      </c>
      <c r="I51" s="44" t="str">
        <f>VLOOKUP(C51,'Benchmark Run 1'!$B$2:$G$96,6,FALSE)</f>
        <v>FluAB,RSV,C19 Not Detected</v>
      </c>
      <c r="J51" s="38"/>
      <c r="K51" s="43">
        <f>VLOOKUP(C51,'Test Run 2'!$B$2:$G$96,2,FALSE)</f>
        <v>29.494786983501264</v>
      </c>
      <c r="L51" s="38" t="str">
        <f>VLOOKUP(C51,'Test Run 2'!$B$2:$G$96,3,FALSE)</f>
        <v>Undetermined</v>
      </c>
      <c r="M51" s="38" t="str">
        <f>VLOOKUP(C51,'Test Run 2'!$B$2:$G$96,4,FALSE)</f>
        <v>Undetermined</v>
      </c>
      <c r="N51" s="38" t="str">
        <f>VLOOKUP(C51,'Test Run 2'!$B$2:$G$96,5,FALSE)</f>
        <v>Undetermined</v>
      </c>
      <c r="O51" s="44" t="str">
        <f>VLOOKUP(C51,'Test Run 2'!$B$2:$G$96,6,FALSE)</f>
        <v>FluAB,RSV,C19 Not Detected</v>
      </c>
      <c r="P51" s="38"/>
      <c r="Q51" s="43">
        <f t="shared" si="1"/>
        <v>3.9269861321466522</v>
      </c>
      <c r="R51" s="38" t="str">
        <f t="shared" si="2"/>
        <v>Not Applicable</v>
      </c>
      <c r="S51" s="38" t="str">
        <f t="shared" si="3"/>
        <v>Not Applicable</v>
      </c>
      <c r="T51" s="38" t="str">
        <f t="shared" si="4"/>
        <v>Not Applicable</v>
      </c>
      <c r="U51" s="44" t="str">
        <f t="shared" si="5"/>
        <v>FluAB,RSV,C19 Not Detected</v>
      </c>
    </row>
    <row r="52" spans="1:21" x14ac:dyDescent="0.2">
      <c r="A52" s="90" t="s">
        <v>40</v>
      </c>
      <c r="B52" s="33">
        <v>0</v>
      </c>
      <c r="C52" s="91">
        <v>1320765</v>
      </c>
      <c r="E52" s="43">
        <f>VLOOKUP(C52,'Benchmark Run 1'!$B$2:$G$96,2,FALSE)</f>
        <v>26.01691173617219</v>
      </c>
      <c r="F52" s="38" t="str">
        <f>VLOOKUP(C52,'Benchmark Run 1'!$B$2:$G$96,3,FALSE)</f>
        <v>Undetermined</v>
      </c>
      <c r="G52" s="38" t="str">
        <f>VLOOKUP(C52,'Benchmark Run 1'!$B$2:$G$96,4,FALSE)</f>
        <v>Undetermined</v>
      </c>
      <c r="H52" s="38" t="str">
        <f>VLOOKUP(C52,'Benchmark Run 1'!$B$2:$G$96,5,FALSE)</f>
        <v>Undetermined</v>
      </c>
      <c r="I52" s="44" t="str">
        <f>VLOOKUP(C52,'Benchmark Run 1'!$B$2:$G$96,6,FALSE)</f>
        <v>FluAB,RSV,C19 Not Detected</v>
      </c>
      <c r="J52" s="38"/>
      <c r="K52" s="43">
        <f>VLOOKUP(C52,'Test Run 2'!$B$2:$G$96,2,FALSE)</f>
        <v>28.621581837153087</v>
      </c>
      <c r="L52" s="38" t="str">
        <f>VLOOKUP(C52,'Test Run 2'!$B$2:$G$96,3,FALSE)</f>
        <v>Undetermined</v>
      </c>
      <c r="M52" s="38" t="str">
        <f>VLOOKUP(C52,'Test Run 2'!$B$2:$G$96,4,FALSE)</f>
        <v>Undetermined</v>
      </c>
      <c r="N52" s="38" t="str">
        <f>VLOOKUP(C52,'Test Run 2'!$B$2:$G$96,5,FALSE)</f>
        <v>Undetermined</v>
      </c>
      <c r="O52" s="44" t="str">
        <f>VLOOKUP(C52,'Test Run 2'!$B$2:$G$96,6,FALSE)</f>
        <v>FluAB,RSV,C19 Not Detected</v>
      </c>
      <c r="P52" s="38"/>
      <c r="Q52" s="43">
        <f t="shared" si="1"/>
        <v>2.604670100980897</v>
      </c>
      <c r="R52" s="38" t="str">
        <f t="shared" si="2"/>
        <v>Not Applicable</v>
      </c>
      <c r="S52" s="38" t="str">
        <f t="shared" si="3"/>
        <v>Not Applicable</v>
      </c>
      <c r="T52" s="38" t="str">
        <f t="shared" si="4"/>
        <v>Not Applicable</v>
      </c>
      <c r="U52" s="44" t="str">
        <f t="shared" si="5"/>
        <v>FluAB,RSV,C19 Not Detected</v>
      </c>
    </row>
    <row r="53" spans="1:21" x14ac:dyDescent="0.2">
      <c r="A53" s="90" t="s">
        <v>40</v>
      </c>
      <c r="B53" s="33">
        <v>0</v>
      </c>
      <c r="C53" s="91">
        <v>1320766</v>
      </c>
      <c r="E53" s="43">
        <f>VLOOKUP(C53,'Benchmark Run 1'!$B$2:$G$96,2,FALSE)</f>
        <v>25.325067743002961</v>
      </c>
      <c r="F53" s="38" t="str">
        <f>VLOOKUP(C53,'Benchmark Run 1'!$B$2:$G$96,3,FALSE)</f>
        <v>Undetermined</v>
      </c>
      <c r="G53" s="38" t="str">
        <f>VLOOKUP(C53,'Benchmark Run 1'!$B$2:$G$96,4,FALSE)</f>
        <v>Undetermined</v>
      </c>
      <c r="H53" s="38" t="str">
        <f>VLOOKUP(C53,'Benchmark Run 1'!$B$2:$G$96,5,FALSE)</f>
        <v>Undetermined</v>
      </c>
      <c r="I53" s="44" t="str">
        <f>VLOOKUP(C53,'Benchmark Run 1'!$B$2:$G$96,6,FALSE)</f>
        <v>FluAB,RSV,C19 Not Detected</v>
      </c>
      <c r="J53" s="38"/>
      <c r="K53" s="43">
        <f>VLOOKUP(C53,'Test Run 2'!$B$2:$G$96,2,FALSE)</f>
        <v>28.521465159542721</v>
      </c>
      <c r="L53" s="38" t="str">
        <f>VLOOKUP(C53,'Test Run 2'!$B$2:$G$96,3,FALSE)</f>
        <v>Undetermined</v>
      </c>
      <c r="M53" s="38" t="str">
        <f>VLOOKUP(C53,'Test Run 2'!$B$2:$G$96,4,FALSE)</f>
        <v>Undetermined</v>
      </c>
      <c r="N53" s="38" t="str">
        <f>VLOOKUP(C53,'Test Run 2'!$B$2:$G$96,5,FALSE)</f>
        <v>Undetermined</v>
      </c>
      <c r="O53" s="44" t="str">
        <f>VLOOKUP(C53,'Test Run 2'!$B$2:$G$96,6,FALSE)</f>
        <v>FluAB,RSV,C19 Not Detected</v>
      </c>
      <c r="P53" s="38"/>
      <c r="Q53" s="43">
        <f t="shared" si="1"/>
        <v>3.1963974165397602</v>
      </c>
      <c r="R53" s="38" t="str">
        <f t="shared" si="2"/>
        <v>Not Applicable</v>
      </c>
      <c r="S53" s="38" t="str">
        <f t="shared" si="3"/>
        <v>Not Applicable</v>
      </c>
      <c r="T53" s="38" t="str">
        <f t="shared" si="4"/>
        <v>Not Applicable</v>
      </c>
      <c r="U53" s="44" t="str">
        <f t="shared" si="5"/>
        <v>FluAB,RSV,C19 Not Detected</v>
      </c>
    </row>
    <row r="54" spans="1:21" x14ac:dyDescent="0.2">
      <c r="A54" s="90" t="s">
        <v>40</v>
      </c>
      <c r="B54" s="33">
        <v>0</v>
      </c>
      <c r="C54" s="91">
        <v>1320767</v>
      </c>
      <c r="E54" s="43">
        <f>VLOOKUP(C54,'Benchmark Run 1'!$B$2:$G$96,2,FALSE)</f>
        <v>25.067194953273713</v>
      </c>
      <c r="F54" s="38" t="str">
        <f>VLOOKUP(C54,'Benchmark Run 1'!$B$2:$G$96,3,FALSE)</f>
        <v>Undetermined</v>
      </c>
      <c r="G54" s="38" t="str">
        <f>VLOOKUP(C54,'Benchmark Run 1'!$B$2:$G$96,4,FALSE)</f>
        <v>Undetermined</v>
      </c>
      <c r="H54" s="38" t="str">
        <f>VLOOKUP(C54,'Benchmark Run 1'!$B$2:$G$96,5,FALSE)</f>
        <v>Undetermined</v>
      </c>
      <c r="I54" s="44" t="str">
        <f>VLOOKUP(C54,'Benchmark Run 1'!$B$2:$G$96,6,FALSE)</f>
        <v>FluAB,RSV,C19 Not Detected</v>
      </c>
      <c r="J54" s="38"/>
      <c r="K54" s="43">
        <f>VLOOKUP(C54,'Test Run 2'!$B$2:$G$96,2,FALSE)</f>
        <v>30.217733620427925</v>
      </c>
      <c r="L54" s="38" t="str">
        <f>VLOOKUP(C54,'Test Run 2'!$B$2:$G$96,3,FALSE)</f>
        <v>Undetermined</v>
      </c>
      <c r="M54" s="38" t="str">
        <f>VLOOKUP(C54,'Test Run 2'!$B$2:$G$96,4,FALSE)</f>
        <v>Undetermined</v>
      </c>
      <c r="N54" s="38" t="str">
        <f>VLOOKUP(C54,'Test Run 2'!$B$2:$G$96,5,FALSE)</f>
        <v>Undetermined</v>
      </c>
      <c r="O54" s="44" t="str">
        <f>VLOOKUP(C54,'Test Run 2'!$B$2:$G$96,6,FALSE)</f>
        <v>FluAB,RSV,C19 Not Detected</v>
      </c>
      <c r="P54" s="38"/>
      <c r="Q54" s="43">
        <f t="shared" si="1"/>
        <v>5.1505386671542119</v>
      </c>
      <c r="R54" s="38" t="str">
        <f t="shared" si="2"/>
        <v>Not Applicable</v>
      </c>
      <c r="S54" s="38" t="str">
        <f t="shared" si="3"/>
        <v>Not Applicable</v>
      </c>
      <c r="T54" s="38" t="str">
        <f t="shared" si="4"/>
        <v>Not Applicable</v>
      </c>
      <c r="U54" s="44" t="str">
        <f t="shared" si="5"/>
        <v>FluAB,RSV,C19 Not Detected</v>
      </c>
    </row>
    <row r="55" spans="1:21" x14ac:dyDescent="0.2">
      <c r="A55" s="90" t="s">
        <v>40</v>
      </c>
      <c r="B55" s="33">
        <v>0</v>
      </c>
      <c r="C55" s="91">
        <v>1320768</v>
      </c>
      <c r="E55" s="43">
        <f>VLOOKUP(C55,'Benchmark Run 1'!$B$2:$G$96,2,FALSE)</f>
        <v>25.543718486618854</v>
      </c>
      <c r="F55" s="38" t="str">
        <f>VLOOKUP(C55,'Benchmark Run 1'!$B$2:$G$96,3,FALSE)</f>
        <v>Undetermined</v>
      </c>
      <c r="G55" s="38" t="str">
        <f>VLOOKUP(C55,'Benchmark Run 1'!$B$2:$G$96,4,FALSE)</f>
        <v>Undetermined</v>
      </c>
      <c r="H55" s="38" t="str">
        <f>VLOOKUP(C55,'Benchmark Run 1'!$B$2:$G$96,5,FALSE)</f>
        <v>Undetermined</v>
      </c>
      <c r="I55" s="44" t="str">
        <f>VLOOKUP(C55,'Benchmark Run 1'!$B$2:$G$96,6,FALSE)</f>
        <v>FluAB,RSV,C19 Not Detected</v>
      </c>
      <c r="J55" s="38"/>
      <c r="K55" s="43">
        <f>VLOOKUP(C55,'Test Run 2'!$B$2:$G$96,2,FALSE)</f>
        <v>28.827131323882817</v>
      </c>
      <c r="L55" s="38" t="str">
        <f>VLOOKUP(C55,'Test Run 2'!$B$2:$G$96,3,FALSE)</f>
        <v>Undetermined</v>
      </c>
      <c r="M55" s="38" t="str">
        <f>VLOOKUP(C55,'Test Run 2'!$B$2:$G$96,4,FALSE)</f>
        <v>Undetermined</v>
      </c>
      <c r="N55" s="38" t="str">
        <f>VLOOKUP(C55,'Test Run 2'!$B$2:$G$96,5,FALSE)</f>
        <v>Undetermined</v>
      </c>
      <c r="O55" s="44" t="str">
        <f>VLOOKUP(C55,'Test Run 2'!$B$2:$G$96,6,FALSE)</f>
        <v>FluAB,RSV,C19 Not Detected</v>
      </c>
      <c r="P55" s="38"/>
      <c r="Q55" s="43">
        <f t="shared" si="1"/>
        <v>3.2834128372639633</v>
      </c>
      <c r="R55" s="38" t="str">
        <f t="shared" si="2"/>
        <v>Not Applicable</v>
      </c>
      <c r="S55" s="38" t="str">
        <f t="shared" si="3"/>
        <v>Not Applicable</v>
      </c>
      <c r="T55" s="38" t="str">
        <f t="shared" si="4"/>
        <v>Not Applicable</v>
      </c>
      <c r="U55" s="44" t="str">
        <f t="shared" si="5"/>
        <v>FluAB,RSV,C19 Not Detected</v>
      </c>
    </row>
    <row r="56" spans="1:21" x14ac:dyDescent="0.2">
      <c r="A56" s="90" t="s">
        <v>40</v>
      </c>
      <c r="B56" s="33">
        <v>0</v>
      </c>
      <c r="C56" s="91">
        <v>1320769</v>
      </c>
      <c r="E56" s="43">
        <f>VLOOKUP(C56,'Benchmark Run 1'!$B$2:$G$96,2,FALSE)</f>
        <v>25.529351038272775</v>
      </c>
      <c r="F56" s="38" t="str">
        <f>VLOOKUP(C56,'Benchmark Run 1'!$B$2:$G$96,3,FALSE)</f>
        <v>Undetermined</v>
      </c>
      <c r="G56" s="38" t="str">
        <f>VLOOKUP(C56,'Benchmark Run 1'!$B$2:$G$96,4,FALSE)</f>
        <v>Undetermined</v>
      </c>
      <c r="H56" s="38" t="str">
        <f>VLOOKUP(C56,'Benchmark Run 1'!$B$2:$G$96,5,FALSE)</f>
        <v>Undetermined</v>
      </c>
      <c r="I56" s="44" t="str">
        <f>VLOOKUP(C56,'Benchmark Run 1'!$B$2:$G$96,6,FALSE)</f>
        <v>FluAB,RSV,C19 Not Detected</v>
      </c>
      <c r="J56" s="38"/>
      <c r="K56" s="43">
        <f>VLOOKUP(C56,'Test Run 2'!$B$2:$G$96,2,FALSE)</f>
        <v>28.657062797427912</v>
      </c>
      <c r="L56" s="38" t="str">
        <f>VLOOKUP(C56,'Test Run 2'!$B$2:$G$96,3,FALSE)</f>
        <v>Undetermined</v>
      </c>
      <c r="M56" s="38" t="str">
        <f>VLOOKUP(C56,'Test Run 2'!$B$2:$G$96,4,FALSE)</f>
        <v>Undetermined</v>
      </c>
      <c r="N56" s="38" t="str">
        <f>VLOOKUP(C56,'Test Run 2'!$B$2:$G$96,5,FALSE)</f>
        <v>Undetermined</v>
      </c>
      <c r="O56" s="44" t="str">
        <f>VLOOKUP(C56,'Test Run 2'!$B$2:$G$96,6,FALSE)</f>
        <v>FluAB,RSV,C19 Not Detected</v>
      </c>
      <c r="P56" s="38"/>
      <c r="Q56" s="43">
        <f t="shared" si="1"/>
        <v>3.1277117591551367</v>
      </c>
      <c r="R56" s="38" t="str">
        <f t="shared" si="2"/>
        <v>Not Applicable</v>
      </c>
      <c r="S56" s="38" t="str">
        <f t="shared" si="3"/>
        <v>Not Applicable</v>
      </c>
      <c r="T56" s="38" t="str">
        <f t="shared" si="4"/>
        <v>Not Applicable</v>
      </c>
      <c r="U56" s="44" t="str">
        <f t="shared" si="5"/>
        <v>FluAB,RSV,C19 Not Detected</v>
      </c>
    </row>
    <row r="57" spans="1:21" x14ac:dyDescent="0.2">
      <c r="A57" s="90" t="s">
        <v>40</v>
      </c>
      <c r="B57" s="33">
        <v>0</v>
      </c>
      <c r="C57" s="91">
        <v>1320770</v>
      </c>
      <c r="E57" s="43">
        <f>VLOOKUP(C57,'Benchmark Run 1'!$B$2:$G$96,2,FALSE)</f>
        <v>25.684731823281709</v>
      </c>
      <c r="F57" s="38" t="str">
        <f>VLOOKUP(C57,'Benchmark Run 1'!$B$2:$G$96,3,FALSE)</f>
        <v>Undetermined</v>
      </c>
      <c r="G57" s="38" t="str">
        <f>VLOOKUP(C57,'Benchmark Run 1'!$B$2:$G$96,4,FALSE)</f>
        <v>Undetermined</v>
      </c>
      <c r="H57" s="38" t="str">
        <f>VLOOKUP(C57,'Benchmark Run 1'!$B$2:$G$96,5,FALSE)</f>
        <v>Undetermined</v>
      </c>
      <c r="I57" s="44" t="str">
        <f>VLOOKUP(C57,'Benchmark Run 1'!$B$2:$G$96,6,FALSE)</f>
        <v>FluAB,RSV,C19 Not Detected</v>
      </c>
      <c r="J57" s="38"/>
      <c r="K57" s="43">
        <f>VLOOKUP(C57,'Test Run 2'!$B$2:$G$96,2,FALSE)</f>
        <v>28.927734327916284</v>
      </c>
      <c r="L57" s="38" t="str">
        <f>VLOOKUP(C57,'Test Run 2'!$B$2:$G$96,3,FALSE)</f>
        <v>Undetermined</v>
      </c>
      <c r="M57" s="38" t="str">
        <f>VLOOKUP(C57,'Test Run 2'!$B$2:$G$96,4,FALSE)</f>
        <v>Undetermined</v>
      </c>
      <c r="N57" s="38" t="str">
        <f>VLOOKUP(C57,'Test Run 2'!$B$2:$G$96,5,FALSE)</f>
        <v>Undetermined</v>
      </c>
      <c r="O57" s="44" t="str">
        <f>VLOOKUP(C57,'Test Run 2'!$B$2:$G$96,6,FALSE)</f>
        <v>FluAB,RSV,C19 Not Detected</v>
      </c>
      <c r="P57" s="38"/>
      <c r="Q57" s="43">
        <f t="shared" si="1"/>
        <v>3.2430025046345747</v>
      </c>
      <c r="R57" s="38" t="str">
        <f t="shared" si="2"/>
        <v>Not Applicable</v>
      </c>
      <c r="S57" s="38" t="str">
        <f t="shared" si="3"/>
        <v>Not Applicable</v>
      </c>
      <c r="T57" s="38" t="str">
        <f t="shared" si="4"/>
        <v>Not Applicable</v>
      </c>
      <c r="U57" s="44" t="str">
        <f t="shared" si="5"/>
        <v>FluAB,RSV,C19 Not Detected</v>
      </c>
    </row>
    <row r="58" spans="1:21" x14ac:dyDescent="0.2">
      <c r="A58" s="90" t="s">
        <v>40</v>
      </c>
      <c r="B58" s="33">
        <v>0</v>
      </c>
      <c r="C58" s="91">
        <v>1320771</v>
      </c>
      <c r="E58" s="43">
        <f>VLOOKUP(C58,'Benchmark Run 1'!$B$2:$G$96,2,FALSE)</f>
        <v>25.544456496155078</v>
      </c>
      <c r="F58" s="38" t="str">
        <f>VLOOKUP(C58,'Benchmark Run 1'!$B$2:$G$96,3,FALSE)</f>
        <v>Undetermined</v>
      </c>
      <c r="G58" s="38" t="str">
        <f>VLOOKUP(C58,'Benchmark Run 1'!$B$2:$G$96,4,FALSE)</f>
        <v>Undetermined</v>
      </c>
      <c r="H58" s="38" t="str">
        <f>VLOOKUP(C58,'Benchmark Run 1'!$B$2:$G$96,5,FALSE)</f>
        <v>Undetermined</v>
      </c>
      <c r="I58" s="44" t="str">
        <f>VLOOKUP(C58,'Benchmark Run 1'!$B$2:$G$96,6,FALSE)</f>
        <v>FluAB,RSV,C19 Not Detected</v>
      </c>
      <c r="J58" s="38"/>
      <c r="K58" s="43">
        <f>VLOOKUP(C58,'Test Run 2'!$B$2:$G$96,2,FALSE)</f>
        <v>29.525202954115471</v>
      </c>
      <c r="L58" s="38" t="str">
        <f>VLOOKUP(C58,'Test Run 2'!$B$2:$G$96,3,FALSE)</f>
        <v>Undetermined</v>
      </c>
      <c r="M58" s="38" t="str">
        <f>VLOOKUP(C58,'Test Run 2'!$B$2:$G$96,4,FALSE)</f>
        <v>Undetermined</v>
      </c>
      <c r="N58" s="38" t="str">
        <f>VLOOKUP(C58,'Test Run 2'!$B$2:$G$96,5,FALSE)</f>
        <v>Undetermined</v>
      </c>
      <c r="O58" s="44" t="str">
        <f>VLOOKUP(C58,'Test Run 2'!$B$2:$G$96,6,FALSE)</f>
        <v>FluAB,RSV,C19 Not Detected</v>
      </c>
      <c r="P58" s="38"/>
      <c r="Q58" s="43">
        <f t="shared" si="1"/>
        <v>3.9807464579603931</v>
      </c>
      <c r="R58" s="38" t="str">
        <f t="shared" si="2"/>
        <v>Not Applicable</v>
      </c>
      <c r="S58" s="38" t="str">
        <f t="shared" si="3"/>
        <v>Not Applicable</v>
      </c>
      <c r="T58" s="38" t="str">
        <f t="shared" si="4"/>
        <v>Not Applicable</v>
      </c>
      <c r="U58" s="44" t="str">
        <f t="shared" si="5"/>
        <v>FluAB,RSV,C19 Not Detected</v>
      </c>
    </row>
    <row r="59" spans="1:21" x14ac:dyDescent="0.2">
      <c r="A59" s="90" t="s">
        <v>40</v>
      </c>
      <c r="B59" s="33">
        <v>0</v>
      </c>
      <c r="C59" s="91">
        <v>1320772</v>
      </c>
      <c r="E59" s="43">
        <f>VLOOKUP(C59,'Benchmark Run 1'!$B$2:$G$96,2,FALSE)</f>
        <v>25.350881457886757</v>
      </c>
      <c r="F59" s="38" t="str">
        <f>VLOOKUP(C59,'Benchmark Run 1'!$B$2:$G$96,3,FALSE)</f>
        <v>Undetermined</v>
      </c>
      <c r="G59" s="38" t="str">
        <f>VLOOKUP(C59,'Benchmark Run 1'!$B$2:$G$96,4,FALSE)</f>
        <v>Undetermined</v>
      </c>
      <c r="H59" s="38" t="str">
        <f>VLOOKUP(C59,'Benchmark Run 1'!$B$2:$G$96,5,FALSE)</f>
        <v>Undetermined</v>
      </c>
      <c r="I59" s="44" t="str">
        <f>VLOOKUP(C59,'Benchmark Run 1'!$B$2:$G$96,6,FALSE)</f>
        <v>FluAB,RSV,C19 Not Detected</v>
      </c>
      <c r="J59" s="38"/>
      <c r="K59" s="43">
        <f>VLOOKUP(C59,'Test Run 2'!$B$2:$G$96,2,FALSE)</f>
        <v>29.575975030149344</v>
      </c>
      <c r="L59" s="38" t="str">
        <f>VLOOKUP(C59,'Test Run 2'!$B$2:$G$96,3,FALSE)</f>
        <v>Undetermined</v>
      </c>
      <c r="M59" s="38" t="str">
        <f>VLOOKUP(C59,'Test Run 2'!$B$2:$G$96,4,FALSE)</f>
        <v>Undetermined</v>
      </c>
      <c r="N59" s="38" t="str">
        <f>VLOOKUP(C59,'Test Run 2'!$B$2:$G$96,5,FALSE)</f>
        <v>Undetermined</v>
      </c>
      <c r="O59" s="44" t="str">
        <f>VLOOKUP(C59,'Test Run 2'!$B$2:$G$96,6,FALSE)</f>
        <v>FluAB,RSV,C19 Not Detected</v>
      </c>
      <c r="P59" s="38"/>
      <c r="Q59" s="43">
        <f t="shared" si="1"/>
        <v>4.2250935722625869</v>
      </c>
      <c r="R59" s="38" t="str">
        <f t="shared" si="2"/>
        <v>Not Applicable</v>
      </c>
      <c r="S59" s="38" t="str">
        <f t="shared" si="3"/>
        <v>Not Applicable</v>
      </c>
      <c r="T59" s="38" t="str">
        <f t="shared" si="4"/>
        <v>Not Applicable</v>
      </c>
      <c r="U59" s="44" t="str">
        <f t="shared" si="5"/>
        <v>FluAB,RSV,C19 Not Detected</v>
      </c>
    </row>
    <row r="60" spans="1:21" x14ac:dyDescent="0.2">
      <c r="A60" s="90" t="s">
        <v>40</v>
      </c>
      <c r="B60" s="33">
        <v>0</v>
      </c>
      <c r="C60" s="91">
        <v>1320773</v>
      </c>
      <c r="E60" s="43">
        <f>VLOOKUP(C60,'Benchmark Run 1'!$B$2:$G$96,2,FALSE)</f>
        <v>25.840814685030946</v>
      </c>
      <c r="F60" s="38" t="str">
        <f>VLOOKUP(C60,'Benchmark Run 1'!$B$2:$G$96,3,FALSE)</f>
        <v>Undetermined</v>
      </c>
      <c r="G60" s="38" t="str">
        <f>VLOOKUP(C60,'Benchmark Run 1'!$B$2:$G$96,4,FALSE)</f>
        <v>Undetermined</v>
      </c>
      <c r="H60" s="38" t="str">
        <f>VLOOKUP(C60,'Benchmark Run 1'!$B$2:$G$96,5,FALSE)</f>
        <v>Undetermined</v>
      </c>
      <c r="I60" s="44" t="str">
        <f>VLOOKUP(C60,'Benchmark Run 1'!$B$2:$G$96,6,FALSE)</f>
        <v>FluAB,RSV,C19 Not Detected</v>
      </c>
      <c r="J60" s="38"/>
      <c r="K60" s="43">
        <f>VLOOKUP(C60,'Test Run 2'!$B$2:$G$96,2,FALSE)</f>
        <v>29.326512004666313</v>
      </c>
      <c r="L60" s="38" t="str">
        <f>VLOOKUP(C60,'Test Run 2'!$B$2:$G$96,3,FALSE)</f>
        <v>Undetermined</v>
      </c>
      <c r="M60" s="38" t="str">
        <f>VLOOKUP(C60,'Test Run 2'!$B$2:$G$96,4,FALSE)</f>
        <v>Undetermined</v>
      </c>
      <c r="N60" s="38" t="str">
        <f>VLOOKUP(C60,'Test Run 2'!$B$2:$G$96,5,FALSE)</f>
        <v>Undetermined</v>
      </c>
      <c r="O60" s="44" t="str">
        <f>VLOOKUP(C60,'Test Run 2'!$B$2:$G$96,6,FALSE)</f>
        <v>FluAB,RSV,C19 Not Detected</v>
      </c>
      <c r="P60" s="38"/>
      <c r="Q60" s="43">
        <f t="shared" si="1"/>
        <v>3.4856973196353671</v>
      </c>
      <c r="R60" s="38" t="str">
        <f t="shared" si="2"/>
        <v>Not Applicable</v>
      </c>
      <c r="S60" s="38" t="str">
        <f t="shared" si="3"/>
        <v>Not Applicable</v>
      </c>
      <c r="T60" s="38" t="str">
        <f t="shared" si="4"/>
        <v>Not Applicable</v>
      </c>
      <c r="U60" s="44" t="str">
        <f t="shared" si="5"/>
        <v>FluAB,RSV,C19 Not Detected</v>
      </c>
    </row>
    <row r="61" spans="1:21" x14ac:dyDescent="0.2">
      <c r="A61" s="90" t="s">
        <v>40</v>
      </c>
      <c r="B61" s="33">
        <v>0</v>
      </c>
      <c r="C61" s="91">
        <v>1320774</v>
      </c>
      <c r="E61" s="43">
        <f>VLOOKUP(C61,'Benchmark Run 1'!$B$2:$G$96,2,FALSE)</f>
        <v>25.35039308961321</v>
      </c>
      <c r="F61" s="38" t="str">
        <f>VLOOKUP(C61,'Benchmark Run 1'!$B$2:$G$96,3,FALSE)</f>
        <v>Undetermined</v>
      </c>
      <c r="G61" s="38" t="str">
        <f>VLOOKUP(C61,'Benchmark Run 1'!$B$2:$G$96,4,FALSE)</f>
        <v>Undetermined</v>
      </c>
      <c r="H61" s="38" t="str">
        <f>VLOOKUP(C61,'Benchmark Run 1'!$B$2:$G$96,5,FALSE)</f>
        <v>Undetermined</v>
      </c>
      <c r="I61" s="44" t="str">
        <f>VLOOKUP(C61,'Benchmark Run 1'!$B$2:$G$96,6,FALSE)</f>
        <v>FluAB,RSV,C19 Not Detected</v>
      </c>
      <c r="J61" s="38"/>
      <c r="K61" s="43">
        <f>VLOOKUP(C61,'Test Run 2'!$B$2:$G$96,2,FALSE)</f>
        <v>28.621232326218006</v>
      </c>
      <c r="L61" s="38" t="str">
        <f>VLOOKUP(C61,'Test Run 2'!$B$2:$G$96,3,FALSE)</f>
        <v>Undetermined</v>
      </c>
      <c r="M61" s="38" t="str">
        <f>VLOOKUP(C61,'Test Run 2'!$B$2:$G$96,4,FALSE)</f>
        <v>Undetermined</v>
      </c>
      <c r="N61" s="38" t="str">
        <f>VLOOKUP(C61,'Test Run 2'!$B$2:$G$96,5,FALSE)</f>
        <v>Undetermined</v>
      </c>
      <c r="O61" s="44" t="str">
        <f>VLOOKUP(C61,'Test Run 2'!$B$2:$G$96,6,FALSE)</f>
        <v>FluAB,RSV,C19 Not Detected</v>
      </c>
      <c r="P61" s="38"/>
      <c r="Q61" s="43">
        <f t="shared" si="1"/>
        <v>3.2708392366047967</v>
      </c>
      <c r="R61" s="38" t="str">
        <f t="shared" si="2"/>
        <v>Not Applicable</v>
      </c>
      <c r="S61" s="38" t="str">
        <f t="shared" si="3"/>
        <v>Not Applicable</v>
      </c>
      <c r="T61" s="38" t="str">
        <f t="shared" si="4"/>
        <v>Not Applicable</v>
      </c>
      <c r="U61" s="44" t="str">
        <f t="shared" si="5"/>
        <v>FluAB,RSV,C19 Not Detected</v>
      </c>
    </row>
    <row r="62" spans="1:21" x14ac:dyDescent="0.2">
      <c r="A62" s="90" t="s">
        <v>40</v>
      </c>
      <c r="B62" s="33">
        <v>0</v>
      </c>
      <c r="C62" s="91">
        <v>1320775</v>
      </c>
      <c r="E62" s="43">
        <f>VLOOKUP(C62,'Benchmark Run 1'!$B$2:$G$96,2,FALSE)</f>
        <v>25.088748323332219</v>
      </c>
      <c r="F62" s="38" t="str">
        <f>VLOOKUP(C62,'Benchmark Run 1'!$B$2:$G$96,3,FALSE)</f>
        <v>Undetermined</v>
      </c>
      <c r="G62" s="38" t="str">
        <f>VLOOKUP(C62,'Benchmark Run 1'!$B$2:$G$96,4,FALSE)</f>
        <v>Undetermined</v>
      </c>
      <c r="H62" s="38" t="str">
        <f>VLOOKUP(C62,'Benchmark Run 1'!$B$2:$G$96,5,FALSE)</f>
        <v>Undetermined</v>
      </c>
      <c r="I62" s="44" t="str">
        <f>VLOOKUP(C62,'Benchmark Run 1'!$B$2:$G$96,6,FALSE)</f>
        <v>FluAB,RSV,C19 Not Detected</v>
      </c>
      <c r="J62" s="38"/>
      <c r="K62" s="43">
        <f>VLOOKUP(C62,'Test Run 2'!$B$2:$G$96,2,FALSE)</f>
        <v>29.39752111893517</v>
      </c>
      <c r="L62" s="38" t="str">
        <f>VLOOKUP(C62,'Test Run 2'!$B$2:$G$96,3,FALSE)</f>
        <v>Undetermined</v>
      </c>
      <c r="M62" s="38" t="str">
        <f>VLOOKUP(C62,'Test Run 2'!$B$2:$G$96,4,FALSE)</f>
        <v>Undetermined</v>
      </c>
      <c r="N62" s="38" t="str">
        <f>VLOOKUP(C62,'Test Run 2'!$B$2:$G$96,5,FALSE)</f>
        <v>Undetermined</v>
      </c>
      <c r="O62" s="44" t="str">
        <f>VLOOKUP(C62,'Test Run 2'!$B$2:$G$96,6,FALSE)</f>
        <v>FluAB,RSV,C19 Not Detected</v>
      </c>
      <c r="P62" s="38"/>
      <c r="Q62" s="43">
        <f t="shared" si="1"/>
        <v>4.3087727956029518</v>
      </c>
      <c r="R62" s="38" t="str">
        <f t="shared" si="2"/>
        <v>Not Applicable</v>
      </c>
      <c r="S62" s="38" t="str">
        <f t="shared" si="3"/>
        <v>Not Applicable</v>
      </c>
      <c r="T62" s="38" t="str">
        <f t="shared" si="4"/>
        <v>Not Applicable</v>
      </c>
      <c r="U62" s="44" t="str">
        <f t="shared" si="5"/>
        <v>FluAB,RSV,C19 Not Detected</v>
      </c>
    </row>
    <row r="63" spans="1:21" x14ac:dyDescent="0.2">
      <c r="A63" s="90" t="s">
        <v>40</v>
      </c>
      <c r="B63" s="33">
        <v>0</v>
      </c>
      <c r="C63" s="91">
        <v>1320776</v>
      </c>
      <c r="E63" s="43">
        <f>VLOOKUP(C63,'Benchmark Run 1'!$B$2:$G$96,2,FALSE)</f>
        <v>25.893153641275244</v>
      </c>
      <c r="F63" s="38" t="str">
        <f>VLOOKUP(C63,'Benchmark Run 1'!$B$2:$G$96,3,FALSE)</f>
        <v>Undetermined</v>
      </c>
      <c r="G63" s="38" t="str">
        <f>VLOOKUP(C63,'Benchmark Run 1'!$B$2:$G$96,4,FALSE)</f>
        <v>Undetermined</v>
      </c>
      <c r="H63" s="38" t="str">
        <f>VLOOKUP(C63,'Benchmark Run 1'!$B$2:$G$96,5,FALSE)</f>
        <v>Undetermined</v>
      </c>
      <c r="I63" s="44" t="str">
        <f>VLOOKUP(C63,'Benchmark Run 1'!$B$2:$G$96,6,FALSE)</f>
        <v>FluAB,RSV,C19 Not Detected</v>
      </c>
      <c r="J63" s="38"/>
      <c r="K63" s="43">
        <f>VLOOKUP(C63,'Test Run 2'!$B$2:$G$96,2,FALSE)</f>
        <v>29.515179833890659</v>
      </c>
      <c r="L63" s="38" t="str">
        <f>VLOOKUP(C63,'Test Run 2'!$B$2:$G$96,3,FALSE)</f>
        <v>Undetermined</v>
      </c>
      <c r="M63" s="38" t="str">
        <f>VLOOKUP(C63,'Test Run 2'!$B$2:$G$96,4,FALSE)</f>
        <v>Undetermined</v>
      </c>
      <c r="N63" s="38" t="str">
        <f>VLOOKUP(C63,'Test Run 2'!$B$2:$G$96,5,FALSE)</f>
        <v>Undetermined</v>
      </c>
      <c r="O63" s="44" t="str">
        <f>VLOOKUP(C63,'Test Run 2'!$B$2:$G$96,6,FALSE)</f>
        <v>FluAB,RSV,C19 Not Detected</v>
      </c>
      <c r="P63" s="38"/>
      <c r="Q63" s="43">
        <f t="shared" si="1"/>
        <v>3.6220261926154151</v>
      </c>
      <c r="R63" s="38" t="str">
        <f t="shared" si="2"/>
        <v>Not Applicable</v>
      </c>
      <c r="S63" s="38" t="str">
        <f t="shared" si="3"/>
        <v>Not Applicable</v>
      </c>
      <c r="T63" s="38" t="str">
        <f t="shared" si="4"/>
        <v>Not Applicable</v>
      </c>
      <c r="U63" s="44" t="str">
        <f t="shared" si="5"/>
        <v>FluAB,RSV,C19 Not Detected</v>
      </c>
    </row>
    <row r="64" spans="1:21" x14ac:dyDescent="0.2">
      <c r="A64" s="90" t="s">
        <v>40</v>
      </c>
      <c r="B64" s="33">
        <v>0</v>
      </c>
      <c r="C64" s="91">
        <v>1320777</v>
      </c>
      <c r="E64" s="43">
        <f>VLOOKUP(C64,'Benchmark Run 1'!$B$2:$G$96,2,FALSE)</f>
        <v>25.453930654654009</v>
      </c>
      <c r="F64" s="38" t="str">
        <f>VLOOKUP(C64,'Benchmark Run 1'!$B$2:$G$96,3,FALSE)</f>
        <v>Undetermined</v>
      </c>
      <c r="G64" s="38" t="str">
        <f>VLOOKUP(C64,'Benchmark Run 1'!$B$2:$G$96,4,FALSE)</f>
        <v>Undetermined</v>
      </c>
      <c r="H64" s="38" t="str">
        <f>VLOOKUP(C64,'Benchmark Run 1'!$B$2:$G$96,5,FALSE)</f>
        <v>Undetermined</v>
      </c>
      <c r="I64" s="44" t="str">
        <f>VLOOKUP(C64,'Benchmark Run 1'!$B$2:$G$96,6,FALSE)</f>
        <v>FluAB,RSV,C19 Not Detected</v>
      </c>
      <c r="J64" s="38"/>
      <c r="K64" s="43">
        <f>VLOOKUP(C64,'Test Run 2'!$B$2:$G$96,2,FALSE)</f>
        <v>28.65087361747965</v>
      </c>
      <c r="L64" s="38" t="str">
        <f>VLOOKUP(C64,'Test Run 2'!$B$2:$G$96,3,FALSE)</f>
        <v>Undetermined</v>
      </c>
      <c r="M64" s="38" t="str">
        <f>VLOOKUP(C64,'Test Run 2'!$B$2:$G$96,4,FALSE)</f>
        <v>Undetermined</v>
      </c>
      <c r="N64" s="38" t="str">
        <f>VLOOKUP(C64,'Test Run 2'!$B$2:$G$96,5,FALSE)</f>
        <v>Undetermined</v>
      </c>
      <c r="O64" s="44" t="str">
        <f>VLOOKUP(C64,'Test Run 2'!$B$2:$G$96,6,FALSE)</f>
        <v>FluAB,RSV,C19 Not Detected</v>
      </c>
      <c r="P64" s="38"/>
      <c r="Q64" s="43">
        <f t="shared" si="1"/>
        <v>3.1969429628256414</v>
      </c>
      <c r="R64" s="38" t="str">
        <f t="shared" si="2"/>
        <v>Not Applicable</v>
      </c>
      <c r="S64" s="38" t="str">
        <f t="shared" si="3"/>
        <v>Not Applicable</v>
      </c>
      <c r="T64" s="38" t="str">
        <f t="shared" si="4"/>
        <v>Not Applicable</v>
      </c>
      <c r="U64" s="44" t="str">
        <f t="shared" si="5"/>
        <v>FluAB,RSV,C19 Not Detected</v>
      </c>
    </row>
    <row r="65" spans="1:21" x14ac:dyDescent="0.2">
      <c r="A65" s="90" t="s">
        <v>40</v>
      </c>
      <c r="B65" s="33">
        <v>0</v>
      </c>
      <c r="C65" s="91">
        <v>1320778</v>
      </c>
      <c r="E65" s="43">
        <f>VLOOKUP(C65,'Benchmark Run 1'!$B$2:$G$96,2,FALSE)</f>
        <v>25.5036953649577</v>
      </c>
      <c r="F65" s="38" t="str">
        <f>VLOOKUP(C65,'Benchmark Run 1'!$B$2:$G$96,3,FALSE)</f>
        <v>Undetermined</v>
      </c>
      <c r="G65" s="38" t="str">
        <f>VLOOKUP(C65,'Benchmark Run 1'!$B$2:$G$96,4,FALSE)</f>
        <v>Undetermined</v>
      </c>
      <c r="H65" s="38" t="str">
        <f>VLOOKUP(C65,'Benchmark Run 1'!$B$2:$G$96,5,FALSE)</f>
        <v>Undetermined</v>
      </c>
      <c r="I65" s="44" t="str">
        <f>VLOOKUP(C65,'Benchmark Run 1'!$B$2:$G$96,6,FALSE)</f>
        <v>FluAB,RSV,C19 Not Detected</v>
      </c>
      <c r="J65" s="38"/>
      <c r="K65" s="43">
        <f>VLOOKUP(C65,'Test Run 2'!$B$2:$G$96,2,FALSE)</f>
        <v>29.72607582022399</v>
      </c>
      <c r="L65" s="38" t="str">
        <f>VLOOKUP(C65,'Test Run 2'!$B$2:$G$96,3,FALSE)</f>
        <v>Undetermined</v>
      </c>
      <c r="M65" s="38" t="str">
        <f>VLOOKUP(C65,'Test Run 2'!$B$2:$G$96,4,FALSE)</f>
        <v>Undetermined</v>
      </c>
      <c r="N65" s="38" t="str">
        <f>VLOOKUP(C65,'Test Run 2'!$B$2:$G$96,5,FALSE)</f>
        <v>Undetermined</v>
      </c>
      <c r="O65" s="44" t="str">
        <f>VLOOKUP(C65,'Test Run 2'!$B$2:$G$96,6,FALSE)</f>
        <v>FluAB,RSV,C19 Not Detected</v>
      </c>
      <c r="P65" s="38"/>
      <c r="Q65" s="43">
        <f t="shared" si="1"/>
        <v>4.2223804552662898</v>
      </c>
      <c r="R65" s="38" t="str">
        <f t="shared" si="2"/>
        <v>Not Applicable</v>
      </c>
      <c r="S65" s="38" t="str">
        <f t="shared" si="3"/>
        <v>Not Applicable</v>
      </c>
      <c r="T65" s="38" t="str">
        <f t="shared" si="4"/>
        <v>Not Applicable</v>
      </c>
      <c r="U65" s="44" t="str">
        <f t="shared" si="5"/>
        <v>FluAB,RSV,C19 Not Detected</v>
      </c>
    </row>
    <row r="66" spans="1:21" x14ac:dyDescent="0.2">
      <c r="A66" s="90" t="s">
        <v>40</v>
      </c>
      <c r="B66" s="33">
        <v>0</v>
      </c>
      <c r="C66" s="91">
        <v>1320779</v>
      </c>
      <c r="E66" s="43">
        <f>VLOOKUP(C66,'Benchmark Run 1'!$B$2:$G$96,2,FALSE)</f>
        <v>25.228136108791119</v>
      </c>
      <c r="F66" s="38" t="str">
        <f>VLOOKUP(C66,'Benchmark Run 1'!$B$2:$G$96,3,FALSE)</f>
        <v>Undetermined</v>
      </c>
      <c r="G66" s="38" t="str">
        <f>VLOOKUP(C66,'Benchmark Run 1'!$B$2:$G$96,4,FALSE)</f>
        <v>Undetermined</v>
      </c>
      <c r="H66" s="38" t="str">
        <f>VLOOKUP(C66,'Benchmark Run 1'!$B$2:$G$96,5,FALSE)</f>
        <v>Undetermined</v>
      </c>
      <c r="I66" s="44" t="str">
        <f>VLOOKUP(C66,'Benchmark Run 1'!$B$2:$G$96,6,FALSE)</f>
        <v>FluAB,RSV,C19 Not Detected</v>
      </c>
      <c r="J66" s="38"/>
      <c r="K66" s="43">
        <f>VLOOKUP(C66,'Test Run 2'!$B$2:$G$96,2,FALSE)</f>
        <v>28.814281707343898</v>
      </c>
      <c r="L66" s="38" t="str">
        <f>VLOOKUP(C66,'Test Run 2'!$B$2:$G$96,3,FALSE)</f>
        <v>Undetermined</v>
      </c>
      <c r="M66" s="38" t="str">
        <f>VLOOKUP(C66,'Test Run 2'!$B$2:$G$96,4,FALSE)</f>
        <v>Undetermined</v>
      </c>
      <c r="N66" s="38" t="str">
        <f>VLOOKUP(C66,'Test Run 2'!$B$2:$G$96,5,FALSE)</f>
        <v>Undetermined</v>
      </c>
      <c r="O66" s="44" t="str">
        <f>VLOOKUP(C66,'Test Run 2'!$B$2:$G$96,6,FALSE)</f>
        <v>FluAB,RSV,C19 Not Detected</v>
      </c>
      <c r="P66" s="38"/>
      <c r="Q66" s="43">
        <f t="shared" si="1"/>
        <v>3.586145598552779</v>
      </c>
      <c r="R66" s="38" t="str">
        <f t="shared" si="2"/>
        <v>Not Applicable</v>
      </c>
      <c r="S66" s="38" t="str">
        <f t="shared" si="3"/>
        <v>Not Applicable</v>
      </c>
      <c r="T66" s="38" t="str">
        <f t="shared" si="4"/>
        <v>Not Applicable</v>
      </c>
      <c r="U66" s="44" t="str">
        <f t="shared" si="5"/>
        <v>FluAB,RSV,C19 Not Detected</v>
      </c>
    </row>
    <row r="67" spans="1:21" x14ac:dyDescent="0.2">
      <c r="A67" s="90" t="s">
        <v>40</v>
      </c>
      <c r="B67" s="33">
        <v>0</v>
      </c>
      <c r="C67" s="91">
        <v>1320780</v>
      </c>
      <c r="E67" s="43">
        <f>VLOOKUP(C67,'Benchmark Run 1'!$B$2:$G$96,2,FALSE)</f>
        <v>26.270925596288379</v>
      </c>
      <c r="F67" s="38" t="str">
        <f>VLOOKUP(C67,'Benchmark Run 1'!$B$2:$G$96,3,FALSE)</f>
        <v>Undetermined</v>
      </c>
      <c r="G67" s="38" t="str">
        <f>VLOOKUP(C67,'Benchmark Run 1'!$B$2:$G$96,4,FALSE)</f>
        <v>Undetermined</v>
      </c>
      <c r="H67" s="38" t="str">
        <f>VLOOKUP(C67,'Benchmark Run 1'!$B$2:$G$96,5,FALSE)</f>
        <v>Undetermined</v>
      </c>
      <c r="I67" s="44" t="str">
        <f>VLOOKUP(C67,'Benchmark Run 1'!$B$2:$G$96,6,FALSE)</f>
        <v>FluAB,RSV,C19 Not Detected</v>
      </c>
      <c r="J67" s="38"/>
      <c r="K67" s="43">
        <f>VLOOKUP(C67,'Test Run 2'!$B$2:$G$96,2,FALSE)</f>
        <v>29.755774438239953</v>
      </c>
      <c r="L67" s="38" t="str">
        <f>VLOOKUP(C67,'Test Run 2'!$B$2:$G$96,3,FALSE)</f>
        <v>Undetermined</v>
      </c>
      <c r="M67" s="38" t="str">
        <f>VLOOKUP(C67,'Test Run 2'!$B$2:$G$96,4,FALSE)</f>
        <v>Undetermined</v>
      </c>
      <c r="N67" s="38" t="str">
        <f>VLOOKUP(C67,'Test Run 2'!$B$2:$G$96,5,FALSE)</f>
        <v>Undetermined</v>
      </c>
      <c r="O67" s="44" t="str">
        <f>VLOOKUP(C67,'Test Run 2'!$B$2:$G$96,6,FALSE)</f>
        <v>FluAB,RSV,C19 Not Detected</v>
      </c>
      <c r="P67" s="38"/>
      <c r="Q67" s="43">
        <f t="shared" si="1"/>
        <v>3.4848488419515746</v>
      </c>
      <c r="R67" s="38" t="str">
        <f t="shared" si="2"/>
        <v>Not Applicable</v>
      </c>
      <c r="S67" s="38" t="str">
        <f t="shared" si="3"/>
        <v>Not Applicable</v>
      </c>
      <c r="T67" s="38" t="str">
        <f t="shared" si="4"/>
        <v>Not Applicable</v>
      </c>
      <c r="U67" s="44" t="str">
        <f t="shared" si="5"/>
        <v>FluAB,RSV,C19 Not Detected</v>
      </c>
    </row>
    <row r="68" spans="1:21" x14ac:dyDescent="0.2">
      <c r="A68" s="90" t="s">
        <v>40</v>
      </c>
      <c r="B68" s="33">
        <v>0</v>
      </c>
      <c r="C68" s="91">
        <v>1320781</v>
      </c>
      <c r="E68" s="43">
        <f>VLOOKUP(C68,'Benchmark Run 1'!$B$2:$G$96,2,FALSE)</f>
        <v>26.067304799312421</v>
      </c>
      <c r="F68" s="38" t="str">
        <f>VLOOKUP(C68,'Benchmark Run 1'!$B$2:$G$96,3,FALSE)</f>
        <v>Undetermined</v>
      </c>
      <c r="G68" s="38" t="str">
        <f>VLOOKUP(C68,'Benchmark Run 1'!$B$2:$G$96,4,FALSE)</f>
        <v>Undetermined</v>
      </c>
      <c r="H68" s="38" t="str">
        <f>VLOOKUP(C68,'Benchmark Run 1'!$B$2:$G$96,5,FALSE)</f>
        <v>Undetermined</v>
      </c>
      <c r="I68" s="44" t="str">
        <f>VLOOKUP(C68,'Benchmark Run 1'!$B$2:$G$96,6,FALSE)</f>
        <v>FluAB,RSV,C19 Not Detected</v>
      </c>
      <c r="J68" s="38"/>
      <c r="K68" s="43">
        <f>VLOOKUP(C68,'Test Run 2'!$B$2:$G$96,2,FALSE)</f>
        <v>30.150523527325142</v>
      </c>
      <c r="L68" s="38" t="str">
        <f>VLOOKUP(C68,'Test Run 2'!$B$2:$G$96,3,FALSE)</f>
        <v>Undetermined</v>
      </c>
      <c r="M68" s="38" t="str">
        <f>VLOOKUP(C68,'Test Run 2'!$B$2:$G$96,4,FALSE)</f>
        <v>Undetermined</v>
      </c>
      <c r="N68" s="38" t="str">
        <f>VLOOKUP(C68,'Test Run 2'!$B$2:$G$96,5,FALSE)</f>
        <v>Undetermined</v>
      </c>
      <c r="O68" s="44" t="str">
        <f>VLOOKUP(C68,'Test Run 2'!$B$2:$G$96,6,FALSE)</f>
        <v>FluAB,RSV,C19 Not Detected</v>
      </c>
      <c r="P68" s="38"/>
      <c r="Q68" s="43">
        <f t="shared" si="1"/>
        <v>4.0832187280127208</v>
      </c>
      <c r="R68" s="38" t="str">
        <f t="shared" si="2"/>
        <v>Not Applicable</v>
      </c>
      <c r="S68" s="38" t="str">
        <f t="shared" si="3"/>
        <v>Not Applicable</v>
      </c>
      <c r="T68" s="38" t="str">
        <f t="shared" si="4"/>
        <v>Not Applicable</v>
      </c>
      <c r="U68" s="44" t="str">
        <f t="shared" si="5"/>
        <v>FluAB,RSV,C19 Not Detected</v>
      </c>
    </row>
    <row r="69" spans="1:21" x14ac:dyDescent="0.2">
      <c r="A69" s="90" t="s">
        <v>40</v>
      </c>
      <c r="B69" s="33">
        <v>0</v>
      </c>
      <c r="C69" s="91">
        <v>1320782</v>
      </c>
      <c r="E69" s="43">
        <f>VLOOKUP(C69,'Benchmark Run 1'!$B$2:$G$96,2,FALSE)</f>
        <v>25.047148176858443</v>
      </c>
      <c r="F69" s="38" t="str">
        <f>VLOOKUP(C69,'Benchmark Run 1'!$B$2:$G$96,3,FALSE)</f>
        <v>Undetermined</v>
      </c>
      <c r="G69" s="38" t="str">
        <f>VLOOKUP(C69,'Benchmark Run 1'!$B$2:$G$96,4,FALSE)</f>
        <v>Undetermined</v>
      </c>
      <c r="H69" s="38" t="str">
        <f>VLOOKUP(C69,'Benchmark Run 1'!$B$2:$G$96,5,FALSE)</f>
        <v>Undetermined</v>
      </c>
      <c r="I69" s="44" t="str">
        <f>VLOOKUP(C69,'Benchmark Run 1'!$B$2:$G$96,6,FALSE)</f>
        <v>FluAB,RSV,C19 Not Detected</v>
      </c>
      <c r="J69" s="38"/>
      <c r="K69" s="43">
        <f>VLOOKUP(C69,'Test Run 2'!$B$2:$G$96,2,FALSE)</f>
        <v>29.650274773334292</v>
      </c>
      <c r="L69" s="38" t="str">
        <f>VLOOKUP(C69,'Test Run 2'!$B$2:$G$96,3,FALSE)</f>
        <v>Undetermined</v>
      </c>
      <c r="M69" s="38" t="str">
        <f>VLOOKUP(C69,'Test Run 2'!$B$2:$G$96,4,FALSE)</f>
        <v>Undetermined</v>
      </c>
      <c r="N69" s="38" t="str">
        <f>VLOOKUP(C69,'Test Run 2'!$B$2:$G$96,5,FALSE)</f>
        <v>Undetermined</v>
      </c>
      <c r="O69" s="44" t="str">
        <f>VLOOKUP(C69,'Test Run 2'!$B$2:$G$96,6,FALSE)</f>
        <v>FluAB,RSV,C19 Not Detected</v>
      </c>
      <c r="P69" s="38"/>
      <c r="Q69" s="43">
        <f t="shared" si="1"/>
        <v>4.6031265964758497</v>
      </c>
      <c r="R69" s="38" t="str">
        <f t="shared" si="2"/>
        <v>Not Applicable</v>
      </c>
      <c r="S69" s="38" t="str">
        <f t="shared" si="3"/>
        <v>Not Applicable</v>
      </c>
      <c r="T69" s="38" t="str">
        <f t="shared" si="4"/>
        <v>Not Applicable</v>
      </c>
      <c r="U69" s="44" t="str">
        <f t="shared" si="5"/>
        <v>FluAB,RSV,C19 Not Detected</v>
      </c>
    </row>
    <row r="70" spans="1:21" x14ac:dyDescent="0.2">
      <c r="A70" s="90" t="s">
        <v>40</v>
      </c>
      <c r="B70" s="33">
        <v>0</v>
      </c>
      <c r="C70" s="91">
        <v>1320783</v>
      </c>
      <c r="E70" s="43">
        <f>VLOOKUP(C70,'Benchmark Run 1'!$B$2:$G$96,2,FALSE)</f>
        <v>25.023627615353973</v>
      </c>
      <c r="F70" s="38" t="str">
        <f>VLOOKUP(C70,'Benchmark Run 1'!$B$2:$G$96,3,FALSE)</f>
        <v>Undetermined</v>
      </c>
      <c r="G70" s="38" t="str">
        <f>VLOOKUP(C70,'Benchmark Run 1'!$B$2:$G$96,4,FALSE)</f>
        <v>Undetermined</v>
      </c>
      <c r="H70" s="38" t="str">
        <f>VLOOKUP(C70,'Benchmark Run 1'!$B$2:$G$96,5,FALSE)</f>
        <v>Undetermined</v>
      </c>
      <c r="I70" s="44" t="str">
        <f>VLOOKUP(C70,'Benchmark Run 1'!$B$2:$G$96,6,FALSE)</f>
        <v>FluAB,RSV,C19 Not Detected</v>
      </c>
      <c r="J70" s="38"/>
      <c r="K70" s="43">
        <f>VLOOKUP(C70,'Test Run 2'!$B$2:$G$96,2,FALSE)</f>
        <v>29.369218817692722</v>
      </c>
      <c r="L70" s="38" t="str">
        <f>VLOOKUP(C70,'Test Run 2'!$B$2:$G$96,3,FALSE)</f>
        <v>Undetermined</v>
      </c>
      <c r="M70" s="38" t="str">
        <f>VLOOKUP(C70,'Test Run 2'!$B$2:$G$96,4,FALSE)</f>
        <v>Undetermined</v>
      </c>
      <c r="N70" s="38" t="str">
        <f>VLOOKUP(C70,'Test Run 2'!$B$2:$G$96,5,FALSE)</f>
        <v>Undetermined</v>
      </c>
      <c r="O70" s="44" t="str">
        <f>VLOOKUP(C70,'Test Run 2'!$B$2:$G$96,6,FALSE)</f>
        <v>FluAB,RSV,C19 Not Detected</v>
      </c>
      <c r="P70" s="38"/>
      <c r="Q70" s="43">
        <f t="shared" si="1"/>
        <v>4.3455912023387491</v>
      </c>
      <c r="R70" s="38" t="str">
        <f t="shared" si="2"/>
        <v>Not Applicable</v>
      </c>
      <c r="S70" s="38" t="str">
        <f t="shared" si="3"/>
        <v>Not Applicable</v>
      </c>
      <c r="T70" s="38" t="str">
        <f t="shared" si="4"/>
        <v>Not Applicable</v>
      </c>
      <c r="U70" s="44" t="str">
        <f t="shared" si="5"/>
        <v>FluAB,RSV,C19 Not Detected</v>
      </c>
    </row>
    <row r="71" spans="1:21" x14ac:dyDescent="0.2">
      <c r="A71" s="90" t="s">
        <v>40</v>
      </c>
      <c r="B71" s="33">
        <v>0</v>
      </c>
      <c r="C71" s="91">
        <v>1320784</v>
      </c>
      <c r="E71" s="43">
        <f>VLOOKUP(C71,'Benchmark Run 1'!$B$2:$G$96,2,FALSE)</f>
        <v>26.209635642363224</v>
      </c>
      <c r="F71" s="38" t="str">
        <f>VLOOKUP(C71,'Benchmark Run 1'!$B$2:$G$96,3,FALSE)</f>
        <v>Undetermined</v>
      </c>
      <c r="G71" s="38" t="str">
        <f>VLOOKUP(C71,'Benchmark Run 1'!$B$2:$G$96,4,FALSE)</f>
        <v>Undetermined</v>
      </c>
      <c r="H71" s="38" t="str">
        <f>VLOOKUP(C71,'Benchmark Run 1'!$B$2:$G$96,5,FALSE)</f>
        <v>Undetermined</v>
      </c>
      <c r="I71" s="44" t="str">
        <f>VLOOKUP(C71,'Benchmark Run 1'!$B$2:$G$96,6,FALSE)</f>
        <v>FluAB,RSV,C19 Not Detected</v>
      </c>
      <c r="J71" s="38"/>
      <c r="K71" s="43">
        <f>VLOOKUP(C71,'Test Run 2'!$B$2:$G$96,2,FALSE)</f>
        <v>28.871182499653166</v>
      </c>
      <c r="L71" s="38" t="str">
        <f>VLOOKUP(C71,'Test Run 2'!$B$2:$G$96,3,FALSE)</f>
        <v>Undetermined</v>
      </c>
      <c r="M71" s="38" t="str">
        <f>VLOOKUP(C71,'Test Run 2'!$B$2:$G$96,4,FALSE)</f>
        <v>Undetermined</v>
      </c>
      <c r="N71" s="38" t="str">
        <f>VLOOKUP(C71,'Test Run 2'!$B$2:$G$96,5,FALSE)</f>
        <v>Undetermined</v>
      </c>
      <c r="O71" s="44" t="str">
        <f>VLOOKUP(C71,'Test Run 2'!$B$2:$G$96,6,FALSE)</f>
        <v>FluAB,RSV,C19 Not Detected</v>
      </c>
      <c r="P71" s="38"/>
      <c r="Q71" s="43">
        <f t="shared" si="1"/>
        <v>2.6615468572899417</v>
      </c>
      <c r="R71" s="38" t="str">
        <f t="shared" si="2"/>
        <v>Not Applicable</v>
      </c>
      <c r="S71" s="38" t="str">
        <f t="shared" si="3"/>
        <v>Not Applicable</v>
      </c>
      <c r="T71" s="38" t="str">
        <f t="shared" si="4"/>
        <v>Not Applicable</v>
      </c>
      <c r="U71" s="44" t="str">
        <f t="shared" si="5"/>
        <v>FluAB,RSV,C19 Not Detected</v>
      </c>
    </row>
    <row r="72" spans="1:21" x14ac:dyDescent="0.2">
      <c r="A72" s="90" t="s">
        <v>40</v>
      </c>
      <c r="B72" s="33">
        <v>0</v>
      </c>
      <c r="C72" s="91">
        <v>1320785</v>
      </c>
      <c r="E72" s="43">
        <f>VLOOKUP(C72,'Benchmark Run 1'!$B$2:$G$96,2,FALSE)</f>
        <v>25.043927969658348</v>
      </c>
      <c r="F72" s="38" t="str">
        <f>VLOOKUP(C72,'Benchmark Run 1'!$B$2:$G$96,3,FALSE)</f>
        <v>Undetermined</v>
      </c>
      <c r="G72" s="38" t="str">
        <f>VLOOKUP(C72,'Benchmark Run 1'!$B$2:$G$96,4,FALSE)</f>
        <v>Undetermined</v>
      </c>
      <c r="H72" s="38" t="str">
        <f>VLOOKUP(C72,'Benchmark Run 1'!$B$2:$G$96,5,FALSE)</f>
        <v>Undetermined</v>
      </c>
      <c r="I72" s="44" t="str">
        <f>VLOOKUP(C72,'Benchmark Run 1'!$B$2:$G$96,6,FALSE)</f>
        <v>FluAB,RSV,C19 Not Detected</v>
      </c>
      <c r="J72" s="38"/>
      <c r="K72" s="43">
        <f>VLOOKUP(C72,'Test Run 2'!$B$2:$G$96,2,FALSE)</f>
        <v>28.607506292940279</v>
      </c>
      <c r="L72" s="38" t="str">
        <f>VLOOKUP(C72,'Test Run 2'!$B$2:$G$96,3,FALSE)</f>
        <v>Undetermined</v>
      </c>
      <c r="M72" s="38" t="str">
        <f>VLOOKUP(C72,'Test Run 2'!$B$2:$G$96,4,FALSE)</f>
        <v>Undetermined</v>
      </c>
      <c r="N72" s="38" t="str">
        <f>VLOOKUP(C72,'Test Run 2'!$B$2:$G$96,5,FALSE)</f>
        <v>Undetermined</v>
      </c>
      <c r="O72" s="44" t="str">
        <f>VLOOKUP(C72,'Test Run 2'!$B$2:$G$96,6,FALSE)</f>
        <v>FluAB,RSV,C19 Not Detected</v>
      </c>
      <c r="P72" s="38"/>
      <c r="Q72" s="43">
        <f t="shared" si="1"/>
        <v>3.5635783232819307</v>
      </c>
      <c r="R72" s="38" t="str">
        <f t="shared" si="2"/>
        <v>Not Applicable</v>
      </c>
      <c r="S72" s="38" t="str">
        <f t="shared" si="3"/>
        <v>Not Applicable</v>
      </c>
      <c r="T72" s="38" t="str">
        <f t="shared" si="4"/>
        <v>Not Applicable</v>
      </c>
      <c r="U72" s="44" t="str">
        <f t="shared" si="5"/>
        <v>FluAB,RSV,C19 Not Detected</v>
      </c>
    </row>
    <row r="73" spans="1:21" x14ac:dyDescent="0.2">
      <c r="A73" s="90" t="s">
        <v>40</v>
      </c>
      <c r="B73" s="33">
        <v>0</v>
      </c>
      <c r="C73" s="91">
        <v>1320786</v>
      </c>
      <c r="E73" s="43">
        <f>VLOOKUP(C73,'Benchmark Run 1'!$B$2:$G$96,2,FALSE)</f>
        <v>25.707394071229761</v>
      </c>
      <c r="F73" s="38" t="str">
        <f>VLOOKUP(C73,'Benchmark Run 1'!$B$2:$G$96,3,FALSE)</f>
        <v>Undetermined</v>
      </c>
      <c r="G73" s="38" t="str">
        <f>VLOOKUP(C73,'Benchmark Run 1'!$B$2:$G$96,4,FALSE)</f>
        <v>Undetermined</v>
      </c>
      <c r="H73" s="38" t="str">
        <f>VLOOKUP(C73,'Benchmark Run 1'!$B$2:$G$96,5,FALSE)</f>
        <v>Undetermined</v>
      </c>
      <c r="I73" s="44" t="str">
        <f>VLOOKUP(C73,'Benchmark Run 1'!$B$2:$G$96,6,FALSE)</f>
        <v>FluAB,RSV,C19 Not Detected</v>
      </c>
      <c r="J73" s="38"/>
      <c r="K73" s="43">
        <f>VLOOKUP(C73,'Test Run 2'!$B$2:$G$96,2,FALSE)</f>
        <v>28.98418380659124</v>
      </c>
      <c r="L73" s="38" t="str">
        <f>VLOOKUP(C73,'Test Run 2'!$B$2:$G$96,3,FALSE)</f>
        <v>Undetermined</v>
      </c>
      <c r="M73" s="38" t="str">
        <f>VLOOKUP(C73,'Test Run 2'!$B$2:$G$96,4,FALSE)</f>
        <v>Undetermined</v>
      </c>
      <c r="N73" s="38" t="str">
        <f>VLOOKUP(C73,'Test Run 2'!$B$2:$G$96,5,FALSE)</f>
        <v>Undetermined</v>
      </c>
      <c r="O73" s="44" t="str">
        <f>VLOOKUP(C73,'Test Run 2'!$B$2:$G$96,6,FALSE)</f>
        <v>FluAB,RSV,C19 Not Detected</v>
      </c>
      <c r="P73" s="38"/>
      <c r="Q73" s="43">
        <f t="shared" si="1"/>
        <v>3.2767897353614792</v>
      </c>
      <c r="R73" s="38" t="str">
        <f t="shared" si="2"/>
        <v>Not Applicable</v>
      </c>
      <c r="S73" s="38" t="str">
        <f t="shared" si="3"/>
        <v>Not Applicable</v>
      </c>
      <c r="T73" s="38" t="str">
        <f t="shared" si="4"/>
        <v>Not Applicable</v>
      </c>
      <c r="U73" s="44" t="str">
        <f t="shared" si="5"/>
        <v>FluAB,RSV,C19 Not Detected</v>
      </c>
    </row>
    <row r="74" spans="1:21" x14ac:dyDescent="0.2">
      <c r="A74" s="90" t="s">
        <v>40</v>
      </c>
      <c r="B74" s="33">
        <v>0</v>
      </c>
      <c r="C74" s="91">
        <v>1320787</v>
      </c>
      <c r="E74" s="43">
        <f>VLOOKUP(C74,'Benchmark Run 1'!$B$2:$G$96,2,FALSE)</f>
        <v>26.10018069948131</v>
      </c>
      <c r="F74" s="38" t="str">
        <f>VLOOKUP(C74,'Benchmark Run 1'!$B$2:$G$96,3,FALSE)</f>
        <v>Undetermined</v>
      </c>
      <c r="G74" s="38" t="str">
        <f>VLOOKUP(C74,'Benchmark Run 1'!$B$2:$G$96,4,FALSE)</f>
        <v>Undetermined</v>
      </c>
      <c r="H74" s="38" t="str">
        <f>VLOOKUP(C74,'Benchmark Run 1'!$B$2:$G$96,5,FALSE)</f>
        <v>Undetermined</v>
      </c>
      <c r="I74" s="44" t="str">
        <f>VLOOKUP(C74,'Benchmark Run 1'!$B$2:$G$96,6,FALSE)</f>
        <v>FluAB,RSV,C19 Not Detected</v>
      </c>
      <c r="J74" s="38"/>
      <c r="K74" s="43">
        <f>VLOOKUP(C74,'Test Run 2'!$B$2:$G$96,2,FALSE)</f>
        <v>29.580327303341573</v>
      </c>
      <c r="L74" s="38" t="str">
        <f>VLOOKUP(C74,'Test Run 2'!$B$2:$G$96,3,FALSE)</f>
        <v>Undetermined</v>
      </c>
      <c r="M74" s="38" t="str">
        <f>VLOOKUP(C74,'Test Run 2'!$B$2:$G$96,4,FALSE)</f>
        <v>Undetermined</v>
      </c>
      <c r="N74" s="38" t="str">
        <f>VLOOKUP(C74,'Test Run 2'!$B$2:$G$96,5,FALSE)</f>
        <v>Undetermined</v>
      </c>
      <c r="O74" s="44" t="str">
        <f>VLOOKUP(C74,'Test Run 2'!$B$2:$G$96,6,FALSE)</f>
        <v>FluAB,RSV,C19 Not Detected</v>
      </c>
      <c r="P74" s="38"/>
      <c r="Q74" s="43">
        <f t="shared" si="1"/>
        <v>3.4801466038602626</v>
      </c>
      <c r="R74" s="38" t="str">
        <f t="shared" si="2"/>
        <v>Not Applicable</v>
      </c>
      <c r="S74" s="38" t="str">
        <f t="shared" si="3"/>
        <v>Not Applicable</v>
      </c>
      <c r="T74" s="38" t="str">
        <f t="shared" si="4"/>
        <v>Not Applicable</v>
      </c>
      <c r="U74" s="44" t="str">
        <f t="shared" si="5"/>
        <v>FluAB,RSV,C19 Not Detected</v>
      </c>
    </row>
    <row r="75" spans="1:21" x14ac:dyDescent="0.2">
      <c r="A75" s="90" t="s">
        <v>40</v>
      </c>
      <c r="B75" s="33">
        <v>0</v>
      </c>
      <c r="C75" s="91">
        <v>1320788</v>
      </c>
      <c r="E75" s="43">
        <f>VLOOKUP(C75,'Benchmark Run 1'!$B$2:$G$96,2,FALSE)</f>
        <v>25.003639337456338</v>
      </c>
      <c r="F75" s="38" t="str">
        <f>VLOOKUP(C75,'Benchmark Run 1'!$B$2:$G$96,3,FALSE)</f>
        <v>Undetermined</v>
      </c>
      <c r="G75" s="38" t="str">
        <f>VLOOKUP(C75,'Benchmark Run 1'!$B$2:$G$96,4,FALSE)</f>
        <v>Undetermined</v>
      </c>
      <c r="H75" s="38" t="str">
        <f>VLOOKUP(C75,'Benchmark Run 1'!$B$2:$G$96,5,FALSE)</f>
        <v>Undetermined</v>
      </c>
      <c r="I75" s="44" t="str">
        <f>VLOOKUP(C75,'Benchmark Run 1'!$B$2:$G$96,6,FALSE)</f>
        <v>FluAB,RSV,C19 Not Detected</v>
      </c>
      <c r="J75" s="38"/>
      <c r="K75" s="43">
        <f>VLOOKUP(C75,'Test Run 2'!$B$2:$G$96,2,FALSE)</f>
        <v>29.172473459086291</v>
      </c>
      <c r="L75" s="38" t="str">
        <f>VLOOKUP(C75,'Test Run 2'!$B$2:$G$96,3,FALSE)</f>
        <v>Undetermined</v>
      </c>
      <c r="M75" s="38" t="str">
        <f>VLOOKUP(C75,'Test Run 2'!$B$2:$G$96,4,FALSE)</f>
        <v>Undetermined</v>
      </c>
      <c r="N75" s="38" t="str">
        <f>VLOOKUP(C75,'Test Run 2'!$B$2:$G$96,5,FALSE)</f>
        <v>Undetermined</v>
      </c>
      <c r="O75" s="44" t="str">
        <f>VLOOKUP(C75,'Test Run 2'!$B$2:$G$96,6,FALSE)</f>
        <v>FluAB,RSV,C19 Not Detected</v>
      </c>
      <c r="P75" s="38"/>
      <c r="Q75" s="43">
        <f t="shared" si="1"/>
        <v>4.1688341216299527</v>
      </c>
      <c r="R75" s="38" t="str">
        <f t="shared" si="2"/>
        <v>Not Applicable</v>
      </c>
      <c r="S75" s="38" t="str">
        <f t="shared" si="3"/>
        <v>Not Applicable</v>
      </c>
      <c r="T75" s="38" t="str">
        <f t="shared" si="4"/>
        <v>Not Applicable</v>
      </c>
      <c r="U75" s="44" t="str">
        <f t="shared" si="5"/>
        <v>FluAB,RSV,C19 Not Detected</v>
      </c>
    </row>
    <row r="76" spans="1:21" x14ac:dyDescent="0.2">
      <c r="A76" s="90" t="s">
        <v>40</v>
      </c>
      <c r="B76" s="33">
        <v>0</v>
      </c>
      <c r="C76" s="91">
        <v>1320789</v>
      </c>
      <c r="E76" s="43">
        <f>VLOOKUP(C76,'Benchmark Run 1'!$B$2:$G$96,2,FALSE)</f>
        <v>26.36758102520027</v>
      </c>
      <c r="F76" s="38" t="str">
        <f>VLOOKUP(C76,'Benchmark Run 1'!$B$2:$G$96,3,FALSE)</f>
        <v>Undetermined</v>
      </c>
      <c r="G76" s="38" t="str">
        <f>VLOOKUP(C76,'Benchmark Run 1'!$B$2:$G$96,4,FALSE)</f>
        <v>Undetermined</v>
      </c>
      <c r="H76" s="38" t="str">
        <f>VLOOKUP(C76,'Benchmark Run 1'!$B$2:$G$96,5,FALSE)</f>
        <v>Undetermined</v>
      </c>
      <c r="I76" s="44" t="str">
        <f>VLOOKUP(C76,'Benchmark Run 1'!$B$2:$G$96,6,FALSE)</f>
        <v>FluAB,RSV,C19 Not Detected</v>
      </c>
      <c r="J76" s="38"/>
      <c r="K76" s="43">
        <f>VLOOKUP(C76,'Test Run 2'!$B$2:$G$96,2,FALSE)</f>
        <v>29.960914279862124</v>
      </c>
      <c r="L76" s="38" t="str">
        <f>VLOOKUP(C76,'Test Run 2'!$B$2:$G$96,3,FALSE)</f>
        <v>Undetermined</v>
      </c>
      <c r="M76" s="38" t="str">
        <f>VLOOKUP(C76,'Test Run 2'!$B$2:$G$96,4,FALSE)</f>
        <v>Undetermined</v>
      </c>
      <c r="N76" s="38" t="str">
        <f>VLOOKUP(C76,'Test Run 2'!$B$2:$G$96,5,FALSE)</f>
        <v>Undetermined</v>
      </c>
      <c r="O76" s="44" t="str">
        <f>VLOOKUP(C76,'Test Run 2'!$B$2:$G$96,6,FALSE)</f>
        <v>FluAB,RSV,C19 Not Detected</v>
      </c>
      <c r="P76" s="38"/>
      <c r="Q76" s="43">
        <f t="shared" si="1"/>
        <v>3.5933332546618537</v>
      </c>
      <c r="R76" s="38" t="str">
        <f t="shared" si="2"/>
        <v>Not Applicable</v>
      </c>
      <c r="S76" s="38" t="str">
        <f t="shared" si="3"/>
        <v>Not Applicable</v>
      </c>
      <c r="T76" s="38" t="str">
        <f t="shared" si="4"/>
        <v>Not Applicable</v>
      </c>
      <c r="U76" s="44" t="str">
        <f t="shared" si="5"/>
        <v>FluAB,RSV,C19 Not Detected</v>
      </c>
    </row>
    <row r="77" spans="1:21" x14ac:dyDescent="0.2">
      <c r="A77" s="90" t="s">
        <v>40</v>
      </c>
      <c r="B77" s="33">
        <v>0</v>
      </c>
      <c r="C77" s="91">
        <v>1320790</v>
      </c>
      <c r="E77" s="43">
        <f>VLOOKUP(C77,'Benchmark Run 1'!$B$2:$G$96,2,FALSE)</f>
        <v>26.434194795793371</v>
      </c>
      <c r="F77" s="38" t="str">
        <f>VLOOKUP(C77,'Benchmark Run 1'!$B$2:$G$96,3,FALSE)</f>
        <v>Undetermined</v>
      </c>
      <c r="G77" s="38" t="str">
        <f>VLOOKUP(C77,'Benchmark Run 1'!$B$2:$G$96,4,FALSE)</f>
        <v>Undetermined</v>
      </c>
      <c r="H77" s="38" t="str">
        <f>VLOOKUP(C77,'Benchmark Run 1'!$B$2:$G$96,5,FALSE)</f>
        <v>Undetermined</v>
      </c>
      <c r="I77" s="44" t="str">
        <f>VLOOKUP(C77,'Benchmark Run 1'!$B$2:$G$96,6,FALSE)</f>
        <v>FluAB,RSV,C19 Not Detected</v>
      </c>
      <c r="J77" s="38"/>
      <c r="K77" s="43">
        <f>VLOOKUP(C77,'Test Run 2'!$B$2:$G$96,2,FALSE)</f>
        <v>28.883648646702945</v>
      </c>
      <c r="L77" s="38" t="str">
        <f>VLOOKUP(C77,'Test Run 2'!$B$2:$G$96,3,FALSE)</f>
        <v>Undetermined</v>
      </c>
      <c r="M77" s="38" t="str">
        <f>VLOOKUP(C77,'Test Run 2'!$B$2:$G$96,4,FALSE)</f>
        <v>Undetermined</v>
      </c>
      <c r="N77" s="38" t="str">
        <f>VLOOKUP(C77,'Test Run 2'!$B$2:$G$96,5,FALSE)</f>
        <v>Undetermined</v>
      </c>
      <c r="O77" s="44" t="str">
        <f>VLOOKUP(C77,'Test Run 2'!$B$2:$G$96,6,FALSE)</f>
        <v>FluAB,RSV,C19 Not Detected</v>
      </c>
      <c r="P77" s="38"/>
      <c r="Q77" s="43">
        <f t="shared" ref="Q77:Q105" si="6">IFERROR(ABS(SUM(E77-K77)),"Not Applicable")</f>
        <v>2.449453850909574</v>
      </c>
      <c r="R77" s="38" t="str">
        <f t="shared" ref="R77:R105" si="7">IFERROR(ABS(SUM(F77-L77)),"Not Applicable")</f>
        <v>Not Applicable</v>
      </c>
      <c r="S77" s="38" t="str">
        <f t="shared" ref="S77:S105" si="8">IFERROR(ABS(SUM(G77-M77)),"Not Applicable")</f>
        <v>Not Applicable</v>
      </c>
      <c r="T77" s="38" t="str">
        <f t="shared" ref="T77:T105" si="9">IFERROR(ABS(SUM(H77-N77)),"Not Applicable")</f>
        <v>Not Applicable</v>
      </c>
      <c r="U77" s="44" t="str">
        <f t="shared" ref="U77:U105" si="10">IF(I77&lt;&gt;O77,"Discrepancy",I77)</f>
        <v>FluAB,RSV,C19 Not Detected</v>
      </c>
    </row>
    <row r="78" spans="1:21" x14ac:dyDescent="0.2">
      <c r="A78" s="90" t="s">
        <v>40</v>
      </c>
      <c r="B78" s="33">
        <v>0</v>
      </c>
      <c r="C78" s="91">
        <v>1320791</v>
      </c>
      <c r="E78" s="43">
        <f>VLOOKUP(C78,'Benchmark Run 1'!$B$2:$G$96,2,FALSE)</f>
        <v>26.207789230573177</v>
      </c>
      <c r="F78" s="38" t="str">
        <f>VLOOKUP(C78,'Benchmark Run 1'!$B$2:$G$96,3,FALSE)</f>
        <v>Undetermined</v>
      </c>
      <c r="G78" s="38" t="str">
        <f>VLOOKUP(C78,'Benchmark Run 1'!$B$2:$G$96,4,FALSE)</f>
        <v>Undetermined</v>
      </c>
      <c r="H78" s="38" t="str">
        <f>VLOOKUP(C78,'Benchmark Run 1'!$B$2:$G$96,5,FALSE)</f>
        <v>Undetermined</v>
      </c>
      <c r="I78" s="44" t="str">
        <f>VLOOKUP(C78,'Benchmark Run 1'!$B$2:$G$96,6,FALSE)</f>
        <v>FluAB,RSV,C19 Not Detected</v>
      </c>
      <c r="J78" s="38"/>
      <c r="K78" s="43">
        <f>VLOOKUP(C78,'Test Run 2'!$B$2:$G$96,2,FALSE)</f>
        <v>29.88130106282258</v>
      </c>
      <c r="L78" s="38" t="str">
        <f>VLOOKUP(C78,'Test Run 2'!$B$2:$G$96,3,FALSE)</f>
        <v>Undetermined</v>
      </c>
      <c r="M78" s="38" t="str">
        <f>VLOOKUP(C78,'Test Run 2'!$B$2:$G$96,4,FALSE)</f>
        <v>Undetermined</v>
      </c>
      <c r="N78" s="38" t="str">
        <f>VLOOKUP(C78,'Test Run 2'!$B$2:$G$96,5,FALSE)</f>
        <v>Undetermined</v>
      </c>
      <c r="O78" s="44" t="str">
        <f>VLOOKUP(C78,'Test Run 2'!$B$2:$G$96,6,FALSE)</f>
        <v>FluAB,RSV,C19 Not Detected</v>
      </c>
      <c r="P78" s="38"/>
      <c r="Q78" s="43">
        <f t="shared" si="6"/>
        <v>3.6735118322494031</v>
      </c>
      <c r="R78" s="38" t="str">
        <f t="shared" si="7"/>
        <v>Not Applicable</v>
      </c>
      <c r="S78" s="38" t="str">
        <f t="shared" si="8"/>
        <v>Not Applicable</v>
      </c>
      <c r="T78" s="38" t="str">
        <f t="shared" si="9"/>
        <v>Not Applicable</v>
      </c>
      <c r="U78" s="44" t="str">
        <f t="shared" si="10"/>
        <v>FluAB,RSV,C19 Not Detected</v>
      </c>
    </row>
    <row r="79" spans="1:21" x14ac:dyDescent="0.2">
      <c r="A79" s="90" t="s">
        <v>40</v>
      </c>
      <c r="B79" s="33">
        <v>0</v>
      </c>
      <c r="C79" s="91">
        <v>1320792</v>
      </c>
      <c r="E79" s="43">
        <f>VLOOKUP(C79,'Benchmark Run 1'!$B$2:$G$96,2,FALSE)</f>
        <v>25.042258992636064</v>
      </c>
      <c r="F79" s="38" t="str">
        <f>VLOOKUP(C79,'Benchmark Run 1'!$B$2:$G$96,3,FALSE)</f>
        <v>Undetermined</v>
      </c>
      <c r="G79" s="38" t="str">
        <f>VLOOKUP(C79,'Benchmark Run 1'!$B$2:$G$96,4,FALSE)</f>
        <v>Undetermined</v>
      </c>
      <c r="H79" s="38" t="str">
        <f>VLOOKUP(C79,'Benchmark Run 1'!$B$2:$G$96,5,FALSE)</f>
        <v>Undetermined</v>
      </c>
      <c r="I79" s="44" t="str">
        <f>VLOOKUP(C79,'Benchmark Run 1'!$B$2:$G$96,6,FALSE)</f>
        <v>FluAB,RSV,C19 Not Detected</v>
      </c>
      <c r="J79" s="38"/>
      <c r="K79" s="43">
        <f>VLOOKUP(C79,'Test Run 2'!$B$2:$G$96,2,FALSE)</f>
        <v>29.752086600324652</v>
      </c>
      <c r="L79" s="38" t="str">
        <f>VLOOKUP(C79,'Test Run 2'!$B$2:$G$96,3,FALSE)</f>
        <v>Undetermined</v>
      </c>
      <c r="M79" s="38" t="str">
        <f>VLOOKUP(C79,'Test Run 2'!$B$2:$G$96,4,FALSE)</f>
        <v>Undetermined</v>
      </c>
      <c r="N79" s="38" t="str">
        <f>VLOOKUP(C79,'Test Run 2'!$B$2:$G$96,5,FALSE)</f>
        <v>Undetermined</v>
      </c>
      <c r="O79" s="44" t="str">
        <f>VLOOKUP(C79,'Test Run 2'!$B$2:$G$96,6,FALSE)</f>
        <v>FluAB,RSV,C19 Not Detected</v>
      </c>
      <c r="P79" s="38"/>
      <c r="Q79" s="43">
        <f t="shared" si="6"/>
        <v>4.7098276076885881</v>
      </c>
      <c r="R79" s="38" t="str">
        <f t="shared" si="7"/>
        <v>Not Applicable</v>
      </c>
      <c r="S79" s="38" t="str">
        <f t="shared" si="8"/>
        <v>Not Applicable</v>
      </c>
      <c r="T79" s="38" t="str">
        <f t="shared" si="9"/>
        <v>Not Applicable</v>
      </c>
      <c r="U79" s="44" t="str">
        <f t="shared" si="10"/>
        <v>FluAB,RSV,C19 Not Detected</v>
      </c>
    </row>
    <row r="80" spans="1:21" x14ac:dyDescent="0.2">
      <c r="A80" s="90" t="s">
        <v>40</v>
      </c>
      <c r="B80" s="33">
        <v>0</v>
      </c>
      <c r="C80" s="91">
        <v>1320793</v>
      </c>
      <c r="E80" s="43">
        <f>VLOOKUP(C80,'Benchmark Run 1'!$B$2:$G$96,2,FALSE)</f>
        <v>25.456555196634113</v>
      </c>
      <c r="F80" s="38" t="str">
        <f>VLOOKUP(C80,'Benchmark Run 1'!$B$2:$G$96,3,FALSE)</f>
        <v>Undetermined</v>
      </c>
      <c r="G80" s="38" t="str">
        <f>VLOOKUP(C80,'Benchmark Run 1'!$B$2:$G$96,4,FALSE)</f>
        <v>Undetermined</v>
      </c>
      <c r="H80" s="38" t="str">
        <f>VLOOKUP(C80,'Benchmark Run 1'!$B$2:$G$96,5,FALSE)</f>
        <v>Undetermined</v>
      </c>
      <c r="I80" s="44" t="str">
        <f>VLOOKUP(C80,'Benchmark Run 1'!$B$2:$G$96,6,FALSE)</f>
        <v>FluAB,RSV,C19 Not Detected</v>
      </c>
      <c r="J80" s="38"/>
      <c r="K80" s="43">
        <f>VLOOKUP(C80,'Test Run 2'!$B$2:$G$96,2,FALSE)</f>
        <v>28.563729439765265</v>
      </c>
      <c r="L80" s="38" t="str">
        <f>VLOOKUP(C80,'Test Run 2'!$B$2:$G$96,3,FALSE)</f>
        <v>Undetermined</v>
      </c>
      <c r="M80" s="38" t="str">
        <f>VLOOKUP(C80,'Test Run 2'!$B$2:$G$96,4,FALSE)</f>
        <v>Undetermined</v>
      </c>
      <c r="N80" s="38" t="str">
        <f>VLOOKUP(C80,'Test Run 2'!$B$2:$G$96,5,FALSE)</f>
        <v>Undetermined</v>
      </c>
      <c r="O80" s="44" t="str">
        <f>VLOOKUP(C80,'Test Run 2'!$B$2:$G$96,6,FALSE)</f>
        <v>FluAB,RSV,C19 Not Detected</v>
      </c>
      <c r="P80" s="38"/>
      <c r="Q80" s="43">
        <f t="shared" si="6"/>
        <v>3.1071742431311513</v>
      </c>
      <c r="R80" s="38" t="str">
        <f t="shared" si="7"/>
        <v>Not Applicable</v>
      </c>
      <c r="S80" s="38" t="str">
        <f t="shared" si="8"/>
        <v>Not Applicable</v>
      </c>
      <c r="T80" s="38" t="str">
        <f t="shared" si="9"/>
        <v>Not Applicable</v>
      </c>
      <c r="U80" s="44" t="str">
        <f t="shared" si="10"/>
        <v>FluAB,RSV,C19 Not Detected</v>
      </c>
    </row>
    <row r="81" spans="1:21" x14ac:dyDescent="0.2">
      <c r="A81" s="90" t="s">
        <v>40</v>
      </c>
      <c r="B81" s="33">
        <v>0</v>
      </c>
      <c r="C81" s="91">
        <v>1320794</v>
      </c>
      <c r="E81" s="43">
        <f>VLOOKUP(C81,'Benchmark Run 1'!$B$2:$G$96,2,FALSE)</f>
        <v>25.467912204584209</v>
      </c>
      <c r="F81" s="38" t="str">
        <f>VLOOKUP(C81,'Benchmark Run 1'!$B$2:$G$96,3,FALSE)</f>
        <v>Undetermined</v>
      </c>
      <c r="G81" s="38" t="str">
        <f>VLOOKUP(C81,'Benchmark Run 1'!$B$2:$G$96,4,FALSE)</f>
        <v>Undetermined</v>
      </c>
      <c r="H81" s="38" t="str">
        <f>VLOOKUP(C81,'Benchmark Run 1'!$B$2:$G$96,5,FALSE)</f>
        <v>Undetermined</v>
      </c>
      <c r="I81" s="44" t="str">
        <f>VLOOKUP(C81,'Benchmark Run 1'!$B$2:$G$96,6,FALSE)</f>
        <v>FluAB,RSV,C19 Not Detected</v>
      </c>
      <c r="J81" s="38"/>
      <c r="K81" s="43">
        <f>VLOOKUP(C81,'Test Run 2'!$B$2:$G$96,2,FALSE)</f>
        <v>28.73047214204518</v>
      </c>
      <c r="L81" s="38" t="str">
        <f>VLOOKUP(C81,'Test Run 2'!$B$2:$G$96,3,FALSE)</f>
        <v>Undetermined</v>
      </c>
      <c r="M81" s="38" t="str">
        <f>VLOOKUP(C81,'Test Run 2'!$B$2:$G$96,4,FALSE)</f>
        <v>Undetermined</v>
      </c>
      <c r="N81" s="38" t="str">
        <f>VLOOKUP(C81,'Test Run 2'!$B$2:$G$96,5,FALSE)</f>
        <v>Undetermined</v>
      </c>
      <c r="O81" s="44" t="str">
        <f>VLOOKUP(C81,'Test Run 2'!$B$2:$G$96,6,FALSE)</f>
        <v>FluAB,RSV,C19 Not Detected</v>
      </c>
      <c r="P81" s="38"/>
      <c r="Q81" s="43">
        <f t="shared" si="6"/>
        <v>3.2625599374609706</v>
      </c>
      <c r="R81" s="38" t="str">
        <f t="shared" si="7"/>
        <v>Not Applicable</v>
      </c>
      <c r="S81" s="38" t="str">
        <f t="shared" si="8"/>
        <v>Not Applicable</v>
      </c>
      <c r="T81" s="38" t="str">
        <f t="shared" si="9"/>
        <v>Not Applicable</v>
      </c>
      <c r="U81" s="44" t="str">
        <f t="shared" si="10"/>
        <v>FluAB,RSV,C19 Not Detected</v>
      </c>
    </row>
    <row r="82" spans="1:21" x14ac:dyDescent="0.2">
      <c r="A82" s="90" t="s">
        <v>40</v>
      </c>
      <c r="B82" s="33">
        <v>0</v>
      </c>
      <c r="C82" s="91">
        <v>1320795</v>
      </c>
      <c r="E82" s="43">
        <f>VLOOKUP(C82,'Benchmark Run 1'!$B$2:$G$96,2,FALSE)</f>
        <v>26.34768527028718</v>
      </c>
      <c r="F82" s="38" t="str">
        <f>VLOOKUP(C82,'Benchmark Run 1'!$B$2:$G$96,3,FALSE)</f>
        <v>Undetermined</v>
      </c>
      <c r="G82" s="38" t="str">
        <f>VLOOKUP(C82,'Benchmark Run 1'!$B$2:$G$96,4,FALSE)</f>
        <v>Undetermined</v>
      </c>
      <c r="H82" s="38" t="str">
        <f>VLOOKUP(C82,'Benchmark Run 1'!$B$2:$G$96,5,FALSE)</f>
        <v>Undetermined</v>
      </c>
      <c r="I82" s="44" t="str">
        <f>VLOOKUP(C82,'Benchmark Run 1'!$B$2:$G$96,6,FALSE)</f>
        <v>FluAB,RSV,C19 Not Detected</v>
      </c>
      <c r="J82" s="38"/>
      <c r="K82" s="43">
        <f>VLOOKUP(C82,'Test Run 2'!$B$2:$G$96,2,FALSE)</f>
        <v>29.879675370628831</v>
      </c>
      <c r="L82" s="38" t="str">
        <f>VLOOKUP(C82,'Test Run 2'!$B$2:$G$96,3,FALSE)</f>
        <v>Undetermined</v>
      </c>
      <c r="M82" s="38" t="str">
        <f>VLOOKUP(C82,'Test Run 2'!$B$2:$G$96,4,FALSE)</f>
        <v>Undetermined</v>
      </c>
      <c r="N82" s="38" t="str">
        <f>VLOOKUP(C82,'Test Run 2'!$B$2:$G$96,5,FALSE)</f>
        <v>Undetermined</v>
      </c>
      <c r="O82" s="44" t="str">
        <f>VLOOKUP(C82,'Test Run 2'!$B$2:$G$96,6,FALSE)</f>
        <v>FluAB,RSV,C19 Not Detected</v>
      </c>
      <c r="P82" s="38"/>
      <c r="Q82" s="43">
        <f t="shared" si="6"/>
        <v>3.5319901003416518</v>
      </c>
      <c r="R82" s="38" t="str">
        <f t="shared" si="7"/>
        <v>Not Applicable</v>
      </c>
      <c r="S82" s="38" t="str">
        <f t="shared" si="8"/>
        <v>Not Applicable</v>
      </c>
      <c r="T82" s="38" t="str">
        <f t="shared" si="9"/>
        <v>Not Applicable</v>
      </c>
      <c r="U82" s="44" t="str">
        <f t="shared" si="10"/>
        <v>FluAB,RSV,C19 Not Detected</v>
      </c>
    </row>
    <row r="83" spans="1:21" x14ac:dyDescent="0.2">
      <c r="A83" s="90" t="s">
        <v>40</v>
      </c>
      <c r="B83" s="33">
        <v>0</v>
      </c>
      <c r="C83" s="91">
        <v>1320796</v>
      </c>
      <c r="E83" s="43">
        <f>VLOOKUP(C83,'Benchmark Run 1'!$B$2:$G$96,2,FALSE)</f>
        <v>26.331719083644391</v>
      </c>
      <c r="F83" s="38" t="str">
        <f>VLOOKUP(C83,'Benchmark Run 1'!$B$2:$G$96,3,FALSE)</f>
        <v>Undetermined</v>
      </c>
      <c r="G83" s="38" t="str">
        <f>VLOOKUP(C83,'Benchmark Run 1'!$B$2:$G$96,4,FALSE)</f>
        <v>Undetermined</v>
      </c>
      <c r="H83" s="38" t="str">
        <f>VLOOKUP(C83,'Benchmark Run 1'!$B$2:$G$96,5,FALSE)</f>
        <v>Undetermined</v>
      </c>
      <c r="I83" s="44" t="str">
        <f>VLOOKUP(C83,'Benchmark Run 1'!$B$2:$G$96,6,FALSE)</f>
        <v>FluAB,RSV,C19 Not Detected</v>
      </c>
      <c r="J83" s="38"/>
      <c r="K83" s="43">
        <f>VLOOKUP(C83,'Test Run 2'!$B$2:$G$96,2,FALSE)</f>
        <v>29.527802214979705</v>
      </c>
      <c r="L83" s="38" t="str">
        <f>VLOOKUP(C83,'Test Run 2'!$B$2:$G$96,3,FALSE)</f>
        <v>Undetermined</v>
      </c>
      <c r="M83" s="38" t="str">
        <f>VLOOKUP(C83,'Test Run 2'!$B$2:$G$96,4,FALSE)</f>
        <v>Undetermined</v>
      </c>
      <c r="N83" s="38" t="str">
        <f>VLOOKUP(C83,'Test Run 2'!$B$2:$G$96,5,FALSE)</f>
        <v>Undetermined</v>
      </c>
      <c r="O83" s="44" t="str">
        <f>VLOOKUP(C83,'Test Run 2'!$B$2:$G$96,6,FALSE)</f>
        <v>FluAB,RSV,C19 Not Detected</v>
      </c>
      <c r="P83" s="38"/>
      <c r="Q83" s="43">
        <f t="shared" si="6"/>
        <v>3.196083131335314</v>
      </c>
      <c r="R83" s="38" t="str">
        <f t="shared" si="7"/>
        <v>Not Applicable</v>
      </c>
      <c r="S83" s="38" t="str">
        <f t="shared" si="8"/>
        <v>Not Applicable</v>
      </c>
      <c r="T83" s="38" t="str">
        <f t="shared" si="9"/>
        <v>Not Applicable</v>
      </c>
      <c r="U83" s="44" t="str">
        <f t="shared" si="10"/>
        <v>FluAB,RSV,C19 Not Detected</v>
      </c>
    </row>
    <row r="84" spans="1:21" x14ac:dyDescent="0.2">
      <c r="A84" s="90" t="s">
        <v>40</v>
      </c>
      <c r="B84" s="33">
        <v>0</v>
      </c>
      <c r="C84" s="91">
        <v>1320797</v>
      </c>
      <c r="E84" s="43">
        <f>VLOOKUP(C84,'Benchmark Run 1'!$B$2:$G$96,2,FALSE)</f>
        <v>25.533036870545999</v>
      </c>
      <c r="F84" s="38" t="str">
        <f>VLOOKUP(C84,'Benchmark Run 1'!$B$2:$G$96,3,FALSE)</f>
        <v>Undetermined</v>
      </c>
      <c r="G84" s="38" t="str">
        <f>VLOOKUP(C84,'Benchmark Run 1'!$B$2:$G$96,4,FALSE)</f>
        <v>Undetermined</v>
      </c>
      <c r="H84" s="38" t="str">
        <f>VLOOKUP(C84,'Benchmark Run 1'!$B$2:$G$96,5,FALSE)</f>
        <v>Undetermined</v>
      </c>
      <c r="I84" s="44" t="str">
        <f>VLOOKUP(C84,'Benchmark Run 1'!$B$2:$G$96,6,FALSE)</f>
        <v>FluAB,RSV,C19 Not Detected</v>
      </c>
      <c r="J84" s="38"/>
      <c r="K84" s="43">
        <f>VLOOKUP(C84,'Test Run 2'!$B$2:$G$96,2,FALSE)</f>
        <v>29.873590491624949</v>
      </c>
      <c r="L84" s="38" t="str">
        <f>VLOOKUP(C84,'Test Run 2'!$B$2:$G$96,3,FALSE)</f>
        <v>Undetermined</v>
      </c>
      <c r="M84" s="38" t="str">
        <f>VLOOKUP(C84,'Test Run 2'!$B$2:$G$96,4,FALSE)</f>
        <v>Undetermined</v>
      </c>
      <c r="N84" s="38" t="str">
        <f>VLOOKUP(C84,'Test Run 2'!$B$2:$G$96,5,FALSE)</f>
        <v>Undetermined</v>
      </c>
      <c r="O84" s="44" t="str">
        <f>VLOOKUP(C84,'Test Run 2'!$B$2:$G$96,6,FALSE)</f>
        <v>FluAB,RSV,C19 Not Detected</v>
      </c>
      <c r="P84" s="38"/>
      <c r="Q84" s="43">
        <f t="shared" si="6"/>
        <v>4.3405536210789499</v>
      </c>
      <c r="R84" s="38" t="str">
        <f t="shared" si="7"/>
        <v>Not Applicable</v>
      </c>
      <c r="S84" s="38" t="str">
        <f t="shared" si="8"/>
        <v>Not Applicable</v>
      </c>
      <c r="T84" s="38" t="str">
        <f t="shared" si="9"/>
        <v>Not Applicable</v>
      </c>
      <c r="U84" s="44" t="str">
        <f t="shared" si="10"/>
        <v>FluAB,RSV,C19 Not Detected</v>
      </c>
    </row>
    <row r="85" spans="1:21" x14ac:dyDescent="0.2">
      <c r="A85" s="90" t="s">
        <v>40</v>
      </c>
      <c r="B85" s="33">
        <v>0</v>
      </c>
      <c r="C85" s="91">
        <v>1320798</v>
      </c>
      <c r="E85" s="43">
        <f>VLOOKUP(C85,'Benchmark Run 1'!$B$2:$G$96,2,FALSE)</f>
        <v>26.483019574733078</v>
      </c>
      <c r="F85" s="38" t="str">
        <f>VLOOKUP(C85,'Benchmark Run 1'!$B$2:$G$96,3,FALSE)</f>
        <v>Undetermined</v>
      </c>
      <c r="G85" s="38" t="str">
        <f>VLOOKUP(C85,'Benchmark Run 1'!$B$2:$G$96,4,FALSE)</f>
        <v>Undetermined</v>
      </c>
      <c r="H85" s="38" t="str">
        <f>VLOOKUP(C85,'Benchmark Run 1'!$B$2:$G$96,5,FALSE)</f>
        <v>Undetermined</v>
      </c>
      <c r="I85" s="44" t="str">
        <f>VLOOKUP(C85,'Benchmark Run 1'!$B$2:$G$96,6,FALSE)</f>
        <v>FluAB,RSV,C19 Not Detected</v>
      </c>
      <c r="J85" s="38"/>
      <c r="K85" s="43">
        <f>VLOOKUP(C85,'Test Run 2'!$B$2:$G$96,2,FALSE)</f>
        <v>29.999691752762633</v>
      </c>
      <c r="L85" s="38" t="str">
        <f>VLOOKUP(C85,'Test Run 2'!$B$2:$G$96,3,FALSE)</f>
        <v>Undetermined</v>
      </c>
      <c r="M85" s="38" t="str">
        <f>VLOOKUP(C85,'Test Run 2'!$B$2:$G$96,4,FALSE)</f>
        <v>Undetermined</v>
      </c>
      <c r="N85" s="38" t="str">
        <f>VLOOKUP(C85,'Test Run 2'!$B$2:$G$96,5,FALSE)</f>
        <v>Undetermined</v>
      </c>
      <c r="O85" s="44" t="str">
        <f>VLOOKUP(C85,'Test Run 2'!$B$2:$G$96,6,FALSE)</f>
        <v>FluAB,RSV,C19 Not Detected</v>
      </c>
      <c r="P85" s="38"/>
      <c r="Q85" s="43">
        <f t="shared" si="6"/>
        <v>3.5166721780295553</v>
      </c>
      <c r="R85" s="38" t="str">
        <f t="shared" si="7"/>
        <v>Not Applicable</v>
      </c>
      <c r="S85" s="38" t="str">
        <f t="shared" si="8"/>
        <v>Not Applicable</v>
      </c>
      <c r="T85" s="38" t="str">
        <f t="shared" si="9"/>
        <v>Not Applicable</v>
      </c>
      <c r="U85" s="44" t="str">
        <f t="shared" si="10"/>
        <v>FluAB,RSV,C19 Not Detected</v>
      </c>
    </row>
    <row r="86" spans="1:21" x14ac:dyDescent="0.2">
      <c r="A86" s="90" t="s">
        <v>40</v>
      </c>
      <c r="B86" s="33">
        <v>0</v>
      </c>
      <c r="C86" s="91">
        <v>1320799</v>
      </c>
      <c r="E86" s="43">
        <f>VLOOKUP(C86,'Benchmark Run 1'!$B$2:$G$96,2,FALSE)</f>
        <v>26.148821102636667</v>
      </c>
      <c r="F86" s="38" t="str">
        <f>VLOOKUP(C86,'Benchmark Run 1'!$B$2:$G$96,3,FALSE)</f>
        <v>Undetermined</v>
      </c>
      <c r="G86" s="38" t="str">
        <f>VLOOKUP(C86,'Benchmark Run 1'!$B$2:$G$96,4,FALSE)</f>
        <v>Undetermined</v>
      </c>
      <c r="H86" s="38" t="str">
        <f>VLOOKUP(C86,'Benchmark Run 1'!$B$2:$G$96,5,FALSE)</f>
        <v>Undetermined</v>
      </c>
      <c r="I86" s="44" t="str">
        <f>VLOOKUP(C86,'Benchmark Run 1'!$B$2:$G$96,6,FALSE)</f>
        <v>FluAB,RSV,C19 Not Detected</v>
      </c>
      <c r="J86" s="38"/>
      <c r="K86" s="43">
        <f>VLOOKUP(C86,'Test Run 2'!$B$2:$G$96,2,FALSE)</f>
        <v>29.004040267523962</v>
      </c>
      <c r="L86" s="38" t="str">
        <f>VLOOKUP(C86,'Test Run 2'!$B$2:$G$96,3,FALSE)</f>
        <v>Undetermined</v>
      </c>
      <c r="M86" s="38" t="str">
        <f>VLOOKUP(C86,'Test Run 2'!$B$2:$G$96,4,FALSE)</f>
        <v>Undetermined</v>
      </c>
      <c r="N86" s="38" t="str">
        <f>VLOOKUP(C86,'Test Run 2'!$B$2:$G$96,5,FALSE)</f>
        <v>Undetermined</v>
      </c>
      <c r="O86" s="44" t="str">
        <f>VLOOKUP(C86,'Test Run 2'!$B$2:$G$96,6,FALSE)</f>
        <v>FluAB,RSV,C19 Not Detected</v>
      </c>
      <c r="P86" s="38"/>
      <c r="Q86" s="43">
        <f t="shared" si="6"/>
        <v>2.8552191648872949</v>
      </c>
      <c r="R86" s="38" t="str">
        <f t="shared" si="7"/>
        <v>Not Applicable</v>
      </c>
      <c r="S86" s="38" t="str">
        <f t="shared" si="8"/>
        <v>Not Applicable</v>
      </c>
      <c r="T86" s="38" t="str">
        <f t="shared" si="9"/>
        <v>Not Applicable</v>
      </c>
      <c r="U86" s="44" t="str">
        <f t="shared" si="10"/>
        <v>FluAB,RSV,C19 Not Detected</v>
      </c>
    </row>
    <row r="87" spans="1:21" x14ac:dyDescent="0.2">
      <c r="A87" s="90" t="s">
        <v>40</v>
      </c>
      <c r="B87" s="33">
        <v>0</v>
      </c>
      <c r="C87" s="91">
        <v>1320800</v>
      </c>
      <c r="E87" s="43">
        <f>VLOOKUP(C87,'Benchmark Run 1'!$B$2:$G$96,2,FALSE)</f>
        <v>26.011605353890133</v>
      </c>
      <c r="F87" s="38" t="str">
        <f>VLOOKUP(C87,'Benchmark Run 1'!$B$2:$G$96,3,FALSE)</f>
        <v>Undetermined</v>
      </c>
      <c r="G87" s="38" t="str">
        <f>VLOOKUP(C87,'Benchmark Run 1'!$B$2:$G$96,4,FALSE)</f>
        <v>Undetermined</v>
      </c>
      <c r="H87" s="38" t="str">
        <f>VLOOKUP(C87,'Benchmark Run 1'!$B$2:$G$96,5,FALSE)</f>
        <v>Undetermined</v>
      </c>
      <c r="I87" s="44" t="str">
        <f>VLOOKUP(C87,'Benchmark Run 1'!$B$2:$G$96,6,FALSE)</f>
        <v>FluAB,RSV,C19 Not Detected</v>
      </c>
      <c r="J87" s="38"/>
      <c r="K87" s="43">
        <f>VLOOKUP(C87,'Test Run 2'!$B$2:$G$96,2,FALSE)</f>
        <v>29.981250654921453</v>
      </c>
      <c r="L87" s="38" t="str">
        <f>VLOOKUP(C87,'Test Run 2'!$B$2:$G$96,3,FALSE)</f>
        <v>Undetermined</v>
      </c>
      <c r="M87" s="38" t="str">
        <f>VLOOKUP(C87,'Test Run 2'!$B$2:$G$96,4,FALSE)</f>
        <v>Undetermined</v>
      </c>
      <c r="N87" s="38" t="str">
        <f>VLOOKUP(C87,'Test Run 2'!$B$2:$G$96,5,FALSE)</f>
        <v>Undetermined</v>
      </c>
      <c r="O87" s="44" t="str">
        <f>VLOOKUP(C87,'Test Run 2'!$B$2:$G$96,6,FALSE)</f>
        <v>FluAB,RSV,C19 Not Detected</v>
      </c>
      <c r="P87" s="38"/>
      <c r="Q87" s="43">
        <f t="shared" si="6"/>
        <v>3.9696453010313206</v>
      </c>
      <c r="R87" s="38" t="str">
        <f t="shared" si="7"/>
        <v>Not Applicable</v>
      </c>
      <c r="S87" s="38" t="str">
        <f t="shared" si="8"/>
        <v>Not Applicable</v>
      </c>
      <c r="T87" s="38" t="str">
        <f t="shared" si="9"/>
        <v>Not Applicable</v>
      </c>
      <c r="U87" s="44" t="str">
        <f t="shared" si="10"/>
        <v>FluAB,RSV,C19 Not Detected</v>
      </c>
    </row>
    <row r="88" spans="1:21" x14ac:dyDescent="0.2">
      <c r="A88" s="90" t="s">
        <v>40</v>
      </c>
      <c r="B88" s="33">
        <v>0</v>
      </c>
      <c r="C88" s="91">
        <v>1320807</v>
      </c>
      <c r="E88" s="43">
        <f>VLOOKUP(C88,'Benchmark Run 1'!$B$2:$G$96,2,FALSE)</f>
        <v>26.479804312186086</v>
      </c>
      <c r="F88" s="38" t="str">
        <f>VLOOKUP(C88,'Benchmark Run 1'!$B$2:$G$96,3,FALSE)</f>
        <v>Undetermined</v>
      </c>
      <c r="G88" s="38" t="str">
        <f>VLOOKUP(C88,'Benchmark Run 1'!$B$2:$G$96,4,FALSE)</f>
        <v>Undetermined</v>
      </c>
      <c r="H88" s="38" t="str">
        <f>VLOOKUP(C88,'Benchmark Run 1'!$B$2:$G$96,5,FALSE)</f>
        <v>Undetermined</v>
      </c>
      <c r="I88" s="44" t="str">
        <f>VLOOKUP(C88,'Benchmark Run 1'!$B$2:$G$96,6,FALSE)</f>
        <v>FluAB,RSV,C19 Not Detected</v>
      </c>
      <c r="J88" s="38"/>
      <c r="K88" s="43">
        <f>VLOOKUP(C88,'Test Run 2'!$B$2:$G$96,2,FALSE)</f>
        <v>28.480182018863776</v>
      </c>
      <c r="L88" s="38" t="str">
        <f>VLOOKUP(C88,'Test Run 2'!$B$2:$G$96,3,FALSE)</f>
        <v>Undetermined</v>
      </c>
      <c r="M88" s="38" t="str">
        <f>VLOOKUP(C88,'Test Run 2'!$B$2:$G$96,4,FALSE)</f>
        <v>Undetermined</v>
      </c>
      <c r="N88" s="38" t="str">
        <f>VLOOKUP(C88,'Test Run 2'!$B$2:$G$96,5,FALSE)</f>
        <v>Undetermined</v>
      </c>
      <c r="O88" s="44" t="str">
        <f>VLOOKUP(C88,'Test Run 2'!$B$2:$G$96,6,FALSE)</f>
        <v>FluAB,RSV,C19 Not Detected</v>
      </c>
      <c r="P88" s="38"/>
      <c r="Q88" s="43">
        <f t="shared" si="6"/>
        <v>2.0003777066776891</v>
      </c>
      <c r="R88" s="38" t="str">
        <f t="shared" si="7"/>
        <v>Not Applicable</v>
      </c>
      <c r="S88" s="38" t="str">
        <f t="shared" si="8"/>
        <v>Not Applicable</v>
      </c>
      <c r="T88" s="38" t="str">
        <f t="shared" si="9"/>
        <v>Not Applicable</v>
      </c>
      <c r="U88" s="44" t="str">
        <f t="shared" si="10"/>
        <v>FluAB,RSV,C19 Not Detected</v>
      </c>
    </row>
    <row r="89" spans="1:21" x14ac:dyDescent="0.2">
      <c r="A89" s="90" t="s">
        <v>40</v>
      </c>
      <c r="B89" s="33">
        <v>0</v>
      </c>
      <c r="C89" s="91">
        <v>1320808</v>
      </c>
      <c r="E89" s="43">
        <f>VLOOKUP(C89,'Benchmark Run 1'!$B$2:$G$96,2,FALSE)</f>
        <v>26.11059830747206</v>
      </c>
      <c r="F89" s="38" t="str">
        <f>VLOOKUP(C89,'Benchmark Run 1'!$B$2:$G$96,3,FALSE)</f>
        <v>Undetermined</v>
      </c>
      <c r="G89" s="38" t="str">
        <f>VLOOKUP(C89,'Benchmark Run 1'!$B$2:$G$96,4,FALSE)</f>
        <v>Undetermined</v>
      </c>
      <c r="H89" s="38" t="str">
        <f>VLOOKUP(C89,'Benchmark Run 1'!$B$2:$G$96,5,FALSE)</f>
        <v>Undetermined</v>
      </c>
      <c r="I89" s="44" t="str">
        <f>VLOOKUP(C89,'Benchmark Run 1'!$B$2:$G$96,6,FALSE)</f>
        <v>FluAB,RSV,C19 Not Detected</v>
      </c>
      <c r="J89" s="38"/>
      <c r="K89" s="43">
        <f>VLOOKUP(C89,'Test Run 2'!$B$2:$G$96,2,FALSE)</f>
        <v>28.419037992940744</v>
      </c>
      <c r="L89" s="38" t="str">
        <f>VLOOKUP(C89,'Test Run 2'!$B$2:$G$96,3,FALSE)</f>
        <v>Undetermined</v>
      </c>
      <c r="M89" s="38" t="str">
        <f>VLOOKUP(C89,'Test Run 2'!$B$2:$G$96,4,FALSE)</f>
        <v>Undetermined</v>
      </c>
      <c r="N89" s="38" t="str">
        <f>VLOOKUP(C89,'Test Run 2'!$B$2:$G$96,5,FALSE)</f>
        <v>Undetermined</v>
      </c>
      <c r="O89" s="44" t="str">
        <f>VLOOKUP(C89,'Test Run 2'!$B$2:$G$96,6,FALSE)</f>
        <v>FluAB,RSV,C19 Not Detected</v>
      </c>
      <c r="P89" s="38"/>
      <c r="Q89" s="43">
        <f t="shared" si="6"/>
        <v>2.3084396854686844</v>
      </c>
      <c r="R89" s="38" t="str">
        <f t="shared" si="7"/>
        <v>Not Applicable</v>
      </c>
      <c r="S89" s="38" t="str">
        <f t="shared" si="8"/>
        <v>Not Applicable</v>
      </c>
      <c r="T89" s="38" t="str">
        <f t="shared" si="9"/>
        <v>Not Applicable</v>
      </c>
      <c r="U89" s="44" t="str">
        <f t="shared" si="10"/>
        <v>FluAB,RSV,C19 Not Detected</v>
      </c>
    </row>
    <row r="90" spans="1:21" x14ac:dyDescent="0.2">
      <c r="A90" s="90" t="s">
        <v>40</v>
      </c>
      <c r="B90" s="33">
        <v>0</v>
      </c>
      <c r="C90" s="91">
        <v>1320809</v>
      </c>
      <c r="E90" s="43">
        <f>VLOOKUP(C90,'Benchmark Run 1'!$B$2:$G$96,2,FALSE)</f>
        <v>25.730208460252367</v>
      </c>
      <c r="F90" s="38" t="str">
        <f>VLOOKUP(C90,'Benchmark Run 1'!$B$2:$G$96,3,FALSE)</f>
        <v>Undetermined</v>
      </c>
      <c r="G90" s="38" t="str">
        <f>VLOOKUP(C90,'Benchmark Run 1'!$B$2:$G$96,4,FALSE)</f>
        <v>Undetermined</v>
      </c>
      <c r="H90" s="38" t="str">
        <f>VLOOKUP(C90,'Benchmark Run 1'!$B$2:$G$96,5,FALSE)</f>
        <v>Undetermined</v>
      </c>
      <c r="I90" s="44" t="str">
        <f>VLOOKUP(C90,'Benchmark Run 1'!$B$2:$G$96,6,FALSE)</f>
        <v>FluAB,RSV,C19 Not Detected</v>
      </c>
      <c r="J90" s="38"/>
      <c r="K90" s="43">
        <f>VLOOKUP(C90,'Test Run 2'!$B$2:$G$96,2,FALSE)</f>
        <v>28.87488988197698</v>
      </c>
      <c r="L90" s="38" t="str">
        <f>VLOOKUP(C90,'Test Run 2'!$B$2:$G$96,3,FALSE)</f>
        <v>Undetermined</v>
      </c>
      <c r="M90" s="38" t="str">
        <f>VLOOKUP(C90,'Test Run 2'!$B$2:$G$96,4,FALSE)</f>
        <v>Undetermined</v>
      </c>
      <c r="N90" s="38" t="str">
        <f>VLOOKUP(C90,'Test Run 2'!$B$2:$G$96,5,FALSE)</f>
        <v>Undetermined</v>
      </c>
      <c r="O90" s="44" t="str">
        <f>VLOOKUP(C90,'Test Run 2'!$B$2:$G$96,6,FALSE)</f>
        <v>FluAB,RSV,C19 Not Detected</v>
      </c>
      <c r="P90" s="38"/>
      <c r="Q90" s="43">
        <f t="shared" si="6"/>
        <v>3.1446814217246128</v>
      </c>
      <c r="R90" s="38" t="str">
        <f t="shared" si="7"/>
        <v>Not Applicable</v>
      </c>
      <c r="S90" s="38" t="str">
        <f t="shared" si="8"/>
        <v>Not Applicable</v>
      </c>
      <c r="T90" s="38" t="str">
        <f t="shared" si="9"/>
        <v>Not Applicable</v>
      </c>
      <c r="U90" s="44" t="str">
        <f t="shared" si="10"/>
        <v>FluAB,RSV,C19 Not Detected</v>
      </c>
    </row>
    <row r="91" spans="1:21" x14ac:dyDescent="0.2">
      <c r="A91" s="90" t="s">
        <v>40</v>
      </c>
      <c r="B91" s="33">
        <v>0</v>
      </c>
      <c r="C91" s="91">
        <v>1320813</v>
      </c>
      <c r="E91" s="43">
        <f>VLOOKUP(C91,'Benchmark Run 1'!$B$2:$G$96,2,FALSE)</f>
        <v>25.840299132530582</v>
      </c>
      <c r="F91" s="38" t="str">
        <f>VLOOKUP(C91,'Benchmark Run 1'!$B$2:$G$96,3,FALSE)</f>
        <v>Undetermined</v>
      </c>
      <c r="G91" s="38" t="str">
        <f>VLOOKUP(C91,'Benchmark Run 1'!$B$2:$G$96,4,FALSE)</f>
        <v>Undetermined</v>
      </c>
      <c r="H91" s="38" t="str">
        <f>VLOOKUP(C91,'Benchmark Run 1'!$B$2:$G$96,5,FALSE)</f>
        <v>Undetermined</v>
      </c>
      <c r="I91" s="44" t="str">
        <f>VLOOKUP(C91,'Benchmark Run 1'!$B$2:$G$96,6,FALSE)</f>
        <v>FluAB,RSV,C19 Not Detected</v>
      </c>
      <c r="J91" s="38"/>
      <c r="K91" s="43">
        <f>VLOOKUP(C91,'Test Run 2'!$B$2:$G$96,2,FALSE)</f>
        <v>29.238480348135727</v>
      </c>
      <c r="L91" s="38" t="str">
        <f>VLOOKUP(C91,'Test Run 2'!$B$2:$G$96,3,FALSE)</f>
        <v>Undetermined</v>
      </c>
      <c r="M91" s="38" t="str">
        <f>VLOOKUP(C91,'Test Run 2'!$B$2:$G$96,4,FALSE)</f>
        <v>Undetermined</v>
      </c>
      <c r="N91" s="38" t="str">
        <f>VLOOKUP(C91,'Test Run 2'!$B$2:$G$96,5,FALSE)</f>
        <v>Undetermined</v>
      </c>
      <c r="O91" s="44" t="str">
        <f>VLOOKUP(C91,'Test Run 2'!$B$2:$G$96,6,FALSE)</f>
        <v>FluAB,RSV,C19 Not Detected</v>
      </c>
      <c r="P91" s="38"/>
      <c r="Q91" s="43">
        <f t="shared" si="6"/>
        <v>3.3981812156051454</v>
      </c>
      <c r="R91" s="38" t="str">
        <f t="shared" si="7"/>
        <v>Not Applicable</v>
      </c>
      <c r="S91" s="38" t="str">
        <f t="shared" si="8"/>
        <v>Not Applicable</v>
      </c>
      <c r="T91" s="38" t="str">
        <f t="shared" si="9"/>
        <v>Not Applicable</v>
      </c>
      <c r="U91" s="44" t="str">
        <f t="shared" si="10"/>
        <v>FluAB,RSV,C19 Not Detected</v>
      </c>
    </row>
    <row r="92" spans="1:21" x14ac:dyDescent="0.2">
      <c r="A92" s="90" t="s">
        <v>40</v>
      </c>
      <c r="B92" s="33">
        <v>0</v>
      </c>
      <c r="C92" s="91">
        <v>1320814</v>
      </c>
      <c r="E92" s="43">
        <f>VLOOKUP(C92,'Benchmark Run 1'!$B$2:$G$96,2,FALSE)</f>
        <v>25.996968991751309</v>
      </c>
      <c r="F92" s="38" t="str">
        <f>VLOOKUP(C92,'Benchmark Run 1'!$B$2:$G$96,3,FALSE)</f>
        <v>Undetermined</v>
      </c>
      <c r="G92" s="38" t="str">
        <f>VLOOKUP(C92,'Benchmark Run 1'!$B$2:$G$96,4,FALSE)</f>
        <v>Undetermined</v>
      </c>
      <c r="H92" s="38" t="str">
        <f>VLOOKUP(C92,'Benchmark Run 1'!$B$2:$G$96,5,FALSE)</f>
        <v>Undetermined</v>
      </c>
      <c r="I92" s="44" t="str">
        <f>VLOOKUP(C92,'Benchmark Run 1'!$B$2:$G$96,6,FALSE)</f>
        <v>FluAB,RSV,C19 Not Detected</v>
      </c>
      <c r="J92" s="38"/>
      <c r="K92" s="43">
        <f>VLOOKUP(C92,'Test Run 2'!$B$2:$G$96,2,FALSE)</f>
        <v>29.530424024904011</v>
      </c>
      <c r="L92" s="38" t="str">
        <f>VLOOKUP(C92,'Test Run 2'!$B$2:$G$96,3,FALSE)</f>
        <v>Undetermined</v>
      </c>
      <c r="M92" s="38" t="str">
        <f>VLOOKUP(C92,'Test Run 2'!$B$2:$G$96,4,FALSE)</f>
        <v>Undetermined</v>
      </c>
      <c r="N92" s="38" t="str">
        <f>VLOOKUP(C92,'Test Run 2'!$B$2:$G$96,5,FALSE)</f>
        <v>Undetermined</v>
      </c>
      <c r="O92" s="44" t="str">
        <f>VLOOKUP(C92,'Test Run 2'!$B$2:$G$96,6,FALSE)</f>
        <v>FluAB,RSV,C19 Not Detected</v>
      </c>
      <c r="P92" s="38"/>
      <c r="Q92" s="43">
        <f t="shared" si="6"/>
        <v>3.5334550331527019</v>
      </c>
      <c r="R92" s="38" t="str">
        <f t="shared" si="7"/>
        <v>Not Applicable</v>
      </c>
      <c r="S92" s="38" t="str">
        <f t="shared" si="8"/>
        <v>Not Applicable</v>
      </c>
      <c r="T92" s="38" t="str">
        <f t="shared" si="9"/>
        <v>Not Applicable</v>
      </c>
      <c r="U92" s="44" t="str">
        <f t="shared" si="10"/>
        <v>FluAB,RSV,C19 Not Detected</v>
      </c>
    </row>
    <row r="93" spans="1:21" x14ac:dyDescent="0.2">
      <c r="A93" s="90" t="s">
        <v>40</v>
      </c>
      <c r="B93" s="33">
        <v>0</v>
      </c>
      <c r="C93" s="91">
        <v>1320815</v>
      </c>
      <c r="E93" s="43">
        <f>VLOOKUP(C93,'Benchmark Run 1'!$B$2:$G$96,2,FALSE)</f>
        <v>25.752723129926547</v>
      </c>
      <c r="F93" s="38" t="str">
        <f>VLOOKUP(C93,'Benchmark Run 1'!$B$2:$G$96,3,FALSE)</f>
        <v>Undetermined</v>
      </c>
      <c r="G93" s="38" t="str">
        <f>VLOOKUP(C93,'Benchmark Run 1'!$B$2:$G$96,4,FALSE)</f>
        <v>Undetermined</v>
      </c>
      <c r="H93" s="38" t="str">
        <f>VLOOKUP(C93,'Benchmark Run 1'!$B$2:$G$96,5,FALSE)</f>
        <v>Undetermined</v>
      </c>
      <c r="I93" s="44" t="str">
        <f>VLOOKUP(C93,'Benchmark Run 1'!$B$2:$G$96,6,FALSE)</f>
        <v>FluAB,RSV,C19 Not Detected</v>
      </c>
      <c r="J93" s="38"/>
      <c r="K93" s="43">
        <f>VLOOKUP(C93,'Test Run 2'!$B$2:$G$96,2,FALSE)</f>
        <v>29.649771605483146</v>
      </c>
      <c r="L93" s="38" t="str">
        <f>VLOOKUP(C93,'Test Run 2'!$B$2:$G$96,3,FALSE)</f>
        <v>Undetermined</v>
      </c>
      <c r="M93" s="38" t="str">
        <f>VLOOKUP(C93,'Test Run 2'!$B$2:$G$96,4,FALSE)</f>
        <v>Undetermined</v>
      </c>
      <c r="N93" s="38" t="str">
        <f>VLOOKUP(C93,'Test Run 2'!$B$2:$G$96,5,FALSE)</f>
        <v>Undetermined</v>
      </c>
      <c r="O93" s="44" t="str">
        <f>VLOOKUP(C93,'Test Run 2'!$B$2:$G$96,6,FALSE)</f>
        <v>FluAB,RSV,C19 Not Detected</v>
      </c>
      <c r="P93" s="38"/>
      <c r="Q93" s="43">
        <f t="shared" si="6"/>
        <v>3.8970484755565984</v>
      </c>
      <c r="R93" s="38" t="str">
        <f t="shared" si="7"/>
        <v>Not Applicable</v>
      </c>
      <c r="S93" s="38" t="str">
        <f t="shared" si="8"/>
        <v>Not Applicable</v>
      </c>
      <c r="T93" s="38" t="str">
        <f t="shared" si="9"/>
        <v>Not Applicable</v>
      </c>
      <c r="U93" s="44" t="str">
        <f t="shared" si="10"/>
        <v>FluAB,RSV,C19 Not Detected</v>
      </c>
    </row>
    <row r="94" spans="1:21" x14ac:dyDescent="0.2">
      <c r="A94" s="90" t="s">
        <v>40</v>
      </c>
      <c r="B94" s="33">
        <v>0</v>
      </c>
      <c r="C94" s="91">
        <v>1320816</v>
      </c>
      <c r="E94" s="43">
        <f>VLOOKUP(C94,'Benchmark Run 1'!$B$2:$G$96,2,FALSE)</f>
        <v>25.539030674830659</v>
      </c>
      <c r="F94" s="38" t="str">
        <f>VLOOKUP(C94,'Benchmark Run 1'!$B$2:$G$96,3,FALSE)</f>
        <v>Undetermined</v>
      </c>
      <c r="G94" s="38" t="str">
        <f>VLOOKUP(C94,'Benchmark Run 1'!$B$2:$G$96,4,FALSE)</f>
        <v>Undetermined</v>
      </c>
      <c r="H94" s="38" t="str">
        <f>VLOOKUP(C94,'Benchmark Run 1'!$B$2:$G$96,5,FALSE)</f>
        <v>Undetermined</v>
      </c>
      <c r="I94" s="44" t="str">
        <f>VLOOKUP(C94,'Benchmark Run 1'!$B$2:$G$96,6,FALSE)</f>
        <v>FluAB,RSV,C19 Not Detected</v>
      </c>
      <c r="J94" s="38"/>
      <c r="K94" s="43">
        <f>VLOOKUP(C94,'Test Run 2'!$B$2:$G$96,2,FALSE)</f>
        <v>29.701580859453351</v>
      </c>
      <c r="L94" s="38" t="str">
        <f>VLOOKUP(C94,'Test Run 2'!$B$2:$G$96,3,FALSE)</f>
        <v>Undetermined</v>
      </c>
      <c r="M94" s="38" t="str">
        <f>VLOOKUP(C94,'Test Run 2'!$B$2:$G$96,4,FALSE)</f>
        <v>Undetermined</v>
      </c>
      <c r="N94" s="38" t="str">
        <f>VLOOKUP(C94,'Test Run 2'!$B$2:$G$96,5,FALSE)</f>
        <v>Undetermined</v>
      </c>
      <c r="O94" s="44" t="str">
        <f>VLOOKUP(C94,'Test Run 2'!$B$2:$G$96,6,FALSE)</f>
        <v>FluAB,RSV,C19 Not Detected</v>
      </c>
      <c r="P94" s="38"/>
      <c r="Q94" s="43">
        <f t="shared" si="6"/>
        <v>4.1625501846226918</v>
      </c>
      <c r="R94" s="38" t="str">
        <f t="shared" si="7"/>
        <v>Not Applicable</v>
      </c>
      <c r="S94" s="38" t="str">
        <f t="shared" si="8"/>
        <v>Not Applicable</v>
      </c>
      <c r="T94" s="38" t="str">
        <f t="shared" si="9"/>
        <v>Not Applicable</v>
      </c>
      <c r="U94" s="44" t="str">
        <f t="shared" si="10"/>
        <v>FluAB,RSV,C19 Not Detected</v>
      </c>
    </row>
    <row r="95" spans="1:21" x14ac:dyDescent="0.2">
      <c r="A95" s="90" t="s">
        <v>40</v>
      </c>
      <c r="B95" s="33">
        <v>0</v>
      </c>
      <c r="C95" s="91">
        <v>1320817</v>
      </c>
      <c r="E95" s="43">
        <f>VLOOKUP(C95,'Benchmark Run 1'!$B$2:$G$96,2,FALSE)</f>
        <v>25.227761934112017</v>
      </c>
      <c r="F95" s="38" t="str">
        <f>VLOOKUP(C95,'Benchmark Run 1'!$B$2:$G$96,3,FALSE)</f>
        <v>Undetermined</v>
      </c>
      <c r="G95" s="38" t="str">
        <f>VLOOKUP(C95,'Benchmark Run 1'!$B$2:$G$96,4,FALSE)</f>
        <v>Undetermined</v>
      </c>
      <c r="H95" s="38" t="str">
        <f>VLOOKUP(C95,'Benchmark Run 1'!$B$2:$G$96,5,FALSE)</f>
        <v>Undetermined</v>
      </c>
      <c r="I95" s="44" t="str">
        <f>VLOOKUP(C95,'Benchmark Run 1'!$B$2:$G$96,6,FALSE)</f>
        <v>FluAB,RSV,C19 Not Detected</v>
      </c>
      <c r="J95" s="38"/>
      <c r="K95" s="43">
        <f>VLOOKUP(C95,'Test Run 2'!$B$2:$G$96,2,FALSE)</f>
        <v>30.024417416943571</v>
      </c>
      <c r="L95" s="38" t="str">
        <f>VLOOKUP(C95,'Test Run 2'!$B$2:$G$96,3,FALSE)</f>
        <v>Undetermined</v>
      </c>
      <c r="M95" s="38" t="str">
        <f>VLOOKUP(C95,'Test Run 2'!$B$2:$G$96,4,FALSE)</f>
        <v>Undetermined</v>
      </c>
      <c r="N95" s="38" t="str">
        <f>VLOOKUP(C95,'Test Run 2'!$B$2:$G$96,5,FALSE)</f>
        <v>Undetermined</v>
      </c>
      <c r="O95" s="44" t="str">
        <f>VLOOKUP(C95,'Test Run 2'!$B$2:$G$96,6,FALSE)</f>
        <v>FluAB,RSV,C19 Not Detected</v>
      </c>
      <c r="P95" s="38"/>
      <c r="Q95" s="43">
        <f t="shared" si="6"/>
        <v>4.7966554828315537</v>
      </c>
      <c r="R95" s="38" t="str">
        <f t="shared" si="7"/>
        <v>Not Applicable</v>
      </c>
      <c r="S95" s="38" t="str">
        <f t="shared" si="8"/>
        <v>Not Applicable</v>
      </c>
      <c r="T95" s="38" t="str">
        <f t="shared" si="9"/>
        <v>Not Applicable</v>
      </c>
      <c r="U95" s="44" t="str">
        <f t="shared" si="10"/>
        <v>FluAB,RSV,C19 Not Detected</v>
      </c>
    </row>
    <row r="96" spans="1:21" x14ac:dyDescent="0.2">
      <c r="A96" s="90" t="s">
        <v>40</v>
      </c>
      <c r="B96" s="33">
        <v>0</v>
      </c>
      <c r="C96" s="91">
        <v>1320818</v>
      </c>
      <c r="E96" s="43">
        <f>VLOOKUP(C96,'Benchmark Run 1'!$B$2:$G$96,2,FALSE)</f>
        <v>25.385647299862008</v>
      </c>
      <c r="F96" s="38" t="str">
        <f>VLOOKUP(C96,'Benchmark Run 1'!$B$2:$G$96,3,FALSE)</f>
        <v>Undetermined</v>
      </c>
      <c r="G96" s="38" t="str">
        <f>VLOOKUP(C96,'Benchmark Run 1'!$B$2:$G$96,4,FALSE)</f>
        <v>Undetermined</v>
      </c>
      <c r="H96" s="38" t="str">
        <f>VLOOKUP(C96,'Benchmark Run 1'!$B$2:$G$96,5,FALSE)</f>
        <v>Undetermined</v>
      </c>
      <c r="I96" s="44" t="str">
        <f>VLOOKUP(C96,'Benchmark Run 1'!$B$2:$G$96,6,FALSE)</f>
        <v>FluAB,RSV,C19 Not Detected</v>
      </c>
      <c r="J96" s="38"/>
      <c r="K96" s="43">
        <f>VLOOKUP(C96,'Test Run 2'!$B$2:$G$96,2,FALSE)</f>
        <v>29.225448396349396</v>
      </c>
      <c r="L96" s="38" t="str">
        <f>VLOOKUP(C96,'Test Run 2'!$B$2:$G$96,3,FALSE)</f>
        <v>Undetermined</v>
      </c>
      <c r="M96" s="38" t="str">
        <f>VLOOKUP(C96,'Test Run 2'!$B$2:$G$96,4,FALSE)</f>
        <v>Undetermined</v>
      </c>
      <c r="N96" s="38" t="str">
        <f>VLOOKUP(C96,'Test Run 2'!$B$2:$G$96,5,FALSE)</f>
        <v>Undetermined</v>
      </c>
      <c r="O96" s="44" t="str">
        <f>VLOOKUP(C96,'Test Run 2'!$B$2:$G$96,6,FALSE)</f>
        <v>FluAB,RSV,C19 Not Detected</v>
      </c>
      <c r="P96" s="38"/>
      <c r="Q96" s="43">
        <f t="shared" si="6"/>
        <v>3.8398010964873883</v>
      </c>
      <c r="R96" s="38" t="str">
        <f t="shared" si="7"/>
        <v>Not Applicable</v>
      </c>
      <c r="S96" s="38" t="str">
        <f t="shared" si="8"/>
        <v>Not Applicable</v>
      </c>
      <c r="T96" s="38" t="str">
        <f t="shared" si="9"/>
        <v>Not Applicable</v>
      </c>
      <c r="U96" s="44" t="str">
        <f t="shared" si="10"/>
        <v>FluAB,RSV,C19 Not Detected</v>
      </c>
    </row>
    <row r="97" spans="1:21" x14ac:dyDescent="0.2">
      <c r="A97" s="90" t="s">
        <v>40</v>
      </c>
      <c r="B97" s="33">
        <v>0</v>
      </c>
      <c r="C97" s="91">
        <v>1320819</v>
      </c>
      <c r="E97" s="43">
        <f>VLOOKUP(C97,'Benchmark Run 1'!$B$2:$G$96,2,FALSE)</f>
        <v>25.554111267664137</v>
      </c>
      <c r="F97" s="38" t="str">
        <f>VLOOKUP(C97,'Benchmark Run 1'!$B$2:$G$96,3,FALSE)</f>
        <v>Undetermined</v>
      </c>
      <c r="G97" s="38" t="str">
        <f>VLOOKUP(C97,'Benchmark Run 1'!$B$2:$G$96,4,FALSE)</f>
        <v>Undetermined</v>
      </c>
      <c r="H97" s="38" t="str">
        <f>VLOOKUP(C97,'Benchmark Run 1'!$B$2:$G$96,5,FALSE)</f>
        <v>Undetermined</v>
      </c>
      <c r="I97" s="44" t="str">
        <f>VLOOKUP(C97,'Benchmark Run 1'!$B$2:$G$96,6,FALSE)</f>
        <v>FluAB,RSV,C19 Not Detected</v>
      </c>
      <c r="J97" s="38"/>
      <c r="K97" s="43">
        <f>VLOOKUP(C97,'Test Run 2'!$B$2:$G$96,2,FALSE)</f>
        <v>29.250018252300542</v>
      </c>
      <c r="L97" s="38" t="str">
        <f>VLOOKUP(C97,'Test Run 2'!$B$2:$G$96,3,FALSE)</f>
        <v>Undetermined</v>
      </c>
      <c r="M97" s="38" t="str">
        <f>VLOOKUP(C97,'Test Run 2'!$B$2:$G$96,4,FALSE)</f>
        <v>Undetermined</v>
      </c>
      <c r="N97" s="38" t="str">
        <f>VLOOKUP(C97,'Test Run 2'!$B$2:$G$96,5,FALSE)</f>
        <v>Undetermined</v>
      </c>
      <c r="O97" s="44" t="str">
        <f>VLOOKUP(C97,'Test Run 2'!$B$2:$G$96,6,FALSE)</f>
        <v>FluAB,RSV,C19 Not Detected</v>
      </c>
      <c r="P97" s="38"/>
      <c r="Q97" s="43">
        <f t="shared" si="6"/>
        <v>3.6959069846364052</v>
      </c>
      <c r="R97" s="38" t="str">
        <f t="shared" si="7"/>
        <v>Not Applicable</v>
      </c>
      <c r="S97" s="38" t="str">
        <f t="shared" si="8"/>
        <v>Not Applicable</v>
      </c>
      <c r="T97" s="38" t="str">
        <f t="shared" si="9"/>
        <v>Not Applicable</v>
      </c>
      <c r="U97" s="44" t="str">
        <f t="shared" si="10"/>
        <v>FluAB,RSV,C19 Not Detected</v>
      </c>
    </row>
    <row r="98" spans="1:21" x14ac:dyDescent="0.2">
      <c r="A98" s="90" t="s">
        <v>40</v>
      </c>
      <c r="B98" s="33">
        <v>0</v>
      </c>
      <c r="C98" s="91">
        <v>1320820</v>
      </c>
      <c r="E98" s="43">
        <f>VLOOKUP(C98,'Benchmark Run 1'!$B$2:$G$96,2,FALSE)</f>
        <v>25.126371193475215</v>
      </c>
      <c r="F98" s="38" t="str">
        <f>VLOOKUP(C98,'Benchmark Run 1'!$B$2:$G$96,3,FALSE)</f>
        <v>Undetermined</v>
      </c>
      <c r="G98" s="38" t="str">
        <f>VLOOKUP(C98,'Benchmark Run 1'!$B$2:$G$96,4,FALSE)</f>
        <v>Undetermined</v>
      </c>
      <c r="H98" s="38" t="str">
        <f>VLOOKUP(C98,'Benchmark Run 1'!$B$2:$G$96,5,FALSE)</f>
        <v>Undetermined</v>
      </c>
      <c r="I98" s="44" t="str">
        <f>VLOOKUP(C98,'Benchmark Run 1'!$B$2:$G$96,6,FALSE)</f>
        <v>FluAB,RSV,C19 Not Detected</v>
      </c>
      <c r="J98" s="38"/>
      <c r="K98" s="43">
        <f>VLOOKUP(C98,'Test Run 2'!$B$2:$G$96,2,FALSE)</f>
        <v>29.114038902324086</v>
      </c>
      <c r="L98" s="38" t="str">
        <f>VLOOKUP(C98,'Test Run 2'!$B$2:$G$96,3,FALSE)</f>
        <v>Undetermined</v>
      </c>
      <c r="M98" s="38" t="str">
        <f>VLOOKUP(C98,'Test Run 2'!$B$2:$G$96,4,FALSE)</f>
        <v>Undetermined</v>
      </c>
      <c r="N98" s="38" t="str">
        <f>VLOOKUP(C98,'Test Run 2'!$B$2:$G$96,5,FALSE)</f>
        <v>Undetermined</v>
      </c>
      <c r="O98" s="44" t="str">
        <f>VLOOKUP(C98,'Test Run 2'!$B$2:$G$96,6,FALSE)</f>
        <v>FluAB,RSV,C19 Not Detected</v>
      </c>
      <c r="P98" s="38"/>
      <c r="Q98" s="43">
        <f t="shared" si="6"/>
        <v>3.9876677088488712</v>
      </c>
      <c r="R98" s="38" t="str">
        <f t="shared" si="7"/>
        <v>Not Applicable</v>
      </c>
      <c r="S98" s="38" t="str">
        <f t="shared" si="8"/>
        <v>Not Applicable</v>
      </c>
      <c r="T98" s="38" t="str">
        <f t="shared" si="9"/>
        <v>Not Applicable</v>
      </c>
      <c r="U98" s="44" t="str">
        <f t="shared" si="10"/>
        <v>FluAB,RSV,C19 Not Detected</v>
      </c>
    </row>
    <row r="99" spans="1:21" x14ac:dyDescent="0.2">
      <c r="A99" s="90" t="s">
        <v>40</v>
      </c>
      <c r="B99" s="33">
        <v>0</v>
      </c>
      <c r="C99" s="91">
        <v>1320821</v>
      </c>
      <c r="E99" s="43">
        <f>VLOOKUP(C99,'Benchmark Run 1'!$B$2:$G$96,2,FALSE)</f>
        <v>26.038440300110281</v>
      </c>
      <c r="F99" s="38" t="str">
        <f>VLOOKUP(C99,'Benchmark Run 1'!$B$2:$G$96,3,FALSE)</f>
        <v>Undetermined</v>
      </c>
      <c r="G99" s="38" t="str">
        <f>VLOOKUP(C99,'Benchmark Run 1'!$B$2:$G$96,4,FALSE)</f>
        <v>Undetermined</v>
      </c>
      <c r="H99" s="38" t="str">
        <f>VLOOKUP(C99,'Benchmark Run 1'!$B$2:$G$96,5,FALSE)</f>
        <v>Undetermined</v>
      </c>
      <c r="I99" s="44" t="str">
        <f>VLOOKUP(C99,'Benchmark Run 1'!$B$2:$G$96,6,FALSE)</f>
        <v>FluAB,RSV,C19 Not Detected</v>
      </c>
      <c r="J99" s="38"/>
      <c r="K99" s="43">
        <f>VLOOKUP(C99,'Test Run 2'!$B$2:$G$96,2,FALSE)</f>
        <v>28.699220178656887</v>
      </c>
      <c r="L99" s="38" t="str">
        <f>VLOOKUP(C99,'Test Run 2'!$B$2:$G$96,3,FALSE)</f>
        <v>Undetermined</v>
      </c>
      <c r="M99" s="38" t="str">
        <f>VLOOKUP(C99,'Test Run 2'!$B$2:$G$96,4,FALSE)</f>
        <v>Undetermined</v>
      </c>
      <c r="N99" s="38" t="str">
        <f>VLOOKUP(C99,'Test Run 2'!$B$2:$G$96,5,FALSE)</f>
        <v>Undetermined</v>
      </c>
      <c r="O99" s="44" t="str">
        <f>VLOOKUP(C99,'Test Run 2'!$B$2:$G$96,6,FALSE)</f>
        <v>FluAB,RSV,C19 Not Detected</v>
      </c>
      <c r="P99" s="38"/>
      <c r="Q99" s="43">
        <f t="shared" si="6"/>
        <v>2.6607798785466059</v>
      </c>
      <c r="R99" s="38" t="str">
        <f t="shared" si="7"/>
        <v>Not Applicable</v>
      </c>
      <c r="S99" s="38" t="str">
        <f t="shared" si="8"/>
        <v>Not Applicable</v>
      </c>
      <c r="T99" s="38" t="str">
        <f t="shared" si="9"/>
        <v>Not Applicable</v>
      </c>
      <c r="U99" s="44" t="str">
        <f t="shared" si="10"/>
        <v>FluAB,RSV,C19 Not Detected</v>
      </c>
    </row>
    <row r="100" spans="1:21" x14ac:dyDescent="0.2">
      <c r="A100" s="90" t="s">
        <v>40</v>
      </c>
      <c r="B100" s="33">
        <v>0</v>
      </c>
      <c r="C100" s="91">
        <v>1320822</v>
      </c>
      <c r="E100" s="43">
        <f>VLOOKUP(C100,'Benchmark Run 1'!$B$2:$G$96,2,FALSE)</f>
        <v>26.495736180353628</v>
      </c>
      <c r="F100" s="38" t="str">
        <f>VLOOKUP(C100,'Benchmark Run 1'!$B$2:$G$96,3,FALSE)</f>
        <v>Undetermined</v>
      </c>
      <c r="G100" s="38" t="str">
        <f>VLOOKUP(C100,'Benchmark Run 1'!$B$2:$G$96,4,FALSE)</f>
        <v>Undetermined</v>
      </c>
      <c r="H100" s="38" t="str">
        <f>VLOOKUP(C100,'Benchmark Run 1'!$B$2:$G$96,5,FALSE)</f>
        <v>Undetermined</v>
      </c>
      <c r="I100" s="44" t="str">
        <f>VLOOKUP(C100,'Benchmark Run 1'!$B$2:$G$96,6,FALSE)</f>
        <v>FluAB,RSV,C19 Not Detected</v>
      </c>
      <c r="J100" s="38"/>
      <c r="K100" s="43">
        <f>VLOOKUP(C100,'Test Run 2'!$B$2:$G$96,2,FALSE)</f>
        <v>28.524695062428936</v>
      </c>
      <c r="L100" s="38" t="str">
        <f>VLOOKUP(C100,'Test Run 2'!$B$2:$G$96,3,FALSE)</f>
        <v>Undetermined</v>
      </c>
      <c r="M100" s="38" t="str">
        <f>VLOOKUP(C100,'Test Run 2'!$B$2:$G$96,4,FALSE)</f>
        <v>Undetermined</v>
      </c>
      <c r="N100" s="38" t="str">
        <f>VLOOKUP(C100,'Test Run 2'!$B$2:$G$96,5,FALSE)</f>
        <v>Undetermined</v>
      </c>
      <c r="O100" s="44" t="str">
        <f>VLOOKUP(C100,'Test Run 2'!$B$2:$G$96,6,FALSE)</f>
        <v>FluAB,RSV,C19 Not Detected</v>
      </c>
      <c r="P100" s="38"/>
      <c r="Q100" s="43">
        <f t="shared" si="6"/>
        <v>2.0289588820753082</v>
      </c>
      <c r="R100" s="38" t="str">
        <f t="shared" si="7"/>
        <v>Not Applicable</v>
      </c>
      <c r="S100" s="38" t="str">
        <f t="shared" si="8"/>
        <v>Not Applicable</v>
      </c>
      <c r="T100" s="38" t="str">
        <f t="shared" si="9"/>
        <v>Not Applicable</v>
      </c>
      <c r="U100" s="44" t="str">
        <f t="shared" si="10"/>
        <v>FluAB,RSV,C19 Not Detected</v>
      </c>
    </row>
    <row r="101" spans="1:21" x14ac:dyDescent="0.2">
      <c r="A101" s="90" t="s">
        <v>40</v>
      </c>
      <c r="B101" s="33">
        <v>0</v>
      </c>
      <c r="C101" s="91">
        <v>1320823</v>
      </c>
      <c r="E101" s="43">
        <f>VLOOKUP(C101,'Benchmark Run 1'!$B$2:$G$96,2,FALSE)</f>
        <v>25.437661048797917</v>
      </c>
      <c r="F101" s="38" t="str">
        <f>VLOOKUP(C101,'Benchmark Run 1'!$B$2:$G$96,3,FALSE)</f>
        <v>Undetermined</v>
      </c>
      <c r="G101" s="38" t="str">
        <f>VLOOKUP(C101,'Benchmark Run 1'!$B$2:$G$96,4,FALSE)</f>
        <v>Undetermined</v>
      </c>
      <c r="H101" s="38" t="str">
        <f>VLOOKUP(C101,'Benchmark Run 1'!$B$2:$G$96,5,FALSE)</f>
        <v>Undetermined</v>
      </c>
      <c r="I101" s="44" t="str">
        <f>VLOOKUP(C101,'Benchmark Run 1'!$B$2:$G$96,6,FALSE)</f>
        <v>FluAB,RSV,C19 Not Detected</v>
      </c>
      <c r="J101" s="38"/>
      <c r="K101" s="43">
        <f>VLOOKUP(C101,'Test Run 2'!$B$2:$G$96,2,FALSE)</f>
        <v>30.131619448363416</v>
      </c>
      <c r="L101" s="38" t="str">
        <f>VLOOKUP(C101,'Test Run 2'!$B$2:$G$96,3,FALSE)</f>
        <v>Undetermined</v>
      </c>
      <c r="M101" s="38" t="str">
        <f>VLOOKUP(C101,'Test Run 2'!$B$2:$G$96,4,FALSE)</f>
        <v>Undetermined</v>
      </c>
      <c r="N101" s="38" t="str">
        <f>VLOOKUP(C101,'Test Run 2'!$B$2:$G$96,5,FALSE)</f>
        <v>Undetermined</v>
      </c>
      <c r="O101" s="44" t="str">
        <f>VLOOKUP(C101,'Test Run 2'!$B$2:$G$96,6,FALSE)</f>
        <v>FluAB,RSV,C19 Not Detected</v>
      </c>
      <c r="P101" s="38"/>
      <c r="Q101" s="43">
        <f t="shared" si="6"/>
        <v>4.6939583995654992</v>
      </c>
      <c r="R101" s="38" t="str">
        <f t="shared" si="7"/>
        <v>Not Applicable</v>
      </c>
      <c r="S101" s="38" t="str">
        <f t="shared" si="8"/>
        <v>Not Applicable</v>
      </c>
      <c r="T101" s="38" t="str">
        <f t="shared" si="9"/>
        <v>Not Applicable</v>
      </c>
      <c r="U101" s="44" t="str">
        <f t="shared" si="10"/>
        <v>FluAB,RSV,C19 Not Detected</v>
      </c>
    </row>
    <row r="102" spans="1:21" x14ac:dyDescent="0.2">
      <c r="A102" s="90" t="s">
        <v>40</v>
      </c>
      <c r="B102" s="33">
        <v>0</v>
      </c>
      <c r="C102" s="91">
        <v>1320824</v>
      </c>
      <c r="E102" s="43">
        <f>VLOOKUP(C102,'Benchmark Run 1'!$B$2:$G$96,2,FALSE)</f>
        <v>25.037103899114399</v>
      </c>
      <c r="F102" s="38" t="str">
        <f>VLOOKUP(C102,'Benchmark Run 1'!$B$2:$G$96,3,FALSE)</f>
        <v>Undetermined</v>
      </c>
      <c r="G102" s="38" t="str">
        <f>VLOOKUP(C102,'Benchmark Run 1'!$B$2:$G$96,4,FALSE)</f>
        <v>Undetermined</v>
      </c>
      <c r="H102" s="38" t="str">
        <f>VLOOKUP(C102,'Benchmark Run 1'!$B$2:$G$96,5,FALSE)</f>
        <v>Undetermined</v>
      </c>
      <c r="I102" s="44" t="str">
        <f>VLOOKUP(C102,'Benchmark Run 1'!$B$2:$G$96,6,FALSE)</f>
        <v>FluAB,RSV,C19 Not Detected</v>
      </c>
      <c r="J102" s="38"/>
      <c r="K102" s="43">
        <f>VLOOKUP(C102,'Test Run 2'!$B$2:$G$96,2,FALSE)</f>
        <v>28.737376613743663</v>
      </c>
      <c r="L102" s="38" t="str">
        <f>VLOOKUP(C102,'Test Run 2'!$B$2:$G$96,3,FALSE)</f>
        <v>Undetermined</v>
      </c>
      <c r="M102" s="38" t="str">
        <f>VLOOKUP(C102,'Test Run 2'!$B$2:$G$96,4,FALSE)</f>
        <v>Undetermined</v>
      </c>
      <c r="N102" s="38" t="str">
        <f>VLOOKUP(C102,'Test Run 2'!$B$2:$G$96,5,FALSE)</f>
        <v>Undetermined</v>
      </c>
      <c r="O102" s="44" t="str">
        <f>VLOOKUP(C102,'Test Run 2'!$B$2:$G$96,6,FALSE)</f>
        <v>FluAB,RSV,C19 Not Detected</v>
      </c>
      <c r="P102" s="38"/>
      <c r="Q102" s="43">
        <f t="shared" si="6"/>
        <v>3.7002727146292642</v>
      </c>
      <c r="R102" s="38" t="str">
        <f t="shared" si="7"/>
        <v>Not Applicable</v>
      </c>
      <c r="S102" s="38" t="str">
        <f t="shared" si="8"/>
        <v>Not Applicable</v>
      </c>
      <c r="T102" s="38" t="str">
        <f t="shared" si="9"/>
        <v>Not Applicable</v>
      </c>
      <c r="U102" s="44" t="str">
        <f t="shared" si="10"/>
        <v>FluAB,RSV,C19 Not Detected</v>
      </c>
    </row>
    <row r="103" spans="1:21" x14ac:dyDescent="0.2">
      <c r="A103" s="90" t="s">
        <v>40</v>
      </c>
      <c r="B103" s="33">
        <v>0</v>
      </c>
      <c r="C103" s="91">
        <v>1320825</v>
      </c>
      <c r="E103" s="43">
        <f>VLOOKUP(C103,'Benchmark Run 1'!$B$2:$G$96,2,FALSE)</f>
        <v>25.69913162445016</v>
      </c>
      <c r="F103" s="38" t="str">
        <f>VLOOKUP(C103,'Benchmark Run 1'!$B$2:$G$96,3,FALSE)</f>
        <v>Undetermined</v>
      </c>
      <c r="G103" s="38" t="str">
        <f>VLOOKUP(C103,'Benchmark Run 1'!$B$2:$G$96,4,FALSE)</f>
        <v>Undetermined</v>
      </c>
      <c r="H103" s="38" t="str">
        <f>VLOOKUP(C103,'Benchmark Run 1'!$B$2:$G$96,5,FALSE)</f>
        <v>Undetermined</v>
      </c>
      <c r="I103" s="44" t="str">
        <f>VLOOKUP(C103,'Benchmark Run 1'!$B$2:$G$96,6,FALSE)</f>
        <v>FluAB,RSV,C19 Not Detected</v>
      </c>
      <c r="J103" s="38"/>
      <c r="K103" s="43">
        <f>VLOOKUP(C103,'Test Run 2'!$B$2:$G$96,2,FALSE)</f>
        <v>28.547814961127283</v>
      </c>
      <c r="L103" s="38" t="str">
        <f>VLOOKUP(C103,'Test Run 2'!$B$2:$G$96,3,FALSE)</f>
        <v>Undetermined</v>
      </c>
      <c r="M103" s="38" t="str">
        <f>VLOOKUP(C103,'Test Run 2'!$B$2:$G$96,4,FALSE)</f>
        <v>Undetermined</v>
      </c>
      <c r="N103" s="38" t="str">
        <f>VLOOKUP(C103,'Test Run 2'!$B$2:$G$96,5,FALSE)</f>
        <v>Undetermined</v>
      </c>
      <c r="O103" s="44" t="str">
        <f>VLOOKUP(C103,'Test Run 2'!$B$2:$G$96,6,FALSE)</f>
        <v>FluAB,RSV,C19 Not Detected</v>
      </c>
      <c r="P103" s="38"/>
      <c r="Q103" s="43">
        <f t="shared" si="6"/>
        <v>2.8486833366771229</v>
      </c>
      <c r="R103" s="38" t="str">
        <f t="shared" si="7"/>
        <v>Not Applicable</v>
      </c>
      <c r="S103" s="38" t="str">
        <f t="shared" si="8"/>
        <v>Not Applicable</v>
      </c>
      <c r="T103" s="38" t="str">
        <f t="shared" si="9"/>
        <v>Not Applicable</v>
      </c>
      <c r="U103" s="44" t="str">
        <f t="shared" si="10"/>
        <v>FluAB,RSV,C19 Not Detected</v>
      </c>
    </row>
    <row r="104" spans="1:21" x14ac:dyDescent="0.2">
      <c r="A104" s="90" t="s">
        <v>40</v>
      </c>
      <c r="B104" s="33">
        <v>0</v>
      </c>
      <c r="C104" s="91">
        <v>1320826</v>
      </c>
      <c r="E104" s="43">
        <f>VLOOKUP(C104,'Benchmark Run 1'!$B$2:$G$96,2,FALSE)</f>
        <v>26.101704736775705</v>
      </c>
      <c r="F104" s="38" t="str">
        <f>VLOOKUP(C104,'Benchmark Run 1'!$B$2:$G$96,3,FALSE)</f>
        <v>Undetermined</v>
      </c>
      <c r="G104" s="38" t="str">
        <f>VLOOKUP(C104,'Benchmark Run 1'!$B$2:$G$96,4,FALSE)</f>
        <v>Undetermined</v>
      </c>
      <c r="H104" s="38" t="str">
        <f>VLOOKUP(C104,'Benchmark Run 1'!$B$2:$G$96,5,FALSE)</f>
        <v>Undetermined</v>
      </c>
      <c r="I104" s="44" t="str">
        <f>VLOOKUP(C104,'Benchmark Run 1'!$B$2:$G$96,6,FALSE)</f>
        <v>FluAB,RSV,C19 Not Detected</v>
      </c>
      <c r="J104" s="38"/>
      <c r="K104" s="43">
        <f>VLOOKUP(C104,'Test Run 2'!$B$2:$G$96,2,FALSE)</f>
        <v>28.892884252326866</v>
      </c>
      <c r="L104" s="38" t="str">
        <f>VLOOKUP(C104,'Test Run 2'!$B$2:$G$96,3,FALSE)</f>
        <v>Undetermined</v>
      </c>
      <c r="M104" s="38" t="str">
        <f>VLOOKUP(C104,'Test Run 2'!$B$2:$G$96,4,FALSE)</f>
        <v>Undetermined</v>
      </c>
      <c r="N104" s="38" t="str">
        <f>VLOOKUP(C104,'Test Run 2'!$B$2:$G$96,5,FALSE)</f>
        <v>Undetermined</v>
      </c>
      <c r="O104" s="44" t="str">
        <f>VLOOKUP(C104,'Test Run 2'!$B$2:$G$96,6,FALSE)</f>
        <v>FluAB,RSV,C19 Not Detected</v>
      </c>
      <c r="P104" s="38"/>
      <c r="Q104" s="43">
        <f t="shared" si="6"/>
        <v>2.7911795155511605</v>
      </c>
      <c r="R104" s="38" t="str">
        <f t="shared" si="7"/>
        <v>Not Applicable</v>
      </c>
      <c r="S104" s="38" t="str">
        <f t="shared" si="8"/>
        <v>Not Applicable</v>
      </c>
      <c r="T104" s="38" t="str">
        <f t="shared" si="9"/>
        <v>Not Applicable</v>
      </c>
      <c r="U104" s="44" t="str">
        <f t="shared" si="10"/>
        <v>FluAB,RSV,C19 Not Detected</v>
      </c>
    </row>
    <row r="105" spans="1:21" ht="17" thickBot="1" x14ac:dyDescent="0.25">
      <c r="A105" s="92" t="s">
        <v>40</v>
      </c>
      <c r="B105" s="93">
        <v>0</v>
      </c>
      <c r="C105" s="94">
        <v>1320827</v>
      </c>
      <c r="E105" s="45">
        <f>VLOOKUP(C105,'Benchmark Run 1'!$B$2:$G$96,2,FALSE)</f>
        <v>25.575541954120776</v>
      </c>
      <c r="F105" s="46" t="str">
        <f>VLOOKUP(C105,'Benchmark Run 1'!$B$2:$G$96,3,FALSE)</f>
        <v>Undetermined</v>
      </c>
      <c r="G105" s="46" t="str">
        <f>VLOOKUP(C105,'Benchmark Run 1'!$B$2:$G$96,4,FALSE)</f>
        <v>Undetermined</v>
      </c>
      <c r="H105" s="46" t="str">
        <f>VLOOKUP(C105,'Benchmark Run 1'!$B$2:$G$96,5,FALSE)</f>
        <v>Undetermined</v>
      </c>
      <c r="I105" s="47" t="str">
        <f>VLOOKUP(C105,'Benchmark Run 1'!$B$2:$G$96,6,FALSE)</f>
        <v>FluAB,RSV,C19 Not Detected</v>
      </c>
      <c r="J105" s="38"/>
      <c r="K105" s="45">
        <f>VLOOKUP(C105,'Test Run 2'!$B$2:$G$96,2,FALSE)</f>
        <v>29.097718798704641</v>
      </c>
      <c r="L105" s="46" t="str">
        <f>VLOOKUP(C105,'Test Run 2'!$B$2:$G$96,3,FALSE)</f>
        <v>Undetermined</v>
      </c>
      <c r="M105" s="46" t="str">
        <f>VLOOKUP(C105,'Test Run 2'!$B$2:$G$96,4,FALSE)</f>
        <v>Undetermined</v>
      </c>
      <c r="N105" s="46" t="str">
        <f>VLOOKUP(C105,'Test Run 2'!$B$2:$G$96,5,FALSE)</f>
        <v>Undetermined</v>
      </c>
      <c r="O105" s="47" t="str">
        <f>VLOOKUP(C105,'Test Run 2'!$B$2:$G$96,6,FALSE)</f>
        <v>FluAB,RSV,C19 Not Detected</v>
      </c>
      <c r="P105" s="38"/>
      <c r="Q105" s="45">
        <f t="shared" si="6"/>
        <v>3.5221768445838642</v>
      </c>
      <c r="R105" s="46" t="str">
        <f t="shared" si="7"/>
        <v>Not Applicable</v>
      </c>
      <c r="S105" s="46" t="str">
        <f t="shared" si="8"/>
        <v>Not Applicable</v>
      </c>
      <c r="T105" s="46" t="str">
        <f t="shared" si="9"/>
        <v>Not Applicable</v>
      </c>
      <c r="U105" s="47" t="str">
        <f t="shared" si="10"/>
        <v>FluAB,RSV,C19 Not Detected</v>
      </c>
    </row>
    <row r="106" spans="1:21" ht="17" thickBot="1" x14ac:dyDescent="0.25"/>
    <row r="107" spans="1:21" ht="17" thickBot="1" x14ac:dyDescent="0.25">
      <c r="B107" s="108" t="s">
        <v>69</v>
      </c>
      <c r="C107" s="108"/>
      <c r="D107" s="109"/>
      <c r="E107" s="97">
        <f>_xlfn.STDEV.P(E7:E105)</f>
        <v>0.42050351562280058</v>
      </c>
      <c r="I107" s="108" t="s">
        <v>69</v>
      </c>
      <c r="J107" s="109"/>
      <c r="K107" s="97">
        <f>_xlfn.STDEV.P(K7:K105)</f>
        <v>0.88009514366866493</v>
      </c>
      <c r="O107" s="108" t="s">
        <v>70</v>
      </c>
      <c r="P107" s="108"/>
      <c r="Q107" s="112">
        <f>SUM((93-(COUNTIF(Q4:Q105,"&gt;2.5")))/93)</f>
        <v>7.5268817204301078E-2</v>
      </c>
      <c r="S107" s="110" t="s">
        <v>71</v>
      </c>
      <c r="T107" s="110"/>
      <c r="U107" s="112">
        <f>SUM((104-(COUNTIF(U4:U105,"Discrepancy")))/104)</f>
        <v>0.94230769230769229</v>
      </c>
    </row>
    <row r="108" spans="1:21" ht="5" customHeight="1" thickBot="1" x14ac:dyDescent="0.25">
      <c r="S108" s="111"/>
      <c r="T108" s="111"/>
    </row>
    <row r="109" spans="1:21" ht="17" thickBot="1" x14ac:dyDescent="0.25">
      <c r="S109" s="110" t="s">
        <v>68</v>
      </c>
      <c r="T109" s="110"/>
      <c r="U109" s="113" t="str">
        <f>IF(U107&gt;95, "Pass", "Fail")</f>
        <v>Fail</v>
      </c>
    </row>
  </sheetData>
  <mergeCells count="9">
    <mergeCell ref="A1:U1"/>
    <mergeCell ref="K2:O2"/>
    <mergeCell ref="Q2:U2"/>
    <mergeCell ref="E2:I2"/>
    <mergeCell ref="S107:T107"/>
    <mergeCell ref="S109:T109"/>
    <mergeCell ref="I107:J107"/>
    <mergeCell ref="B107:D107"/>
    <mergeCell ref="O107:P107"/>
  </mergeCells>
  <conditionalFormatting sqref="E4:E6 F7:H9 F10:G105 H22:H25 H36:H105">
    <cfRule type="notContainsText" dxfId="47" priority="49" operator="notContains" text="Undetermined">
      <formula>ISERROR(SEARCH("Undetermined",E4))</formula>
    </cfRule>
  </conditionalFormatting>
  <conditionalFormatting sqref="F4">
    <cfRule type="containsText" dxfId="46" priority="41" operator="containsText" text="Undetermined">
      <formula>NOT(ISERROR(SEARCH("Undetermined",F4)))</formula>
    </cfRule>
    <cfRule type="cellIs" dxfId="45" priority="47" stopIfTrue="1" operator="notBetween">
      <formula>20</formula>
      <formula>26</formula>
    </cfRule>
  </conditionalFormatting>
  <conditionalFormatting sqref="G4">
    <cfRule type="containsText" dxfId="44" priority="39" operator="containsText" text="Undetermined">
      <formula>NOT(ISERROR(SEARCH("Undetermined",G4)))</formula>
    </cfRule>
    <cfRule type="cellIs" dxfId="43" priority="46" operator="notBetween">
      <formula>22</formula>
      <formula>28</formula>
    </cfRule>
  </conditionalFormatting>
  <conditionalFormatting sqref="H4">
    <cfRule type="containsText" dxfId="42" priority="38" operator="containsText" text="Undetermined">
      <formula>NOT(ISERROR(SEARCH("Undetermined",H4)))</formula>
    </cfRule>
    <cfRule type="cellIs" dxfId="41" priority="45" operator="notBetween">
      <formula>25</formula>
      <formula>31</formula>
    </cfRule>
  </conditionalFormatting>
  <conditionalFormatting sqref="F5:F6">
    <cfRule type="containsText" dxfId="40" priority="42" operator="containsText" text="Undetermined">
      <formula>NOT(ISERROR(SEARCH("Undetermined",F5)))</formula>
    </cfRule>
    <cfRule type="cellIs" dxfId="39" priority="48" operator="notBetween">
      <formula>25</formula>
      <formula>31</formula>
    </cfRule>
  </conditionalFormatting>
  <conditionalFormatting sqref="G5:G6">
    <cfRule type="containsText" dxfId="38" priority="37" operator="containsText" text="Undetermined">
      <formula>NOT(ISERROR(SEARCH("Undetermined",G5)))</formula>
    </cfRule>
    <cfRule type="cellIs" dxfId="37" priority="44" operator="notBetween">
      <formula>27</formula>
      <formula>33</formula>
    </cfRule>
  </conditionalFormatting>
  <conditionalFormatting sqref="H5:H6">
    <cfRule type="containsText" dxfId="36" priority="36" operator="containsText" text="Undetermined">
      <formula>NOT(ISERROR(SEARCH("Undetermined",H5)))</formula>
    </cfRule>
    <cfRule type="cellIs" dxfId="35" priority="43" operator="notBetween">
      <formula>30</formula>
      <formula>36</formula>
    </cfRule>
  </conditionalFormatting>
  <conditionalFormatting sqref="E7:E105">
    <cfRule type="cellIs" dxfId="34" priority="33" operator="greaterThanOrEqual">
      <formula>32</formula>
    </cfRule>
  </conditionalFormatting>
  <conditionalFormatting sqref="H10:H13">
    <cfRule type="cellIs" dxfId="33" priority="32" operator="notBetween">
      <formula>25</formula>
      <formula>31</formula>
    </cfRule>
  </conditionalFormatting>
  <conditionalFormatting sqref="H14:H17">
    <cfRule type="cellIs" dxfId="32" priority="31" operator="notBetween">
      <formula>28</formula>
      <formula>34</formula>
    </cfRule>
  </conditionalFormatting>
  <conditionalFormatting sqref="H18:H21">
    <cfRule type="cellIs" dxfId="31" priority="30" operator="greaterThanOrEqual">
      <formula>37</formula>
    </cfRule>
  </conditionalFormatting>
  <conditionalFormatting sqref="H26:H35">
    <cfRule type="cellIs" dxfId="30" priority="29" operator="greaterThanOrEqual">
      <formula>37</formula>
    </cfRule>
  </conditionalFormatting>
  <conditionalFormatting sqref="K4:K6 L7:N9 L10:M105 N22:N25 N36:N105">
    <cfRule type="notContainsText" dxfId="29" priority="35" operator="notContains" text="Undetermined">
      <formula>ISERROR(SEARCH("Undetermined",K4))</formula>
    </cfRule>
  </conditionalFormatting>
  <conditionalFormatting sqref="L4">
    <cfRule type="containsText" dxfId="28" priority="21" operator="containsText" text="Undetermined">
      <formula>NOT(ISERROR(SEARCH("Undetermined",L4)))</formula>
    </cfRule>
    <cfRule type="cellIs" dxfId="27" priority="27" stopIfTrue="1" operator="notBetween">
      <formula>20</formula>
      <formula>26</formula>
    </cfRule>
  </conditionalFormatting>
  <conditionalFormatting sqref="M4">
    <cfRule type="containsText" dxfId="26" priority="20" operator="containsText" text="Undetermined">
      <formula>NOT(ISERROR(SEARCH("Undetermined",M4)))</formula>
    </cfRule>
    <cfRule type="cellIs" dxfId="25" priority="26" operator="notBetween">
      <formula>22</formula>
      <formula>28</formula>
    </cfRule>
  </conditionalFormatting>
  <conditionalFormatting sqref="N4">
    <cfRule type="containsText" dxfId="24" priority="19" operator="containsText" text="Undetermined">
      <formula>NOT(ISERROR(SEARCH("Undetermined",N4)))</formula>
    </cfRule>
    <cfRule type="cellIs" dxfId="23" priority="25" operator="notBetween">
      <formula>25</formula>
      <formula>31</formula>
    </cfRule>
  </conditionalFormatting>
  <conditionalFormatting sqref="L5:L6">
    <cfRule type="containsText" dxfId="22" priority="22" operator="containsText" text="Undetermined">
      <formula>NOT(ISERROR(SEARCH("Undetermined",L5)))</formula>
    </cfRule>
    <cfRule type="cellIs" dxfId="21" priority="28" operator="notBetween">
      <formula>25</formula>
      <formula>31</formula>
    </cfRule>
  </conditionalFormatting>
  <conditionalFormatting sqref="M5:M6">
    <cfRule type="containsText" dxfId="20" priority="18" operator="containsText" text="Undetermined">
      <formula>NOT(ISERROR(SEARCH("Undetermined",M5)))</formula>
    </cfRule>
    <cfRule type="cellIs" dxfId="19" priority="24" operator="notBetween">
      <formula>27</formula>
      <formula>33</formula>
    </cfRule>
  </conditionalFormatting>
  <conditionalFormatting sqref="N5:N6">
    <cfRule type="containsText" dxfId="18" priority="17" operator="containsText" text="Undetermined">
      <formula>NOT(ISERROR(SEARCH("Undetermined",N5)))</formula>
    </cfRule>
    <cfRule type="cellIs" dxfId="17" priority="23" operator="notBetween">
      <formula>30</formula>
      <formula>36</formula>
    </cfRule>
  </conditionalFormatting>
  <conditionalFormatting sqref="K7:K105">
    <cfRule type="cellIs" dxfId="16" priority="16" operator="greaterThanOrEqual">
      <formula>32</formula>
    </cfRule>
  </conditionalFormatting>
  <conditionalFormatting sqref="N10:N13">
    <cfRule type="cellIs" dxfId="15" priority="14" operator="notBetween">
      <formula>25</formula>
      <formula>31</formula>
    </cfRule>
  </conditionalFormatting>
  <conditionalFormatting sqref="N14:N17">
    <cfRule type="cellIs" dxfId="14" priority="13" operator="notBetween">
      <formula>28</formula>
      <formula>34</formula>
    </cfRule>
  </conditionalFormatting>
  <conditionalFormatting sqref="N18:N21">
    <cfRule type="cellIs" dxfId="13" priority="12" operator="greaterThanOrEqual">
      <formula>37</formula>
    </cfRule>
  </conditionalFormatting>
  <conditionalFormatting sqref="N26:N35">
    <cfRule type="cellIs" dxfId="12" priority="11" operator="greaterThanOrEqual">
      <formula>37</formula>
    </cfRule>
  </conditionalFormatting>
  <conditionalFormatting sqref="Q4:T105">
    <cfRule type="containsText" dxfId="11" priority="9" stopIfTrue="1" operator="containsText" text="Not Applicable">
      <formula>NOT(ISERROR(SEARCH("Not Applicable",Q4)))</formula>
    </cfRule>
    <cfRule type="cellIs" dxfId="10" priority="10" operator="greaterThan">
      <formula>2.5</formula>
    </cfRule>
  </conditionalFormatting>
  <conditionalFormatting sqref="U4:U105">
    <cfRule type="containsText" dxfId="9" priority="8" operator="containsText" text="Discrepancy">
      <formula>NOT(ISERROR(SEARCH("Discrepancy",U4)))</formula>
    </cfRule>
  </conditionalFormatting>
  <conditionalFormatting sqref="F7:G105 L7:M105">
    <cfRule type="cellIs" dxfId="8" priority="15" operator="lessThanOrEqual">
      <formula>45</formula>
    </cfRule>
  </conditionalFormatting>
  <conditionalFormatting sqref="H7:H9 H22:H25 H36:H105 N7:N9 N22:N25 N36:N105">
    <cfRule type="cellIs" dxfId="7" priority="7" operator="lessThanOrEqual">
      <formula>37</formula>
    </cfRule>
  </conditionalFormatting>
  <conditionalFormatting sqref="C4:U106 U107 B107 E107:I107 K107:O107 Q107:S107">
    <cfRule type="containsBlanks" dxfId="6" priority="6" stopIfTrue="1">
      <formula>LEN(TRIM(B4))=0</formula>
    </cfRule>
  </conditionalFormatting>
  <conditionalFormatting sqref="U107">
    <cfRule type="cellIs" dxfId="5" priority="4" operator="lessThan">
      <formula>95</formula>
    </cfRule>
  </conditionalFormatting>
  <conditionalFormatting sqref="U109">
    <cfRule type="containsText" dxfId="4" priority="2" operator="containsText" text="Pass">
      <formula>NOT(ISERROR(SEARCH("Pass",U109)))</formula>
    </cfRule>
    <cfRule type="containsText" dxfId="3" priority="3" operator="containsText" text="Fail">
      <formula>NOT(ISERROR(SEARCH("Fail",U109)))</formula>
    </cfRule>
  </conditionalFormatting>
  <conditionalFormatting sqref="Q107">
    <cfRule type="cellIs" dxfId="2" priority="1" operator="lessThan">
      <formula>95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C2DA-011E-7B46-B34C-76877777C41F}">
  <dimension ref="A1:G96"/>
  <sheetViews>
    <sheetView workbookViewId="0">
      <selection activeCell="C87" sqref="C87"/>
    </sheetView>
  </sheetViews>
  <sheetFormatPr baseColWidth="10" defaultRowHeight="16" x14ac:dyDescent="0.2"/>
  <sheetData>
    <row r="1" spans="1:7" x14ac:dyDescent="0.2">
      <c r="A1" t="s">
        <v>32</v>
      </c>
      <c r="B1" t="s">
        <v>0</v>
      </c>
      <c r="C1" t="s">
        <v>1</v>
      </c>
      <c r="D1" t="s">
        <v>7</v>
      </c>
      <c r="E1" t="s">
        <v>8</v>
      </c>
      <c r="F1" t="s">
        <v>6</v>
      </c>
      <c r="G1" t="s">
        <v>9</v>
      </c>
    </row>
    <row r="2" spans="1:7" x14ac:dyDescent="0.2">
      <c r="A2" t="s">
        <v>31</v>
      </c>
      <c r="B2" t="s">
        <v>2</v>
      </c>
      <c r="C2" t="s">
        <v>5</v>
      </c>
      <c r="D2">
        <v>23.04</v>
      </c>
      <c r="E2">
        <v>24.71</v>
      </c>
      <c r="F2">
        <v>27.69</v>
      </c>
      <c r="G2" t="s">
        <v>10</v>
      </c>
    </row>
    <row r="3" spans="1:7" x14ac:dyDescent="0.2">
      <c r="A3" t="s">
        <v>31</v>
      </c>
      <c r="B3" t="s">
        <v>3</v>
      </c>
      <c r="C3" t="s">
        <v>5</v>
      </c>
      <c r="D3">
        <v>28.55</v>
      </c>
      <c r="E3">
        <v>30.52</v>
      </c>
      <c r="F3">
        <v>32.93</v>
      </c>
      <c r="G3" t="s">
        <v>10</v>
      </c>
    </row>
    <row r="4" spans="1:7" x14ac:dyDescent="0.2">
      <c r="A4" t="s">
        <v>31</v>
      </c>
      <c r="B4" t="s">
        <v>4</v>
      </c>
      <c r="C4">
        <v>25.77</v>
      </c>
      <c r="D4" t="s">
        <v>5</v>
      </c>
      <c r="E4" t="s">
        <v>5</v>
      </c>
      <c r="F4" t="s">
        <v>5</v>
      </c>
      <c r="G4" t="s">
        <v>11</v>
      </c>
    </row>
    <row r="5" spans="1:7" x14ac:dyDescent="0.2">
      <c r="A5" t="s">
        <v>16</v>
      </c>
      <c r="B5">
        <v>1320496</v>
      </c>
      <c r="C5">
        <v>25.26</v>
      </c>
      <c r="D5" t="s">
        <v>5</v>
      </c>
      <c r="E5" t="s">
        <v>5</v>
      </c>
      <c r="F5" t="s">
        <v>5</v>
      </c>
      <c r="G5" t="s">
        <v>11</v>
      </c>
    </row>
    <row r="6" spans="1:7" x14ac:dyDescent="0.2">
      <c r="A6" t="s">
        <v>13</v>
      </c>
      <c r="B6">
        <v>1320810</v>
      </c>
      <c r="C6">
        <v>24.64</v>
      </c>
      <c r="D6" t="s">
        <v>5</v>
      </c>
      <c r="E6" t="s">
        <v>5</v>
      </c>
      <c r="F6">
        <v>28.55</v>
      </c>
      <c r="G6" t="s">
        <v>12</v>
      </c>
    </row>
    <row r="7" spans="1:7" x14ac:dyDescent="0.2">
      <c r="A7" t="s">
        <v>13</v>
      </c>
      <c r="B7">
        <v>1320811</v>
      </c>
      <c r="C7">
        <v>25.33</v>
      </c>
      <c r="D7" t="s">
        <v>5</v>
      </c>
      <c r="E7" t="s">
        <v>5</v>
      </c>
      <c r="F7">
        <v>29.29</v>
      </c>
      <c r="G7" t="s">
        <v>12</v>
      </c>
    </row>
    <row r="8" spans="1:7" x14ac:dyDescent="0.2">
      <c r="A8" t="s">
        <v>13</v>
      </c>
      <c r="B8">
        <v>1320812</v>
      </c>
      <c r="C8">
        <v>25.52</v>
      </c>
      <c r="D8" t="s">
        <v>5</v>
      </c>
      <c r="E8" t="s">
        <v>5</v>
      </c>
      <c r="F8">
        <v>29.57</v>
      </c>
      <c r="G8" t="s">
        <v>12</v>
      </c>
    </row>
    <row r="9" spans="1:7" x14ac:dyDescent="0.2">
      <c r="A9" t="s">
        <v>14</v>
      </c>
      <c r="B9">
        <v>1336368</v>
      </c>
      <c r="C9">
        <v>25.49</v>
      </c>
      <c r="D9" t="s">
        <v>5</v>
      </c>
      <c r="E9" t="s">
        <v>5</v>
      </c>
      <c r="F9">
        <v>32.840000000000003</v>
      </c>
      <c r="G9" t="s">
        <v>12</v>
      </c>
    </row>
    <row r="10" spans="1:7" x14ac:dyDescent="0.2">
      <c r="A10" t="s">
        <v>14</v>
      </c>
      <c r="B10">
        <v>1336369</v>
      </c>
      <c r="C10">
        <v>25.39</v>
      </c>
      <c r="D10" t="s">
        <v>5</v>
      </c>
      <c r="E10" t="s">
        <v>5</v>
      </c>
      <c r="F10">
        <v>33.21</v>
      </c>
      <c r="G10" t="s">
        <v>12</v>
      </c>
    </row>
    <row r="11" spans="1:7" x14ac:dyDescent="0.2">
      <c r="A11" t="s">
        <v>14</v>
      </c>
      <c r="B11">
        <v>1338669</v>
      </c>
      <c r="C11">
        <v>25.06</v>
      </c>
      <c r="D11" t="s">
        <v>5</v>
      </c>
      <c r="E11" t="s">
        <v>5</v>
      </c>
      <c r="F11">
        <v>32.65</v>
      </c>
      <c r="G11" t="s">
        <v>12</v>
      </c>
    </row>
    <row r="12" spans="1:7" x14ac:dyDescent="0.2">
      <c r="A12" t="s">
        <v>15</v>
      </c>
      <c r="B12">
        <v>1320804</v>
      </c>
      <c r="C12">
        <v>25.15</v>
      </c>
      <c r="D12" t="s">
        <v>5</v>
      </c>
      <c r="E12" t="s">
        <v>5</v>
      </c>
      <c r="F12">
        <v>33.79</v>
      </c>
      <c r="G12" t="s">
        <v>12</v>
      </c>
    </row>
    <row r="13" spans="1:7" x14ac:dyDescent="0.2">
      <c r="A13" t="s">
        <v>15</v>
      </c>
      <c r="B13">
        <v>1320805</v>
      </c>
      <c r="C13">
        <v>25.26</v>
      </c>
      <c r="D13" t="s">
        <v>5</v>
      </c>
      <c r="E13" t="s">
        <v>5</v>
      </c>
      <c r="F13">
        <v>33.700000000000003</v>
      </c>
      <c r="G13" t="s">
        <v>12</v>
      </c>
    </row>
    <row r="14" spans="1:7" x14ac:dyDescent="0.2">
      <c r="A14" t="s">
        <v>15</v>
      </c>
      <c r="B14">
        <v>1320806</v>
      </c>
      <c r="C14">
        <v>25.11</v>
      </c>
      <c r="D14" t="s">
        <v>5</v>
      </c>
      <c r="E14" t="s">
        <v>5</v>
      </c>
      <c r="F14">
        <v>33.81</v>
      </c>
      <c r="G14" t="s">
        <v>12</v>
      </c>
    </row>
    <row r="15" spans="1:7" x14ac:dyDescent="0.2">
      <c r="A15" t="s">
        <v>17</v>
      </c>
      <c r="B15">
        <v>1320801</v>
      </c>
      <c r="C15">
        <v>25.32</v>
      </c>
      <c r="D15" t="s">
        <v>5</v>
      </c>
      <c r="E15" t="s">
        <v>5</v>
      </c>
      <c r="F15" t="s">
        <v>5</v>
      </c>
      <c r="G15" t="s">
        <v>11</v>
      </c>
    </row>
    <row r="16" spans="1:7" x14ac:dyDescent="0.2">
      <c r="A16" t="s">
        <v>17</v>
      </c>
      <c r="B16">
        <v>1320802</v>
      </c>
      <c r="C16">
        <v>25.35</v>
      </c>
      <c r="D16" t="s">
        <v>5</v>
      </c>
      <c r="E16" t="s">
        <v>5</v>
      </c>
      <c r="F16" t="s">
        <v>5</v>
      </c>
      <c r="G16" t="s">
        <v>11</v>
      </c>
    </row>
    <row r="17" spans="1:7" x14ac:dyDescent="0.2">
      <c r="A17" t="s">
        <v>17</v>
      </c>
      <c r="B17">
        <v>1320803</v>
      </c>
      <c r="C17">
        <v>25.11</v>
      </c>
      <c r="D17" t="s">
        <v>5</v>
      </c>
      <c r="E17" t="s">
        <v>5</v>
      </c>
      <c r="F17" t="s">
        <v>5</v>
      </c>
      <c r="G17" t="s">
        <v>11</v>
      </c>
    </row>
    <row r="18" spans="1:7" x14ac:dyDescent="0.2">
      <c r="A18" t="s">
        <v>18</v>
      </c>
      <c r="B18" t="s">
        <v>19</v>
      </c>
      <c r="C18">
        <v>25.78</v>
      </c>
      <c r="D18" t="s">
        <v>5</v>
      </c>
      <c r="E18" t="s">
        <v>5</v>
      </c>
      <c r="F18">
        <v>19.579999999999998</v>
      </c>
      <c r="G18" t="s">
        <v>12</v>
      </c>
    </row>
    <row r="19" spans="1:7" x14ac:dyDescent="0.2">
      <c r="A19" t="s">
        <v>18</v>
      </c>
      <c r="B19" t="s">
        <v>20</v>
      </c>
      <c r="C19">
        <v>25.52</v>
      </c>
      <c r="D19" t="s">
        <v>5</v>
      </c>
      <c r="E19" t="s">
        <v>5</v>
      </c>
      <c r="F19">
        <v>21.17</v>
      </c>
      <c r="G19" t="s">
        <v>12</v>
      </c>
    </row>
    <row r="20" spans="1:7" x14ac:dyDescent="0.2">
      <c r="A20" t="s">
        <v>18</v>
      </c>
      <c r="B20" t="s">
        <v>21</v>
      </c>
      <c r="C20">
        <v>26.21</v>
      </c>
      <c r="D20" t="s">
        <v>5</v>
      </c>
      <c r="E20" t="s">
        <v>5</v>
      </c>
      <c r="F20">
        <v>22.88</v>
      </c>
      <c r="G20" t="s">
        <v>12</v>
      </c>
    </row>
    <row r="21" spans="1:7" x14ac:dyDescent="0.2">
      <c r="A21" t="s">
        <v>22</v>
      </c>
      <c r="B21" t="s">
        <v>23</v>
      </c>
      <c r="C21">
        <v>25.53</v>
      </c>
      <c r="D21" t="s">
        <v>5</v>
      </c>
      <c r="E21" t="s">
        <v>5</v>
      </c>
      <c r="F21">
        <v>26.27</v>
      </c>
      <c r="G21" t="s">
        <v>12</v>
      </c>
    </row>
    <row r="22" spans="1:7" x14ac:dyDescent="0.2">
      <c r="A22" t="s">
        <v>22</v>
      </c>
      <c r="B22" t="s">
        <v>24</v>
      </c>
      <c r="C22">
        <v>26.08</v>
      </c>
      <c r="D22" t="s">
        <v>5</v>
      </c>
      <c r="E22" t="s">
        <v>5</v>
      </c>
      <c r="F22">
        <v>26.49</v>
      </c>
      <c r="G22" t="s">
        <v>12</v>
      </c>
    </row>
    <row r="23" spans="1:7" x14ac:dyDescent="0.2">
      <c r="A23" t="s">
        <v>22</v>
      </c>
      <c r="B23" t="s">
        <v>25</v>
      </c>
      <c r="C23">
        <v>25.83</v>
      </c>
      <c r="D23" t="s">
        <v>5</v>
      </c>
      <c r="E23" t="s">
        <v>5</v>
      </c>
      <c r="F23">
        <v>31.7</v>
      </c>
      <c r="G23" t="s">
        <v>12</v>
      </c>
    </row>
    <row r="24" spans="1:7" x14ac:dyDescent="0.2">
      <c r="A24" t="s">
        <v>26</v>
      </c>
      <c r="B24" t="s">
        <v>27</v>
      </c>
      <c r="C24">
        <v>25.79</v>
      </c>
      <c r="D24" t="s">
        <v>5</v>
      </c>
      <c r="E24" t="s">
        <v>5</v>
      </c>
      <c r="F24">
        <v>27.31</v>
      </c>
      <c r="G24" t="s">
        <v>12</v>
      </c>
    </row>
    <row r="25" spans="1:7" x14ac:dyDescent="0.2">
      <c r="A25" t="s">
        <v>26</v>
      </c>
      <c r="B25" t="s">
        <v>28</v>
      </c>
      <c r="C25">
        <v>25.31</v>
      </c>
      <c r="D25" t="s">
        <v>5</v>
      </c>
      <c r="E25" t="s">
        <v>5</v>
      </c>
      <c r="F25" t="s">
        <v>5</v>
      </c>
      <c r="G25" t="s">
        <v>11</v>
      </c>
    </row>
    <row r="26" spans="1:7" x14ac:dyDescent="0.2">
      <c r="A26" t="s">
        <v>26</v>
      </c>
      <c r="B26" t="s">
        <v>29</v>
      </c>
      <c r="C26">
        <v>26.28</v>
      </c>
      <c r="D26" t="s">
        <v>5</v>
      </c>
      <c r="E26" t="s">
        <v>5</v>
      </c>
      <c r="F26" t="s">
        <v>5</v>
      </c>
      <c r="G26" t="s">
        <v>11</v>
      </c>
    </row>
    <row r="27" spans="1:7" x14ac:dyDescent="0.2">
      <c r="A27" t="s">
        <v>30</v>
      </c>
      <c r="B27">
        <v>1320742</v>
      </c>
      <c r="C27">
        <v>25.14</v>
      </c>
      <c r="D27" t="s">
        <v>5</v>
      </c>
      <c r="E27" t="s">
        <v>5</v>
      </c>
      <c r="F27" t="s">
        <v>5</v>
      </c>
      <c r="G27" t="s">
        <v>11</v>
      </c>
    </row>
    <row r="28" spans="1:7" x14ac:dyDescent="0.2">
      <c r="A28" t="s">
        <v>30</v>
      </c>
      <c r="B28">
        <v>1320743</v>
      </c>
      <c r="C28">
        <v>25.45</v>
      </c>
      <c r="D28" t="s">
        <v>5</v>
      </c>
      <c r="E28" t="s">
        <v>5</v>
      </c>
      <c r="F28" t="s">
        <v>5</v>
      </c>
      <c r="G28" t="s">
        <v>11</v>
      </c>
    </row>
    <row r="29" spans="1:7" x14ac:dyDescent="0.2">
      <c r="A29" t="s">
        <v>30</v>
      </c>
      <c r="B29">
        <v>1320746</v>
      </c>
      <c r="C29">
        <v>25.38</v>
      </c>
      <c r="D29" t="s">
        <v>5</v>
      </c>
      <c r="E29" t="s">
        <v>5</v>
      </c>
      <c r="F29" t="s">
        <v>5</v>
      </c>
      <c r="G29" t="s">
        <v>11</v>
      </c>
    </row>
    <row r="30" spans="1:7" x14ac:dyDescent="0.2">
      <c r="A30" t="s">
        <v>30</v>
      </c>
      <c r="B30">
        <v>1320749</v>
      </c>
      <c r="C30">
        <v>25.52</v>
      </c>
      <c r="D30" t="s">
        <v>5</v>
      </c>
      <c r="E30" t="s">
        <v>5</v>
      </c>
      <c r="F30" t="s">
        <v>5</v>
      </c>
      <c r="G30" t="s">
        <v>11</v>
      </c>
    </row>
    <row r="31" spans="1:7" x14ac:dyDescent="0.2">
      <c r="A31" t="s">
        <v>30</v>
      </c>
      <c r="B31">
        <v>1320750</v>
      </c>
      <c r="C31">
        <v>25.45</v>
      </c>
      <c r="D31" t="s">
        <v>5</v>
      </c>
      <c r="E31" t="s">
        <v>5</v>
      </c>
      <c r="F31" t="s">
        <v>5</v>
      </c>
      <c r="G31" t="s">
        <v>11</v>
      </c>
    </row>
    <row r="32" spans="1:7" x14ac:dyDescent="0.2">
      <c r="A32" t="s">
        <v>30</v>
      </c>
      <c r="B32">
        <v>1320751</v>
      </c>
      <c r="C32">
        <v>25.26</v>
      </c>
      <c r="D32" t="s">
        <v>5</v>
      </c>
      <c r="E32" t="s">
        <v>5</v>
      </c>
      <c r="F32" t="s">
        <v>5</v>
      </c>
      <c r="G32" t="s">
        <v>11</v>
      </c>
    </row>
    <row r="33" spans="1:7" x14ac:dyDescent="0.2">
      <c r="A33" t="s">
        <v>30</v>
      </c>
      <c r="B33">
        <v>1320752</v>
      </c>
      <c r="C33">
        <v>25.34</v>
      </c>
      <c r="D33" t="s">
        <v>5</v>
      </c>
      <c r="E33" t="s">
        <v>5</v>
      </c>
      <c r="F33" t="s">
        <v>5</v>
      </c>
      <c r="G33" t="s">
        <v>11</v>
      </c>
    </row>
    <row r="34" spans="1:7" x14ac:dyDescent="0.2">
      <c r="A34" t="s">
        <v>30</v>
      </c>
      <c r="B34">
        <v>1320753</v>
      </c>
      <c r="C34">
        <v>25.38</v>
      </c>
      <c r="D34" t="s">
        <v>5</v>
      </c>
      <c r="E34" t="s">
        <v>5</v>
      </c>
      <c r="F34" t="s">
        <v>5</v>
      </c>
      <c r="G34" t="s">
        <v>11</v>
      </c>
    </row>
    <row r="35" spans="1:7" x14ac:dyDescent="0.2">
      <c r="A35" t="s">
        <v>30</v>
      </c>
      <c r="B35">
        <v>1320756</v>
      </c>
      <c r="C35">
        <v>25.42</v>
      </c>
      <c r="D35" t="s">
        <v>5</v>
      </c>
      <c r="E35" t="s">
        <v>5</v>
      </c>
      <c r="F35" t="s">
        <v>5</v>
      </c>
      <c r="G35" t="s">
        <v>11</v>
      </c>
    </row>
    <row r="36" spans="1:7" x14ac:dyDescent="0.2">
      <c r="A36" t="s">
        <v>30</v>
      </c>
      <c r="B36">
        <v>1320757</v>
      </c>
      <c r="C36">
        <v>25.42</v>
      </c>
      <c r="D36" t="s">
        <v>5</v>
      </c>
      <c r="E36" t="s">
        <v>5</v>
      </c>
      <c r="F36" t="s">
        <v>5</v>
      </c>
      <c r="G36" t="s">
        <v>11</v>
      </c>
    </row>
    <row r="37" spans="1:7" x14ac:dyDescent="0.2">
      <c r="A37" t="s">
        <v>30</v>
      </c>
      <c r="B37">
        <v>1320758</v>
      </c>
      <c r="C37">
        <v>25.31</v>
      </c>
      <c r="D37" t="s">
        <v>5</v>
      </c>
      <c r="E37" t="s">
        <v>5</v>
      </c>
      <c r="F37" t="s">
        <v>5</v>
      </c>
      <c r="G37" t="s">
        <v>11</v>
      </c>
    </row>
    <row r="38" spans="1:7" x14ac:dyDescent="0.2">
      <c r="A38" t="s">
        <v>30</v>
      </c>
      <c r="B38">
        <v>1320759</v>
      </c>
      <c r="C38">
        <v>25.2</v>
      </c>
      <c r="D38" t="s">
        <v>5</v>
      </c>
      <c r="E38" t="s">
        <v>5</v>
      </c>
      <c r="F38" t="s">
        <v>5</v>
      </c>
      <c r="G38" t="s">
        <v>11</v>
      </c>
    </row>
    <row r="39" spans="1:7" x14ac:dyDescent="0.2">
      <c r="A39" t="s">
        <v>30</v>
      </c>
      <c r="B39">
        <v>1320761</v>
      </c>
      <c r="C39">
        <v>25.49</v>
      </c>
      <c r="D39" t="s">
        <v>5</v>
      </c>
      <c r="E39" t="s">
        <v>5</v>
      </c>
      <c r="F39" t="s">
        <v>5</v>
      </c>
      <c r="G39" t="s">
        <v>11</v>
      </c>
    </row>
    <row r="40" spans="1:7" x14ac:dyDescent="0.2">
      <c r="A40" t="s">
        <v>30</v>
      </c>
      <c r="B40">
        <v>1320762</v>
      </c>
      <c r="C40">
        <v>25.29</v>
      </c>
      <c r="D40" t="s">
        <v>5</v>
      </c>
      <c r="E40" t="s">
        <v>5</v>
      </c>
      <c r="F40" t="s">
        <v>5</v>
      </c>
      <c r="G40" t="s">
        <v>11</v>
      </c>
    </row>
    <row r="41" spans="1:7" x14ac:dyDescent="0.2">
      <c r="A41" t="s">
        <v>30</v>
      </c>
      <c r="B41">
        <v>1320763</v>
      </c>
      <c r="C41" s="2">
        <v>25.079371181166753</v>
      </c>
      <c r="D41" t="s">
        <v>5</v>
      </c>
      <c r="E41" t="s">
        <v>5</v>
      </c>
      <c r="F41" t="s">
        <v>5</v>
      </c>
      <c r="G41" t="s">
        <v>11</v>
      </c>
    </row>
    <row r="42" spans="1:7" x14ac:dyDescent="0.2">
      <c r="A42" t="s">
        <v>30</v>
      </c>
      <c r="B42">
        <v>1320764</v>
      </c>
      <c r="C42" s="2">
        <v>25.567800851354612</v>
      </c>
      <c r="D42" t="s">
        <v>5</v>
      </c>
      <c r="E42" t="s">
        <v>5</v>
      </c>
      <c r="F42" t="s">
        <v>5</v>
      </c>
      <c r="G42" t="s">
        <v>11</v>
      </c>
    </row>
    <row r="43" spans="1:7" x14ac:dyDescent="0.2">
      <c r="A43" t="s">
        <v>30</v>
      </c>
      <c r="B43">
        <v>1320765</v>
      </c>
      <c r="C43" s="2">
        <v>26.01691173617219</v>
      </c>
      <c r="D43" t="s">
        <v>5</v>
      </c>
      <c r="E43" t="s">
        <v>5</v>
      </c>
      <c r="F43" t="s">
        <v>5</v>
      </c>
      <c r="G43" t="s">
        <v>11</v>
      </c>
    </row>
    <row r="44" spans="1:7" x14ac:dyDescent="0.2">
      <c r="A44" t="s">
        <v>30</v>
      </c>
      <c r="B44">
        <v>1320766</v>
      </c>
      <c r="C44" s="2">
        <v>25.325067743002961</v>
      </c>
      <c r="D44" t="s">
        <v>5</v>
      </c>
      <c r="E44" t="s">
        <v>5</v>
      </c>
      <c r="F44" t="s">
        <v>5</v>
      </c>
      <c r="G44" t="s">
        <v>11</v>
      </c>
    </row>
    <row r="45" spans="1:7" x14ac:dyDescent="0.2">
      <c r="A45" t="s">
        <v>30</v>
      </c>
      <c r="B45">
        <v>1320767</v>
      </c>
      <c r="C45" s="2">
        <v>25.067194953273713</v>
      </c>
      <c r="D45" t="s">
        <v>5</v>
      </c>
      <c r="E45" t="s">
        <v>5</v>
      </c>
      <c r="F45" t="s">
        <v>5</v>
      </c>
      <c r="G45" t="s">
        <v>11</v>
      </c>
    </row>
    <row r="46" spans="1:7" x14ac:dyDescent="0.2">
      <c r="A46" t="s">
        <v>30</v>
      </c>
      <c r="B46">
        <v>1320768</v>
      </c>
      <c r="C46" s="2">
        <v>25.543718486618854</v>
      </c>
      <c r="D46" t="s">
        <v>5</v>
      </c>
      <c r="E46" t="s">
        <v>5</v>
      </c>
      <c r="F46" t="s">
        <v>5</v>
      </c>
      <c r="G46" t="s">
        <v>11</v>
      </c>
    </row>
    <row r="47" spans="1:7" x14ac:dyDescent="0.2">
      <c r="A47" t="s">
        <v>30</v>
      </c>
      <c r="B47">
        <v>1320769</v>
      </c>
      <c r="C47" s="2">
        <v>25.529351038272775</v>
      </c>
      <c r="D47" t="s">
        <v>5</v>
      </c>
      <c r="E47" t="s">
        <v>5</v>
      </c>
      <c r="F47" t="s">
        <v>5</v>
      </c>
      <c r="G47" t="s">
        <v>11</v>
      </c>
    </row>
    <row r="48" spans="1:7" x14ac:dyDescent="0.2">
      <c r="A48" t="s">
        <v>30</v>
      </c>
      <c r="B48">
        <v>1320770</v>
      </c>
      <c r="C48" s="2">
        <v>25.684731823281709</v>
      </c>
      <c r="D48" t="s">
        <v>5</v>
      </c>
      <c r="E48" t="s">
        <v>5</v>
      </c>
      <c r="F48" t="s">
        <v>5</v>
      </c>
      <c r="G48" t="s">
        <v>11</v>
      </c>
    </row>
    <row r="49" spans="1:7" x14ac:dyDescent="0.2">
      <c r="A49" t="s">
        <v>30</v>
      </c>
      <c r="B49">
        <v>1320771</v>
      </c>
      <c r="C49" s="2">
        <v>25.544456496155078</v>
      </c>
      <c r="D49" t="s">
        <v>5</v>
      </c>
      <c r="E49" t="s">
        <v>5</v>
      </c>
      <c r="F49" t="s">
        <v>5</v>
      </c>
      <c r="G49" t="s">
        <v>11</v>
      </c>
    </row>
    <row r="50" spans="1:7" x14ac:dyDescent="0.2">
      <c r="A50" t="s">
        <v>30</v>
      </c>
      <c r="B50">
        <v>1320772</v>
      </c>
      <c r="C50" s="2">
        <v>25.350881457886757</v>
      </c>
      <c r="D50" t="s">
        <v>5</v>
      </c>
      <c r="E50" t="s">
        <v>5</v>
      </c>
      <c r="F50" t="s">
        <v>5</v>
      </c>
      <c r="G50" t="s">
        <v>11</v>
      </c>
    </row>
    <row r="51" spans="1:7" x14ac:dyDescent="0.2">
      <c r="A51" t="s">
        <v>30</v>
      </c>
      <c r="B51">
        <v>1320773</v>
      </c>
      <c r="C51" s="2">
        <v>25.840814685030946</v>
      </c>
      <c r="D51" t="s">
        <v>5</v>
      </c>
      <c r="E51" t="s">
        <v>5</v>
      </c>
      <c r="F51" t="s">
        <v>5</v>
      </c>
      <c r="G51" t="s">
        <v>11</v>
      </c>
    </row>
    <row r="52" spans="1:7" x14ac:dyDescent="0.2">
      <c r="A52" t="s">
        <v>30</v>
      </c>
      <c r="B52">
        <v>1320774</v>
      </c>
      <c r="C52" s="2">
        <v>25.35039308961321</v>
      </c>
      <c r="D52" t="s">
        <v>5</v>
      </c>
      <c r="E52" t="s">
        <v>5</v>
      </c>
      <c r="F52" t="s">
        <v>5</v>
      </c>
      <c r="G52" t="s">
        <v>11</v>
      </c>
    </row>
    <row r="53" spans="1:7" x14ac:dyDescent="0.2">
      <c r="A53" t="s">
        <v>30</v>
      </c>
      <c r="B53">
        <v>1320775</v>
      </c>
      <c r="C53" s="2">
        <v>25.088748323332219</v>
      </c>
      <c r="D53" t="s">
        <v>5</v>
      </c>
      <c r="E53" t="s">
        <v>5</v>
      </c>
      <c r="F53" t="s">
        <v>5</v>
      </c>
      <c r="G53" t="s">
        <v>11</v>
      </c>
    </row>
    <row r="54" spans="1:7" x14ac:dyDescent="0.2">
      <c r="A54" t="s">
        <v>30</v>
      </c>
      <c r="B54">
        <v>1320776</v>
      </c>
      <c r="C54" s="2">
        <v>25.893153641275244</v>
      </c>
      <c r="D54" t="s">
        <v>5</v>
      </c>
      <c r="E54" t="s">
        <v>5</v>
      </c>
      <c r="F54" t="s">
        <v>5</v>
      </c>
      <c r="G54" t="s">
        <v>11</v>
      </c>
    </row>
    <row r="55" spans="1:7" x14ac:dyDescent="0.2">
      <c r="A55" t="s">
        <v>30</v>
      </c>
      <c r="B55">
        <v>1320777</v>
      </c>
      <c r="C55" s="2">
        <v>25.453930654654009</v>
      </c>
      <c r="D55" t="s">
        <v>5</v>
      </c>
      <c r="E55" t="s">
        <v>5</v>
      </c>
      <c r="F55" t="s">
        <v>5</v>
      </c>
      <c r="G55" t="s">
        <v>11</v>
      </c>
    </row>
    <row r="56" spans="1:7" x14ac:dyDescent="0.2">
      <c r="A56" t="s">
        <v>30</v>
      </c>
      <c r="B56">
        <v>1320778</v>
      </c>
      <c r="C56" s="2">
        <v>25.5036953649577</v>
      </c>
      <c r="D56" t="s">
        <v>5</v>
      </c>
      <c r="E56" t="s">
        <v>5</v>
      </c>
      <c r="F56" t="s">
        <v>5</v>
      </c>
      <c r="G56" t="s">
        <v>11</v>
      </c>
    </row>
    <row r="57" spans="1:7" x14ac:dyDescent="0.2">
      <c r="A57" t="s">
        <v>30</v>
      </c>
      <c r="B57">
        <v>1320779</v>
      </c>
      <c r="C57" s="2">
        <v>25.228136108791119</v>
      </c>
      <c r="D57" t="s">
        <v>5</v>
      </c>
      <c r="E57" t="s">
        <v>5</v>
      </c>
      <c r="F57" t="s">
        <v>5</v>
      </c>
      <c r="G57" t="s">
        <v>11</v>
      </c>
    </row>
    <row r="58" spans="1:7" x14ac:dyDescent="0.2">
      <c r="A58" t="s">
        <v>30</v>
      </c>
      <c r="B58">
        <v>1320780</v>
      </c>
      <c r="C58" s="2">
        <v>26.270925596288379</v>
      </c>
      <c r="D58" t="s">
        <v>5</v>
      </c>
      <c r="E58" t="s">
        <v>5</v>
      </c>
      <c r="F58" t="s">
        <v>5</v>
      </c>
      <c r="G58" t="s">
        <v>11</v>
      </c>
    </row>
    <row r="59" spans="1:7" x14ac:dyDescent="0.2">
      <c r="A59" t="s">
        <v>30</v>
      </c>
      <c r="B59">
        <v>1320781</v>
      </c>
      <c r="C59" s="2">
        <v>26.067304799312421</v>
      </c>
      <c r="D59" t="s">
        <v>5</v>
      </c>
      <c r="E59" t="s">
        <v>5</v>
      </c>
      <c r="F59" t="s">
        <v>5</v>
      </c>
      <c r="G59" t="s">
        <v>11</v>
      </c>
    </row>
    <row r="60" spans="1:7" x14ac:dyDescent="0.2">
      <c r="A60" t="s">
        <v>30</v>
      </c>
      <c r="B60">
        <v>1320782</v>
      </c>
      <c r="C60" s="2">
        <v>25.047148176858443</v>
      </c>
      <c r="D60" t="s">
        <v>5</v>
      </c>
      <c r="E60" t="s">
        <v>5</v>
      </c>
      <c r="F60" t="s">
        <v>5</v>
      </c>
      <c r="G60" t="s">
        <v>11</v>
      </c>
    </row>
    <row r="61" spans="1:7" x14ac:dyDescent="0.2">
      <c r="A61" t="s">
        <v>30</v>
      </c>
      <c r="B61">
        <v>1320783</v>
      </c>
      <c r="C61" s="2">
        <v>25.023627615353973</v>
      </c>
      <c r="D61" t="s">
        <v>5</v>
      </c>
      <c r="E61" t="s">
        <v>5</v>
      </c>
      <c r="F61" t="s">
        <v>5</v>
      </c>
      <c r="G61" t="s">
        <v>11</v>
      </c>
    </row>
    <row r="62" spans="1:7" x14ac:dyDescent="0.2">
      <c r="A62" t="s">
        <v>30</v>
      </c>
      <c r="B62">
        <v>1320784</v>
      </c>
      <c r="C62" s="2">
        <v>26.209635642363224</v>
      </c>
      <c r="D62" t="s">
        <v>5</v>
      </c>
      <c r="E62" t="s">
        <v>5</v>
      </c>
      <c r="F62" t="s">
        <v>5</v>
      </c>
      <c r="G62" t="s">
        <v>11</v>
      </c>
    </row>
    <row r="63" spans="1:7" x14ac:dyDescent="0.2">
      <c r="A63" t="s">
        <v>30</v>
      </c>
      <c r="B63">
        <v>1320785</v>
      </c>
      <c r="C63" s="2">
        <v>25.043927969658348</v>
      </c>
      <c r="D63" t="s">
        <v>5</v>
      </c>
      <c r="E63" t="s">
        <v>5</v>
      </c>
      <c r="F63" t="s">
        <v>5</v>
      </c>
      <c r="G63" t="s">
        <v>11</v>
      </c>
    </row>
    <row r="64" spans="1:7" x14ac:dyDescent="0.2">
      <c r="A64" t="s">
        <v>30</v>
      </c>
      <c r="B64">
        <v>1320786</v>
      </c>
      <c r="C64" s="2">
        <v>25.707394071229761</v>
      </c>
      <c r="D64" t="s">
        <v>5</v>
      </c>
      <c r="E64" t="s">
        <v>5</v>
      </c>
      <c r="F64" t="s">
        <v>5</v>
      </c>
      <c r="G64" t="s">
        <v>11</v>
      </c>
    </row>
    <row r="65" spans="1:7" x14ac:dyDescent="0.2">
      <c r="A65" t="s">
        <v>30</v>
      </c>
      <c r="B65">
        <v>1320787</v>
      </c>
      <c r="C65" s="2">
        <v>26.10018069948131</v>
      </c>
      <c r="D65" t="s">
        <v>5</v>
      </c>
      <c r="E65" t="s">
        <v>5</v>
      </c>
      <c r="F65" t="s">
        <v>5</v>
      </c>
      <c r="G65" t="s">
        <v>11</v>
      </c>
    </row>
    <row r="66" spans="1:7" x14ac:dyDescent="0.2">
      <c r="A66" t="s">
        <v>30</v>
      </c>
      <c r="B66">
        <v>1320788</v>
      </c>
      <c r="C66" s="2">
        <v>25.003639337456338</v>
      </c>
      <c r="D66" t="s">
        <v>5</v>
      </c>
      <c r="E66" t="s">
        <v>5</v>
      </c>
      <c r="F66" t="s">
        <v>5</v>
      </c>
      <c r="G66" t="s">
        <v>11</v>
      </c>
    </row>
    <row r="67" spans="1:7" x14ac:dyDescent="0.2">
      <c r="A67" t="s">
        <v>30</v>
      </c>
      <c r="B67">
        <v>1320789</v>
      </c>
      <c r="C67" s="2">
        <v>26.36758102520027</v>
      </c>
      <c r="D67" t="s">
        <v>5</v>
      </c>
      <c r="E67" t="s">
        <v>5</v>
      </c>
      <c r="F67" t="s">
        <v>5</v>
      </c>
      <c r="G67" t="s">
        <v>11</v>
      </c>
    </row>
    <row r="68" spans="1:7" x14ac:dyDescent="0.2">
      <c r="A68" t="s">
        <v>30</v>
      </c>
      <c r="B68">
        <v>1320790</v>
      </c>
      <c r="C68" s="2">
        <v>26.434194795793371</v>
      </c>
      <c r="D68" t="s">
        <v>5</v>
      </c>
      <c r="E68" t="s">
        <v>5</v>
      </c>
      <c r="F68" t="s">
        <v>5</v>
      </c>
      <c r="G68" t="s">
        <v>11</v>
      </c>
    </row>
    <row r="69" spans="1:7" x14ac:dyDescent="0.2">
      <c r="A69" t="s">
        <v>30</v>
      </c>
      <c r="B69">
        <v>1320791</v>
      </c>
      <c r="C69" s="2">
        <v>26.207789230573177</v>
      </c>
      <c r="D69" t="s">
        <v>5</v>
      </c>
      <c r="E69" t="s">
        <v>5</v>
      </c>
      <c r="F69" t="s">
        <v>5</v>
      </c>
      <c r="G69" t="s">
        <v>11</v>
      </c>
    </row>
    <row r="70" spans="1:7" x14ac:dyDescent="0.2">
      <c r="A70" t="s">
        <v>30</v>
      </c>
      <c r="B70">
        <v>1320792</v>
      </c>
      <c r="C70" s="2">
        <v>25.042258992636064</v>
      </c>
      <c r="D70" t="s">
        <v>5</v>
      </c>
      <c r="E70" t="s">
        <v>5</v>
      </c>
      <c r="F70" t="s">
        <v>5</v>
      </c>
      <c r="G70" t="s">
        <v>11</v>
      </c>
    </row>
    <row r="71" spans="1:7" x14ac:dyDescent="0.2">
      <c r="A71" t="s">
        <v>30</v>
      </c>
      <c r="B71">
        <v>1320793</v>
      </c>
      <c r="C71" s="2">
        <v>25.456555196634113</v>
      </c>
      <c r="D71" t="s">
        <v>5</v>
      </c>
      <c r="E71" t="s">
        <v>5</v>
      </c>
      <c r="F71" t="s">
        <v>5</v>
      </c>
      <c r="G71" t="s">
        <v>11</v>
      </c>
    </row>
    <row r="72" spans="1:7" x14ac:dyDescent="0.2">
      <c r="A72" t="s">
        <v>30</v>
      </c>
      <c r="B72">
        <v>1320794</v>
      </c>
      <c r="C72" s="2">
        <v>25.467912204584209</v>
      </c>
      <c r="D72" t="s">
        <v>5</v>
      </c>
      <c r="E72" t="s">
        <v>5</v>
      </c>
      <c r="F72" t="s">
        <v>5</v>
      </c>
      <c r="G72" t="s">
        <v>11</v>
      </c>
    </row>
    <row r="73" spans="1:7" x14ac:dyDescent="0.2">
      <c r="A73" t="s">
        <v>30</v>
      </c>
      <c r="B73">
        <v>1320795</v>
      </c>
      <c r="C73" s="2">
        <v>26.34768527028718</v>
      </c>
      <c r="D73" t="s">
        <v>5</v>
      </c>
      <c r="E73" t="s">
        <v>5</v>
      </c>
      <c r="F73" t="s">
        <v>5</v>
      </c>
      <c r="G73" t="s">
        <v>11</v>
      </c>
    </row>
    <row r="74" spans="1:7" x14ac:dyDescent="0.2">
      <c r="A74" t="s">
        <v>30</v>
      </c>
      <c r="B74">
        <v>1320796</v>
      </c>
      <c r="C74" s="2">
        <v>26.331719083644391</v>
      </c>
      <c r="D74" t="s">
        <v>5</v>
      </c>
      <c r="E74" t="s">
        <v>5</v>
      </c>
      <c r="F74" t="s">
        <v>5</v>
      </c>
      <c r="G74" t="s">
        <v>11</v>
      </c>
    </row>
    <row r="75" spans="1:7" x14ac:dyDescent="0.2">
      <c r="A75" t="s">
        <v>30</v>
      </c>
      <c r="B75">
        <v>1320797</v>
      </c>
      <c r="C75" s="2">
        <v>25.533036870545999</v>
      </c>
      <c r="D75" t="s">
        <v>5</v>
      </c>
      <c r="E75" t="s">
        <v>5</v>
      </c>
      <c r="F75" t="s">
        <v>5</v>
      </c>
      <c r="G75" t="s">
        <v>11</v>
      </c>
    </row>
    <row r="76" spans="1:7" x14ac:dyDescent="0.2">
      <c r="A76" t="s">
        <v>30</v>
      </c>
      <c r="B76">
        <v>1320798</v>
      </c>
      <c r="C76" s="2">
        <v>26.483019574733078</v>
      </c>
      <c r="D76" t="s">
        <v>5</v>
      </c>
      <c r="E76" t="s">
        <v>5</v>
      </c>
      <c r="F76" t="s">
        <v>5</v>
      </c>
      <c r="G76" t="s">
        <v>11</v>
      </c>
    </row>
    <row r="77" spans="1:7" x14ac:dyDescent="0.2">
      <c r="A77" t="s">
        <v>30</v>
      </c>
      <c r="B77">
        <v>1320799</v>
      </c>
      <c r="C77" s="2">
        <v>26.148821102636667</v>
      </c>
      <c r="D77" t="s">
        <v>5</v>
      </c>
      <c r="E77" t="s">
        <v>5</v>
      </c>
      <c r="F77" t="s">
        <v>5</v>
      </c>
      <c r="G77" t="s">
        <v>11</v>
      </c>
    </row>
    <row r="78" spans="1:7" x14ac:dyDescent="0.2">
      <c r="A78" t="s">
        <v>30</v>
      </c>
      <c r="B78">
        <v>1320800</v>
      </c>
      <c r="C78" s="2">
        <v>26.011605353890133</v>
      </c>
      <c r="D78" t="s">
        <v>5</v>
      </c>
      <c r="E78" t="s">
        <v>5</v>
      </c>
      <c r="F78" t="s">
        <v>5</v>
      </c>
      <c r="G78" t="s">
        <v>11</v>
      </c>
    </row>
    <row r="79" spans="1:7" x14ac:dyDescent="0.2">
      <c r="A79" t="s">
        <v>30</v>
      </c>
      <c r="B79">
        <v>1320807</v>
      </c>
      <c r="C79" s="2">
        <v>26.479804312186086</v>
      </c>
      <c r="D79" t="s">
        <v>5</v>
      </c>
      <c r="E79" t="s">
        <v>5</v>
      </c>
      <c r="F79" t="s">
        <v>5</v>
      </c>
      <c r="G79" t="s">
        <v>11</v>
      </c>
    </row>
    <row r="80" spans="1:7" x14ac:dyDescent="0.2">
      <c r="A80" t="s">
        <v>30</v>
      </c>
      <c r="B80">
        <v>1320808</v>
      </c>
      <c r="C80" s="2">
        <v>26.11059830747206</v>
      </c>
      <c r="D80" t="s">
        <v>5</v>
      </c>
      <c r="E80" t="s">
        <v>5</v>
      </c>
      <c r="F80" t="s">
        <v>5</v>
      </c>
      <c r="G80" t="s">
        <v>11</v>
      </c>
    </row>
    <row r="81" spans="1:7" x14ac:dyDescent="0.2">
      <c r="A81" t="s">
        <v>30</v>
      </c>
      <c r="B81">
        <v>1320809</v>
      </c>
      <c r="C81" s="2">
        <v>25.730208460252367</v>
      </c>
      <c r="D81" t="s">
        <v>5</v>
      </c>
      <c r="E81" t="s">
        <v>5</v>
      </c>
      <c r="F81" t="s">
        <v>5</v>
      </c>
      <c r="G81" t="s">
        <v>11</v>
      </c>
    </row>
    <row r="82" spans="1:7" x14ac:dyDescent="0.2">
      <c r="A82" t="s">
        <v>30</v>
      </c>
      <c r="B82">
        <v>1320813</v>
      </c>
      <c r="C82" s="2">
        <v>25.840299132530582</v>
      </c>
      <c r="D82" t="s">
        <v>5</v>
      </c>
      <c r="E82" t="s">
        <v>5</v>
      </c>
      <c r="F82" t="s">
        <v>5</v>
      </c>
      <c r="G82" t="s">
        <v>11</v>
      </c>
    </row>
    <row r="83" spans="1:7" x14ac:dyDescent="0.2">
      <c r="A83" t="s">
        <v>30</v>
      </c>
      <c r="B83">
        <v>1320814</v>
      </c>
      <c r="C83" s="2">
        <v>25.996968991751309</v>
      </c>
      <c r="D83" t="s">
        <v>5</v>
      </c>
      <c r="E83" t="s">
        <v>5</v>
      </c>
      <c r="F83" t="s">
        <v>5</v>
      </c>
      <c r="G83" t="s">
        <v>11</v>
      </c>
    </row>
    <row r="84" spans="1:7" x14ac:dyDescent="0.2">
      <c r="A84" t="s">
        <v>30</v>
      </c>
      <c r="B84">
        <v>1320815</v>
      </c>
      <c r="C84" s="2">
        <v>25.752723129926547</v>
      </c>
      <c r="D84" t="s">
        <v>5</v>
      </c>
      <c r="E84" t="s">
        <v>5</v>
      </c>
      <c r="F84" t="s">
        <v>5</v>
      </c>
      <c r="G84" t="s">
        <v>11</v>
      </c>
    </row>
    <row r="85" spans="1:7" x14ac:dyDescent="0.2">
      <c r="A85" t="s">
        <v>30</v>
      </c>
      <c r="B85">
        <v>1320816</v>
      </c>
      <c r="C85" s="2">
        <v>25.539030674830659</v>
      </c>
      <c r="D85" t="s">
        <v>5</v>
      </c>
      <c r="E85" t="s">
        <v>5</v>
      </c>
      <c r="F85" t="s">
        <v>5</v>
      </c>
      <c r="G85" t="s">
        <v>11</v>
      </c>
    </row>
    <row r="86" spans="1:7" x14ac:dyDescent="0.2">
      <c r="A86" t="s">
        <v>30</v>
      </c>
      <c r="B86">
        <v>1320817</v>
      </c>
      <c r="C86" s="2">
        <v>25.227761934112017</v>
      </c>
      <c r="D86" t="s">
        <v>5</v>
      </c>
      <c r="E86" t="s">
        <v>5</v>
      </c>
      <c r="F86" t="s">
        <v>5</v>
      </c>
      <c r="G86" t="s">
        <v>11</v>
      </c>
    </row>
    <row r="87" spans="1:7" x14ac:dyDescent="0.2">
      <c r="A87" t="s">
        <v>30</v>
      </c>
      <c r="B87">
        <v>1320818</v>
      </c>
      <c r="C87" s="2">
        <v>25.385647299862008</v>
      </c>
      <c r="D87" t="s">
        <v>5</v>
      </c>
      <c r="E87" t="s">
        <v>5</v>
      </c>
      <c r="F87" t="s">
        <v>5</v>
      </c>
      <c r="G87" t="s">
        <v>11</v>
      </c>
    </row>
    <row r="88" spans="1:7" x14ac:dyDescent="0.2">
      <c r="A88" t="s">
        <v>30</v>
      </c>
      <c r="B88">
        <v>1320819</v>
      </c>
      <c r="C88" s="2">
        <v>25.554111267664137</v>
      </c>
      <c r="D88" t="s">
        <v>5</v>
      </c>
      <c r="E88" t="s">
        <v>5</v>
      </c>
      <c r="F88" t="s">
        <v>5</v>
      </c>
      <c r="G88" t="s">
        <v>11</v>
      </c>
    </row>
    <row r="89" spans="1:7" x14ac:dyDescent="0.2">
      <c r="A89" t="s">
        <v>30</v>
      </c>
      <c r="B89">
        <v>1320820</v>
      </c>
      <c r="C89" s="2">
        <v>25.126371193475215</v>
      </c>
      <c r="D89" t="s">
        <v>5</v>
      </c>
      <c r="E89" t="s">
        <v>5</v>
      </c>
      <c r="F89" t="s">
        <v>5</v>
      </c>
      <c r="G89" t="s">
        <v>11</v>
      </c>
    </row>
    <row r="90" spans="1:7" x14ac:dyDescent="0.2">
      <c r="A90" t="s">
        <v>30</v>
      </c>
      <c r="B90">
        <v>1320821</v>
      </c>
      <c r="C90" s="2">
        <v>26.038440300110281</v>
      </c>
      <c r="D90" t="s">
        <v>5</v>
      </c>
      <c r="E90" t="s">
        <v>5</v>
      </c>
      <c r="F90" t="s">
        <v>5</v>
      </c>
      <c r="G90" t="s">
        <v>11</v>
      </c>
    </row>
    <row r="91" spans="1:7" x14ac:dyDescent="0.2">
      <c r="A91" t="s">
        <v>30</v>
      </c>
      <c r="B91">
        <v>1320822</v>
      </c>
      <c r="C91" s="2">
        <v>26.495736180353628</v>
      </c>
      <c r="D91" t="s">
        <v>5</v>
      </c>
      <c r="E91" t="s">
        <v>5</v>
      </c>
      <c r="F91" t="s">
        <v>5</v>
      </c>
      <c r="G91" t="s">
        <v>11</v>
      </c>
    </row>
    <row r="92" spans="1:7" x14ac:dyDescent="0.2">
      <c r="A92" t="s">
        <v>30</v>
      </c>
      <c r="B92">
        <v>1320823</v>
      </c>
      <c r="C92" s="2">
        <v>25.437661048797917</v>
      </c>
      <c r="D92" t="s">
        <v>5</v>
      </c>
      <c r="E92" t="s">
        <v>5</v>
      </c>
      <c r="F92" t="s">
        <v>5</v>
      </c>
      <c r="G92" t="s">
        <v>11</v>
      </c>
    </row>
    <row r="93" spans="1:7" x14ac:dyDescent="0.2">
      <c r="A93" t="s">
        <v>30</v>
      </c>
      <c r="B93">
        <v>1320824</v>
      </c>
      <c r="C93" s="2">
        <v>25.037103899114399</v>
      </c>
      <c r="D93" t="s">
        <v>5</v>
      </c>
      <c r="E93" t="s">
        <v>5</v>
      </c>
      <c r="F93" t="s">
        <v>5</v>
      </c>
      <c r="G93" t="s">
        <v>11</v>
      </c>
    </row>
    <row r="94" spans="1:7" x14ac:dyDescent="0.2">
      <c r="A94" t="s">
        <v>30</v>
      </c>
      <c r="B94">
        <v>1320825</v>
      </c>
      <c r="C94" s="2">
        <v>25.69913162445016</v>
      </c>
      <c r="D94" t="s">
        <v>5</v>
      </c>
      <c r="E94" t="s">
        <v>5</v>
      </c>
      <c r="F94" t="s">
        <v>5</v>
      </c>
      <c r="G94" t="s">
        <v>11</v>
      </c>
    </row>
    <row r="95" spans="1:7" x14ac:dyDescent="0.2">
      <c r="A95" t="s">
        <v>30</v>
      </c>
      <c r="B95">
        <v>1320826</v>
      </c>
      <c r="C95" s="2">
        <v>26.101704736775705</v>
      </c>
      <c r="D95" t="s">
        <v>5</v>
      </c>
      <c r="E95" t="s">
        <v>5</v>
      </c>
      <c r="F95" t="s">
        <v>5</v>
      </c>
      <c r="G95" t="s">
        <v>11</v>
      </c>
    </row>
    <row r="96" spans="1:7" x14ac:dyDescent="0.2">
      <c r="A96" t="s">
        <v>30</v>
      </c>
      <c r="B96">
        <v>1320827</v>
      </c>
      <c r="C96" s="2">
        <v>25.575541954120776</v>
      </c>
      <c r="D96" t="s">
        <v>5</v>
      </c>
      <c r="E96" t="s">
        <v>5</v>
      </c>
      <c r="F96" t="s">
        <v>5</v>
      </c>
      <c r="G96" t="s">
        <v>11</v>
      </c>
    </row>
  </sheetData>
  <conditionalFormatting sqref="B1:B1048576">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0D55D-C1EA-D044-8850-A0AF3EE1C26F}">
  <dimension ref="A1:G96"/>
  <sheetViews>
    <sheetView workbookViewId="0">
      <selection activeCell="C66" sqref="C66"/>
    </sheetView>
  </sheetViews>
  <sheetFormatPr baseColWidth="10" defaultRowHeight="16" x14ac:dyDescent="0.2"/>
  <sheetData>
    <row r="1" spans="1:7" x14ac:dyDescent="0.2">
      <c r="A1" t="s">
        <v>32</v>
      </c>
      <c r="B1" t="s">
        <v>0</v>
      </c>
      <c r="C1" t="s">
        <v>1</v>
      </c>
      <c r="D1" t="s">
        <v>7</v>
      </c>
      <c r="E1" t="s">
        <v>8</v>
      </c>
      <c r="F1" t="s">
        <v>6</v>
      </c>
      <c r="G1" t="s">
        <v>9</v>
      </c>
    </row>
    <row r="2" spans="1:7" x14ac:dyDescent="0.2">
      <c r="A2" t="s">
        <v>31</v>
      </c>
      <c r="B2" t="s">
        <v>2</v>
      </c>
      <c r="C2" t="s">
        <v>5</v>
      </c>
      <c r="D2">
        <v>22.14</v>
      </c>
      <c r="E2">
        <v>24.56</v>
      </c>
      <c r="F2">
        <v>27.52</v>
      </c>
      <c r="G2" t="s">
        <v>10</v>
      </c>
    </row>
    <row r="3" spans="1:7" x14ac:dyDescent="0.2">
      <c r="A3" t="s">
        <v>31</v>
      </c>
      <c r="B3" t="s">
        <v>3</v>
      </c>
      <c r="C3" t="s">
        <v>5</v>
      </c>
      <c r="D3">
        <v>28.53</v>
      </c>
      <c r="E3">
        <v>30.37</v>
      </c>
      <c r="F3">
        <v>33</v>
      </c>
      <c r="G3" t="s">
        <v>10</v>
      </c>
    </row>
    <row r="4" spans="1:7" x14ac:dyDescent="0.2">
      <c r="A4" t="s">
        <v>31</v>
      </c>
      <c r="B4" t="s">
        <v>4</v>
      </c>
      <c r="C4">
        <v>27.22</v>
      </c>
      <c r="D4" t="s">
        <v>5</v>
      </c>
      <c r="E4" t="s">
        <v>5</v>
      </c>
      <c r="F4" t="s">
        <v>5</v>
      </c>
      <c r="G4" t="s">
        <v>11</v>
      </c>
    </row>
    <row r="5" spans="1:7" x14ac:dyDescent="0.2">
      <c r="A5" t="s">
        <v>16</v>
      </c>
      <c r="B5">
        <v>1320496</v>
      </c>
      <c r="C5">
        <v>30.25</v>
      </c>
      <c r="D5" t="s">
        <v>5</v>
      </c>
      <c r="E5" t="s">
        <v>5</v>
      </c>
      <c r="F5" t="s">
        <v>5</v>
      </c>
      <c r="G5" t="s">
        <v>11</v>
      </c>
    </row>
    <row r="6" spans="1:7" x14ac:dyDescent="0.2">
      <c r="A6" t="s">
        <v>13</v>
      </c>
      <c r="B6">
        <v>1320810</v>
      </c>
      <c r="C6">
        <v>29.76</v>
      </c>
      <c r="D6" t="s">
        <v>5</v>
      </c>
      <c r="E6" t="s">
        <v>5</v>
      </c>
      <c r="F6">
        <v>33.94</v>
      </c>
      <c r="G6" t="s">
        <v>12</v>
      </c>
    </row>
    <row r="7" spans="1:7" x14ac:dyDescent="0.2">
      <c r="A7" t="s">
        <v>13</v>
      </c>
      <c r="B7">
        <v>1320811</v>
      </c>
      <c r="C7">
        <v>26.77</v>
      </c>
      <c r="D7" t="s">
        <v>5</v>
      </c>
      <c r="E7" t="s">
        <v>5</v>
      </c>
      <c r="F7">
        <v>34.31</v>
      </c>
      <c r="G7" t="s">
        <v>12</v>
      </c>
    </row>
    <row r="8" spans="1:7" x14ac:dyDescent="0.2">
      <c r="A8" t="s">
        <v>13</v>
      </c>
      <c r="B8">
        <v>1320812</v>
      </c>
      <c r="C8">
        <v>29.75</v>
      </c>
      <c r="D8" t="s">
        <v>5</v>
      </c>
      <c r="E8" t="s">
        <v>5</v>
      </c>
      <c r="F8">
        <v>34.5</v>
      </c>
      <c r="G8" t="s">
        <v>12</v>
      </c>
    </row>
    <row r="9" spans="1:7" x14ac:dyDescent="0.2">
      <c r="A9" t="s">
        <v>14</v>
      </c>
      <c r="B9">
        <v>1336368</v>
      </c>
      <c r="C9">
        <v>29.41</v>
      </c>
      <c r="D9" t="s">
        <v>5</v>
      </c>
      <c r="E9" t="s">
        <v>5</v>
      </c>
      <c r="F9">
        <v>40.840000000000003</v>
      </c>
      <c r="G9" t="s">
        <v>11</v>
      </c>
    </row>
    <row r="10" spans="1:7" x14ac:dyDescent="0.2">
      <c r="A10" t="s">
        <v>14</v>
      </c>
      <c r="B10">
        <v>1336369</v>
      </c>
      <c r="C10">
        <v>29.25</v>
      </c>
      <c r="D10" t="s">
        <v>5</v>
      </c>
      <c r="E10" t="s">
        <v>5</v>
      </c>
      <c r="F10">
        <v>40.49</v>
      </c>
      <c r="G10" t="s">
        <v>11</v>
      </c>
    </row>
    <row r="11" spans="1:7" x14ac:dyDescent="0.2">
      <c r="A11" t="s">
        <v>14</v>
      </c>
      <c r="B11">
        <v>1338669</v>
      </c>
      <c r="C11">
        <v>29.4</v>
      </c>
      <c r="D11" t="s">
        <v>5</v>
      </c>
      <c r="E11" t="s">
        <v>5</v>
      </c>
      <c r="F11">
        <v>36.72</v>
      </c>
      <c r="G11" t="s">
        <v>12</v>
      </c>
    </row>
    <row r="12" spans="1:7" x14ac:dyDescent="0.2">
      <c r="A12" t="s">
        <v>15</v>
      </c>
      <c r="B12">
        <v>1320804</v>
      </c>
      <c r="C12">
        <v>29.26</v>
      </c>
      <c r="D12" t="s">
        <v>5</v>
      </c>
      <c r="E12" t="s">
        <v>5</v>
      </c>
      <c r="F12" t="s">
        <v>5</v>
      </c>
      <c r="G12" t="s">
        <v>11</v>
      </c>
    </row>
    <row r="13" spans="1:7" x14ac:dyDescent="0.2">
      <c r="A13" t="s">
        <v>15</v>
      </c>
      <c r="B13">
        <v>1320805</v>
      </c>
      <c r="C13">
        <v>29.61</v>
      </c>
      <c r="D13" t="s">
        <v>5</v>
      </c>
      <c r="E13" t="s">
        <v>5</v>
      </c>
      <c r="F13" t="s">
        <v>5</v>
      </c>
      <c r="G13" t="s">
        <v>11</v>
      </c>
    </row>
    <row r="14" spans="1:7" x14ac:dyDescent="0.2">
      <c r="A14" t="s">
        <v>15</v>
      </c>
      <c r="B14">
        <v>1320806</v>
      </c>
      <c r="C14">
        <v>26.24</v>
      </c>
      <c r="D14" t="s">
        <v>5</v>
      </c>
      <c r="E14" t="s">
        <v>5</v>
      </c>
      <c r="F14">
        <v>38.96</v>
      </c>
      <c r="G14" t="s">
        <v>11</v>
      </c>
    </row>
    <row r="15" spans="1:7" x14ac:dyDescent="0.2">
      <c r="A15" t="s">
        <v>17</v>
      </c>
      <c r="B15">
        <v>1320801</v>
      </c>
      <c r="C15">
        <v>28.8</v>
      </c>
      <c r="D15" t="s">
        <v>5</v>
      </c>
      <c r="E15" t="s">
        <v>5</v>
      </c>
      <c r="F15" t="s">
        <v>5</v>
      </c>
      <c r="G15" t="s">
        <v>11</v>
      </c>
    </row>
    <row r="16" spans="1:7" x14ac:dyDescent="0.2">
      <c r="A16" t="s">
        <v>17</v>
      </c>
      <c r="B16">
        <v>1320802</v>
      </c>
      <c r="C16">
        <v>29.02</v>
      </c>
      <c r="D16" t="s">
        <v>5</v>
      </c>
      <c r="E16" t="s">
        <v>5</v>
      </c>
      <c r="F16" t="s">
        <v>5</v>
      </c>
      <c r="G16" t="s">
        <v>11</v>
      </c>
    </row>
    <row r="17" spans="1:7" x14ac:dyDescent="0.2">
      <c r="A17" t="s">
        <v>17</v>
      </c>
      <c r="B17">
        <v>1320803</v>
      </c>
      <c r="C17">
        <v>28.98</v>
      </c>
      <c r="D17" t="s">
        <v>5</v>
      </c>
      <c r="E17" t="s">
        <v>5</v>
      </c>
      <c r="F17" t="s">
        <v>5</v>
      </c>
      <c r="G17" t="s">
        <v>11</v>
      </c>
    </row>
    <row r="18" spans="1:7" x14ac:dyDescent="0.2">
      <c r="A18" t="s">
        <v>18</v>
      </c>
      <c r="B18" t="s">
        <v>19</v>
      </c>
      <c r="C18">
        <v>30.32</v>
      </c>
      <c r="D18" t="s">
        <v>5</v>
      </c>
      <c r="E18" t="s">
        <v>5</v>
      </c>
      <c r="F18">
        <v>24.39</v>
      </c>
      <c r="G18" t="s">
        <v>12</v>
      </c>
    </row>
    <row r="19" spans="1:7" x14ac:dyDescent="0.2">
      <c r="A19" t="s">
        <v>18</v>
      </c>
      <c r="B19" t="s">
        <v>20</v>
      </c>
      <c r="C19">
        <v>30.79</v>
      </c>
      <c r="D19" t="s">
        <v>5</v>
      </c>
      <c r="E19" t="s">
        <v>5</v>
      </c>
      <c r="F19">
        <v>27.69</v>
      </c>
      <c r="G19" t="s">
        <v>12</v>
      </c>
    </row>
    <row r="20" spans="1:7" x14ac:dyDescent="0.2">
      <c r="A20" t="s">
        <v>18</v>
      </c>
      <c r="B20" t="s">
        <v>21</v>
      </c>
      <c r="C20">
        <v>31.68</v>
      </c>
      <c r="D20" t="s">
        <v>5</v>
      </c>
      <c r="E20" t="s">
        <v>5</v>
      </c>
      <c r="F20">
        <v>27.74</v>
      </c>
      <c r="G20" t="s">
        <v>12</v>
      </c>
    </row>
    <row r="21" spans="1:7" x14ac:dyDescent="0.2">
      <c r="A21" t="s">
        <v>22</v>
      </c>
      <c r="B21" t="s">
        <v>23</v>
      </c>
      <c r="C21">
        <v>28.81</v>
      </c>
      <c r="D21" t="s">
        <v>5</v>
      </c>
      <c r="E21" t="s">
        <v>5</v>
      </c>
      <c r="F21">
        <v>29.23</v>
      </c>
      <c r="G21" t="s">
        <v>12</v>
      </c>
    </row>
    <row r="22" spans="1:7" x14ac:dyDescent="0.2">
      <c r="A22" t="s">
        <v>22</v>
      </c>
      <c r="B22" t="s">
        <v>24</v>
      </c>
      <c r="C22">
        <v>31.63</v>
      </c>
      <c r="D22" t="s">
        <v>5</v>
      </c>
      <c r="E22" t="s">
        <v>5</v>
      </c>
      <c r="F22">
        <v>32.369999999999997</v>
      </c>
      <c r="G22" t="s">
        <v>12</v>
      </c>
    </row>
    <row r="23" spans="1:7" x14ac:dyDescent="0.2">
      <c r="A23" t="s">
        <v>22</v>
      </c>
      <c r="B23" t="s">
        <v>25</v>
      </c>
      <c r="C23">
        <v>29.71</v>
      </c>
      <c r="D23" t="s">
        <v>5</v>
      </c>
      <c r="E23" t="s">
        <v>5</v>
      </c>
      <c r="F23">
        <v>43.09</v>
      </c>
      <c r="G23" t="s">
        <v>11</v>
      </c>
    </row>
    <row r="24" spans="1:7" x14ac:dyDescent="0.2">
      <c r="A24" t="s">
        <v>26</v>
      </c>
      <c r="B24" t="s">
        <v>27</v>
      </c>
      <c r="C24">
        <v>31.59</v>
      </c>
      <c r="D24" t="s">
        <v>5</v>
      </c>
      <c r="E24" t="s">
        <v>5</v>
      </c>
      <c r="F24">
        <v>32.57</v>
      </c>
      <c r="G24" t="s">
        <v>12</v>
      </c>
    </row>
    <row r="25" spans="1:7" x14ac:dyDescent="0.2">
      <c r="A25" t="s">
        <v>26</v>
      </c>
      <c r="B25" t="s">
        <v>28</v>
      </c>
      <c r="C25">
        <v>28.4</v>
      </c>
      <c r="D25" t="s">
        <v>5</v>
      </c>
      <c r="E25" t="s">
        <v>5</v>
      </c>
      <c r="F25" t="s">
        <v>5</v>
      </c>
      <c r="G25" t="s">
        <v>11</v>
      </c>
    </row>
    <row r="26" spans="1:7" x14ac:dyDescent="0.2">
      <c r="A26" t="s">
        <v>26</v>
      </c>
      <c r="B26" t="s">
        <v>29</v>
      </c>
      <c r="C26">
        <v>30.08</v>
      </c>
      <c r="D26" t="s">
        <v>5</v>
      </c>
      <c r="E26" t="s">
        <v>5</v>
      </c>
      <c r="F26" t="s">
        <v>5</v>
      </c>
      <c r="G26" t="s">
        <v>11</v>
      </c>
    </row>
    <row r="27" spans="1:7" x14ac:dyDescent="0.2">
      <c r="A27" t="s">
        <v>30</v>
      </c>
      <c r="B27">
        <v>1320742</v>
      </c>
      <c r="C27">
        <v>28.74</v>
      </c>
      <c r="D27" t="s">
        <v>5</v>
      </c>
      <c r="E27" t="s">
        <v>5</v>
      </c>
      <c r="F27" t="s">
        <v>5</v>
      </c>
      <c r="G27" t="s">
        <v>11</v>
      </c>
    </row>
    <row r="28" spans="1:7" x14ac:dyDescent="0.2">
      <c r="A28" t="s">
        <v>30</v>
      </c>
      <c r="B28">
        <v>1320743</v>
      </c>
      <c r="C28">
        <v>28.45</v>
      </c>
      <c r="D28" t="s">
        <v>5</v>
      </c>
      <c r="E28" t="s">
        <v>5</v>
      </c>
      <c r="F28" t="s">
        <v>5</v>
      </c>
      <c r="G28" t="s">
        <v>11</v>
      </c>
    </row>
    <row r="29" spans="1:7" x14ac:dyDescent="0.2">
      <c r="A29" t="s">
        <v>30</v>
      </c>
      <c r="B29">
        <v>1320746</v>
      </c>
      <c r="C29">
        <v>31.2</v>
      </c>
      <c r="D29" t="s">
        <v>5</v>
      </c>
      <c r="E29" t="s">
        <v>5</v>
      </c>
      <c r="F29" t="s">
        <v>5</v>
      </c>
      <c r="G29" t="s">
        <v>11</v>
      </c>
    </row>
    <row r="30" spans="1:7" x14ac:dyDescent="0.2">
      <c r="A30" t="s">
        <v>30</v>
      </c>
      <c r="B30">
        <v>1320749</v>
      </c>
      <c r="C30">
        <v>28.56</v>
      </c>
      <c r="D30" t="s">
        <v>5</v>
      </c>
      <c r="E30" t="s">
        <v>5</v>
      </c>
      <c r="F30" t="s">
        <v>5</v>
      </c>
      <c r="G30" t="s">
        <v>11</v>
      </c>
    </row>
    <row r="31" spans="1:7" x14ac:dyDescent="0.2">
      <c r="A31" t="s">
        <v>30</v>
      </c>
      <c r="B31">
        <v>1320750</v>
      </c>
      <c r="C31">
        <v>30.56</v>
      </c>
      <c r="D31" t="s">
        <v>5</v>
      </c>
      <c r="E31" t="s">
        <v>5</v>
      </c>
      <c r="F31" t="s">
        <v>5</v>
      </c>
      <c r="G31" t="s">
        <v>11</v>
      </c>
    </row>
    <row r="32" spans="1:7" x14ac:dyDescent="0.2">
      <c r="A32" t="s">
        <v>30</v>
      </c>
      <c r="B32">
        <v>1320751</v>
      </c>
      <c r="C32">
        <v>28.96</v>
      </c>
      <c r="D32" t="s">
        <v>5</v>
      </c>
      <c r="E32" t="s">
        <v>5</v>
      </c>
      <c r="F32" t="s">
        <v>5</v>
      </c>
      <c r="G32" t="s">
        <v>11</v>
      </c>
    </row>
    <row r="33" spans="1:7" x14ac:dyDescent="0.2">
      <c r="A33" t="s">
        <v>30</v>
      </c>
      <c r="B33">
        <v>1320752</v>
      </c>
      <c r="C33">
        <v>28.95</v>
      </c>
      <c r="D33" t="s">
        <v>5</v>
      </c>
      <c r="E33" t="s">
        <v>5</v>
      </c>
      <c r="F33" t="s">
        <v>5</v>
      </c>
      <c r="G33" t="s">
        <v>11</v>
      </c>
    </row>
    <row r="34" spans="1:7" x14ac:dyDescent="0.2">
      <c r="A34" t="s">
        <v>30</v>
      </c>
      <c r="B34">
        <v>1320753</v>
      </c>
      <c r="C34">
        <v>30.01</v>
      </c>
      <c r="D34" t="s">
        <v>5</v>
      </c>
      <c r="E34" t="s">
        <v>5</v>
      </c>
      <c r="F34" t="s">
        <v>5</v>
      </c>
      <c r="G34" t="s">
        <v>11</v>
      </c>
    </row>
    <row r="35" spans="1:7" x14ac:dyDescent="0.2">
      <c r="A35" t="s">
        <v>30</v>
      </c>
      <c r="B35">
        <v>1320756</v>
      </c>
      <c r="C35">
        <v>30.8</v>
      </c>
      <c r="D35" t="s">
        <v>5</v>
      </c>
      <c r="E35" t="s">
        <v>5</v>
      </c>
      <c r="F35" t="s">
        <v>5</v>
      </c>
      <c r="G35" t="s">
        <v>11</v>
      </c>
    </row>
    <row r="36" spans="1:7" x14ac:dyDescent="0.2">
      <c r="A36" t="s">
        <v>30</v>
      </c>
      <c r="B36">
        <v>1320757</v>
      </c>
      <c r="C36">
        <v>30.39</v>
      </c>
      <c r="D36" t="s">
        <v>5</v>
      </c>
      <c r="E36" t="s">
        <v>5</v>
      </c>
      <c r="F36" t="s">
        <v>5</v>
      </c>
      <c r="G36" t="s">
        <v>11</v>
      </c>
    </row>
    <row r="37" spans="1:7" x14ac:dyDescent="0.2">
      <c r="A37" t="s">
        <v>30</v>
      </c>
      <c r="B37">
        <v>1320758</v>
      </c>
      <c r="C37">
        <v>30.17</v>
      </c>
      <c r="D37" t="s">
        <v>5</v>
      </c>
      <c r="E37" t="s">
        <v>5</v>
      </c>
      <c r="F37" t="s">
        <v>5</v>
      </c>
      <c r="G37" t="s">
        <v>11</v>
      </c>
    </row>
    <row r="38" spans="1:7" x14ac:dyDescent="0.2">
      <c r="A38" t="s">
        <v>30</v>
      </c>
      <c r="B38">
        <v>1320759</v>
      </c>
      <c r="C38">
        <v>30.06</v>
      </c>
      <c r="D38" t="s">
        <v>5</v>
      </c>
      <c r="E38" t="s">
        <v>5</v>
      </c>
      <c r="F38" t="s">
        <v>5</v>
      </c>
      <c r="G38" t="s">
        <v>11</v>
      </c>
    </row>
    <row r="39" spans="1:7" x14ac:dyDescent="0.2">
      <c r="A39" t="s">
        <v>30</v>
      </c>
      <c r="B39">
        <v>1320761</v>
      </c>
      <c r="C39">
        <v>30.13</v>
      </c>
      <c r="D39" t="s">
        <v>5</v>
      </c>
      <c r="E39" t="s">
        <v>5</v>
      </c>
      <c r="F39" t="s">
        <v>5</v>
      </c>
      <c r="G39" t="s">
        <v>11</v>
      </c>
    </row>
    <row r="40" spans="1:7" x14ac:dyDescent="0.2">
      <c r="A40" t="s">
        <v>30</v>
      </c>
      <c r="B40">
        <v>1320762</v>
      </c>
      <c r="C40">
        <v>29.27</v>
      </c>
      <c r="D40" t="s">
        <v>5</v>
      </c>
      <c r="E40" t="s">
        <v>5</v>
      </c>
      <c r="F40" t="s">
        <v>5</v>
      </c>
      <c r="G40" t="s">
        <v>11</v>
      </c>
    </row>
    <row r="41" spans="1:7" x14ac:dyDescent="0.2">
      <c r="A41" t="s">
        <v>30</v>
      </c>
      <c r="B41">
        <v>1320763</v>
      </c>
      <c r="C41" s="1">
        <v>28.41659863914747</v>
      </c>
      <c r="D41" t="s">
        <v>5</v>
      </c>
      <c r="E41" t="s">
        <v>5</v>
      </c>
      <c r="F41" t="s">
        <v>5</v>
      </c>
      <c r="G41" t="s">
        <v>11</v>
      </c>
    </row>
    <row r="42" spans="1:7" x14ac:dyDescent="0.2">
      <c r="A42" t="s">
        <v>30</v>
      </c>
      <c r="B42">
        <v>1320764</v>
      </c>
      <c r="C42" s="1">
        <v>29.494786983501264</v>
      </c>
      <c r="D42" t="s">
        <v>5</v>
      </c>
      <c r="E42" t="s">
        <v>5</v>
      </c>
      <c r="F42" t="s">
        <v>5</v>
      </c>
      <c r="G42" t="s">
        <v>11</v>
      </c>
    </row>
    <row r="43" spans="1:7" x14ac:dyDescent="0.2">
      <c r="A43" t="s">
        <v>30</v>
      </c>
      <c r="B43">
        <v>1320765</v>
      </c>
      <c r="C43" s="1">
        <v>28.621581837153087</v>
      </c>
      <c r="D43" t="s">
        <v>5</v>
      </c>
      <c r="E43" t="s">
        <v>5</v>
      </c>
      <c r="F43" t="s">
        <v>5</v>
      </c>
      <c r="G43" t="s">
        <v>11</v>
      </c>
    </row>
    <row r="44" spans="1:7" x14ac:dyDescent="0.2">
      <c r="A44" t="s">
        <v>30</v>
      </c>
      <c r="B44">
        <v>1320766</v>
      </c>
      <c r="C44" s="1">
        <v>28.521465159542721</v>
      </c>
      <c r="D44" t="s">
        <v>5</v>
      </c>
      <c r="E44" t="s">
        <v>5</v>
      </c>
      <c r="F44" t="s">
        <v>5</v>
      </c>
      <c r="G44" t="s">
        <v>11</v>
      </c>
    </row>
    <row r="45" spans="1:7" x14ac:dyDescent="0.2">
      <c r="A45" t="s">
        <v>30</v>
      </c>
      <c r="B45">
        <v>1320767</v>
      </c>
      <c r="C45" s="1">
        <v>30.217733620427925</v>
      </c>
      <c r="D45" t="s">
        <v>5</v>
      </c>
      <c r="E45" t="s">
        <v>5</v>
      </c>
      <c r="F45" t="s">
        <v>5</v>
      </c>
      <c r="G45" t="s">
        <v>11</v>
      </c>
    </row>
    <row r="46" spans="1:7" x14ac:dyDescent="0.2">
      <c r="A46" t="s">
        <v>30</v>
      </c>
      <c r="B46">
        <v>1320768</v>
      </c>
      <c r="C46" s="1">
        <v>28.827131323882817</v>
      </c>
      <c r="D46" t="s">
        <v>5</v>
      </c>
      <c r="E46" t="s">
        <v>5</v>
      </c>
      <c r="F46" t="s">
        <v>5</v>
      </c>
      <c r="G46" t="s">
        <v>11</v>
      </c>
    </row>
    <row r="47" spans="1:7" x14ac:dyDescent="0.2">
      <c r="A47" t="s">
        <v>30</v>
      </c>
      <c r="B47">
        <v>1320769</v>
      </c>
      <c r="C47" s="1">
        <v>28.657062797427912</v>
      </c>
      <c r="D47" t="s">
        <v>5</v>
      </c>
      <c r="E47" t="s">
        <v>5</v>
      </c>
      <c r="F47" t="s">
        <v>5</v>
      </c>
      <c r="G47" t="s">
        <v>11</v>
      </c>
    </row>
    <row r="48" spans="1:7" x14ac:dyDescent="0.2">
      <c r="A48" t="s">
        <v>30</v>
      </c>
      <c r="B48">
        <v>1320770</v>
      </c>
      <c r="C48" s="1">
        <v>28.927734327916284</v>
      </c>
      <c r="D48" t="s">
        <v>5</v>
      </c>
      <c r="E48" t="s">
        <v>5</v>
      </c>
      <c r="F48" t="s">
        <v>5</v>
      </c>
      <c r="G48" t="s">
        <v>11</v>
      </c>
    </row>
    <row r="49" spans="1:7" x14ac:dyDescent="0.2">
      <c r="A49" t="s">
        <v>30</v>
      </c>
      <c r="B49">
        <v>1320771</v>
      </c>
      <c r="C49" s="1">
        <v>29.525202954115471</v>
      </c>
      <c r="D49" t="s">
        <v>5</v>
      </c>
      <c r="E49" t="s">
        <v>5</v>
      </c>
      <c r="F49" t="s">
        <v>5</v>
      </c>
      <c r="G49" t="s">
        <v>11</v>
      </c>
    </row>
    <row r="50" spans="1:7" x14ac:dyDescent="0.2">
      <c r="A50" t="s">
        <v>30</v>
      </c>
      <c r="B50">
        <v>1320772</v>
      </c>
      <c r="C50" s="1">
        <v>29.575975030149344</v>
      </c>
      <c r="D50" t="s">
        <v>5</v>
      </c>
      <c r="E50" t="s">
        <v>5</v>
      </c>
      <c r="F50" t="s">
        <v>5</v>
      </c>
      <c r="G50" t="s">
        <v>11</v>
      </c>
    </row>
    <row r="51" spans="1:7" x14ac:dyDescent="0.2">
      <c r="A51" t="s">
        <v>30</v>
      </c>
      <c r="B51">
        <v>1320773</v>
      </c>
      <c r="C51" s="1">
        <v>29.326512004666313</v>
      </c>
      <c r="D51" t="s">
        <v>5</v>
      </c>
      <c r="E51" t="s">
        <v>5</v>
      </c>
      <c r="F51" t="s">
        <v>5</v>
      </c>
      <c r="G51" t="s">
        <v>11</v>
      </c>
    </row>
    <row r="52" spans="1:7" x14ac:dyDescent="0.2">
      <c r="A52" t="s">
        <v>30</v>
      </c>
      <c r="B52">
        <v>1320774</v>
      </c>
      <c r="C52" s="1">
        <v>28.621232326218006</v>
      </c>
      <c r="D52" t="s">
        <v>5</v>
      </c>
      <c r="E52" t="s">
        <v>5</v>
      </c>
      <c r="F52" t="s">
        <v>5</v>
      </c>
      <c r="G52" t="s">
        <v>11</v>
      </c>
    </row>
    <row r="53" spans="1:7" x14ac:dyDescent="0.2">
      <c r="A53" t="s">
        <v>30</v>
      </c>
      <c r="B53">
        <v>1320775</v>
      </c>
      <c r="C53" s="1">
        <v>29.39752111893517</v>
      </c>
      <c r="D53" t="s">
        <v>5</v>
      </c>
      <c r="E53" t="s">
        <v>5</v>
      </c>
      <c r="F53" t="s">
        <v>5</v>
      </c>
      <c r="G53" t="s">
        <v>11</v>
      </c>
    </row>
    <row r="54" spans="1:7" x14ac:dyDescent="0.2">
      <c r="A54" t="s">
        <v>30</v>
      </c>
      <c r="B54">
        <v>1320776</v>
      </c>
      <c r="C54" s="1">
        <v>29.515179833890659</v>
      </c>
      <c r="D54" t="s">
        <v>5</v>
      </c>
      <c r="E54" t="s">
        <v>5</v>
      </c>
      <c r="F54" t="s">
        <v>5</v>
      </c>
      <c r="G54" t="s">
        <v>11</v>
      </c>
    </row>
    <row r="55" spans="1:7" x14ac:dyDescent="0.2">
      <c r="A55" t="s">
        <v>30</v>
      </c>
      <c r="B55">
        <v>1320777</v>
      </c>
      <c r="C55" s="1">
        <v>28.65087361747965</v>
      </c>
      <c r="D55" t="s">
        <v>5</v>
      </c>
      <c r="E55" t="s">
        <v>5</v>
      </c>
      <c r="F55" t="s">
        <v>5</v>
      </c>
      <c r="G55" t="s">
        <v>11</v>
      </c>
    </row>
    <row r="56" spans="1:7" x14ac:dyDescent="0.2">
      <c r="A56" t="s">
        <v>30</v>
      </c>
      <c r="B56">
        <v>1320778</v>
      </c>
      <c r="C56" s="1">
        <v>29.72607582022399</v>
      </c>
      <c r="D56" t="s">
        <v>5</v>
      </c>
      <c r="E56" t="s">
        <v>5</v>
      </c>
      <c r="F56" t="s">
        <v>5</v>
      </c>
      <c r="G56" t="s">
        <v>11</v>
      </c>
    </row>
    <row r="57" spans="1:7" x14ac:dyDescent="0.2">
      <c r="A57" t="s">
        <v>30</v>
      </c>
      <c r="B57">
        <v>1320779</v>
      </c>
      <c r="C57" s="1">
        <v>28.814281707343898</v>
      </c>
      <c r="D57" t="s">
        <v>5</v>
      </c>
      <c r="E57" t="s">
        <v>5</v>
      </c>
      <c r="F57" t="s">
        <v>5</v>
      </c>
      <c r="G57" t="s">
        <v>11</v>
      </c>
    </row>
    <row r="58" spans="1:7" x14ac:dyDescent="0.2">
      <c r="A58" t="s">
        <v>30</v>
      </c>
      <c r="B58">
        <v>1320780</v>
      </c>
      <c r="C58" s="1">
        <v>29.755774438239953</v>
      </c>
      <c r="D58" t="s">
        <v>5</v>
      </c>
      <c r="E58" t="s">
        <v>5</v>
      </c>
      <c r="F58" t="s">
        <v>5</v>
      </c>
      <c r="G58" t="s">
        <v>11</v>
      </c>
    </row>
    <row r="59" spans="1:7" x14ac:dyDescent="0.2">
      <c r="A59" t="s">
        <v>30</v>
      </c>
      <c r="B59">
        <v>1320781</v>
      </c>
      <c r="C59" s="1">
        <v>30.150523527325142</v>
      </c>
      <c r="D59" t="s">
        <v>5</v>
      </c>
      <c r="E59" t="s">
        <v>5</v>
      </c>
      <c r="F59" t="s">
        <v>5</v>
      </c>
      <c r="G59" t="s">
        <v>11</v>
      </c>
    </row>
    <row r="60" spans="1:7" x14ac:dyDescent="0.2">
      <c r="A60" t="s">
        <v>30</v>
      </c>
      <c r="B60">
        <v>1320782</v>
      </c>
      <c r="C60" s="1">
        <v>29.650274773334292</v>
      </c>
      <c r="D60" t="s">
        <v>5</v>
      </c>
      <c r="E60" t="s">
        <v>5</v>
      </c>
      <c r="F60" t="s">
        <v>5</v>
      </c>
      <c r="G60" t="s">
        <v>11</v>
      </c>
    </row>
    <row r="61" spans="1:7" x14ac:dyDescent="0.2">
      <c r="A61" t="s">
        <v>30</v>
      </c>
      <c r="B61">
        <v>1320783</v>
      </c>
      <c r="C61" s="1">
        <v>29.369218817692722</v>
      </c>
      <c r="D61" t="s">
        <v>5</v>
      </c>
      <c r="E61" t="s">
        <v>5</v>
      </c>
      <c r="F61" t="s">
        <v>5</v>
      </c>
      <c r="G61" t="s">
        <v>11</v>
      </c>
    </row>
    <row r="62" spans="1:7" x14ac:dyDescent="0.2">
      <c r="A62" t="s">
        <v>30</v>
      </c>
      <c r="B62">
        <v>1320784</v>
      </c>
      <c r="C62" s="1">
        <v>28.871182499653166</v>
      </c>
      <c r="D62" t="s">
        <v>5</v>
      </c>
      <c r="E62" t="s">
        <v>5</v>
      </c>
      <c r="F62" t="s">
        <v>5</v>
      </c>
      <c r="G62" t="s">
        <v>11</v>
      </c>
    </row>
    <row r="63" spans="1:7" x14ac:dyDescent="0.2">
      <c r="A63" t="s">
        <v>30</v>
      </c>
      <c r="B63">
        <v>1320785</v>
      </c>
      <c r="C63" s="1">
        <v>28.607506292940279</v>
      </c>
      <c r="D63" t="s">
        <v>5</v>
      </c>
      <c r="E63" t="s">
        <v>5</v>
      </c>
      <c r="F63" t="s">
        <v>5</v>
      </c>
      <c r="G63" t="s">
        <v>11</v>
      </c>
    </row>
    <row r="64" spans="1:7" x14ac:dyDescent="0.2">
      <c r="A64" t="s">
        <v>30</v>
      </c>
      <c r="B64">
        <v>1320786</v>
      </c>
      <c r="C64" s="1">
        <v>28.98418380659124</v>
      </c>
      <c r="D64" t="s">
        <v>5</v>
      </c>
      <c r="E64" t="s">
        <v>5</v>
      </c>
      <c r="F64" t="s">
        <v>5</v>
      </c>
      <c r="G64" t="s">
        <v>11</v>
      </c>
    </row>
    <row r="65" spans="1:7" x14ac:dyDescent="0.2">
      <c r="A65" t="s">
        <v>30</v>
      </c>
      <c r="B65">
        <v>1320787</v>
      </c>
      <c r="C65" s="1">
        <v>29.580327303341573</v>
      </c>
      <c r="D65" t="s">
        <v>5</v>
      </c>
      <c r="E65" t="s">
        <v>5</v>
      </c>
      <c r="F65" t="s">
        <v>5</v>
      </c>
      <c r="G65" t="s">
        <v>11</v>
      </c>
    </row>
    <row r="66" spans="1:7" x14ac:dyDescent="0.2">
      <c r="A66" t="s">
        <v>30</v>
      </c>
      <c r="B66">
        <v>1320788</v>
      </c>
      <c r="C66" s="1">
        <v>29.172473459086291</v>
      </c>
      <c r="D66" t="s">
        <v>5</v>
      </c>
      <c r="E66" t="s">
        <v>5</v>
      </c>
      <c r="F66" t="s">
        <v>5</v>
      </c>
      <c r="G66" t="s">
        <v>11</v>
      </c>
    </row>
    <row r="67" spans="1:7" x14ac:dyDescent="0.2">
      <c r="A67" t="s">
        <v>30</v>
      </c>
      <c r="B67">
        <v>1320789</v>
      </c>
      <c r="C67" s="1">
        <v>29.960914279862124</v>
      </c>
      <c r="D67" t="s">
        <v>5</v>
      </c>
      <c r="E67" t="s">
        <v>5</v>
      </c>
      <c r="F67" t="s">
        <v>5</v>
      </c>
      <c r="G67" t="s">
        <v>11</v>
      </c>
    </row>
    <row r="68" spans="1:7" x14ac:dyDescent="0.2">
      <c r="A68" t="s">
        <v>30</v>
      </c>
      <c r="B68">
        <v>1320790</v>
      </c>
      <c r="C68" s="1">
        <v>28.883648646702945</v>
      </c>
      <c r="D68" t="s">
        <v>5</v>
      </c>
      <c r="E68" t="s">
        <v>5</v>
      </c>
      <c r="F68" t="s">
        <v>5</v>
      </c>
      <c r="G68" t="s">
        <v>11</v>
      </c>
    </row>
    <row r="69" spans="1:7" x14ac:dyDescent="0.2">
      <c r="A69" t="s">
        <v>30</v>
      </c>
      <c r="B69">
        <v>1320791</v>
      </c>
      <c r="C69" s="1">
        <v>29.88130106282258</v>
      </c>
      <c r="D69" t="s">
        <v>5</v>
      </c>
      <c r="E69" t="s">
        <v>5</v>
      </c>
      <c r="F69" t="s">
        <v>5</v>
      </c>
      <c r="G69" t="s">
        <v>11</v>
      </c>
    </row>
    <row r="70" spans="1:7" x14ac:dyDescent="0.2">
      <c r="A70" t="s">
        <v>30</v>
      </c>
      <c r="B70">
        <v>1320792</v>
      </c>
      <c r="C70" s="1">
        <v>29.752086600324652</v>
      </c>
      <c r="D70" t="s">
        <v>5</v>
      </c>
      <c r="E70" t="s">
        <v>5</v>
      </c>
      <c r="F70" t="s">
        <v>5</v>
      </c>
      <c r="G70" t="s">
        <v>11</v>
      </c>
    </row>
    <row r="71" spans="1:7" x14ac:dyDescent="0.2">
      <c r="A71" t="s">
        <v>30</v>
      </c>
      <c r="B71">
        <v>1320793</v>
      </c>
      <c r="C71" s="1">
        <v>28.563729439765265</v>
      </c>
      <c r="D71" t="s">
        <v>5</v>
      </c>
      <c r="E71" t="s">
        <v>5</v>
      </c>
      <c r="F71" t="s">
        <v>5</v>
      </c>
      <c r="G71" t="s">
        <v>11</v>
      </c>
    </row>
    <row r="72" spans="1:7" x14ac:dyDescent="0.2">
      <c r="A72" t="s">
        <v>30</v>
      </c>
      <c r="B72">
        <v>1320794</v>
      </c>
      <c r="C72" s="1">
        <v>28.73047214204518</v>
      </c>
      <c r="D72" t="s">
        <v>5</v>
      </c>
      <c r="E72" t="s">
        <v>5</v>
      </c>
      <c r="F72" t="s">
        <v>5</v>
      </c>
      <c r="G72" t="s">
        <v>11</v>
      </c>
    </row>
    <row r="73" spans="1:7" x14ac:dyDescent="0.2">
      <c r="A73" t="s">
        <v>30</v>
      </c>
      <c r="B73">
        <v>1320795</v>
      </c>
      <c r="C73" s="1">
        <v>29.879675370628831</v>
      </c>
      <c r="D73" t="s">
        <v>5</v>
      </c>
      <c r="E73" t="s">
        <v>5</v>
      </c>
      <c r="F73" t="s">
        <v>5</v>
      </c>
      <c r="G73" t="s">
        <v>11</v>
      </c>
    </row>
    <row r="74" spans="1:7" x14ac:dyDescent="0.2">
      <c r="A74" t="s">
        <v>30</v>
      </c>
      <c r="B74">
        <v>1320796</v>
      </c>
      <c r="C74" s="1">
        <v>29.527802214979705</v>
      </c>
      <c r="D74" t="s">
        <v>5</v>
      </c>
      <c r="E74" t="s">
        <v>5</v>
      </c>
      <c r="F74" t="s">
        <v>5</v>
      </c>
      <c r="G74" t="s">
        <v>11</v>
      </c>
    </row>
    <row r="75" spans="1:7" x14ac:dyDescent="0.2">
      <c r="A75" t="s">
        <v>30</v>
      </c>
      <c r="B75">
        <v>1320797</v>
      </c>
      <c r="C75" s="1">
        <v>29.873590491624949</v>
      </c>
      <c r="D75" t="s">
        <v>5</v>
      </c>
      <c r="E75" t="s">
        <v>5</v>
      </c>
      <c r="F75" t="s">
        <v>5</v>
      </c>
      <c r="G75" t="s">
        <v>11</v>
      </c>
    </row>
    <row r="76" spans="1:7" x14ac:dyDescent="0.2">
      <c r="A76" t="s">
        <v>30</v>
      </c>
      <c r="B76">
        <v>1320798</v>
      </c>
      <c r="C76" s="1">
        <v>29.999691752762633</v>
      </c>
      <c r="D76" t="s">
        <v>5</v>
      </c>
      <c r="E76" t="s">
        <v>5</v>
      </c>
      <c r="F76" t="s">
        <v>5</v>
      </c>
      <c r="G76" t="s">
        <v>11</v>
      </c>
    </row>
    <row r="77" spans="1:7" x14ac:dyDescent="0.2">
      <c r="A77" t="s">
        <v>30</v>
      </c>
      <c r="B77">
        <v>1320799</v>
      </c>
      <c r="C77" s="1">
        <v>29.004040267523962</v>
      </c>
      <c r="D77" t="s">
        <v>5</v>
      </c>
      <c r="E77" t="s">
        <v>5</v>
      </c>
      <c r="F77" t="s">
        <v>5</v>
      </c>
      <c r="G77" t="s">
        <v>11</v>
      </c>
    </row>
    <row r="78" spans="1:7" x14ac:dyDescent="0.2">
      <c r="A78" t="s">
        <v>30</v>
      </c>
      <c r="B78">
        <v>1320800</v>
      </c>
      <c r="C78" s="1">
        <v>29.981250654921453</v>
      </c>
      <c r="D78" t="s">
        <v>5</v>
      </c>
      <c r="E78" t="s">
        <v>5</v>
      </c>
      <c r="F78" t="s">
        <v>5</v>
      </c>
      <c r="G78" t="s">
        <v>11</v>
      </c>
    </row>
    <row r="79" spans="1:7" x14ac:dyDescent="0.2">
      <c r="A79" t="s">
        <v>30</v>
      </c>
      <c r="B79">
        <v>1320807</v>
      </c>
      <c r="C79" s="1">
        <v>28.480182018863776</v>
      </c>
      <c r="D79" t="s">
        <v>5</v>
      </c>
      <c r="E79" t="s">
        <v>5</v>
      </c>
      <c r="F79" t="s">
        <v>5</v>
      </c>
      <c r="G79" t="s">
        <v>11</v>
      </c>
    </row>
    <row r="80" spans="1:7" x14ac:dyDescent="0.2">
      <c r="A80" t="s">
        <v>30</v>
      </c>
      <c r="B80">
        <v>1320808</v>
      </c>
      <c r="C80" s="1">
        <v>28.419037992940744</v>
      </c>
      <c r="D80" t="s">
        <v>5</v>
      </c>
      <c r="E80" t="s">
        <v>5</v>
      </c>
      <c r="F80" t="s">
        <v>5</v>
      </c>
      <c r="G80" t="s">
        <v>11</v>
      </c>
    </row>
    <row r="81" spans="1:7" x14ac:dyDescent="0.2">
      <c r="A81" t="s">
        <v>30</v>
      </c>
      <c r="B81">
        <v>1320809</v>
      </c>
      <c r="C81" s="1">
        <v>28.87488988197698</v>
      </c>
      <c r="D81" t="s">
        <v>5</v>
      </c>
      <c r="E81" t="s">
        <v>5</v>
      </c>
      <c r="F81" t="s">
        <v>5</v>
      </c>
      <c r="G81" t="s">
        <v>11</v>
      </c>
    </row>
    <row r="82" spans="1:7" x14ac:dyDescent="0.2">
      <c r="A82" t="s">
        <v>30</v>
      </c>
      <c r="B82">
        <v>1320813</v>
      </c>
      <c r="C82" s="1">
        <v>29.238480348135727</v>
      </c>
      <c r="D82" t="s">
        <v>5</v>
      </c>
      <c r="E82" t="s">
        <v>5</v>
      </c>
      <c r="F82" t="s">
        <v>5</v>
      </c>
      <c r="G82" t="s">
        <v>11</v>
      </c>
    </row>
    <row r="83" spans="1:7" x14ac:dyDescent="0.2">
      <c r="A83" t="s">
        <v>30</v>
      </c>
      <c r="B83">
        <v>1320814</v>
      </c>
      <c r="C83" s="1">
        <v>29.530424024904011</v>
      </c>
      <c r="D83" t="s">
        <v>5</v>
      </c>
      <c r="E83" t="s">
        <v>5</v>
      </c>
      <c r="F83" t="s">
        <v>5</v>
      </c>
      <c r="G83" t="s">
        <v>11</v>
      </c>
    </row>
    <row r="84" spans="1:7" x14ac:dyDescent="0.2">
      <c r="A84" t="s">
        <v>30</v>
      </c>
      <c r="B84">
        <v>1320815</v>
      </c>
      <c r="C84" s="1">
        <v>29.649771605483146</v>
      </c>
      <c r="D84" t="s">
        <v>5</v>
      </c>
      <c r="E84" t="s">
        <v>5</v>
      </c>
      <c r="F84" t="s">
        <v>5</v>
      </c>
      <c r="G84" t="s">
        <v>11</v>
      </c>
    </row>
    <row r="85" spans="1:7" x14ac:dyDescent="0.2">
      <c r="A85" t="s">
        <v>30</v>
      </c>
      <c r="B85">
        <v>1320816</v>
      </c>
      <c r="C85" s="1">
        <v>29.701580859453351</v>
      </c>
      <c r="D85" t="s">
        <v>5</v>
      </c>
      <c r="E85" t="s">
        <v>5</v>
      </c>
      <c r="F85" t="s">
        <v>5</v>
      </c>
      <c r="G85" t="s">
        <v>11</v>
      </c>
    </row>
    <row r="86" spans="1:7" x14ac:dyDescent="0.2">
      <c r="A86" t="s">
        <v>30</v>
      </c>
      <c r="B86">
        <v>1320817</v>
      </c>
      <c r="C86" s="1">
        <v>30.024417416943571</v>
      </c>
      <c r="D86" t="s">
        <v>5</v>
      </c>
      <c r="E86" t="s">
        <v>5</v>
      </c>
      <c r="F86" t="s">
        <v>5</v>
      </c>
      <c r="G86" t="s">
        <v>11</v>
      </c>
    </row>
    <row r="87" spans="1:7" x14ac:dyDescent="0.2">
      <c r="A87" t="s">
        <v>30</v>
      </c>
      <c r="B87">
        <v>1320818</v>
      </c>
      <c r="C87" s="1">
        <v>29.225448396349396</v>
      </c>
      <c r="D87" t="s">
        <v>5</v>
      </c>
      <c r="E87" t="s">
        <v>5</v>
      </c>
      <c r="F87" t="s">
        <v>5</v>
      </c>
      <c r="G87" t="s">
        <v>11</v>
      </c>
    </row>
    <row r="88" spans="1:7" x14ac:dyDescent="0.2">
      <c r="A88" t="s">
        <v>30</v>
      </c>
      <c r="B88">
        <v>1320819</v>
      </c>
      <c r="C88" s="1">
        <v>29.250018252300542</v>
      </c>
      <c r="D88" t="s">
        <v>5</v>
      </c>
      <c r="E88" t="s">
        <v>5</v>
      </c>
      <c r="F88" t="s">
        <v>5</v>
      </c>
      <c r="G88" t="s">
        <v>11</v>
      </c>
    </row>
    <row r="89" spans="1:7" x14ac:dyDescent="0.2">
      <c r="A89" t="s">
        <v>30</v>
      </c>
      <c r="B89">
        <v>1320820</v>
      </c>
      <c r="C89" s="1">
        <v>29.114038902324086</v>
      </c>
      <c r="D89" t="s">
        <v>5</v>
      </c>
      <c r="E89" t="s">
        <v>5</v>
      </c>
      <c r="F89" t="s">
        <v>5</v>
      </c>
      <c r="G89" t="s">
        <v>11</v>
      </c>
    </row>
    <row r="90" spans="1:7" x14ac:dyDescent="0.2">
      <c r="A90" t="s">
        <v>30</v>
      </c>
      <c r="B90">
        <v>1320821</v>
      </c>
      <c r="C90" s="1">
        <v>28.699220178656887</v>
      </c>
      <c r="D90" t="s">
        <v>5</v>
      </c>
      <c r="E90" t="s">
        <v>5</v>
      </c>
      <c r="F90" t="s">
        <v>5</v>
      </c>
      <c r="G90" t="s">
        <v>11</v>
      </c>
    </row>
    <row r="91" spans="1:7" x14ac:dyDescent="0.2">
      <c r="A91" t="s">
        <v>30</v>
      </c>
      <c r="B91">
        <v>1320822</v>
      </c>
      <c r="C91" s="1">
        <v>28.524695062428936</v>
      </c>
      <c r="D91" t="s">
        <v>5</v>
      </c>
      <c r="E91" t="s">
        <v>5</v>
      </c>
      <c r="F91" t="s">
        <v>5</v>
      </c>
      <c r="G91" t="s">
        <v>11</v>
      </c>
    </row>
    <row r="92" spans="1:7" x14ac:dyDescent="0.2">
      <c r="A92" t="s">
        <v>30</v>
      </c>
      <c r="B92">
        <v>1320823</v>
      </c>
      <c r="C92" s="1">
        <v>30.131619448363416</v>
      </c>
      <c r="D92" t="s">
        <v>5</v>
      </c>
      <c r="E92" t="s">
        <v>5</v>
      </c>
      <c r="F92" t="s">
        <v>5</v>
      </c>
      <c r="G92" t="s">
        <v>11</v>
      </c>
    </row>
    <row r="93" spans="1:7" x14ac:dyDescent="0.2">
      <c r="A93" t="s">
        <v>30</v>
      </c>
      <c r="B93">
        <v>1320824</v>
      </c>
      <c r="C93" s="1">
        <v>28.737376613743663</v>
      </c>
      <c r="D93" t="s">
        <v>5</v>
      </c>
      <c r="E93" t="s">
        <v>5</v>
      </c>
      <c r="F93" t="s">
        <v>5</v>
      </c>
      <c r="G93" t="s">
        <v>11</v>
      </c>
    </row>
    <row r="94" spans="1:7" x14ac:dyDescent="0.2">
      <c r="A94" t="s">
        <v>30</v>
      </c>
      <c r="B94">
        <v>1320825</v>
      </c>
      <c r="C94" s="1">
        <v>28.547814961127283</v>
      </c>
      <c r="D94" t="s">
        <v>5</v>
      </c>
      <c r="E94" t="s">
        <v>5</v>
      </c>
      <c r="F94" t="s">
        <v>5</v>
      </c>
      <c r="G94" t="s">
        <v>11</v>
      </c>
    </row>
    <row r="95" spans="1:7" x14ac:dyDescent="0.2">
      <c r="A95" t="s">
        <v>30</v>
      </c>
      <c r="B95">
        <v>1320826</v>
      </c>
      <c r="C95" s="1">
        <v>28.892884252326866</v>
      </c>
      <c r="D95" t="s">
        <v>5</v>
      </c>
      <c r="E95" t="s">
        <v>5</v>
      </c>
      <c r="F95" t="s">
        <v>5</v>
      </c>
      <c r="G95" t="s">
        <v>11</v>
      </c>
    </row>
    <row r="96" spans="1:7" x14ac:dyDescent="0.2">
      <c r="A96" t="s">
        <v>30</v>
      </c>
      <c r="B96">
        <v>1320827</v>
      </c>
      <c r="C96" s="1">
        <v>29.097718798704641</v>
      </c>
      <c r="D96" t="s">
        <v>5</v>
      </c>
      <c r="E96" t="s">
        <v>5</v>
      </c>
      <c r="F96" t="s">
        <v>5</v>
      </c>
      <c r="G96" t="s">
        <v>11</v>
      </c>
    </row>
  </sheetData>
  <conditionalFormatting sqref="B1:B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9246C-ADB3-BA47-8972-F088F767B7B4}">
  <dimension ref="A1:C16"/>
  <sheetViews>
    <sheetView workbookViewId="0">
      <selection activeCell="F32" sqref="F32"/>
    </sheetView>
  </sheetViews>
  <sheetFormatPr baseColWidth="10" defaultRowHeight="16" x14ac:dyDescent="0.2"/>
  <cols>
    <col min="1" max="1" width="13.83203125" bestFit="1" customWidth="1"/>
  </cols>
  <sheetData>
    <row r="1" spans="1:3" ht="17" thickBot="1" x14ac:dyDescent="0.25">
      <c r="A1" s="117" t="s">
        <v>72</v>
      </c>
      <c r="B1" s="117"/>
      <c r="C1" s="117"/>
    </row>
    <row r="2" spans="1:3" ht="49" thickBot="1" x14ac:dyDescent="0.25">
      <c r="A2" s="106" t="s">
        <v>49</v>
      </c>
      <c r="B2" s="107" t="s">
        <v>50</v>
      </c>
      <c r="C2" s="107" t="s">
        <v>51</v>
      </c>
    </row>
    <row r="3" spans="1:3" ht="17" thickBot="1" x14ac:dyDescent="0.25">
      <c r="A3" s="114" t="s">
        <v>52</v>
      </c>
      <c r="B3" s="102" t="s">
        <v>66</v>
      </c>
      <c r="C3" s="102" t="s">
        <v>66</v>
      </c>
    </row>
    <row r="4" spans="1:3" ht="17" thickBot="1" x14ac:dyDescent="0.25">
      <c r="A4" s="115" t="s">
        <v>53</v>
      </c>
      <c r="B4" s="102" t="s">
        <v>66</v>
      </c>
      <c r="C4" s="102" t="s">
        <v>66</v>
      </c>
    </row>
    <row r="5" spans="1:3" ht="17" thickBot="1" x14ac:dyDescent="0.25">
      <c r="A5" s="115" t="s">
        <v>54</v>
      </c>
      <c r="B5" s="102" t="s">
        <v>66</v>
      </c>
      <c r="C5" s="105" t="s">
        <v>67</v>
      </c>
    </row>
    <row r="6" spans="1:3" ht="17" thickBot="1" x14ac:dyDescent="0.25">
      <c r="A6" s="115" t="s">
        <v>55</v>
      </c>
      <c r="B6" s="102" t="s">
        <v>66</v>
      </c>
      <c r="C6" s="105" t="s">
        <v>67</v>
      </c>
    </row>
    <row r="7" spans="1:3" ht="17" thickBot="1" x14ac:dyDescent="0.25">
      <c r="A7" s="116" t="s">
        <v>56</v>
      </c>
      <c r="B7" s="103" t="s">
        <v>66</v>
      </c>
      <c r="C7" s="103" t="s">
        <v>66</v>
      </c>
    </row>
    <row r="8" spans="1:3" ht="17" thickBot="1" x14ac:dyDescent="0.25">
      <c r="A8" s="115" t="s">
        <v>57</v>
      </c>
      <c r="B8" s="102" t="s">
        <v>66</v>
      </c>
      <c r="C8" s="102" t="s">
        <v>66</v>
      </c>
    </row>
    <row r="9" spans="1:3" ht="17" thickBot="1" x14ac:dyDescent="0.25">
      <c r="A9" s="115" t="s">
        <v>58</v>
      </c>
      <c r="B9" s="102" t="s">
        <v>66</v>
      </c>
      <c r="C9" s="102" t="s">
        <v>66</v>
      </c>
    </row>
    <row r="10" spans="1:3" ht="17" thickBot="1" x14ac:dyDescent="0.25">
      <c r="A10" s="115" t="s">
        <v>59</v>
      </c>
      <c r="B10" s="102" t="s">
        <v>66</v>
      </c>
      <c r="C10" s="102" t="s">
        <v>66</v>
      </c>
    </row>
    <row r="11" spans="1:3" ht="17" thickBot="1" x14ac:dyDescent="0.25">
      <c r="A11" s="115" t="s">
        <v>60</v>
      </c>
      <c r="B11" s="102" t="s">
        <v>66</v>
      </c>
      <c r="C11" s="102" t="s">
        <v>66</v>
      </c>
    </row>
    <row r="12" spans="1:3" ht="17" thickBot="1" x14ac:dyDescent="0.25">
      <c r="A12" s="115" t="s">
        <v>61</v>
      </c>
      <c r="B12" s="102" t="s">
        <v>66</v>
      </c>
      <c r="C12" s="102" t="s">
        <v>66</v>
      </c>
    </row>
    <row r="13" spans="1:3" ht="17" thickBot="1" x14ac:dyDescent="0.25">
      <c r="A13" s="115" t="s">
        <v>62</v>
      </c>
      <c r="B13" s="102" t="s">
        <v>66</v>
      </c>
      <c r="C13" s="102" t="s">
        <v>66</v>
      </c>
    </row>
    <row r="14" spans="1:3" ht="17" thickBot="1" x14ac:dyDescent="0.25">
      <c r="A14" s="115" t="s">
        <v>63</v>
      </c>
      <c r="B14" s="102" t="s">
        <v>66</v>
      </c>
      <c r="C14" s="102" t="s">
        <v>66</v>
      </c>
    </row>
    <row r="15" spans="1:3" ht="17" thickBot="1" x14ac:dyDescent="0.25">
      <c r="A15" s="115" t="s">
        <v>64</v>
      </c>
      <c r="B15" s="102" t="s">
        <v>66</v>
      </c>
      <c r="C15" s="102" t="s">
        <v>66</v>
      </c>
    </row>
    <row r="16" spans="1:3" ht="17" thickBot="1" x14ac:dyDescent="0.25">
      <c r="A16" s="115" t="s">
        <v>65</v>
      </c>
      <c r="B16" s="102" t="s">
        <v>66</v>
      </c>
      <c r="C16" s="102" t="s">
        <v>66</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Variance</vt:lpstr>
      <vt:lpstr>Benchmark Run 1</vt:lpstr>
      <vt:lpstr>Test Run 2</vt:lpstr>
      <vt:lpstr>Reagents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Alice Smith</dc:creator>
  <cp:lastModifiedBy>Alice Smith</cp:lastModifiedBy>
  <dcterms:created xsi:type="dcterms:W3CDTF">2024-09-13T16:44:21Z</dcterms:created>
  <dcterms:modified xsi:type="dcterms:W3CDTF">2024-09-14T12:32:57Z</dcterms:modified>
</cp:coreProperties>
</file>