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SU\Projects\lathyrus\data\edited\"/>
    </mc:Choice>
  </mc:AlternateContent>
  <bookViews>
    <workbookView xWindow="0" yWindow="0" windowWidth="23040" windowHeight="8760" xr2:uid="{1DAEEE7E-3A56-4450-A257-2BD1316E3F52}"/>
  </bookViews>
  <sheets>
    <sheet name="2016_Ali" sheetId="1" r:id="rId1"/>
    <sheet name="2017_Ali" sheetId="2" r:id="rId2"/>
  </sheets>
  <externalReferences>
    <externalReference r:id="rId3"/>
  </externalReferences>
  <definedNames>
    <definedName name="_xlnm._FilterDatabase" localSheetId="0" hidden="1">'2016_Ali'!$BG$1:$BG$174</definedName>
    <definedName name="_xlnm._FilterDatabase" localSheetId="1" hidden="1">'2017_Ali'!$CK$1:$CK$192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AV4" i="2"/>
  <c r="AW4" i="2" s="1"/>
  <c r="BQ4" i="2" s="1"/>
  <c r="BD4" i="2"/>
  <c r="BE4" i="2"/>
  <c r="BP4" i="2" s="1"/>
  <c r="BJ4" i="2"/>
  <c r="BK4" i="2"/>
  <c r="BL4" i="2"/>
  <c r="BM4" i="2"/>
  <c r="BN4" i="2"/>
  <c r="BO4" i="2"/>
  <c r="CB4" i="2"/>
  <c r="CC4" i="2"/>
  <c r="CD4" i="2"/>
  <c r="CE4" i="2"/>
  <c r="CF4" i="2"/>
  <c r="CG4" i="2"/>
  <c r="CH4" i="2"/>
  <c r="D5" i="2"/>
  <c r="AV5" i="2"/>
  <c r="AW5" i="2"/>
  <c r="BD5" i="2"/>
  <c r="BE5" i="2"/>
  <c r="BK5" i="2" s="1"/>
  <c r="BJ5" i="2"/>
  <c r="BL5" i="2"/>
  <c r="BM5" i="2"/>
  <c r="BN5" i="2"/>
  <c r="BO5" i="2"/>
  <c r="BP5" i="2"/>
  <c r="CB5" i="2"/>
  <c r="CC5" i="2"/>
  <c r="CD5" i="2"/>
  <c r="CE5" i="2"/>
  <c r="CF5" i="2"/>
  <c r="CG5" i="2"/>
  <c r="CH5" i="2"/>
  <c r="D6" i="2"/>
  <c r="AV6" i="2"/>
  <c r="AW6" i="2"/>
  <c r="BQ6" i="2" s="1"/>
  <c r="BD6" i="2"/>
  <c r="BJ6" i="2"/>
  <c r="BK6" i="2"/>
  <c r="BL6" i="2"/>
  <c r="BM6" i="2"/>
  <c r="BN6" i="2"/>
  <c r="BO6" i="2"/>
  <c r="BP6" i="2"/>
  <c r="CB6" i="2"/>
  <c r="CC6" i="2"/>
  <c r="CD6" i="2"/>
  <c r="CE6" i="2"/>
  <c r="CF6" i="2"/>
  <c r="CG6" i="2"/>
  <c r="CH6" i="2"/>
  <c r="D7" i="2"/>
  <c r="AV7" i="2"/>
  <c r="AW7" i="2"/>
  <c r="BQ7" i="2" s="1"/>
  <c r="BD7" i="2"/>
  <c r="BJ7" i="2"/>
  <c r="BK7" i="2"/>
  <c r="BL7" i="2"/>
  <c r="BM7" i="2"/>
  <c r="BN7" i="2"/>
  <c r="BO7" i="2"/>
  <c r="BP7" i="2"/>
  <c r="CB7" i="2"/>
  <c r="CC7" i="2"/>
  <c r="CD7" i="2"/>
  <c r="CE7" i="2"/>
  <c r="CF7" i="2"/>
  <c r="CG7" i="2"/>
  <c r="CH7" i="2"/>
  <c r="D8" i="2"/>
  <c r="AV8" i="2"/>
  <c r="AW8" i="2" s="1"/>
  <c r="BQ8" i="2" s="1"/>
  <c r="BD8" i="2"/>
  <c r="BE8" i="2"/>
  <c r="BF8" i="2"/>
  <c r="BJ8" i="2"/>
  <c r="BK8" i="2"/>
  <c r="BL8" i="2"/>
  <c r="BM8" i="2"/>
  <c r="BN8" i="2"/>
  <c r="BO8" i="2"/>
  <c r="BP8" i="2"/>
  <c r="CB8" i="2"/>
  <c r="CC8" i="2"/>
  <c r="CD8" i="2"/>
  <c r="CE8" i="2"/>
  <c r="CF8" i="2"/>
  <c r="CG8" i="2"/>
  <c r="CH8" i="2"/>
  <c r="D9" i="2"/>
  <c r="AV9" i="2"/>
  <c r="AW9" i="2"/>
  <c r="AZ9" i="2"/>
  <c r="BD9" i="2"/>
  <c r="BF9" i="2" s="1"/>
  <c r="BL9" i="2" s="1"/>
  <c r="BE9" i="2"/>
  <c r="BK9" i="2" s="1"/>
  <c r="BM9" i="2"/>
  <c r="BN9" i="2"/>
  <c r="BO9" i="2"/>
  <c r="CB9" i="2"/>
  <c r="CC9" i="2"/>
  <c r="CD9" i="2"/>
  <c r="CE9" i="2"/>
  <c r="CF9" i="2"/>
  <c r="CG9" i="2"/>
  <c r="CH9" i="2"/>
  <c r="D10" i="2"/>
  <c r="AV10" i="2"/>
  <c r="AW10" i="2"/>
  <c r="BQ10" i="2" s="1"/>
  <c r="BD10" i="2"/>
  <c r="BE10" i="2"/>
  <c r="BF10" i="2"/>
  <c r="BL10" i="2" s="1"/>
  <c r="BG10" i="2"/>
  <c r="BH10" i="2"/>
  <c r="BN10" i="2" s="1"/>
  <c r="BI10" i="2"/>
  <c r="BJ10" i="2"/>
  <c r="BK10" i="2"/>
  <c r="BM10" i="2"/>
  <c r="BO10" i="2"/>
  <c r="BP10" i="2"/>
  <c r="CB10" i="2"/>
  <c r="CC10" i="2"/>
  <c r="CD10" i="2"/>
  <c r="CE10" i="2"/>
  <c r="CF10" i="2"/>
  <c r="CG10" i="2"/>
  <c r="CH10" i="2"/>
  <c r="D11" i="2"/>
  <c r="AV11" i="2"/>
  <c r="AW11" i="2"/>
  <c r="BD11" i="2"/>
  <c r="BE11" i="2"/>
  <c r="BF11" i="2"/>
  <c r="BP11" i="2" s="1"/>
  <c r="BJ11" i="2"/>
  <c r="BK11" i="2"/>
  <c r="BM11" i="2"/>
  <c r="BN11" i="2"/>
  <c r="BO11" i="2"/>
  <c r="BT11" i="2"/>
  <c r="BU11" i="2"/>
  <c r="BV11" i="2"/>
  <c r="CB11" i="2"/>
  <c r="CC11" i="2"/>
  <c r="CD11" i="2"/>
  <c r="CE11" i="2"/>
  <c r="CF11" i="2"/>
  <c r="CG11" i="2"/>
  <c r="CH11" i="2"/>
  <c r="D12" i="2"/>
  <c r="AV12" i="2"/>
  <c r="AW12" i="2" s="1"/>
  <c r="BJ12" i="2"/>
  <c r="BK12" i="2"/>
  <c r="BL12" i="2"/>
  <c r="BM12" i="2"/>
  <c r="BN12" i="2"/>
  <c r="BO12" i="2"/>
  <c r="BP12" i="2"/>
  <c r="CB12" i="2"/>
  <c r="CC12" i="2"/>
  <c r="CD12" i="2"/>
  <c r="CE12" i="2"/>
  <c r="CF12" i="2"/>
  <c r="CG12" i="2"/>
  <c r="CH12" i="2"/>
  <c r="D13" i="2"/>
  <c r="AV13" i="2"/>
  <c r="AW13" i="2"/>
  <c r="BJ13" i="2"/>
  <c r="BK13" i="2"/>
  <c r="BL13" i="2"/>
  <c r="BM13" i="2"/>
  <c r="BN13" i="2"/>
  <c r="BO13" i="2"/>
  <c r="CB13" i="2"/>
  <c r="CC13" i="2"/>
  <c r="CD13" i="2"/>
  <c r="CE13" i="2"/>
  <c r="CF13" i="2"/>
  <c r="CG13" i="2"/>
  <c r="CH13" i="2"/>
  <c r="D14" i="2"/>
  <c r="AV14" i="2"/>
  <c r="AW14" i="2"/>
  <c r="BD14" i="2"/>
  <c r="BE14" i="2"/>
  <c r="BK14" i="2" s="1"/>
  <c r="BF14" i="2"/>
  <c r="BL14" i="2" s="1"/>
  <c r="BG14" i="2"/>
  <c r="BM14" i="2" s="1"/>
  <c r="BH14" i="2"/>
  <c r="BN14" i="2" s="1"/>
  <c r="BJ14" i="2"/>
  <c r="BO14" i="2"/>
  <c r="BQ14" i="2"/>
  <c r="CB14" i="2"/>
  <c r="CC14" i="2"/>
  <c r="CD14" i="2"/>
  <c r="CE14" i="2"/>
  <c r="CF14" i="2"/>
  <c r="CG14" i="2"/>
  <c r="CH14" i="2"/>
  <c r="D15" i="2"/>
  <c r="AV15" i="2"/>
  <c r="AW15" i="2" s="1"/>
  <c r="BQ15" i="2" s="1"/>
  <c r="BD15" i="2"/>
  <c r="BP15" i="2" s="1"/>
  <c r="BK15" i="2"/>
  <c r="BL15" i="2"/>
  <c r="BM15" i="2"/>
  <c r="BN15" i="2"/>
  <c r="BO15" i="2"/>
  <c r="CB15" i="2"/>
  <c r="CC15" i="2"/>
  <c r="CD15" i="2"/>
  <c r="CE15" i="2"/>
  <c r="CF15" i="2"/>
  <c r="CG15" i="2"/>
  <c r="CH15" i="2"/>
  <c r="D16" i="2"/>
  <c r="AV16" i="2"/>
  <c r="AW16" i="2"/>
  <c r="BD16" i="2"/>
  <c r="BP16" i="2" s="1"/>
  <c r="BK16" i="2"/>
  <c r="BL16" i="2"/>
  <c r="BM16" i="2"/>
  <c r="BN16" i="2"/>
  <c r="BO16" i="2"/>
  <c r="BQ16" i="2"/>
  <c r="CB16" i="2"/>
  <c r="CC16" i="2"/>
  <c r="CD16" i="2"/>
  <c r="CE16" i="2"/>
  <c r="CF16" i="2"/>
  <c r="CG16" i="2"/>
  <c r="CH16" i="2"/>
  <c r="D17" i="2"/>
  <c r="AV17" i="2"/>
  <c r="AW17" i="2"/>
  <c r="BQ17" i="2" s="1"/>
  <c r="BD17" i="2"/>
  <c r="BE17" i="2"/>
  <c r="BK17" i="2" s="1"/>
  <c r="BJ17" i="2"/>
  <c r="BL17" i="2"/>
  <c r="BM17" i="2"/>
  <c r="BN17" i="2"/>
  <c r="BO17" i="2"/>
  <c r="BP17" i="2"/>
  <c r="CB17" i="2"/>
  <c r="CC17" i="2"/>
  <c r="CD17" i="2"/>
  <c r="CE17" i="2"/>
  <c r="CF17" i="2"/>
  <c r="CG17" i="2"/>
  <c r="CH17" i="2"/>
  <c r="D18" i="2"/>
  <c r="AV18" i="2"/>
  <c r="AW18" i="2" s="1"/>
  <c r="BJ18" i="2"/>
  <c r="BK18" i="2"/>
  <c r="BL18" i="2"/>
  <c r="BM18" i="2"/>
  <c r="BN18" i="2"/>
  <c r="BO18" i="2"/>
  <c r="BP18" i="2"/>
  <c r="CB18" i="2"/>
  <c r="CC18" i="2"/>
  <c r="CD18" i="2"/>
  <c r="CE18" i="2"/>
  <c r="CF18" i="2"/>
  <c r="CG18" i="2"/>
  <c r="CH18" i="2"/>
  <c r="D19" i="2"/>
  <c r="AV19" i="2"/>
  <c r="AW19" i="2"/>
  <c r="BJ19" i="2"/>
  <c r="BK19" i="2"/>
  <c r="BL19" i="2"/>
  <c r="BM19" i="2"/>
  <c r="BN19" i="2"/>
  <c r="BO19" i="2"/>
  <c r="BP19" i="2"/>
  <c r="BQ19" i="2"/>
  <c r="BT19" i="2"/>
  <c r="BU19" i="2"/>
  <c r="BV19" i="2"/>
  <c r="CB19" i="2"/>
  <c r="CC19" i="2"/>
  <c r="CD19" i="2"/>
  <c r="CE19" i="2"/>
  <c r="CF19" i="2"/>
  <c r="CG19" i="2"/>
  <c r="CH19" i="2"/>
  <c r="D20" i="2"/>
  <c r="AV20" i="2"/>
  <c r="AW20" i="2" s="1"/>
  <c r="BQ20" i="2" s="1"/>
  <c r="BD20" i="2"/>
  <c r="BP20" i="2" s="1"/>
  <c r="BK20" i="2"/>
  <c r="BL20" i="2"/>
  <c r="BM20" i="2"/>
  <c r="BN20" i="2"/>
  <c r="BO20" i="2"/>
  <c r="CB20" i="2"/>
  <c r="CC20" i="2"/>
  <c r="CD20" i="2"/>
  <c r="CE20" i="2"/>
  <c r="CF20" i="2"/>
  <c r="CG20" i="2"/>
  <c r="CH20" i="2"/>
  <c r="D21" i="2"/>
  <c r="AV21" i="2"/>
  <c r="AW21" i="2"/>
  <c r="BD21" i="2"/>
  <c r="BE21" i="2"/>
  <c r="BK21" i="2" s="1"/>
  <c r="BJ21" i="2"/>
  <c r="BL21" i="2"/>
  <c r="BM21" i="2"/>
  <c r="BN21" i="2"/>
  <c r="BO21" i="2"/>
  <c r="BP21" i="2"/>
  <c r="BQ21" i="2"/>
  <c r="CB21" i="2"/>
  <c r="CC21" i="2"/>
  <c r="CD21" i="2"/>
  <c r="CE21" i="2"/>
  <c r="CF21" i="2"/>
  <c r="CG21" i="2"/>
  <c r="CH21" i="2"/>
  <c r="D22" i="2"/>
  <c r="AV22" i="2"/>
  <c r="AW22" i="2" s="1"/>
  <c r="BQ22" i="2" s="1"/>
  <c r="BD22" i="2"/>
  <c r="BE22" i="2"/>
  <c r="BP22" i="2" s="1"/>
  <c r="BJ22" i="2"/>
  <c r="BL22" i="2"/>
  <c r="BM22" i="2"/>
  <c r="BN22" i="2"/>
  <c r="BO22" i="2"/>
  <c r="CB22" i="2"/>
  <c r="CC22" i="2"/>
  <c r="CD22" i="2"/>
  <c r="CE22" i="2"/>
  <c r="CF22" i="2"/>
  <c r="CG22" i="2"/>
  <c r="CH22" i="2"/>
  <c r="D23" i="2"/>
  <c r="AV23" i="2"/>
  <c r="AW23" i="2"/>
  <c r="BD23" i="2"/>
  <c r="BE23" i="2"/>
  <c r="BK23" i="2" s="1"/>
  <c r="BJ23" i="2"/>
  <c r="BL23" i="2"/>
  <c r="BM23" i="2"/>
  <c r="BN23" i="2"/>
  <c r="BO23" i="2"/>
  <c r="BP23" i="2"/>
  <c r="BT23" i="2"/>
  <c r="BU23" i="2"/>
  <c r="BV23" i="2"/>
  <c r="CB23" i="2"/>
  <c r="CC23" i="2"/>
  <c r="CD23" i="2"/>
  <c r="CE23" i="2"/>
  <c r="CF23" i="2"/>
  <c r="CG23" i="2"/>
  <c r="CH23" i="2"/>
  <c r="CK23" i="2"/>
  <c r="D24" i="2"/>
  <c r="AV24" i="2"/>
  <c r="AW24" i="2" s="1"/>
  <c r="BQ24" i="2" s="1"/>
  <c r="BD24" i="2"/>
  <c r="BP24" i="2" s="1"/>
  <c r="BJ24" i="2"/>
  <c r="BK24" i="2"/>
  <c r="BL24" i="2"/>
  <c r="BM24" i="2"/>
  <c r="BN24" i="2"/>
  <c r="BO24" i="2"/>
  <c r="CB24" i="2"/>
  <c r="CC24" i="2"/>
  <c r="CD24" i="2"/>
  <c r="CE24" i="2"/>
  <c r="CF24" i="2"/>
  <c r="CG24" i="2"/>
  <c r="CH24" i="2"/>
  <c r="D25" i="2"/>
  <c r="AV25" i="2"/>
  <c r="AW25" i="2" s="1"/>
  <c r="BQ25" i="2" s="1"/>
  <c r="BD25" i="2"/>
  <c r="BP25" i="2" s="1"/>
  <c r="BK25" i="2"/>
  <c r="BL25" i="2"/>
  <c r="BM25" i="2"/>
  <c r="BN25" i="2"/>
  <c r="BO25" i="2"/>
  <c r="CB25" i="2"/>
  <c r="CC25" i="2"/>
  <c r="CD25" i="2"/>
  <c r="CE25" i="2"/>
  <c r="CF25" i="2"/>
  <c r="CG25" i="2"/>
  <c r="CH25" i="2"/>
  <c r="D26" i="2"/>
  <c r="AV26" i="2"/>
  <c r="AW26" i="2" s="1"/>
  <c r="BJ26" i="2"/>
  <c r="BK26" i="2"/>
  <c r="BL26" i="2"/>
  <c r="BM26" i="2"/>
  <c r="BN26" i="2"/>
  <c r="BO26" i="2"/>
  <c r="BP26" i="2"/>
  <c r="CB26" i="2"/>
  <c r="CC26" i="2"/>
  <c r="CD26" i="2"/>
  <c r="CE26" i="2"/>
  <c r="CF26" i="2"/>
  <c r="CG26" i="2"/>
  <c r="CH26" i="2"/>
  <c r="D27" i="2"/>
  <c r="AV27" i="2"/>
  <c r="AW27" i="2"/>
  <c r="BQ27" i="2" s="1"/>
  <c r="BD27" i="2"/>
  <c r="BJ27" i="2"/>
  <c r="BK27" i="2"/>
  <c r="BL27" i="2"/>
  <c r="BM27" i="2"/>
  <c r="BN27" i="2"/>
  <c r="BO27" i="2"/>
  <c r="BP27" i="2"/>
  <c r="CB27" i="2"/>
  <c r="CC27" i="2"/>
  <c r="CD27" i="2"/>
  <c r="CE27" i="2"/>
  <c r="CF27" i="2"/>
  <c r="CG27" i="2"/>
  <c r="CH27" i="2"/>
  <c r="D28" i="2"/>
  <c r="AV28" i="2"/>
  <c r="AW28" i="2"/>
  <c r="BJ28" i="2"/>
  <c r="BK28" i="2"/>
  <c r="BL28" i="2"/>
  <c r="BM28" i="2"/>
  <c r="BN28" i="2"/>
  <c r="BO28" i="2"/>
  <c r="CB28" i="2"/>
  <c r="CC28" i="2"/>
  <c r="CD28" i="2"/>
  <c r="CE28" i="2"/>
  <c r="CF28" i="2"/>
  <c r="CG28" i="2"/>
  <c r="CH28" i="2"/>
  <c r="D29" i="2"/>
  <c r="AV29" i="2"/>
  <c r="AW29" i="2"/>
  <c r="BQ29" i="2" s="1"/>
  <c r="BD29" i="2"/>
  <c r="BJ29" i="2"/>
  <c r="BK29" i="2"/>
  <c r="BL29" i="2"/>
  <c r="BM29" i="2"/>
  <c r="BN29" i="2"/>
  <c r="BO29" i="2"/>
  <c r="BP29" i="2"/>
  <c r="CB29" i="2"/>
  <c r="CC29" i="2"/>
  <c r="CD29" i="2"/>
  <c r="CE29" i="2"/>
  <c r="CF29" i="2"/>
  <c r="CG29" i="2"/>
  <c r="CH29" i="2"/>
  <c r="D30" i="2"/>
  <c r="AV30" i="2"/>
  <c r="AW30" i="2" s="1"/>
  <c r="BD30" i="2"/>
  <c r="BJ30" i="2"/>
  <c r="BK30" i="2"/>
  <c r="BL30" i="2"/>
  <c r="BM30" i="2"/>
  <c r="BN30" i="2"/>
  <c r="BO30" i="2"/>
  <c r="BP30" i="2"/>
  <c r="CB30" i="2"/>
  <c r="CC30" i="2"/>
  <c r="CD30" i="2"/>
  <c r="CE30" i="2"/>
  <c r="CF30" i="2"/>
  <c r="CG30" i="2"/>
  <c r="CH30" i="2"/>
  <c r="D31" i="2"/>
  <c r="AV31" i="2"/>
  <c r="AW31" i="2"/>
  <c r="BQ31" i="2" s="1"/>
  <c r="BD31" i="2"/>
  <c r="BE31" i="2"/>
  <c r="BP31" i="2" s="1"/>
  <c r="BJ31" i="2"/>
  <c r="BL31" i="2"/>
  <c r="BM31" i="2"/>
  <c r="BN31" i="2"/>
  <c r="BO31" i="2"/>
  <c r="CB31" i="2"/>
  <c r="CC31" i="2"/>
  <c r="CD31" i="2"/>
  <c r="CE31" i="2"/>
  <c r="CF31" i="2"/>
  <c r="CG31" i="2"/>
  <c r="CH31" i="2"/>
  <c r="D32" i="2"/>
  <c r="AV32" i="2"/>
  <c r="AW32" i="2" s="1"/>
  <c r="BQ32" i="2" s="1"/>
  <c r="BD32" i="2"/>
  <c r="BJ32" i="2" s="1"/>
  <c r="BE32" i="2"/>
  <c r="BK32" i="2"/>
  <c r="BL32" i="2"/>
  <c r="BM32" i="2"/>
  <c r="BN32" i="2"/>
  <c r="BO32" i="2"/>
  <c r="BP32" i="2"/>
  <c r="CB32" i="2"/>
  <c r="CC32" i="2"/>
  <c r="CD32" i="2"/>
  <c r="CE32" i="2"/>
  <c r="CF32" i="2"/>
  <c r="CG32" i="2"/>
  <c r="CH32" i="2"/>
  <c r="D33" i="2"/>
  <c r="AV33" i="2"/>
  <c r="AW33" i="2"/>
  <c r="BD33" i="2"/>
  <c r="BJ33" i="2"/>
  <c r="BK33" i="2"/>
  <c r="BL33" i="2"/>
  <c r="BM33" i="2"/>
  <c r="BN33" i="2"/>
  <c r="BO33" i="2"/>
  <c r="BP33" i="2"/>
  <c r="CB33" i="2"/>
  <c r="CC33" i="2"/>
  <c r="CD33" i="2"/>
  <c r="CE33" i="2"/>
  <c r="CF33" i="2"/>
  <c r="CG33" i="2"/>
  <c r="CH33" i="2"/>
  <c r="D34" i="2"/>
  <c r="AV34" i="2"/>
  <c r="AW34" i="2"/>
  <c r="BD34" i="2"/>
  <c r="BP34" i="2" s="1"/>
  <c r="BK34" i="2"/>
  <c r="BL34" i="2"/>
  <c r="BM34" i="2"/>
  <c r="BN34" i="2"/>
  <c r="BO34" i="2"/>
  <c r="BQ34" i="2"/>
  <c r="CB34" i="2"/>
  <c r="CC34" i="2"/>
  <c r="CD34" i="2"/>
  <c r="CE34" i="2"/>
  <c r="CF34" i="2"/>
  <c r="CG34" i="2"/>
  <c r="CH34" i="2"/>
  <c r="D35" i="2"/>
  <c r="AV35" i="2"/>
  <c r="AW35" i="2"/>
  <c r="BQ35" i="2" s="1"/>
  <c r="BD35" i="2"/>
  <c r="BJ35" i="2" s="1"/>
  <c r="BE35" i="2"/>
  <c r="BF35" i="2"/>
  <c r="BL35" i="2" s="1"/>
  <c r="BG35" i="2"/>
  <c r="BK35" i="2"/>
  <c r="BM35" i="2"/>
  <c r="BN35" i="2"/>
  <c r="BO35" i="2"/>
  <c r="BP35" i="2"/>
  <c r="CB35" i="2"/>
  <c r="CC35" i="2"/>
  <c r="CD35" i="2"/>
  <c r="CE35" i="2"/>
  <c r="CF35" i="2"/>
  <c r="CG35" i="2"/>
  <c r="CH35" i="2"/>
  <c r="D36" i="2"/>
  <c r="AV36" i="2"/>
  <c r="AW36" i="2"/>
  <c r="BJ36" i="2"/>
  <c r="BK36" i="2"/>
  <c r="BL36" i="2"/>
  <c r="BM36" i="2"/>
  <c r="BN36" i="2"/>
  <c r="BO36" i="2"/>
  <c r="BP36" i="2"/>
  <c r="CB36" i="2"/>
  <c r="CC36" i="2"/>
  <c r="CD36" i="2"/>
  <c r="CE36" i="2"/>
  <c r="CF36" i="2"/>
  <c r="CG36" i="2"/>
  <c r="CH36" i="2"/>
  <c r="D37" i="2"/>
  <c r="AV37" i="2"/>
  <c r="AW37" i="2" s="1"/>
  <c r="BQ37" i="2" s="1"/>
  <c r="BD37" i="2"/>
  <c r="BJ37" i="2" s="1"/>
  <c r="BE37" i="2"/>
  <c r="BK37" i="2"/>
  <c r="BL37" i="2"/>
  <c r="BM37" i="2"/>
  <c r="BN37" i="2"/>
  <c r="BO37" i="2"/>
  <c r="BP37" i="2"/>
  <c r="CB37" i="2"/>
  <c r="CC37" i="2"/>
  <c r="CD37" i="2"/>
  <c r="CE37" i="2"/>
  <c r="CF37" i="2"/>
  <c r="CG37" i="2"/>
  <c r="CH37" i="2"/>
  <c r="D38" i="2"/>
  <c r="AV38" i="2"/>
  <c r="AW38" i="2"/>
  <c r="BQ38" i="2" s="1"/>
  <c r="BD38" i="2"/>
  <c r="BJ38" i="2"/>
  <c r="BK38" i="2"/>
  <c r="BL38" i="2"/>
  <c r="BM38" i="2"/>
  <c r="BN38" i="2"/>
  <c r="BO38" i="2"/>
  <c r="BP38" i="2"/>
  <c r="CB38" i="2"/>
  <c r="CC38" i="2"/>
  <c r="CD38" i="2"/>
  <c r="CE38" i="2"/>
  <c r="CF38" i="2"/>
  <c r="CG38" i="2"/>
  <c r="CH38" i="2"/>
  <c r="D39" i="2"/>
  <c r="AV39" i="2"/>
  <c r="AW39" i="2"/>
  <c r="BD39" i="2"/>
  <c r="BJ39" i="2"/>
  <c r="BK39" i="2"/>
  <c r="BL39" i="2"/>
  <c r="BM39" i="2"/>
  <c r="BN39" i="2"/>
  <c r="BO39" i="2"/>
  <c r="BP39" i="2"/>
  <c r="CB39" i="2"/>
  <c r="CC39" i="2"/>
  <c r="CD39" i="2"/>
  <c r="CE39" i="2"/>
  <c r="CF39" i="2"/>
  <c r="CG39" i="2"/>
  <c r="CH39" i="2"/>
  <c r="D40" i="2"/>
  <c r="AV40" i="2"/>
  <c r="AW40" i="2"/>
  <c r="BQ40" i="2" s="1"/>
  <c r="BD40" i="2"/>
  <c r="BJ40" i="2" s="1"/>
  <c r="BK40" i="2"/>
  <c r="BL40" i="2"/>
  <c r="BM40" i="2"/>
  <c r="BN40" i="2"/>
  <c r="BO40" i="2"/>
  <c r="BP40" i="2"/>
  <c r="CB40" i="2"/>
  <c r="CC40" i="2"/>
  <c r="CD40" i="2"/>
  <c r="CE40" i="2"/>
  <c r="CF40" i="2"/>
  <c r="CG40" i="2"/>
  <c r="CH40" i="2"/>
  <c r="D41" i="2"/>
  <c r="AV41" i="2"/>
  <c r="AW41" i="2"/>
  <c r="BQ41" i="2" s="1"/>
  <c r="BD41" i="2"/>
  <c r="BJ41" i="2"/>
  <c r="BK41" i="2"/>
  <c r="BL41" i="2"/>
  <c r="BM41" i="2"/>
  <c r="BN41" i="2"/>
  <c r="BO41" i="2"/>
  <c r="BP41" i="2"/>
  <c r="CB41" i="2"/>
  <c r="CC41" i="2"/>
  <c r="CD41" i="2"/>
  <c r="CE41" i="2"/>
  <c r="CF41" i="2"/>
  <c r="CG41" i="2"/>
  <c r="CH41" i="2"/>
  <c r="D42" i="2"/>
  <c r="AV42" i="2"/>
  <c r="AW42" i="2"/>
  <c r="BQ42" i="2" s="1"/>
  <c r="BD42" i="2"/>
  <c r="BJ42" i="2"/>
  <c r="BK42" i="2"/>
  <c r="BL42" i="2"/>
  <c r="BM42" i="2"/>
  <c r="BN42" i="2"/>
  <c r="BO42" i="2"/>
  <c r="BP42" i="2"/>
  <c r="CB42" i="2"/>
  <c r="CC42" i="2"/>
  <c r="CD42" i="2"/>
  <c r="CE42" i="2"/>
  <c r="CF42" i="2"/>
  <c r="CG42" i="2"/>
  <c r="CH42" i="2"/>
  <c r="D43" i="2"/>
  <c r="AV43" i="2"/>
  <c r="AW43" i="2" s="1"/>
  <c r="BQ43" i="2" s="1"/>
  <c r="BD43" i="2"/>
  <c r="BJ43" i="2"/>
  <c r="BK43" i="2"/>
  <c r="BL43" i="2"/>
  <c r="BM43" i="2"/>
  <c r="BN43" i="2"/>
  <c r="BO43" i="2"/>
  <c r="BP43" i="2"/>
  <c r="CB43" i="2"/>
  <c r="CC43" i="2"/>
  <c r="CD43" i="2"/>
  <c r="CE43" i="2"/>
  <c r="CF43" i="2"/>
  <c r="CG43" i="2"/>
  <c r="CH43" i="2"/>
  <c r="D44" i="2"/>
  <c r="AV44" i="2"/>
  <c r="AW44" i="2" s="1"/>
  <c r="BQ44" i="2" s="1"/>
  <c r="BD44" i="2"/>
  <c r="BE44" i="2"/>
  <c r="BK44" i="2" s="1"/>
  <c r="BF44" i="2"/>
  <c r="BL44" i="2" s="1"/>
  <c r="BJ44" i="2"/>
  <c r="BM44" i="2"/>
  <c r="BN44" i="2"/>
  <c r="BO44" i="2"/>
  <c r="BP44" i="2"/>
  <c r="CB44" i="2"/>
  <c r="CC44" i="2"/>
  <c r="CD44" i="2"/>
  <c r="CE44" i="2"/>
  <c r="CF44" i="2"/>
  <c r="CG44" i="2"/>
  <c r="CH44" i="2"/>
  <c r="D45" i="2"/>
  <c r="AV45" i="2"/>
  <c r="AW45" i="2" s="1"/>
  <c r="BQ45" i="2" s="1"/>
  <c r="BD45" i="2"/>
  <c r="BJ45" i="2"/>
  <c r="BK45" i="2"/>
  <c r="BL45" i="2"/>
  <c r="BM45" i="2"/>
  <c r="BN45" i="2"/>
  <c r="BO45" i="2"/>
  <c r="BP45" i="2"/>
  <c r="CB45" i="2"/>
  <c r="CC45" i="2"/>
  <c r="CD45" i="2"/>
  <c r="CE45" i="2"/>
  <c r="CF45" i="2"/>
  <c r="CG45" i="2"/>
  <c r="CH45" i="2"/>
  <c r="D46" i="2"/>
  <c r="AV46" i="2"/>
  <c r="AW46" i="2" s="1"/>
  <c r="BJ46" i="2"/>
  <c r="BK46" i="2"/>
  <c r="BL46" i="2"/>
  <c r="BM46" i="2"/>
  <c r="BN46" i="2"/>
  <c r="BO46" i="2"/>
  <c r="BP46" i="2"/>
  <c r="CB46" i="2"/>
  <c r="CC46" i="2"/>
  <c r="CD46" i="2"/>
  <c r="CE46" i="2"/>
  <c r="CF46" i="2"/>
  <c r="CG46" i="2"/>
  <c r="CH46" i="2"/>
  <c r="D47" i="2"/>
  <c r="AV47" i="2"/>
  <c r="AW47" i="2"/>
  <c r="BJ47" i="2"/>
  <c r="BK47" i="2"/>
  <c r="BL47" i="2"/>
  <c r="BM47" i="2"/>
  <c r="BN47" i="2"/>
  <c r="BO47" i="2"/>
  <c r="BP47" i="2"/>
  <c r="BT47" i="2"/>
  <c r="BU47" i="2"/>
  <c r="BV47" i="2"/>
  <c r="CB47" i="2"/>
  <c r="CC47" i="2"/>
  <c r="CD47" i="2"/>
  <c r="CE47" i="2"/>
  <c r="CF47" i="2"/>
  <c r="CG47" i="2"/>
  <c r="CH47" i="2"/>
  <c r="D48" i="2"/>
  <c r="AV48" i="2"/>
  <c r="AW48" i="2" s="1"/>
  <c r="BQ48" i="2" s="1"/>
  <c r="BD48" i="2"/>
  <c r="BE48" i="2"/>
  <c r="BP48" i="2" s="1"/>
  <c r="BJ48" i="2"/>
  <c r="BL48" i="2"/>
  <c r="BM48" i="2"/>
  <c r="BN48" i="2"/>
  <c r="BO48" i="2"/>
  <c r="CB48" i="2"/>
  <c r="CC48" i="2"/>
  <c r="CD48" i="2"/>
  <c r="CE48" i="2"/>
  <c r="CF48" i="2"/>
  <c r="CG48" i="2"/>
  <c r="CH48" i="2"/>
  <c r="D49" i="2"/>
  <c r="AV49" i="2"/>
  <c r="AW49" i="2"/>
  <c r="BD49" i="2"/>
  <c r="BP49" i="2" s="1"/>
  <c r="BK49" i="2"/>
  <c r="BL49" i="2"/>
  <c r="BM49" i="2"/>
  <c r="BN49" i="2"/>
  <c r="BO49" i="2"/>
  <c r="BQ49" i="2"/>
  <c r="CB49" i="2"/>
  <c r="CC49" i="2"/>
  <c r="CD49" i="2"/>
  <c r="CE49" i="2"/>
  <c r="CF49" i="2"/>
  <c r="CG49" i="2"/>
  <c r="CH49" i="2"/>
  <c r="D50" i="2"/>
  <c r="AV50" i="2"/>
  <c r="AW50" i="2"/>
  <c r="BJ50" i="2"/>
  <c r="BK50" i="2"/>
  <c r="BL50" i="2"/>
  <c r="BM50" i="2"/>
  <c r="BN50" i="2"/>
  <c r="BO50" i="2"/>
  <c r="CB50" i="2"/>
  <c r="CC50" i="2"/>
  <c r="CD50" i="2"/>
  <c r="CE50" i="2"/>
  <c r="CF50" i="2"/>
  <c r="CG50" i="2"/>
  <c r="CH50" i="2"/>
  <c r="D51" i="2"/>
  <c r="AV51" i="2"/>
  <c r="AW51" i="2"/>
  <c r="BQ51" i="2" s="1"/>
  <c r="BD51" i="2"/>
  <c r="BE51" i="2"/>
  <c r="BJ51" i="2"/>
  <c r="BK51" i="2"/>
  <c r="BL51" i="2"/>
  <c r="BM51" i="2"/>
  <c r="BN51" i="2"/>
  <c r="BO51" i="2"/>
  <c r="BP51" i="2"/>
  <c r="CB51" i="2"/>
  <c r="CC51" i="2"/>
  <c r="CD51" i="2"/>
  <c r="CE51" i="2"/>
  <c r="CF51" i="2"/>
  <c r="CG51" i="2"/>
  <c r="CH51" i="2"/>
  <c r="D52" i="2"/>
  <c r="AV52" i="2"/>
  <c r="AW52" i="2" s="1"/>
  <c r="AZ52" i="2"/>
  <c r="BL52" i="2" s="1"/>
  <c r="BF52" i="2"/>
  <c r="BP52" i="2" s="1"/>
  <c r="BJ52" i="2"/>
  <c r="BK52" i="2"/>
  <c r="BM52" i="2"/>
  <c r="BN52" i="2"/>
  <c r="BO52" i="2"/>
  <c r="CB52" i="2"/>
  <c r="CC52" i="2"/>
  <c r="CD52" i="2"/>
  <c r="CE52" i="2"/>
  <c r="CF52" i="2"/>
  <c r="CG52" i="2"/>
  <c r="CH52" i="2"/>
  <c r="D53" i="2"/>
  <c r="AV53" i="2"/>
  <c r="AW53" i="2" s="1"/>
  <c r="BQ53" i="2" s="1"/>
  <c r="BD53" i="2"/>
  <c r="BJ53" i="2" s="1"/>
  <c r="BE53" i="2"/>
  <c r="BK53" i="2"/>
  <c r="BL53" i="2"/>
  <c r="BM53" i="2"/>
  <c r="BN53" i="2"/>
  <c r="BO53" i="2"/>
  <c r="BP53" i="2"/>
  <c r="CB53" i="2"/>
  <c r="CC53" i="2"/>
  <c r="CD53" i="2"/>
  <c r="CE53" i="2"/>
  <c r="CF53" i="2"/>
  <c r="CG53" i="2"/>
  <c r="CH53" i="2"/>
  <c r="D54" i="2"/>
  <c r="AV54" i="2"/>
  <c r="AW54" i="2"/>
  <c r="BJ54" i="2"/>
  <c r="BK54" i="2"/>
  <c r="BL54" i="2"/>
  <c r="BM54" i="2"/>
  <c r="BN54" i="2"/>
  <c r="BO54" i="2"/>
  <c r="BP54" i="2"/>
  <c r="BQ54" i="2"/>
  <c r="CB54" i="2"/>
  <c r="CC54" i="2"/>
  <c r="CD54" i="2"/>
  <c r="CE54" i="2"/>
  <c r="CF54" i="2"/>
  <c r="CG54" i="2"/>
  <c r="CH54" i="2"/>
  <c r="D55" i="2"/>
  <c r="AV55" i="2"/>
  <c r="AW55" i="2"/>
  <c r="BJ55" i="2"/>
  <c r="BK55" i="2"/>
  <c r="BL55" i="2"/>
  <c r="BM55" i="2"/>
  <c r="BN55" i="2"/>
  <c r="BO55" i="2"/>
  <c r="CB55" i="2"/>
  <c r="CC55" i="2"/>
  <c r="CD55" i="2"/>
  <c r="CE55" i="2"/>
  <c r="CF55" i="2"/>
  <c r="CG55" i="2"/>
  <c r="CH55" i="2"/>
  <c r="D56" i="2"/>
  <c r="AV56" i="2"/>
  <c r="AW56" i="2"/>
  <c r="BD56" i="2"/>
  <c r="BP56" i="2" s="1"/>
  <c r="BK56" i="2"/>
  <c r="BL56" i="2"/>
  <c r="BM56" i="2"/>
  <c r="BN56" i="2"/>
  <c r="BO56" i="2"/>
  <c r="BQ56" i="2"/>
  <c r="CB56" i="2"/>
  <c r="CC56" i="2"/>
  <c r="CD56" i="2"/>
  <c r="CE56" i="2"/>
  <c r="CF56" i="2"/>
  <c r="CG56" i="2"/>
  <c r="CH56" i="2"/>
  <c r="D57" i="2"/>
  <c r="AV57" i="2"/>
  <c r="AW57" i="2"/>
  <c r="BQ57" i="2" s="1"/>
  <c r="BD57" i="2"/>
  <c r="BJ57" i="2" s="1"/>
  <c r="BK57" i="2"/>
  <c r="BL57" i="2"/>
  <c r="BM57" i="2"/>
  <c r="BN57" i="2"/>
  <c r="BO57" i="2"/>
  <c r="BP57" i="2"/>
  <c r="CB57" i="2"/>
  <c r="CC57" i="2"/>
  <c r="CD57" i="2"/>
  <c r="CE57" i="2"/>
  <c r="CF57" i="2"/>
  <c r="CG57" i="2"/>
  <c r="CH57" i="2"/>
  <c r="D58" i="2"/>
  <c r="AV58" i="2"/>
  <c r="AW58" i="2"/>
  <c r="BJ58" i="2"/>
  <c r="BK58" i="2"/>
  <c r="BL58" i="2"/>
  <c r="BM58" i="2"/>
  <c r="BN58" i="2"/>
  <c r="BO58" i="2"/>
  <c r="CB58" i="2"/>
  <c r="CC58" i="2"/>
  <c r="CD58" i="2"/>
  <c r="CE58" i="2"/>
  <c r="CF58" i="2"/>
  <c r="CG58" i="2"/>
  <c r="CH58" i="2"/>
  <c r="D59" i="2"/>
  <c r="AV59" i="2"/>
  <c r="AW59" i="2"/>
  <c r="BD59" i="2"/>
  <c r="BE59" i="2"/>
  <c r="BF59" i="2"/>
  <c r="BP59" i="2" s="1"/>
  <c r="BJ59" i="2"/>
  <c r="BK59" i="2"/>
  <c r="BM59" i="2"/>
  <c r="BN59" i="2"/>
  <c r="BO59" i="2"/>
  <c r="CB59" i="2"/>
  <c r="CC59" i="2"/>
  <c r="CD59" i="2"/>
  <c r="CE59" i="2"/>
  <c r="CF59" i="2"/>
  <c r="CG59" i="2"/>
  <c r="CH59" i="2"/>
  <c r="D60" i="2"/>
  <c r="AV60" i="2"/>
  <c r="AW60" i="2" s="1"/>
  <c r="BQ60" i="2" s="1"/>
  <c r="BD60" i="2"/>
  <c r="BP60" i="2" s="1"/>
  <c r="BK60" i="2"/>
  <c r="BL60" i="2"/>
  <c r="BM60" i="2"/>
  <c r="BN60" i="2"/>
  <c r="BO60" i="2"/>
  <c r="CB60" i="2"/>
  <c r="CC60" i="2"/>
  <c r="CD60" i="2"/>
  <c r="CE60" i="2"/>
  <c r="CF60" i="2"/>
  <c r="CG60" i="2"/>
  <c r="CH60" i="2"/>
  <c r="D61" i="2"/>
  <c r="AV61" i="2"/>
  <c r="AW61" i="2" s="1"/>
  <c r="BQ61" i="2" s="1"/>
  <c r="BD61" i="2"/>
  <c r="BP61" i="2" s="1"/>
  <c r="BK61" i="2"/>
  <c r="BL61" i="2"/>
  <c r="BM61" i="2"/>
  <c r="BN61" i="2"/>
  <c r="BO61" i="2"/>
  <c r="CB61" i="2"/>
  <c r="CC61" i="2"/>
  <c r="CD61" i="2"/>
  <c r="CE61" i="2"/>
  <c r="CF61" i="2"/>
  <c r="CG61" i="2"/>
  <c r="CH61" i="2"/>
  <c r="D62" i="2"/>
  <c r="AV62" i="2"/>
  <c r="AW62" i="2"/>
  <c r="BD62" i="2"/>
  <c r="BJ62" i="2" s="1"/>
  <c r="BE62" i="2"/>
  <c r="BF62" i="2"/>
  <c r="BL62" i="2" s="1"/>
  <c r="BG62" i="2"/>
  <c r="BK62" i="2"/>
  <c r="BM62" i="2"/>
  <c r="BN62" i="2"/>
  <c r="BO62" i="2"/>
  <c r="BP62" i="2"/>
  <c r="CB62" i="2"/>
  <c r="CC62" i="2"/>
  <c r="CD62" i="2"/>
  <c r="CE62" i="2"/>
  <c r="CF62" i="2"/>
  <c r="CG62" i="2"/>
  <c r="CH62" i="2"/>
  <c r="D63" i="2"/>
  <c r="AV63" i="2"/>
  <c r="AW63" i="2" s="1"/>
  <c r="BQ63" i="2" s="1"/>
  <c r="BD63" i="2"/>
  <c r="BP63" i="2" s="1"/>
  <c r="BK63" i="2"/>
  <c r="BL63" i="2"/>
  <c r="BM63" i="2"/>
  <c r="BN63" i="2"/>
  <c r="BO63" i="2"/>
  <c r="CB63" i="2"/>
  <c r="CC63" i="2"/>
  <c r="CD63" i="2"/>
  <c r="CE63" i="2"/>
  <c r="CF63" i="2"/>
  <c r="CG63" i="2"/>
  <c r="CH63" i="2"/>
  <c r="D64" i="2"/>
  <c r="AV64" i="2"/>
  <c r="AW64" i="2"/>
  <c r="BD64" i="2"/>
  <c r="BE64" i="2"/>
  <c r="BK64" i="2" s="1"/>
  <c r="BJ64" i="2"/>
  <c r="BL64" i="2"/>
  <c r="BM64" i="2"/>
  <c r="BN64" i="2"/>
  <c r="BO64" i="2"/>
  <c r="BP64" i="2"/>
  <c r="CB64" i="2"/>
  <c r="CC64" i="2"/>
  <c r="CD64" i="2"/>
  <c r="CE64" i="2"/>
  <c r="CF64" i="2"/>
  <c r="CG64" i="2"/>
  <c r="CH64" i="2"/>
  <c r="D65" i="2"/>
  <c r="AV65" i="2"/>
  <c r="AW65" i="2"/>
  <c r="BJ65" i="2"/>
  <c r="BK65" i="2"/>
  <c r="BL65" i="2"/>
  <c r="BM65" i="2"/>
  <c r="BN65" i="2"/>
  <c r="BO65" i="2"/>
  <c r="BP65" i="2"/>
  <c r="CB65" i="2"/>
  <c r="CC65" i="2"/>
  <c r="CD65" i="2"/>
  <c r="CE65" i="2"/>
  <c r="CF65" i="2"/>
  <c r="CG65" i="2"/>
  <c r="CH65" i="2"/>
  <c r="D66" i="2"/>
  <c r="AV66" i="2"/>
  <c r="AW66" i="2" s="1"/>
  <c r="BJ66" i="2"/>
  <c r="BK66" i="2"/>
  <c r="BL66" i="2"/>
  <c r="BM66" i="2"/>
  <c r="BN66" i="2"/>
  <c r="BO66" i="2"/>
  <c r="CB66" i="2"/>
  <c r="CC66" i="2"/>
  <c r="CD66" i="2"/>
  <c r="CE66" i="2"/>
  <c r="CF66" i="2"/>
  <c r="CG66" i="2"/>
  <c r="CH66" i="2"/>
  <c r="D67" i="2"/>
  <c r="AV67" i="2"/>
  <c r="AW67" i="2" s="1"/>
  <c r="BQ67" i="2" s="1"/>
  <c r="BJ67" i="2"/>
  <c r="BK67" i="2"/>
  <c r="BL67" i="2"/>
  <c r="BM67" i="2"/>
  <c r="BN67" i="2"/>
  <c r="BO67" i="2"/>
  <c r="BP67" i="2"/>
  <c r="CB67" i="2"/>
  <c r="CC67" i="2"/>
  <c r="CD67" i="2"/>
  <c r="CE67" i="2"/>
  <c r="CF67" i="2"/>
  <c r="CG67" i="2"/>
  <c r="CH67" i="2"/>
  <c r="D68" i="2"/>
  <c r="AV68" i="2"/>
  <c r="AW68" i="2"/>
  <c r="BJ68" i="2"/>
  <c r="BK68" i="2"/>
  <c r="BL68" i="2"/>
  <c r="BM68" i="2"/>
  <c r="BN68" i="2"/>
  <c r="BO68" i="2"/>
  <c r="CB68" i="2"/>
  <c r="CC68" i="2"/>
  <c r="CD68" i="2"/>
  <c r="CE68" i="2"/>
  <c r="CF68" i="2"/>
  <c r="CG68" i="2"/>
  <c r="CH68" i="2"/>
  <c r="D69" i="2"/>
  <c r="AV69" i="2"/>
  <c r="AW69" i="2"/>
  <c r="BD69" i="2"/>
  <c r="BJ69" i="2"/>
  <c r="BK69" i="2"/>
  <c r="BL69" i="2"/>
  <c r="BM69" i="2"/>
  <c r="BN69" i="2"/>
  <c r="BO69" i="2"/>
  <c r="BP69" i="2"/>
  <c r="CB69" i="2"/>
  <c r="CC69" i="2"/>
  <c r="CD69" i="2"/>
  <c r="CE69" i="2"/>
  <c r="CF69" i="2"/>
  <c r="CG69" i="2"/>
  <c r="CH69" i="2"/>
  <c r="D70" i="2"/>
  <c r="AV70" i="2"/>
  <c r="AW70" i="2"/>
  <c r="BQ70" i="2" s="1"/>
  <c r="BD70" i="2"/>
  <c r="BE70" i="2"/>
  <c r="BK70" i="2" s="1"/>
  <c r="BJ70" i="2"/>
  <c r="BL70" i="2"/>
  <c r="BM70" i="2"/>
  <c r="BN70" i="2"/>
  <c r="BO70" i="2"/>
  <c r="BP70" i="2"/>
  <c r="CB70" i="2"/>
  <c r="CC70" i="2"/>
  <c r="CD70" i="2"/>
  <c r="CE70" i="2"/>
  <c r="CF70" i="2"/>
  <c r="CG70" i="2"/>
  <c r="CH70" i="2"/>
  <c r="D71" i="2"/>
  <c r="AV71" i="2"/>
  <c r="AW71" i="2" s="1"/>
  <c r="BQ71" i="2" s="1"/>
  <c r="BD71" i="2"/>
  <c r="BP71" i="2" s="1"/>
  <c r="BJ71" i="2"/>
  <c r="BK71" i="2"/>
  <c r="BL71" i="2"/>
  <c r="BM71" i="2"/>
  <c r="BN71" i="2"/>
  <c r="BO71" i="2"/>
  <c r="CB71" i="2"/>
  <c r="CC71" i="2"/>
  <c r="CD71" i="2"/>
  <c r="CE71" i="2"/>
  <c r="CF71" i="2"/>
  <c r="CG71" i="2"/>
  <c r="CH71" i="2"/>
  <c r="D72" i="2"/>
  <c r="AV72" i="2"/>
  <c r="AW72" i="2" s="1"/>
  <c r="BQ72" i="2" s="1"/>
  <c r="BD72" i="2"/>
  <c r="BP72" i="2" s="1"/>
  <c r="BJ72" i="2"/>
  <c r="BK72" i="2"/>
  <c r="BL72" i="2"/>
  <c r="BM72" i="2"/>
  <c r="BN72" i="2"/>
  <c r="BO72" i="2"/>
  <c r="CB72" i="2"/>
  <c r="CC72" i="2"/>
  <c r="CD72" i="2"/>
  <c r="CE72" i="2"/>
  <c r="CF72" i="2"/>
  <c r="CG72" i="2"/>
  <c r="CH72" i="2"/>
  <c r="D73" i="2"/>
  <c r="AV73" i="2"/>
  <c r="AW73" i="2" s="1"/>
  <c r="BQ73" i="2" s="1"/>
  <c r="BD73" i="2"/>
  <c r="BP73" i="2" s="1"/>
  <c r="BK73" i="2"/>
  <c r="BL73" i="2"/>
  <c r="BM73" i="2"/>
  <c r="BN73" i="2"/>
  <c r="BO73" i="2"/>
  <c r="CB73" i="2"/>
  <c r="CC73" i="2"/>
  <c r="CD73" i="2"/>
  <c r="CE73" i="2"/>
  <c r="CF73" i="2"/>
  <c r="CG73" i="2"/>
  <c r="CH73" i="2"/>
  <c r="D74" i="2"/>
  <c r="AV74" i="2"/>
  <c r="AW74" i="2"/>
  <c r="BD74" i="2"/>
  <c r="BP74" i="2" s="1"/>
  <c r="BE74" i="2"/>
  <c r="BF74" i="2"/>
  <c r="BK74" i="2"/>
  <c r="BL74" i="2"/>
  <c r="BM74" i="2"/>
  <c r="BN74" i="2"/>
  <c r="BO74" i="2"/>
  <c r="CB74" i="2"/>
  <c r="CC74" i="2"/>
  <c r="CD74" i="2"/>
  <c r="CE74" i="2"/>
  <c r="CF74" i="2"/>
  <c r="CG74" i="2"/>
  <c r="CH74" i="2"/>
  <c r="D75" i="2"/>
  <c r="AV75" i="2"/>
  <c r="AW75" i="2"/>
  <c r="BJ75" i="2"/>
  <c r="BK75" i="2"/>
  <c r="BL75" i="2"/>
  <c r="BM75" i="2"/>
  <c r="BN75" i="2"/>
  <c r="BO75" i="2"/>
  <c r="CB75" i="2"/>
  <c r="CC75" i="2"/>
  <c r="CD75" i="2"/>
  <c r="CE75" i="2"/>
  <c r="CF75" i="2"/>
  <c r="CG75" i="2"/>
  <c r="CH75" i="2"/>
  <c r="D76" i="2"/>
  <c r="AV76" i="2"/>
  <c r="AW76" i="2"/>
  <c r="BQ76" i="2" s="1"/>
  <c r="BD76" i="2"/>
  <c r="BJ76" i="2"/>
  <c r="BK76" i="2"/>
  <c r="BL76" i="2"/>
  <c r="BM76" i="2"/>
  <c r="BN76" i="2"/>
  <c r="BO76" i="2"/>
  <c r="BP76" i="2"/>
  <c r="CB76" i="2"/>
  <c r="CC76" i="2"/>
  <c r="CD76" i="2"/>
  <c r="CE76" i="2"/>
  <c r="CF76" i="2"/>
  <c r="CG76" i="2"/>
  <c r="CH76" i="2"/>
  <c r="D77" i="2"/>
  <c r="AV77" i="2"/>
  <c r="AW77" i="2" s="1"/>
  <c r="BQ77" i="2" s="1"/>
  <c r="BD77" i="2"/>
  <c r="BJ77" i="2" s="1"/>
  <c r="BE77" i="2"/>
  <c r="BP77" i="2" s="1"/>
  <c r="BL77" i="2"/>
  <c r="BM77" i="2"/>
  <c r="BN77" i="2"/>
  <c r="BO77" i="2"/>
  <c r="CB77" i="2"/>
  <c r="CC77" i="2"/>
  <c r="CD77" i="2"/>
  <c r="CE77" i="2"/>
  <c r="CF77" i="2"/>
  <c r="CG77" i="2"/>
  <c r="CH77" i="2"/>
  <c r="D78" i="2"/>
  <c r="AV78" i="2"/>
  <c r="AW78" i="2"/>
  <c r="BD78" i="2"/>
  <c r="BP78" i="2" s="1"/>
  <c r="BK78" i="2"/>
  <c r="BL78" i="2"/>
  <c r="BM78" i="2"/>
  <c r="BN78" i="2"/>
  <c r="BO78" i="2"/>
  <c r="BQ78" i="2"/>
  <c r="CB78" i="2"/>
  <c r="CC78" i="2"/>
  <c r="CD78" i="2"/>
  <c r="CE78" i="2"/>
  <c r="CF78" i="2"/>
  <c r="CG78" i="2"/>
  <c r="CH78" i="2"/>
  <c r="D79" i="2"/>
  <c r="AV79" i="2"/>
  <c r="AW79" i="2"/>
  <c r="BQ79" i="2" s="1"/>
  <c r="BE79" i="2"/>
  <c r="BJ79" i="2"/>
  <c r="BK79" i="2"/>
  <c r="BL79" i="2"/>
  <c r="BM79" i="2"/>
  <c r="BN79" i="2"/>
  <c r="BO79" i="2"/>
  <c r="BP79" i="2"/>
  <c r="CB79" i="2"/>
  <c r="CC79" i="2"/>
  <c r="CD79" i="2"/>
  <c r="CE79" i="2"/>
  <c r="CF79" i="2"/>
  <c r="CG79" i="2"/>
  <c r="CH79" i="2"/>
  <c r="D80" i="2"/>
  <c r="AV80" i="2"/>
  <c r="AW80" i="2"/>
  <c r="BQ80" i="2" s="1"/>
  <c r="BD80" i="2"/>
  <c r="BJ80" i="2"/>
  <c r="BK80" i="2"/>
  <c r="BL80" i="2"/>
  <c r="BM80" i="2"/>
  <c r="BN80" i="2"/>
  <c r="BO80" i="2"/>
  <c r="BP80" i="2"/>
  <c r="CB80" i="2"/>
  <c r="CC80" i="2"/>
  <c r="CD80" i="2"/>
  <c r="CE80" i="2"/>
  <c r="CF80" i="2"/>
  <c r="CG80" i="2"/>
  <c r="CH80" i="2"/>
  <c r="D81" i="2"/>
  <c r="AV81" i="2"/>
  <c r="AW81" i="2"/>
  <c r="BJ81" i="2"/>
  <c r="BK81" i="2"/>
  <c r="BL81" i="2"/>
  <c r="BM81" i="2"/>
  <c r="BN81" i="2"/>
  <c r="BO81" i="2"/>
  <c r="CB81" i="2"/>
  <c r="CC81" i="2"/>
  <c r="CD81" i="2"/>
  <c r="CE81" i="2"/>
  <c r="CF81" i="2"/>
  <c r="CG81" i="2"/>
  <c r="CH81" i="2"/>
  <c r="D82" i="2"/>
  <c r="AV82" i="2"/>
  <c r="AW82" i="2"/>
  <c r="BJ82" i="2"/>
  <c r="BK82" i="2"/>
  <c r="BL82" i="2"/>
  <c r="BM82" i="2"/>
  <c r="BN82" i="2"/>
  <c r="BO82" i="2"/>
  <c r="CB82" i="2"/>
  <c r="CC82" i="2"/>
  <c r="CD82" i="2"/>
  <c r="CE82" i="2"/>
  <c r="CF82" i="2"/>
  <c r="CG82" i="2"/>
  <c r="CH82" i="2"/>
  <c r="D83" i="2"/>
  <c r="AV83" i="2"/>
  <c r="AW83" i="2"/>
  <c r="BJ83" i="2"/>
  <c r="BK83" i="2"/>
  <c r="BL83" i="2"/>
  <c r="BM83" i="2"/>
  <c r="BN83" i="2"/>
  <c r="BO83" i="2"/>
  <c r="BP83" i="2"/>
  <c r="BQ83" i="2"/>
  <c r="CB83" i="2"/>
  <c r="CC83" i="2"/>
  <c r="CD83" i="2"/>
  <c r="CE83" i="2"/>
  <c r="CF83" i="2"/>
  <c r="CG83" i="2"/>
  <c r="CH83" i="2"/>
  <c r="D84" i="2"/>
  <c r="AV84" i="2"/>
  <c r="AW84" i="2"/>
  <c r="BQ84" i="2" s="1"/>
  <c r="BD84" i="2"/>
  <c r="BJ84" i="2"/>
  <c r="BK84" i="2"/>
  <c r="BL84" i="2"/>
  <c r="BM84" i="2"/>
  <c r="BN84" i="2"/>
  <c r="BO84" i="2"/>
  <c r="BP84" i="2"/>
  <c r="CB84" i="2"/>
  <c r="CC84" i="2"/>
  <c r="CD84" i="2"/>
  <c r="CE84" i="2"/>
  <c r="CF84" i="2"/>
  <c r="CG84" i="2"/>
  <c r="CH84" i="2"/>
  <c r="D85" i="2"/>
  <c r="AV85" i="2"/>
  <c r="AW85" i="2"/>
  <c r="BD85" i="2"/>
  <c r="BE85" i="2"/>
  <c r="BP85" i="2" s="1"/>
  <c r="BJ85" i="2"/>
  <c r="BL85" i="2"/>
  <c r="BM85" i="2"/>
  <c r="BN85" i="2"/>
  <c r="BO85" i="2"/>
  <c r="CB85" i="2"/>
  <c r="CC85" i="2"/>
  <c r="CD85" i="2"/>
  <c r="CE85" i="2"/>
  <c r="CF85" i="2"/>
  <c r="CG85" i="2"/>
  <c r="CH85" i="2"/>
  <c r="D86" i="2"/>
  <c r="AV86" i="2"/>
  <c r="AW86" i="2"/>
  <c r="BJ86" i="2"/>
  <c r="BK86" i="2"/>
  <c r="BL86" i="2"/>
  <c r="BM86" i="2"/>
  <c r="BN86" i="2"/>
  <c r="BO86" i="2"/>
  <c r="BP86" i="2"/>
  <c r="BQ86" i="2"/>
  <c r="CB86" i="2"/>
  <c r="CC86" i="2"/>
  <c r="CD86" i="2"/>
  <c r="CE86" i="2"/>
  <c r="CF86" i="2"/>
  <c r="CG86" i="2"/>
  <c r="CH86" i="2"/>
  <c r="D87" i="2"/>
  <c r="AV87" i="2"/>
  <c r="AW87" i="2"/>
  <c r="BJ87" i="2"/>
  <c r="BK87" i="2"/>
  <c r="BL87" i="2"/>
  <c r="BM87" i="2"/>
  <c r="BN87" i="2"/>
  <c r="BO87" i="2"/>
  <c r="CB87" i="2"/>
  <c r="CC87" i="2"/>
  <c r="CD87" i="2"/>
  <c r="CE87" i="2"/>
  <c r="CF87" i="2"/>
  <c r="CG87" i="2"/>
  <c r="CH87" i="2"/>
  <c r="D88" i="2"/>
  <c r="AV88" i="2"/>
  <c r="AW88" i="2"/>
  <c r="BQ88" i="2" s="1"/>
  <c r="BD88" i="2"/>
  <c r="BJ88" i="2"/>
  <c r="BK88" i="2"/>
  <c r="BL88" i="2"/>
  <c r="BM88" i="2"/>
  <c r="BN88" i="2"/>
  <c r="BO88" i="2"/>
  <c r="BP88" i="2"/>
  <c r="CB88" i="2"/>
  <c r="CC88" i="2"/>
  <c r="CD88" i="2"/>
  <c r="CE88" i="2"/>
  <c r="CF88" i="2"/>
  <c r="CG88" i="2"/>
  <c r="CH88" i="2"/>
  <c r="D89" i="2"/>
  <c r="AV89" i="2"/>
  <c r="AW89" i="2"/>
  <c r="BJ89" i="2"/>
  <c r="BK89" i="2"/>
  <c r="BL89" i="2"/>
  <c r="BM89" i="2"/>
  <c r="BN89" i="2"/>
  <c r="BO89" i="2"/>
  <c r="CB89" i="2"/>
  <c r="CC89" i="2"/>
  <c r="CD89" i="2"/>
  <c r="CE89" i="2"/>
  <c r="CF89" i="2"/>
  <c r="CG89" i="2"/>
  <c r="CH89" i="2"/>
  <c r="D90" i="2"/>
  <c r="AV90" i="2"/>
  <c r="AW90" i="2"/>
  <c r="BQ90" i="2" s="1"/>
  <c r="BD90" i="2"/>
  <c r="BJ90" i="2"/>
  <c r="BK90" i="2"/>
  <c r="BL90" i="2"/>
  <c r="BM90" i="2"/>
  <c r="BN90" i="2"/>
  <c r="BO90" i="2"/>
  <c r="BP90" i="2"/>
  <c r="CB90" i="2"/>
  <c r="CC90" i="2"/>
  <c r="CD90" i="2"/>
  <c r="CE90" i="2"/>
  <c r="CF90" i="2"/>
  <c r="CG90" i="2"/>
  <c r="CH90" i="2"/>
  <c r="D91" i="2"/>
  <c r="AV91" i="2"/>
  <c r="AW91" i="2"/>
  <c r="BJ91" i="2"/>
  <c r="BK91" i="2"/>
  <c r="BL91" i="2"/>
  <c r="BM91" i="2"/>
  <c r="BN91" i="2"/>
  <c r="BO91" i="2"/>
  <c r="CB91" i="2"/>
  <c r="CC91" i="2"/>
  <c r="CD91" i="2"/>
  <c r="CE91" i="2"/>
  <c r="CF91" i="2"/>
  <c r="CG91" i="2"/>
  <c r="CH91" i="2"/>
  <c r="D92" i="2"/>
  <c r="AV92" i="2"/>
  <c r="AW92" i="2"/>
  <c r="BJ92" i="2"/>
  <c r="BK92" i="2"/>
  <c r="BL92" i="2"/>
  <c r="BM92" i="2"/>
  <c r="BN92" i="2"/>
  <c r="BO92" i="2"/>
  <c r="CB92" i="2"/>
  <c r="CC92" i="2"/>
  <c r="CD92" i="2"/>
  <c r="CE92" i="2"/>
  <c r="CF92" i="2"/>
  <c r="CG92" i="2"/>
  <c r="CH92" i="2"/>
  <c r="D93" i="2"/>
  <c r="AV93" i="2"/>
  <c r="AW93" i="2"/>
  <c r="BD93" i="2"/>
  <c r="BJ93" i="2" s="1"/>
  <c r="BE93" i="2"/>
  <c r="BK93" i="2" s="1"/>
  <c r="BL93" i="2"/>
  <c r="BM93" i="2"/>
  <c r="BN93" i="2"/>
  <c r="BO93" i="2"/>
  <c r="BQ93" i="2"/>
  <c r="CB93" i="2"/>
  <c r="CC93" i="2"/>
  <c r="CD93" i="2"/>
  <c r="CE93" i="2"/>
  <c r="CF93" i="2"/>
  <c r="CG93" i="2"/>
  <c r="CH93" i="2"/>
  <c r="D94" i="2"/>
  <c r="AV94" i="2"/>
  <c r="AW94" i="2"/>
  <c r="BD94" i="2"/>
  <c r="BP94" i="2" s="1"/>
  <c r="BK94" i="2"/>
  <c r="BL94" i="2"/>
  <c r="BM94" i="2"/>
  <c r="BN94" i="2"/>
  <c r="BO94" i="2"/>
  <c r="BQ94" i="2"/>
  <c r="CB94" i="2"/>
  <c r="CC94" i="2"/>
  <c r="CD94" i="2"/>
  <c r="CE94" i="2"/>
  <c r="CF94" i="2"/>
  <c r="CG94" i="2"/>
  <c r="CH94" i="2"/>
  <c r="D95" i="2"/>
  <c r="AV95" i="2"/>
  <c r="AW95" i="2"/>
  <c r="BJ95" i="2"/>
  <c r="BK95" i="2"/>
  <c r="BL95" i="2"/>
  <c r="BM95" i="2"/>
  <c r="BN95" i="2"/>
  <c r="BO95" i="2"/>
  <c r="BP95" i="2"/>
  <c r="CB95" i="2"/>
  <c r="CC95" i="2"/>
  <c r="CD95" i="2"/>
  <c r="CE95" i="2"/>
  <c r="CF95" i="2"/>
  <c r="CG95" i="2"/>
  <c r="CH95" i="2"/>
  <c r="D96" i="2"/>
  <c r="AV96" i="2"/>
  <c r="AW96" i="2"/>
  <c r="BJ96" i="2"/>
  <c r="BK96" i="2"/>
  <c r="BL96" i="2"/>
  <c r="BM96" i="2"/>
  <c r="BN96" i="2"/>
  <c r="BO96" i="2"/>
  <c r="BP96" i="2"/>
  <c r="BQ96" i="2"/>
  <c r="CB96" i="2"/>
  <c r="CC96" i="2"/>
  <c r="CD96" i="2"/>
  <c r="CE96" i="2"/>
  <c r="CF96" i="2"/>
  <c r="CG96" i="2"/>
  <c r="CH96" i="2"/>
  <c r="D97" i="2"/>
  <c r="AV97" i="2"/>
  <c r="AW97" i="2"/>
  <c r="BQ97" i="2" s="1"/>
  <c r="BD97" i="2"/>
  <c r="BJ97" i="2"/>
  <c r="BK97" i="2"/>
  <c r="BL97" i="2"/>
  <c r="BM97" i="2"/>
  <c r="BN97" i="2"/>
  <c r="BO97" i="2"/>
  <c r="BP97" i="2"/>
  <c r="CB97" i="2"/>
  <c r="CC97" i="2"/>
  <c r="CD97" i="2"/>
  <c r="CE97" i="2"/>
  <c r="CF97" i="2"/>
  <c r="CG97" i="2"/>
  <c r="CH97" i="2"/>
  <c r="D98" i="2"/>
  <c r="AV98" i="2"/>
  <c r="AW98" i="2"/>
  <c r="BD98" i="2"/>
  <c r="BE98" i="2"/>
  <c r="BF98" i="2"/>
  <c r="BP98" i="2" s="1"/>
  <c r="BJ98" i="2"/>
  <c r="BK98" i="2"/>
  <c r="BM98" i="2"/>
  <c r="BN98" i="2"/>
  <c r="BO98" i="2"/>
  <c r="CB98" i="2"/>
  <c r="CC98" i="2"/>
  <c r="CD98" i="2"/>
  <c r="CE98" i="2"/>
  <c r="CF98" i="2"/>
  <c r="CG98" i="2"/>
  <c r="CH98" i="2"/>
  <c r="D99" i="2"/>
  <c r="AV99" i="2"/>
  <c r="AW99" i="2" s="1"/>
  <c r="BJ99" i="2"/>
  <c r="BK99" i="2"/>
  <c r="BL99" i="2"/>
  <c r="BM99" i="2"/>
  <c r="BN99" i="2"/>
  <c r="BO99" i="2"/>
  <c r="CB99" i="2"/>
  <c r="CC99" i="2"/>
  <c r="CD99" i="2"/>
  <c r="CE99" i="2"/>
  <c r="CF99" i="2"/>
  <c r="CG99" i="2"/>
  <c r="CH99" i="2"/>
  <c r="D100" i="2"/>
  <c r="AV100" i="2"/>
  <c r="AW100" i="2" s="1"/>
  <c r="BQ100" i="2" s="1"/>
  <c r="BD100" i="2"/>
  <c r="BP100" i="2" s="1"/>
  <c r="BK100" i="2"/>
  <c r="BL100" i="2"/>
  <c r="BM100" i="2"/>
  <c r="BN100" i="2"/>
  <c r="BO100" i="2"/>
  <c r="CB100" i="2"/>
  <c r="CC100" i="2"/>
  <c r="CD100" i="2"/>
  <c r="CE100" i="2"/>
  <c r="CF100" i="2"/>
  <c r="CG100" i="2"/>
  <c r="CH100" i="2"/>
  <c r="D101" i="2"/>
  <c r="AV101" i="2"/>
  <c r="AW101" i="2"/>
  <c r="BQ101" i="2" s="1"/>
  <c r="BD101" i="2"/>
  <c r="BJ101" i="2" s="1"/>
  <c r="BE101" i="2"/>
  <c r="BK101" i="2"/>
  <c r="BL101" i="2"/>
  <c r="BM101" i="2"/>
  <c r="BN101" i="2"/>
  <c r="BO101" i="2"/>
  <c r="BP101" i="2"/>
  <c r="CB101" i="2"/>
  <c r="CC101" i="2"/>
  <c r="CD101" i="2"/>
  <c r="CE101" i="2"/>
  <c r="CF101" i="2"/>
  <c r="CG101" i="2"/>
  <c r="CH101" i="2"/>
  <c r="D102" i="2"/>
  <c r="AV102" i="2"/>
  <c r="AW102" i="2"/>
  <c r="BQ102" i="2" s="1"/>
  <c r="BD102" i="2"/>
  <c r="BJ102" i="2"/>
  <c r="BK102" i="2"/>
  <c r="BL102" i="2"/>
  <c r="BM102" i="2"/>
  <c r="BN102" i="2"/>
  <c r="BO102" i="2"/>
  <c r="BP102" i="2"/>
  <c r="CB102" i="2"/>
  <c r="CC102" i="2"/>
  <c r="CD102" i="2"/>
  <c r="CE102" i="2"/>
  <c r="CF102" i="2"/>
  <c r="CG102" i="2"/>
  <c r="CH102" i="2"/>
  <c r="D103" i="2"/>
  <c r="AV103" i="2"/>
  <c r="AW103" i="2" s="1"/>
  <c r="BJ103" i="2"/>
  <c r="BK103" i="2"/>
  <c r="BL103" i="2"/>
  <c r="BM103" i="2"/>
  <c r="BN103" i="2"/>
  <c r="BO103" i="2"/>
  <c r="CB103" i="2"/>
  <c r="CC103" i="2"/>
  <c r="CD103" i="2"/>
  <c r="CE103" i="2"/>
  <c r="CF103" i="2"/>
  <c r="CG103" i="2"/>
  <c r="CH103" i="2"/>
  <c r="D104" i="2"/>
  <c r="AV104" i="2"/>
  <c r="AW104" i="2" s="1"/>
  <c r="BJ104" i="2"/>
  <c r="BK104" i="2"/>
  <c r="BL104" i="2"/>
  <c r="BM104" i="2"/>
  <c r="BN104" i="2"/>
  <c r="BO104" i="2"/>
  <c r="BP104" i="2"/>
  <c r="CB104" i="2"/>
  <c r="CC104" i="2"/>
  <c r="CD104" i="2"/>
  <c r="CE104" i="2"/>
  <c r="CF104" i="2"/>
  <c r="CG104" i="2"/>
  <c r="CH104" i="2"/>
  <c r="D105" i="2"/>
  <c r="AV105" i="2"/>
  <c r="AW105" i="2"/>
  <c r="BJ105" i="2"/>
  <c r="BK105" i="2"/>
  <c r="BL105" i="2"/>
  <c r="BM105" i="2"/>
  <c r="BN105" i="2"/>
  <c r="BO105" i="2"/>
  <c r="CB105" i="2"/>
  <c r="CC105" i="2"/>
  <c r="CD105" i="2"/>
  <c r="CE105" i="2"/>
  <c r="CF105" i="2"/>
  <c r="CG105" i="2"/>
  <c r="CH105" i="2"/>
  <c r="D106" i="2"/>
  <c r="AV106" i="2"/>
  <c r="AW106" i="2"/>
  <c r="AZ106" i="2"/>
  <c r="BL106" i="2" s="1"/>
  <c r="BD106" i="2"/>
  <c r="BE106" i="2"/>
  <c r="BF106" i="2"/>
  <c r="BP106" i="2" s="1"/>
  <c r="BJ106" i="2"/>
  <c r="BK106" i="2"/>
  <c r="BM106" i="2"/>
  <c r="BN106" i="2"/>
  <c r="BO106" i="2"/>
  <c r="CB106" i="2"/>
  <c r="CC106" i="2"/>
  <c r="CD106" i="2"/>
  <c r="CE106" i="2"/>
  <c r="CF106" i="2"/>
  <c r="CG106" i="2"/>
  <c r="CH106" i="2"/>
  <c r="D107" i="2"/>
  <c r="AV107" i="2"/>
  <c r="AW107" i="2" s="1"/>
  <c r="BQ107" i="2" s="1"/>
  <c r="BD107" i="2"/>
  <c r="BJ107" i="2" s="1"/>
  <c r="BE107" i="2"/>
  <c r="BK107" i="2"/>
  <c r="BL107" i="2"/>
  <c r="BM107" i="2"/>
  <c r="BN107" i="2"/>
  <c r="BO107" i="2"/>
  <c r="BP107" i="2"/>
  <c r="CB107" i="2"/>
  <c r="CC107" i="2"/>
  <c r="CD107" i="2"/>
  <c r="CE107" i="2"/>
  <c r="CF107" i="2"/>
  <c r="CG107" i="2"/>
  <c r="CH107" i="2"/>
  <c r="D108" i="2"/>
  <c r="AV108" i="2"/>
  <c r="AW108" i="2"/>
  <c r="BQ108" i="2" s="1"/>
  <c r="BD108" i="2"/>
  <c r="BJ108" i="2" s="1"/>
  <c r="BE108" i="2"/>
  <c r="BF108" i="2"/>
  <c r="BP108" i="2" s="1"/>
  <c r="BK108" i="2"/>
  <c r="BM108" i="2"/>
  <c r="BN108" i="2"/>
  <c r="BO108" i="2"/>
  <c r="CB108" i="2"/>
  <c r="CC108" i="2"/>
  <c r="CD108" i="2"/>
  <c r="CE108" i="2"/>
  <c r="CF108" i="2"/>
  <c r="CG108" i="2"/>
  <c r="CH108" i="2"/>
  <c r="D109" i="2"/>
  <c r="AV109" i="2"/>
  <c r="AW109" i="2"/>
  <c r="BJ109" i="2"/>
  <c r="BK109" i="2"/>
  <c r="BL109" i="2"/>
  <c r="BM109" i="2"/>
  <c r="BN109" i="2"/>
  <c r="BO109" i="2"/>
  <c r="CB109" i="2"/>
  <c r="CC109" i="2"/>
  <c r="CD109" i="2"/>
  <c r="CE109" i="2"/>
  <c r="CF109" i="2"/>
  <c r="CG109" i="2"/>
  <c r="CH109" i="2"/>
  <c r="D110" i="2"/>
  <c r="AV110" i="2"/>
  <c r="AW110" i="2"/>
  <c r="BD110" i="2"/>
  <c r="BE110" i="2"/>
  <c r="BK110" i="2" s="1"/>
  <c r="BF110" i="2"/>
  <c r="BP110" i="2" s="1"/>
  <c r="BJ110" i="2"/>
  <c r="BM110" i="2"/>
  <c r="BN110" i="2"/>
  <c r="BO110" i="2"/>
  <c r="CB110" i="2"/>
  <c r="CC110" i="2"/>
  <c r="CD110" i="2"/>
  <c r="CE110" i="2"/>
  <c r="CF110" i="2"/>
  <c r="CG110" i="2"/>
  <c r="CH110" i="2"/>
  <c r="D111" i="2"/>
  <c r="AV111" i="2"/>
  <c r="AW111" i="2" s="1"/>
  <c r="BQ111" i="2" s="1"/>
  <c r="BD111" i="2"/>
  <c r="BP111" i="2" s="1"/>
  <c r="BJ111" i="2"/>
  <c r="BK111" i="2"/>
  <c r="BL111" i="2"/>
  <c r="BM111" i="2"/>
  <c r="BN111" i="2"/>
  <c r="BO111" i="2"/>
  <c r="CB111" i="2"/>
  <c r="CC111" i="2"/>
  <c r="CD111" i="2"/>
  <c r="CE111" i="2"/>
  <c r="CF111" i="2"/>
  <c r="CG111" i="2"/>
  <c r="CH111" i="2"/>
  <c r="D112" i="2"/>
  <c r="AV112" i="2"/>
  <c r="AW112" i="2" s="1"/>
  <c r="BQ112" i="2" s="1"/>
  <c r="BD112" i="2"/>
  <c r="BP112" i="2" s="1"/>
  <c r="BK112" i="2"/>
  <c r="BL112" i="2"/>
  <c r="BM112" i="2"/>
  <c r="BN112" i="2"/>
  <c r="BO112" i="2"/>
  <c r="CB112" i="2"/>
  <c r="CC112" i="2"/>
  <c r="CD112" i="2"/>
  <c r="CE112" i="2"/>
  <c r="CF112" i="2"/>
  <c r="CG112" i="2"/>
  <c r="CH112" i="2"/>
  <c r="D113" i="2"/>
  <c r="AV113" i="2"/>
  <c r="AW113" i="2"/>
  <c r="BJ113" i="2"/>
  <c r="BK113" i="2"/>
  <c r="BL113" i="2"/>
  <c r="BM113" i="2"/>
  <c r="BN113" i="2"/>
  <c r="BO113" i="2"/>
  <c r="CB113" i="2"/>
  <c r="CC113" i="2"/>
  <c r="CD113" i="2"/>
  <c r="CE113" i="2"/>
  <c r="CF113" i="2"/>
  <c r="CG113" i="2"/>
  <c r="CH113" i="2"/>
  <c r="D114" i="2"/>
  <c r="AV114" i="2"/>
  <c r="AW114" i="2"/>
  <c r="BD114" i="2"/>
  <c r="BP114" i="2" s="1"/>
  <c r="BK114" i="2"/>
  <c r="BL114" i="2"/>
  <c r="BM114" i="2"/>
  <c r="BN114" i="2"/>
  <c r="BO114" i="2"/>
  <c r="CB114" i="2"/>
  <c r="CC114" i="2"/>
  <c r="CD114" i="2"/>
  <c r="CE114" i="2"/>
  <c r="CF114" i="2"/>
  <c r="CG114" i="2"/>
  <c r="CH114" i="2"/>
  <c r="D115" i="2"/>
  <c r="AV115" i="2"/>
  <c r="AW115" i="2" s="1"/>
  <c r="BJ115" i="2"/>
  <c r="BK115" i="2"/>
  <c r="BL115" i="2"/>
  <c r="BM115" i="2"/>
  <c r="BN115" i="2"/>
  <c r="BO115" i="2"/>
  <c r="CB115" i="2"/>
  <c r="CC115" i="2"/>
  <c r="CD115" i="2"/>
  <c r="CE115" i="2"/>
  <c r="CF115" i="2"/>
  <c r="CG115" i="2"/>
  <c r="CH115" i="2"/>
  <c r="D116" i="2"/>
  <c r="AV116" i="2"/>
  <c r="AW116" i="2" s="1"/>
  <c r="BQ116" i="2" s="1"/>
  <c r="BD116" i="2"/>
  <c r="BJ116" i="2" s="1"/>
  <c r="BE116" i="2"/>
  <c r="BP116" i="2" s="1"/>
  <c r="BK116" i="2"/>
  <c r="BL116" i="2"/>
  <c r="BM116" i="2"/>
  <c r="BN116" i="2"/>
  <c r="BO116" i="2"/>
  <c r="CB116" i="2"/>
  <c r="CC116" i="2"/>
  <c r="CD116" i="2"/>
  <c r="CE116" i="2"/>
  <c r="CF116" i="2"/>
  <c r="CG116" i="2"/>
  <c r="CH116" i="2"/>
  <c r="D117" i="2"/>
  <c r="AV117" i="2"/>
  <c r="AW117" i="2"/>
  <c r="BQ117" i="2" s="1"/>
  <c r="BD117" i="2"/>
  <c r="BE117" i="2"/>
  <c r="BK117" i="2" s="1"/>
  <c r="BJ117" i="2"/>
  <c r="BL117" i="2"/>
  <c r="BM117" i="2"/>
  <c r="BN117" i="2"/>
  <c r="BO117" i="2"/>
  <c r="CB117" i="2"/>
  <c r="CC117" i="2"/>
  <c r="CD117" i="2"/>
  <c r="CE117" i="2"/>
  <c r="CF117" i="2"/>
  <c r="CG117" i="2"/>
  <c r="CH117" i="2"/>
  <c r="D118" i="2"/>
  <c r="AV118" i="2"/>
  <c r="AW118" i="2" s="1"/>
  <c r="BJ118" i="2"/>
  <c r="BK118" i="2"/>
  <c r="BL118" i="2"/>
  <c r="BM118" i="2"/>
  <c r="BN118" i="2"/>
  <c r="BO118" i="2"/>
  <c r="BP118" i="2"/>
  <c r="CB118" i="2"/>
  <c r="CC118" i="2"/>
  <c r="CD118" i="2"/>
  <c r="CE118" i="2"/>
  <c r="CF118" i="2"/>
  <c r="CG118" i="2"/>
  <c r="CH118" i="2"/>
  <c r="D119" i="2"/>
  <c r="AV119" i="2"/>
  <c r="AW119" i="2"/>
  <c r="BJ119" i="2"/>
  <c r="BK119" i="2"/>
  <c r="BL119" i="2"/>
  <c r="BM119" i="2"/>
  <c r="BN119" i="2"/>
  <c r="BO119" i="2"/>
  <c r="CB119" i="2"/>
  <c r="CC119" i="2"/>
  <c r="CD119" i="2"/>
  <c r="CE119" i="2"/>
  <c r="CF119" i="2"/>
  <c r="CG119" i="2"/>
  <c r="CH119" i="2"/>
  <c r="D120" i="2"/>
  <c r="AV120" i="2"/>
  <c r="AW120" i="2"/>
  <c r="BJ120" i="2"/>
  <c r="BK120" i="2"/>
  <c r="BL120" i="2"/>
  <c r="BM120" i="2"/>
  <c r="BN120" i="2"/>
  <c r="BO120" i="2"/>
  <c r="CB120" i="2"/>
  <c r="CC120" i="2"/>
  <c r="CD120" i="2"/>
  <c r="CE120" i="2"/>
  <c r="CF120" i="2"/>
  <c r="CG120" i="2"/>
  <c r="CH120" i="2"/>
  <c r="D121" i="2"/>
  <c r="AV121" i="2"/>
  <c r="AW121" i="2"/>
  <c r="BJ121" i="2"/>
  <c r="BK121" i="2"/>
  <c r="BL121" i="2"/>
  <c r="BM121" i="2"/>
  <c r="BN121" i="2"/>
  <c r="BO121" i="2"/>
  <c r="BP121" i="2"/>
  <c r="BQ121" i="2"/>
  <c r="CB121" i="2"/>
  <c r="CC121" i="2"/>
  <c r="CD121" i="2"/>
  <c r="CE121" i="2"/>
  <c r="CF121" i="2"/>
  <c r="CG121" i="2"/>
  <c r="CH121" i="2"/>
  <c r="D122" i="2"/>
  <c r="AV122" i="2"/>
  <c r="AW122" i="2" s="1"/>
  <c r="BQ122" i="2" s="1"/>
  <c r="BJ122" i="2"/>
  <c r="BK122" i="2"/>
  <c r="BL122" i="2"/>
  <c r="BM122" i="2"/>
  <c r="BN122" i="2"/>
  <c r="BO122" i="2"/>
  <c r="BP122" i="2"/>
  <c r="CB122" i="2"/>
  <c r="CC122" i="2"/>
  <c r="CD122" i="2"/>
  <c r="CE122" i="2"/>
  <c r="CF122" i="2"/>
  <c r="CG122" i="2"/>
  <c r="CH122" i="2"/>
  <c r="D123" i="2"/>
  <c r="AV123" i="2"/>
  <c r="AW123" i="2" s="1"/>
  <c r="BJ123" i="2"/>
  <c r="BK123" i="2"/>
  <c r="BL123" i="2"/>
  <c r="BM123" i="2"/>
  <c r="BN123" i="2"/>
  <c r="BO123" i="2"/>
  <c r="CB123" i="2"/>
  <c r="CC123" i="2"/>
  <c r="CD123" i="2"/>
  <c r="CE123" i="2"/>
  <c r="CF123" i="2"/>
  <c r="CG123" i="2"/>
  <c r="CH123" i="2"/>
  <c r="D124" i="2"/>
  <c r="AV124" i="2"/>
  <c r="AW124" i="2" s="1"/>
  <c r="BQ124" i="2" s="1"/>
  <c r="BD124" i="2"/>
  <c r="BP124" i="2" s="1"/>
  <c r="BJ124" i="2"/>
  <c r="BK124" i="2"/>
  <c r="BL124" i="2"/>
  <c r="BM124" i="2"/>
  <c r="BN124" i="2"/>
  <c r="BO124" i="2"/>
  <c r="CB124" i="2"/>
  <c r="CC124" i="2"/>
  <c r="CD124" i="2"/>
  <c r="CE124" i="2"/>
  <c r="CF124" i="2"/>
  <c r="CG124" i="2"/>
  <c r="CH124" i="2"/>
  <c r="D125" i="2"/>
  <c r="AV125" i="2"/>
  <c r="AW125" i="2" s="1"/>
  <c r="BQ125" i="2" s="1"/>
  <c r="BD125" i="2"/>
  <c r="BP125" i="2" s="1"/>
  <c r="BJ125" i="2"/>
  <c r="BK125" i="2"/>
  <c r="BL125" i="2"/>
  <c r="BM125" i="2"/>
  <c r="BN125" i="2"/>
  <c r="BO125" i="2"/>
  <c r="CB125" i="2"/>
  <c r="CC125" i="2"/>
  <c r="CD125" i="2"/>
  <c r="CE125" i="2"/>
  <c r="CF125" i="2"/>
  <c r="CG125" i="2"/>
  <c r="CH125" i="2"/>
  <c r="D126" i="2"/>
  <c r="AV126" i="2"/>
  <c r="AW126" i="2" s="1"/>
  <c r="BJ126" i="2"/>
  <c r="BK126" i="2"/>
  <c r="BL126" i="2"/>
  <c r="BM126" i="2"/>
  <c r="BN126" i="2"/>
  <c r="BO126" i="2"/>
  <c r="CB126" i="2"/>
  <c r="CC126" i="2"/>
  <c r="CD126" i="2"/>
  <c r="CE126" i="2"/>
  <c r="CF126" i="2"/>
  <c r="CG126" i="2"/>
  <c r="CH126" i="2"/>
  <c r="D127" i="2"/>
  <c r="AV127" i="2"/>
  <c r="AW127" i="2" s="1"/>
  <c r="BQ127" i="2" s="1"/>
  <c r="BD127" i="2"/>
  <c r="BP127" i="2" s="1"/>
  <c r="BK127" i="2"/>
  <c r="BL127" i="2"/>
  <c r="BM127" i="2"/>
  <c r="BN127" i="2"/>
  <c r="BO127" i="2"/>
  <c r="CB127" i="2"/>
  <c r="CC127" i="2"/>
  <c r="CD127" i="2"/>
  <c r="CE127" i="2"/>
  <c r="CF127" i="2"/>
  <c r="CG127" i="2"/>
  <c r="CH127" i="2"/>
  <c r="D128" i="2"/>
  <c r="AV128" i="2"/>
  <c r="AW128" i="2"/>
  <c r="BD128" i="2"/>
  <c r="BP128" i="2" s="1"/>
  <c r="BK128" i="2"/>
  <c r="BL128" i="2"/>
  <c r="BM128" i="2"/>
  <c r="BN128" i="2"/>
  <c r="BO128" i="2"/>
  <c r="BQ128" i="2"/>
  <c r="CB128" i="2"/>
  <c r="CC128" i="2"/>
  <c r="CD128" i="2"/>
  <c r="CE128" i="2"/>
  <c r="CF128" i="2"/>
  <c r="CG128" i="2"/>
  <c r="CH128" i="2"/>
  <c r="D129" i="2"/>
  <c r="AV129" i="2"/>
  <c r="AW129" i="2"/>
  <c r="BQ129" i="2" s="1"/>
  <c r="BD129" i="2"/>
  <c r="BE129" i="2"/>
  <c r="BJ129" i="2"/>
  <c r="BK129" i="2"/>
  <c r="BL129" i="2"/>
  <c r="BM129" i="2"/>
  <c r="BN129" i="2"/>
  <c r="BO129" i="2"/>
  <c r="BP129" i="2"/>
  <c r="CB129" i="2"/>
  <c r="CC129" i="2"/>
  <c r="CD129" i="2"/>
  <c r="CE129" i="2"/>
  <c r="CF129" i="2"/>
  <c r="CG129" i="2"/>
  <c r="CH129" i="2"/>
  <c r="D130" i="2"/>
  <c r="AV130" i="2"/>
  <c r="AW130" i="2" s="1"/>
  <c r="BJ130" i="2"/>
  <c r="BK130" i="2"/>
  <c r="BL130" i="2"/>
  <c r="BM130" i="2"/>
  <c r="BN130" i="2"/>
  <c r="BO130" i="2"/>
  <c r="BP130" i="2"/>
  <c r="CB130" i="2"/>
  <c r="CC130" i="2"/>
  <c r="CD130" i="2"/>
  <c r="CE130" i="2"/>
  <c r="CF130" i="2"/>
  <c r="CG130" i="2"/>
  <c r="CH130" i="2"/>
  <c r="D131" i="2"/>
  <c r="AV131" i="2"/>
  <c r="AW131" i="2"/>
  <c r="BQ131" i="2" s="1"/>
  <c r="BD131" i="2"/>
  <c r="BJ131" i="2" s="1"/>
  <c r="BE131" i="2"/>
  <c r="BK131" i="2"/>
  <c r="BL131" i="2"/>
  <c r="BM131" i="2"/>
  <c r="BN131" i="2"/>
  <c r="BO131" i="2"/>
  <c r="BP131" i="2"/>
  <c r="CB131" i="2"/>
  <c r="CC131" i="2"/>
  <c r="CD131" i="2"/>
  <c r="CE131" i="2"/>
  <c r="CF131" i="2"/>
  <c r="CG131" i="2"/>
  <c r="CH131" i="2"/>
  <c r="D132" i="2"/>
  <c r="AV132" i="2"/>
  <c r="AW132" i="2"/>
  <c r="BQ132" i="2" s="1"/>
  <c r="BD132" i="2"/>
  <c r="BJ132" i="2"/>
  <c r="BK132" i="2"/>
  <c r="BL132" i="2"/>
  <c r="BM132" i="2"/>
  <c r="BN132" i="2"/>
  <c r="BO132" i="2"/>
  <c r="BP132" i="2"/>
  <c r="CB132" i="2"/>
  <c r="CC132" i="2"/>
  <c r="CD132" i="2"/>
  <c r="CE132" i="2"/>
  <c r="CF132" i="2"/>
  <c r="CG132" i="2"/>
  <c r="CH132" i="2"/>
  <c r="D133" i="2"/>
  <c r="AV133" i="2"/>
  <c r="AW133" i="2" s="1"/>
  <c r="BQ133" i="2" s="1"/>
  <c r="BD133" i="2"/>
  <c r="BJ133" i="2" s="1"/>
  <c r="BE133" i="2"/>
  <c r="BP133" i="2" s="1"/>
  <c r="BL133" i="2"/>
  <c r="BM133" i="2"/>
  <c r="BN133" i="2"/>
  <c r="BO133" i="2"/>
  <c r="CB133" i="2"/>
  <c r="CC133" i="2"/>
  <c r="CD133" i="2"/>
  <c r="CE133" i="2"/>
  <c r="CF133" i="2"/>
  <c r="CG133" i="2"/>
  <c r="CH133" i="2"/>
  <c r="D134" i="2"/>
  <c r="AV134" i="2"/>
  <c r="AW134" i="2"/>
  <c r="BQ134" i="2" s="1"/>
  <c r="BD134" i="2"/>
  <c r="BJ134" i="2" s="1"/>
  <c r="BE134" i="2"/>
  <c r="BF134" i="2"/>
  <c r="BL134" i="2" s="1"/>
  <c r="BG134" i="2"/>
  <c r="BK134" i="2"/>
  <c r="BM134" i="2"/>
  <c r="BN134" i="2"/>
  <c r="BO134" i="2"/>
  <c r="BP134" i="2"/>
  <c r="CB134" i="2"/>
  <c r="CC134" i="2"/>
  <c r="CD134" i="2"/>
  <c r="CE134" i="2"/>
  <c r="CF134" i="2"/>
  <c r="CG134" i="2"/>
  <c r="CH134" i="2"/>
  <c r="D135" i="2"/>
  <c r="AV135" i="2"/>
  <c r="AW135" i="2"/>
  <c r="BQ135" i="2" s="1"/>
  <c r="BD135" i="2"/>
  <c r="BJ135" i="2"/>
  <c r="BK135" i="2"/>
  <c r="BL135" i="2"/>
  <c r="BM135" i="2"/>
  <c r="BN135" i="2"/>
  <c r="BO135" i="2"/>
  <c r="BP135" i="2"/>
  <c r="CB135" i="2"/>
  <c r="CC135" i="2"/>
  <c r="CD135" i="2"/>
  <c r="CE135" i="2"/>
  <c r="CF135" i="2"/>
  <c r="CG135" i="2"/>
  <c r="CH135" i="2"/>
  <c r="D136" i="2"/>
  <c r="AV136" i="2"/>
  <c r="AW136" i="2"/>
  <c r="BQ136" i="2" s="1"/>
  <c r="BD136" i="2"/>
  <c r="BJ136" i="2"/>
  <c r="BK136" i="2"/>
  <c r="BL136" i="2"/>
  <c r="BM136" i="2"/>
  <c r="BN136" i="2"/>
  <c r="BO136" i="2"/>
  <c r="BP136" i="2"/>
  <c r="CB136" i="2"/>
  <c r="CC136" i="2"/>
  <c r="CD136" i="2"/>
  <c r="CE136" i="2"/>
  <c r="CF136" i="2"/>
  <c r="CG136" i="2"/>
  <c r="CH136" i="2"/>
  <c r="D137" i="2"/>
  <c r="AV137" i="2"/>
  <c r="AW137" i="2" s="1"/>
  <c r="BQ137" i="2" s="1"/>
  <c r="BD137" i="2"/>
  <c r="BP137" i="2" s="1"/>
  <c r="BJ137" i="2"/>
  <c r="BK137" i="2"/>
  <c r="BL137" i="2"/>
  <c r="BM137" i="2"/>
  <c r="BN137" i="2"/>
  <c r="BO137" i="2"/>
  <c r="CB137" i="2"/>
  <c r="CC137" i="2"/>
  <c r="CD137" i="2"/>
  <c r="CE137" i="2"/>
  <c r="CF137" i="2"/>
  <c r="CG137" i="2"/>
  <c r="CH137" i="2"/>
  <c r="D138" i="2"/>
  <c r="AV138" i="2"/>
  <c r="AW138" i="2" s="1"/>
  <c r="BQ138" i="2" s="1"/>
  <c r="BD138" i="2"/>
  <c r="BP138" i="2" s="1"/>
  <c r="BJ138" i="2"/>
  <c r="BK138" i="2"/>
  <c r="BL138" i="2"/>
  <c r="BM138" i="2"/>
  <c r="BN138" i="2"/>
  <c r="BO138" i="2"/>
  <c r="CB138" i="2"/>
  <c r="CC138" i="2"/>
  <c r="CD138" i="2"/>
  <c r="CE138" i="2"/>
  <c r="CF138" i="2"/>
  <c r="CG138" i="2"/>
  <c r="CH138" i="2"/>
  <c r="D139" i="2"/>
  <c r="AV139" i="2"/>
  <c r="AW139" i="2" s="1"/>
  <c r="BD139" i="2"/>
  <c r="BP139" i="2" s="1"/>
  <c r="BK139" i="2"/>
  <c r="BL139" i="2"/>
  <c r="BM139" i="2"/>
  <c r="BN139" i="2"/>
  <c r="BO139" i="2"/>
  <c r="CB139" i="2"/>
  <c r="CC139" i="2"/>
  <c r="CD139" i="2"/>
  <c r="CE139" i="2"/>
  <c r="CF139" i="2"/>
  <c r="CG139" i="2"/>
  <c r="CH139" i="2"/>
  <c r="D140" i="2"/>
  <c r="AV140" i="2"/>
  <c r="AW140" i="2" s="1"/>
  <c r="BQ140" i="2" s="1"/>
  <c r="BD140" i="2"/>
  <c r="BP140" i="2" s="1"/>
  <c r="BJ140" i="2"/>
  <c r="BK140" i="2"/>
  <c r="BL140" i="2"/>
  <c r="BM140" i="2"/>
  <c r="BN140" i="2"/>
  <c r="BO140" i="2"/>
  <c r="CB140" i="2"/>
  <c r="CC140" i="2"/>
  <c r="CD140" i="2"/>
  <c r="CE140" i="2"/>
  <c r="CF140" i="2"/>
  <c r="CG140" i="2"/>
  <c r="CH140" i="2"/>
  <c r="D141" i="2"/>
  <c r="AV141" i="2"/>
  <c r="AW141" i="2" s="1"/>
  <c r="BJ141" i="2"/>
  <c r="BK141" i="2"/>
  <c r="BL141" i="2"/>
  <c r="BM141" i="2"/>
  <c r="BN141" i="2"/>
  <c r="BO141" i="2"/>
  <c r="CB141" i="2"/>
  <c r="CC141" i="2"/>
  <c r="CD141" i="2"/>
  <c r="CE141" i="2"/>
  <c r="CF141" i="2"/>
  <c r="CG141" i="2"/>
  <c r="CH141" i="2"/>
  <c r="D142" i="2"/>
  <c r="AV142" i="2"/>
  <c r="AW142" i="2" s="1"/>
  <c r="BQ142" i="2" s="1"/>
  <c r="BJ142" i="2"/>
  <c r="BK142" i="2"/>
  <c r="BL142" i="2"/>
  <c r="BM142" i="2"/>
  <c r="BN142" i="2"/>
  <c r="BO142" i="2"/>
  <c r="BP142" i="2"/>
  <c r="BT142" i="2"/>
  <c r="BU142" i="2"/>
  <c r="BV142" i="2"/>
  <c r="CB142" i="2"/>
  <c r="CC142" i="2"/>
  <c r="CD142" i="2"/>
  <c r="CE142" i="2"/>
  <c r="CF142" i="2"/>
  <c r="CG142" i="2"/>
  <c r="CH142" i="2"/>
  <c r="D143" i="2"/>
  <c r="AV143" i="2"/>
  <c r="AW143" i="2" s="1"/>
  <c r="BD143" i="2"/>
  <c r="BE143" i="2"/>
  <c r="BK143" i="2" s="1"/>
  <c r="BF143" i="2"/>
  <c r="BJ143" i="2"/>
  <c r="BL143" i="2"/>
  <c r="BM143" i="2"/>
  <c r="BN143" i="2"/>
  <c r="BO143" i="2"/>
  <c r="BP143" i="2"/>
  <c r="BT143" i="2"/>
  <c r="BU143" i="2"/>
  <c r="BV143" i="2"/>
  <c r="CB143" i="2"/>
  <c r="CC143" i="2"/>
  <c r="CD143" i="2"/>
  <c r="CE143" i="2"/>
  <c r="CF143" i="2"/>
  <c r="CG143" i="2"/>
  <c r="CH143" i="2"/>
  <c r="D144" i="2"/>
  <c r="AV144" i="2"/>
  <c r="AW144" i="2"/>
  <c r="BQ144" i="2" s="1"/>
  <c r="BD144" i="2"/>
  <c r="BJ144" i="2"/>
  <c r="BK144" i="2"/>
  <c r="BL144" i="2"/>
  <c r="BM144" i="2"/>
  <c r="BN144" i="2"/>
  <c r="BO144" i="2"/>
  <c r="BP144" i="2"/>
  <c r="CB144" i="2"/>
  <c r="CC144" i="2"/>
  <c r="CD144" i="2"/>
  <c r="CE144" i="2"/>
  <c r="CF144" i="2"/>
  <c r="CG144" i="2"/>
  <c r="CH144" i="2"/>
  <c r="D145" i="2"/>
  <c r="AV145" i="2"/>
  <c r="AW145" i="2"/>
  <c r="BD145" i="2"/>
  <c r="BJ145" i="2"/>
  <c r="BK145" i="2"/>
  <c r="BL145" i="2"/>
  <c r="BM145" i="2"/>
  <c r="BN145" i="2"/>
  <c r="BO145" i="2"/>
  <c r="BP145" i="2"/>
  <c r="CB145" i="2"/>
  <c r="CC145" i="2"/>
  <c r="CD145" i="2"/>
  <c r="CE145" i="2"/>
  <c r="CF145" i="2"/>
  <c r="CG145" i="2"/>
  <c r="CH145" i="2"/>
  <c r="D146" i="2"/>
  <c r="AV146" i="2"/>
  <c r="AW146" i="2"/>
  <c r="BD146" i="2"/>
  <c r="BP146" i="2" s="1"/>
  <c r="BE146" i="2"/>
  <c r="BF146" i="2"/>
  <c r="BL146" i="2" s="1"/>
  <c r="BK146" i="2"/>
  <c r="BM146" i="2"/>
  <c r="BN146" i="2"/>
  <c r="BO146" i="2"/>
  <c r="BQ146" i="2"/>
  <c r="CB146" i="2"/>
  <c r="CC146" i="2"/>
  <c r="CD146" i="2"/>
  <c r="CE146" i="2"/>
  <c r="CF146" i="2"/>
  <c r="CG146" i="2"/>
  <c r="CH146" i="2"/>
  <c r="D147" i="2"/>
  <c r="AV147" i="2"/>
  <c r="AW147" i="2"/>
  <c r="BD147" i="2"/>
  <c r="BP147" i="2" s="1"/>
  <c r="BE147" i="2"/>
  <c r="BF147" i="2"/>
  <c r="BL147" i="2" s="1"/>
  <c r="BG147" i="2"/>
  <c r="BM147" i="2" s="1"/>
  <c r="BK147" i="2"/>
  <c r="BN147" i="2"/>
  <c r="BO147" i="2"/>
  <c r="BQ147" i="2"/>
  <c r="CB147" i="2"/>
  <c r="CC147" i="2"/>
  <c r="CD147" i="2"/>
  <c r="CE147" i="2"/>
  <c r="CF147" i="2"/>
  <c r="CG147" i="2"/>
  <c r="CH147" i="2"/>
  <c r="D148" i="2"/>
  <c r="AV148" i="2"/>
  <c r="AW148" i="2"/>
  <c r="BQ148" i="2" s="1"/>
  <c r="BD148" i="2"/>
  <c r="BJ148" i="2"/>
  <c r="BK148" i="2"/>
  <c r="BL148" i="2"/>
  <c r="BM148" i="2"/>
  <c r="BN148" i="2"/>
  <c r="BO148" i="2"/>
  <c r="BP148" i="2"/>
  <c r="CB148" i="2"/>
  <c r="CC148" i="2"/>
  <c r="CD148" i="2"/>
  <c r="CE148" i="2"/>
  <c r="CF148" i="2"/>
  <c r="CG148" i="2"/>
  <c r="CH148" i="2"/>
  <c r="D149" i="2"/>
  <c r="AV149" i="2"/>
  <c r="AW149" i="2"/>
  <c r="BJ149" i="2"/>
  <c r="BK149" i="2"/>
  <c r="BL149" i="2"/>
  <c r="BM149" i="2"/>
  <c r="BN149" i="2"/>
  <c r="BO149" i="2"/>
  <c r="BP149" i="2"/>
  <c r="CB149" i="2"/>
  <c r="CC149" i="2"/>
  <c r="CD149" i="2"/>
  <c r="CE149" i="2"/>
  <c r="CF149" i="2"/>
  <c r="CG149" i="2"/>
  <c r="CH149" i="2"/>
  <c r="D150" i="2"/>
  <c r="AV150" i="2"/>
  <c r="AW150" i="2" s="1"/>
  <c r="BJ150" i="2"/>
  <c r="BK150" i="2"/>
  <c r="BL150" i="2"/>
  <c r="BM150" i="2"/>
  <c r="BN150" i="2"/>
  <c r="BO150" i="2"/>
  <c r="CB150" i="2"/>
  <c r="CC150" i="2"/>
  <c r="CD150" i="2"/>
  <c r="CE150" i="2"/>
  <c r="CF150" i="2"/>
  <c r="CG150" i="2"/>
  <c r="CH150" i="2"/>
  <c r="D151" i="2"/>
  <c r="AV151" i="2"/>
  <c r="AW151" i="2" s="1"/>
  <c r="BQ151" i="2" s="1"/>
  <c r="BD151" i="2"/>
  <c r="BE151" i="2"/>
  <c r="BK151" i="2" s="1"/>
  <c r="BF151" i="2"/>
  <c r="BJ151" i="2"/>
  <c r="BL151" i="2"/>
  <c r="BM151" i="2"/>
  <c r="BN151" i="2"/>
  <c r="BO151" i="2"/>
  <c r="BP151" i="2"/>
  <c r="CB151" i="2"/>
  <c r="CC151" i="2"/>
  <c r="CD151" i="2"/>
  <c r="CE151" i="2"/>
  <c r="CF151" i="2"/>
  <c r="CG151" i="2"/>
  <c r="CH151" i="2"/>
  <c r="D152" i="2"/>
  <c r="AV152" i="2"/>
  <c r="AW152" i="2" s="1"/>
  <c r="BQ152" i="2" s="1"/>
  <c r="BD152" i="2"/>
  <c r="BP152" i="2" s="1"/>
  <c r="BJ152" i="2"/>
  <c r="BK152" i="2"/>
  <c r="BL152" i="2"/>
  <c r="BM152" i="2"/>
  <c r="BN152" i="2"/>
  <c r="BO152" i="2"/>
  <c r="CB152" i="2"/>
  <c r="CC152" i="2"/>
  <c r="CD152" i="2"/>
  <c r="CE152" i="2"/>
  <c r="CF152" i="2"/>
  <c r="CG152" i="2"/>
  <c r="CH152" i="2"/>
  <c r="D153" i="2"/>
  <c r="AV153" i="2"/>
  <c r="AW153" i="2" s="1"/>
  <c r="BQ153" i="2" s="1"/>
  <c r="BD153" i="2"/>
  <c r="BP153" i="2" s="1"/>
  <c r="BJ153" i="2"/>
  <c r="BK153" i="2"/>
  <c r="BL153" i="2"/>
  <c r="BM153" i="2"/>
  <c r="BN153" i="2"/>
  <c r="BO153" i="2"/>
  <c r="CB153" i="2"/>
  <c r="CC153" i="2"/>
  <c r="CD153" i="2"/>
  <c r="CE153" i="2"/>
  <c r="CF153" i="2"/>
  <c r="CG153" i="2"/>
  <c r="CH153" i="2"/>
  <c r="D154" i="2"/>
  <c r="AV154" i="2"/>
  <c r="AW154" i="2" s="1"/>
  <c r="BQ154" i="2" s="1"/>
  <c r="BD154" i="2"/>
  <c r="BP154" i="2" s="1"/>
  <c r="BK154" i="2"/>
  <c r="BL154" i="2"/>
  <c r="BM154" i="2"/>
  <c r="BN154" i="2"/>
  <c r="BO154" i="2"/>
  <c r="CB154" i="2"/>
  <c r="CC154" i="2"/>
  <c r="CD154" i="2"/>
  <c r="CE154" i="2"/>
  <c r="CF154" i="2"/>
  <c r="CG154" i="2"/>
  <c r="CH154" i="2"/>
  <c r="D155" i="2"/>
  <c r="AV155" i="2"/>
  <c r="AW155" i="2"/>
  <c r="BJ155" i="2"/>
  <c r="BK155" i="2"/>
  <c r="BL155" i="2"/>
  <c r="BM155" i="2"/>
  <c r="BN155" i="2"/>
  <c r="BO155" i="2"/>
  <c r="BP155" i="2"/>
  <c r="CB155" i="2"/>
  <c r="CC155" i="2"/>
  <c r="CD155" i="2"/>
  <c r="CE155" i="2"/>
  <c r="CF155" i="2"/>
  <c r="CG155" i="2"/>
  <c r="CH155" i="2"/>
  <c r="D156" i="2"/>
  <c r="AV156" i="2"/>
  <c r="AW156" i="2"/>
  <c r="BQ156" i="2" s="1"/>
  <c r="BD156" i="2"/>
  <c r="BJ156" i="2"/>
  <c r="BK156" i="2"/>
  <c r="BL156" i="2"/>
  <c r="BM156" i="2"/>
  <c r="BN156" i="2"/>
  <c r="BO156" i="2"/>
  <c r="BP156" i="2"/>
  <c r="CB156" i="2"/>
  <c r="CC156" i="2"/>
  <c r="CD156" i="2"/>
  <c r="CE156" i="2"/>
  <c r="CF156" i="2"/>
  <c r="CG156" i="2"/>
  <c r="CH156" i="2"/>
  <c r="D157" i="2"/>
  <c r="AV157" i="2"/>
  <c r="AW157" i="2" s="1"/>
  <c r="BJ157" i="2"/>
  <c r="BK157" i="2"/>
  <c r="BL157" i="2"/>
  <c r="BM157" i="2"/>
  <c r="BN157" i="2"/>
  <c r="BO157" i="2"/>
  <c r="CB157" i="2"/>
  <c r="CC157" i="2"/>
  <c r="CD157" i="2"/>
  <c r="CE157" i="2"/>
  <c r="CF157" i="2"/>
  <c r="CG157" i="2"/>
  <c r="CH157" i="2"/>
  <c r="D158" i="2"/>
  <c r="AV158" i="2"/>
  <c r="AW158" i="2" s="1"/>
  <c r="BQ158" i="2" s="1"/>
  <c r="BD158" i="2"/>
  <c r="BJ158" i="2" s="1"/>
  <c r="BE158" i="2"/>
  <c r="BK158" i="2" s="1"/>
  <c r="BL158" i="2"/>
  <c r="BM158" i="2"/>
  <c r="BN158" i="2"/>
  <c r="BO158" i="2"/>
  <c r="CB158" i="2"/>
  <c r="CC158" i="2"/>
  <c r="CD158" i="2"/>
  <c r="CE158" i="2"/>
  <c r="CF158" i="2"/>
  <c r="CG158" i="2"/>
  <c r="CH158" i="2"/>
  <c r="D159" i="2"/>
  <c r="AV159" i="2"/>
  <c r="AW159" i="2"/>
  <c r="BD159" i="2"/>
  <c r="BP159" i="2" s="1"/>
  <c r="BK159" i="2"/>
  <c r="BL159" i="2"/>
  <c r="BM159" i="2"/>
  <c r="BN159" i="2"/>
  <c r="BO159" i="2"/>
  <c r="BQ159" i="2"/>
  <c r="CB159" i="2"/>
  <c r="CC159" i="2"/>
  <c r="CD159" i="2"/>
  <c r="CE159" i="2"/>
  <c r="CF159" i="2"/>
  <c r="CG159" i="2"/>
  <c r="CH159" i="2"/>
  <c r="D160" i="2"/>
  <c r="AV160" i="2"/>
  <c r="AW160" i="2"/>
  <c r="BD160" i="2"/>
  <c r="BE160" i="2"/>
  <c r="BK160" i="2" s="1"/>
  <c r="BJ160" i="2"/>
  <c r="BL160" i="2"/>
  <c r="BM160" i="2"/>
  <c r="BN160" i="2"/>
  <c r="BO160" i="2"/>
  <c r="BP160" i="2"/>
  <c r="CB160" i="2"/>
  <c r="CC160" i="2"/>
  <c r="CD160" i="2"/>
  <c r="CE160" i="2"/>
  <c r="CF160" i="2"/>
  <c r="CG160" i="2"/>
  <c r="CH160" i="2"/>
  <c r="D161" i="2"/>
  <c r="AV161" i="2"/>
  <c r="AW161" i="2"/>
  <c r="BQ161" i="2" s="1"/>
  <c r="BD161" i="2"/>
  <c r="BJ161" i="2"/>
  <c r="BK161" i="2"/>
  <c r="BL161" i="2"/>
  <c r="BM161" i="2"/>
  <c r="BN161" i="2"/>
  <c r="BO161" i="2"/>
  <c r="BP161" i="2"/>
  <c r="CB161" i="2"/>
  <c r="CC161" i="2"/>
  <c r="CD161" i="2"/>
  <c r="CE161" i="2"/>
  <c r="CF161" i="2"/>
  <c r="CG161" i="2"/>
  <c r="CH161" i="2"/>
  <c r="D162" i="2"/>
  <c r="AV162" i="2"/>
  <c r="AW162" i="2"/>
  <c r="BQ162" i="2" s="1"/>
  <c r="BD162" i="2"/>
  <c r="BJ162" i="2"/>
  <c r="BK162" i="2"/>
  <c r="BL162" i="2"/>
  <c r="BM162" i="2"/>
  <c r="BN162" i="2"/>
  <c r="BO162" i="2"/>
  <c r="BP162" i="2"/>
  <c r="CB162" i="2"/>
  <c r="CC162" i="2"/>
  <c r="CD162" i="2"/>
  <c r="CE162" i="2"/>
  <c r="CF162" i="2"/>
  <c r="CG162" i="2"/>
  <c r="CH162" i="2"/>
  <c r="D163" i="2"/>
  <c r="AV163" i="2"/>
  <c r="AW163" i="2" s="1"/>
  <c r="BJ163" i="2"/>
  <c r="BK163" i="2"/>
  <c r="BL163" i="2"/>
  <c r="BM163" i="2"/>
  <c r="BN163" i="2"/>
  <c r="BO163" i="2"/>
  <c r="CB163" i="2"/>
  <c r="CC163" i="2"/>
  <c r="CD163" i="2"/>
  <c r="CE163" i="2"/>
  <c r="CF163" i="2"/>
  <c r="CG163" i="2"/>
  <c r="CH163" i="2"/>
  <c r="D164" i="2"/>
  <c r="AV164" i="2"/>
  <c r="AW164" i="2" s="1"/>
  <c r="BJ164" i="2"/>
  <c r="BK164" i="2"/>
  <c r="BL164" i="2"/>
  <c r="BM164" i="2"/>
  <c r="BN164" i="2"/>
  <c r="BO164" i="2"/>
  <c r="CB164" i="2"/>
  <c r="CC164" i="2"/>
  <c r="CD164" i="2"/>
  <c r="CE164" i="2"/>
  <c r="CF164" i="2"/>
  <c r="CG164" i="2"/>
  <c r="CH164" i="2"/>
  <c r="D165" i="2"/>
  <c r="AV165" i="2"/>
  <c r="AW165" i="2" s="1"/>
  <c r="BQ165" i="2" s="1"/>
  <c r="BD165" i="2"/>
  <c r="BJ165" i="2"/>
  <c r="BK165" i="2"/>
  <c r="BL165" i="2"/>
  <c r="BM165" i="2"/>
  <c r="BN165" i="2"/>
  <c r="BO165" i="2"/>
  <c r="BP165" i="2"/>
  <c r="CB165" i="2"/>
  <c r="CC165" i="2"/>
  <c r="CD165" i="2"/>
  <c r="CE165" i="2"/>
  <c r="CF165" i="2"/>
  <c r="CG165" i="2"/>
  <c r="CH165" i="2"/>
  <c r="D166" i="2"/>
  <c r="AV166" i="2"/>
  <c r="AW166" i="2" s="1"/>
  <c r="BQ166" i="2" s="1"/>
  <c r="BD166" i="2"/>
  <c r="BP166" i="2" s="1"/>
  <c r="BJ166" i="2"/>
  <c r="BK166" i="2"/>
  <c r="BL166" i="2"/>
  <c r="BM166" i="2"/>
  <c r="BN166" i="2"/>
  <c r="BO166" i="2"/>
  <c r="CB166" i="2"/>
  <c r="CC166" i="2"/>
  <c r="CD166" i="2"/>
  <c r="CE166" i="2"/>
  <c r="CF166" i="2"/>
  <c r="CG166" i="2"/>
  <c r="CH166" i="2"/>
  <c r="D167" i="2"/>
  <c r="AV167" i="2"/>
  <c r="AW167" i="2" s="1"/>
  <c r="BQ167" i="2" s="1"/>
  <c r="BD167" i="2"/>
  <c r="BP167" i="2" s="1"/>
  <c r="BE167" i="2"/>
  <c r="BK167" i="2" s="1"/>
  <c r="BF167" i="2"/>
  <c r="BJ167" i="2"/>
  <c r="BL167" i="2"/>
  <c r="BM167" i="2"/>
  <c r="BN167" i="2"/>
  <c r="BO167" i="2"/>
  <c r="CB167" i="2"/>
  <c r="CC167" i="2"/>
  <c r="CD167" i="2"/>
  <c r="CE167" i="2"/>
  <c r="CF167" i="2"/>
  <c r="CG167" i="2"/>
  <c r="CH167" i="2"/>
  <c r="D168" i="2"/>
  <c r="AV168" i="2"/>
  <c r="AW168" i="2" s="1"/>
  <c r="BD168" i="2"/>
  <c r="BJ168" i="2" s="1"/>
  <c r="BE168" i="2"/>
  <c r="BP168" i="2" s="1"/>
  <c r="BL168" i="2"/>
  <c r="BM168" i="2"/>
  <c r="BN168" i="2"/>
  <c r="BO168" i="2"/>
  <c r="CB168" i="2"/>
  <c r="CC168" i="2"/>
  <c r="CD168" i="2"/>
  <c r="CE168" i="2"/>
  <c r="CF168" i="2"/>
  <c r="CG168" i="2"/>
  <c r="CH168" i="2"/>
  <c r="D169" i="2"/>
  <c r="AV169" i="2"/>
  <c r="AW169" i="2" s="1"/>
  <c r="BQ169" i="2" s="1"/>
  <c r="BD169" i="2"/>
  <c r="BP169" i="2" s="1"/>
  <c r="BK169" i="2"/>
  <c r="BL169" i="2"/>
  <c r="BM169" i="2"/>
  <c r="BN169" i="2"/>
  <c r="BO169" i="2"/>
  <c r="CB169" i="2"/>
  <c r="CC169" i="2"/>
  <c r="CD169" i="2"/>
  <c r="CE169" i="2"/>
  <c r="CF169" i="2"/>
  <c r="CG169" i="2"/>
  <c r="CH169" i="2"/>
  <c r="D170" i="2"/>
  <c r="AV170" i="2"/>
  <c r="AW170" i="2" s="1"/>
  <c r="BQ170" i="2" s="1"/>
  <c r="BD170" i="2"/>
  <c r="BP170" i="2" s="1"/>
  <c r="BK170" i="2"/>
  <c r="BL170" i="2"/>
  <c r="BM170" i="2"/>
  <c r="BN170" i="2"/>
  <c r="BO170" i="2"/>
  <c r="CB170" i="2"/>
  <c r="CC170" i="2"/>
  <c r="CD170" i="2"/>
  <c r="CE170" i="2"/>
  <c r="CF170" i="2"/>
  <c r="CG170" i="2"/>
  <c r="CH170" i="2"/>
  <c r="D171" i="2"/>
  <c r="AV171" i="2"/>
  <c r="AW171" i="2"/>
  <c r="BD171" i="2"/>
  <c r="BP171" i="2" s="1"/>
  <c r="BK171" i="2"/>
  <c r="BL171" i="2"/>
  <c r="BM171" i="2"/>
  <c r="BN171" i="2"/>
  <c r="BO171" i="2"/>
  <c r="BQ171" i="2"/>
  <c r="CB171" i="2"/>
  <c r="CC171" i="2"/>
  <c r="CD171" i="2"/>
  <c r="CE171" i="2"/>
  <c r="CF171" i="2"/>
  <c r="CG171" i="2"/>
  <c r="CH171" i="2"/>
  <c r="D172" i="2"/>
  <c r="AV172" i="2"/>
  <c r="AW172" i="2"/>
  <c r="BQ172" i="2" s="1"/>
  <c r="BD172" i="2"/>
  <c r="BJ172" i="2" s="1"/>
  <c r="BK172" i="2"/>
  <c r="BL172" i="2"/>
  <c r="BM172" i="2"/>
  <c r="BN172" i="2"/>
  <c r="BO172" i="2"/>
  <c r="BP172" i="2"/>
  <c r="CB172" i="2"/>
  <c r="CC172" i="2"/>
  <c r="CD172" i="2"/>
  <c r="CE172" i="2"/>
  <c r="CF172" i="2"/>
  <c r="CG172" i="2"/>
  <c r="CH172" i="2"/>
  <c r="D173" i="2"/>
  <c r="AV173" i="2"/>
  <c r="AW173" i="2"/>
  <c r="BQ173" i="2" s="1"/>
  <c r="BD173" i="2"/>
  <c r="BJ173" i="2"/>
  <c r="BK173" i="2"/>
  <c r="BL173" i="2"/>
  <c r="BM173" i="2"/>
  <c r="BN173" i="2"/>
  <c r="BO173" i="2"/>
  <c r="BP173" i="2"/>
  <c r="CB173" i="2"/>
  <c r="CC173" i="2"/>
  <c r="CD173" i="2"/>
  <c r="CE173" i="2"/>
  <c r="CF173" i="2"/>
  <c r="CG173" i="2"/>
  <c r="CH173" i="2"/>
  <c r="D174" i="2"/>
  <c r="AV174" i="2"/>
  <c r="AW174" i="2"/>
  <c r="BQ174" i="2" s="1"/>
  <c r="BD174" i="2"/>
  <c r="BJ174" i="2"/>
  <c r="BK174" i="2"/>
  <c r="BL174" i="2"/>
  <c r="BM174" i="2"/>
  <c r="BN174" i="2"/>
  <c r="BO174" i="2"/>
  <c r="BP174" i="2"/>
  <c r="CB174" i="2"/>
  <c r="CC174" i="2"/>
  <c r="CD174" i="2"/>
  <c r="CE174" i="2"/>
  <c r="CF174" i="2"/>
  <c r="CG174" i="2"/>
  <c r="CH174" i="2"/>
  <c r="D175" i="2"/>
  <c r="AV175" i="2"/>
  <c r="AW175" i="2" s="1"/>
  <c r="BQ175" i="2" s="1"/>
  <c r="BD175" i="2"/>
  <c r="BJ175" i="2"/>
  <c r="BK175" i="2"/>
  <c r="BL175" i="2"/>
  <c r="BM175" i="2"/>
  <c r="BN175" i="2"/>
  <c r="BO175" i="2"/>
  <c r="BP175" i="2"/>
  <c r="CB175" i="2"/>
  <c r="CC175" i="2"/>
  <c r="CD175" i="2"/>
  <c r="CE175" i="2"/>
  <c r="CF175" i="2"/>
  <c r="CG175" i="2"/>
  <c r="CH175" i="2"/>
  <c r="D176" i="2"/>
  <c r="AV176" i="2"/>
  <c r="AW176" i="2" s="1"/>
  <c r="BQ176" i="2" s="1"/>
  <c r="BD176" i="2"/>
  <c r="BJ176" i="2"/>
  <c r="BK176" i="2"/>
  <c r="BL176" i="2"/>
  <c r="BM176" i="2"/>
  <c r="BN176" i="2"/>
  <c r="BO176" i="2"/>
  <c r="BP176" i="2"/>
  <c r="CB176" i="2"/>
  <c r="CC176" i="2"/>
  <c r="CD176" i="2"/>
  <c r="CE176" i="2"/>
  <c r="CF176" i="2"/>
  <c r="CG176" i="2"/>
  <c r="CH176" i="2"/>
  <c r="D177" i="2"/>
  <c r="AV177" i="2"/>
  <c r="AW177" i="2" s="1"/>
  <c r="BQ177" i="2" s="1"/>
  <c r="BJ177" i="2"/>
  <c r="BK177" i="2"/>
  <c r="BL177" i="2"/>
  <c r="BM177" i="2"/>
  <c r="BN177" i="2"/>
  <c r="BO177" i="2"/>
  <c r="BP177" i="2"/>
  <c r="CB177" i="2"/>
  <c r="CC177" i="2"/>
  <c r="CD177" i="2"/>
  <c r="CE177" i="2"/>
  <c r="CF177" i="2"/>
  <c r="CG177" i="2"/>
  <c r="CH177" i="2"/>
  <c r="D178" i="2"/>
  <c r="AV178" i="2"/>
  <c r="AW178" i="2" s="1"/>
  <c r="BD178" i="2"/>
  <c r="BJ178" i="2"/>
  <c r="BK178" i="2"/>
  <c r="BL178" i="2"/>
  <c r="BM178" i="2"/>
  <c r="BN178" i="2"/>
  <c r="BO178" i="2"/>
  <c r="BP178" i="2"/>
  <c r="CB178" i="2"/>
  <c r="CC178" i="2"/>
  <c r="CD178" i="2"/>
  <c r="CE178" i="2"/>
  <c r="CF178" i="2"/>
  <c r="CG178" i="2"/>
  <c r="CH178" i="2"/>
  <c r="D179" i="2"/>
  <c r="AV179" i="2"/>
  <c r="AW179" i="2"/>
  <c r="BD179" i="2"/>
  <c r="BJ179" i="2" s="1"/>
  <c r="BK179" i="2"/>
  <c r="BL179" i="2"/>
  <c r="BM179" i="2"/>
  <c r="BN179" i="2"/>
  <c r="BO179" i="2"/>
  <c r="BP179" i="2"/>
  <c r="CB179" i="2"/>
  <c r="CC179" i="2"/>
  <c r="CD179" i="2"/>
  <c r="CE179" i="2"/>
  <c r="CF179" i="2"/>
  <c r="CG179" i="2"/>
  <c r="CH179" i="2"/>
  <c r="D180" i="2"/>
  <c r="AV180" i="2"/>
  <c r="AW180" i="2" s="1"/>
  <c r="BQ180" i="2" s="1"/>
  <c r="BD180" i="2"/>
  <c r="BP180" i="2" s="1"/>
  <c r="BK180" i="2"/>
  <c r="BL180" i="2"/>
  <c r="BM180" i="2"/>
  <c r="BN180" i="2"/>
  <c r="BO180" i="2"/>
  <c r="CB180" i="2"/>
  <c r="CC180" i="2"/>
  <c r="CD180" i="2"/>
  <c r="CE180" i="2"/>
  <c r="CF180" i="2"/>
  <c r="CG180" i="2"/>
  <c r="CH180" i="2"/>
  <c r="D181" i="2"/>
  <c r="AV181" i="2"/>
  <c r="AW181" i="2"/>
  <c r="BQ181" i="2" s="1"/>
  <c r="BD181" i="2"/>
  <c r="BJ181" i="2" s="1"/>
  <c r="BK181" i="2"/>
  <c r="BL181" i="2"/>
  <c r="BM181" i="2"/>
  <c r="BN181" i="2"/>
  <c r="BO181" i="2"/>
  <c r="BP181" i="2"/>
  <c r="CB181" i="2"/>
  <c r="CC181" i="2"/>
  <c r="CD181" i="2"/>
  <c r="CE181" i="2"/>
  <c r="CF181" i="2"/>
  <c r="CG181" i="2"/>
  <c r="CH181" i="2"/>
  <c r="D182" i="2"/>
  <c r="AV182" i="2"/>
  <c r="AW182" i="2"/>
  <c r="BQ182" i="2" s="1"/>
  <c r="BD182" i="2"/>
  <c r="BJ182" i="2" s="1"/>
  <c r="BK182" i="2"/>
  <c r="BL182" i="2"/>
  <c r="BM182" i="2"/>
  <c r="BN182" i="2"/>
  <c r="BO182" i="2"/>
  <c r="BP182" i="2"/>
  <c r="CB182" i="2"/>
  <c r="CC182" i="2"/>
  <c r="CD182" i="2"/>
  <c r="CE182" i="2"/>
  <c r="CF182" i="2"/>
  <c r="CG182" i="2"/>
  <c r="CH182" i="2"/>
  <c r="D183" i="2"/>
  <c r="AV183" i="2"/>
  <c r="AW183" i="2"/>
  <c r="BD183" i="2"/>
  <c r="BJ183" i="2"/>
  <c r="BK183" i="2"/>
  <c r="BL183" i="2"/>
  <c r="BM183" i="2"/>
  <c r="BN183" i="2"/>
  <c r="BO183" i="2"/>
  <c r="BP183" i="2"/>
  <c r="CB183" i="2"/>
  <c r="CC183" i="2"/>
  <c r="CD183" i="2"/>
  <c r="CE183" i="2"/>
  <c r="CF183" i="2"/>
  <c r="CG183" i="2"/>
  <c r="CH183" i="2"/>
  <c r="D184" i="2"/>
  <c r="AV184" i="2"/>
  <c r="AW184" i="2"/>
  <c r="BJ184" i="2"/>
  <c r="BK184" i="2"/>
  <c r="BL184" i="2"/>
  <c r="BM184" i="2"/>
  <c r="BN184" i="2"/>
  <c r="BO184" i="2"/>
  <c r="BP184" i="2"/>
  <c r="BT184" i="2"/>
  <c r="BU184" i="2"/>
  <c r="BV184" i="2"/>
  <c r="CB184" i="2"/>
  <c r="CC184" i="2"/>
  <c r="CD184" i="2"/>
  <c r="CE184" i="2"/>
  <c r="CF184" i="2"/>
  <c r="CG184" i="2"/>
  <c r="CH184" i="2"/>
  <c r="D185" i="2"/>
  <c r="AV185" i="2"/>
  <c r="AW185" i="2" s="1"/>
  <c r="BD185" i="2"/>
  <c r="BJ185" i="2"/>
  <c r="BK185" i="2"/>
  <c r="BL185" i="2"/>
  <c r="BM185" i="2"/>
  <c r="BN185" i="2"/>
  <c r="BO185" i="2"/>
  <c r="BP185" i="2"/>
  <c r="CB185" i="2"/>
  <c r="CC185" i="2"/>
  <c r="CD185" i="2"/>
  <c r="CE185" i="2"/>
  <c r="CF185" i="2"/>
  <c r="CG185" i="2"/>
  <c r="CH185" i="2"/>
  <c r="D186" i="2"/>
  <c r="AV186" i="2"/>
  <c r="AW186" i="2"/>
  <c r="BD186" i="2"/>
  <c r="BE186" i="2"/>
  <c r="BP186" i="2" s="1"/>
  <c r="BJ186" i="2"/>
  <c r="BL186" i="2"/>
  <c r="BM186" i="2"/>
  <c r="BN186" i="2"/>
  <c r="BO186" i="2"/>
  <c r="CB186" i="2"/>
  <c r="CC186" i="2"/>
  <c r="CD186" i="2"/>
  <c r="CE186" i="2"/>
  <c r="CF186" i="2"/>
  <c r="CG186" i="2"/>
  <c r="CH186" i="2"/>
  <c r="D187" i="2"/>
  <c r="AV187" i="2"/>
  <c r="AW187" i="2" s="1"/>
  <c r="BD187" i="2"/>
  <c r="BJ187" i="2"/>
  <c r="BK187" i="2"/>
  <c r="BL187" i="2"/>
  <c r="BM187" i="2"/>
  <c r="BN187" i="2"/>
  <c r="BO187" i="2"/>
  <c r="BP187" i="2"/>
  <c r="CB187" i="2"/>
  <c r="CC187" i="2"/>
  <c r="CD187" i="2"/>
  <c r="CE187" i="2"/>
  <c r="CF187" i="2"/>
  <c r="CG187" i="2"/>
  <c r="CH187" i="2"/>
  <c r="D188" i="2"/>
  <c r="AV188" i="2"/>
  <c r="AW188" i="2"/>
  <c r="BD188" i="2"/>
  <c r="BJ188" i="2" s="1"/>
  <c r="BK188" i="2"/>
  <c r="BL188" i="2"/>
  <c r="BM188" i="2"/>
  <c r="BN188" i="2"/>
  <c r="BO188" i="2"/>
  <c r="BP188" i="2"/>
  <c r="CB188" i="2"/>
  <c r="CC188" i="2"/>
  <c r="CD188" i="2"/>
  <c r="CE188" i="2"/>
  <c r="CF188" i="2"/>
  <c r="CG188" i="2"/>
  <c r="CH188" i="2"/>
  <c r="D189" i="2"/>
  <c r="AV189" i="2"/>
  <c r="AW189" i="2" s="1"/>
  <c r="BQ189" i="2" s="1"/>
  <c r="BD189" i="2"/>
  <c r="BP189" i="2" s="1"/>
  <c r="BK189" i="2"/>
  <c r="BL189" i="2"/>
  <c r="BM189" i="2"/>
  <c r="BN189" i="2"/>
  <c r="BO189" i="2"/>
  <c r="CB189" i="2"/>
  <c r="CC189" i="2"/>
  <c r="CD189" i="2"/>
  <c r="CE189" i="2"/>
  <c r="CF189" i="2"/>
  <c r="CG189" i="2"/>
  <c r="CH189" i="2"/>
  <c r="D190" i="2"/>
  <c r="AV190" i="2"/>
  <c r="AW190" i="2"/>
  <c r="BJ190" i="2"/>
  <c r="BK190" i="2"/>
  <c r="BL190" i="2"/>
  <c r="BM190" i="2"/>
  <c r="BN190" i="2"/>
  <c r="BO190" i="2"/>
  <c r="BP190" i="2"/>
  <c r="BQ190" i="2"/>
  <c r="CB190" i="2"/>
  <c r="CC190" i="2"/>
  <c r="CD190" i="2"/>
  <c r="CE190" i="2"/>
  <c r="CF190" i="2"/>
  <c r="CG190" i="2"/>
  <c r="CH190" i="2"/>
  <c r="D191" i="2"/>
  <c r="AV191" i="2"/>
  <c r="AW191" i="2" s="1"/>
  <c r="BD191" i="2"/>
  <c r="BP191" i="2" s="1"/>
  <c r="BK191" i="2"/>
  <c r="BL191" i="2"/>
  <c r="BM191" i="2"/>
  <c r="BN191" i="2"/>
  <c r="BO191" i="2"/>
  <c r="CB191" i="2"/>
  <c r="CC191" i="2"/>
  <c r="CD191" i="2"/>
  <c r="CE191" i="2"/>
  <c r="CF191" i="2"/>
  <c r="CG191" i="2"/>
  <c r="CH191" i="2"/>
  <c r="D192" i="2"/>
  <c r="AV192" i="2"/>
  <c r="AW192" i="2" s="1"/>
  <c r="BJ192" i="2"/>
  <c r="BK192" i="2"/>
  <c r="BL192" i="2"/>
  <c r="BM192" i="2"/>
  <c r="BN192" i="2"/>
  <c r="BO192" i="2"/>
  <c r="BP192" i="2"/>
  <c r="CB192" i="2"/>
  <c r="CC192" i="2"/>
  <c r="CD192" i="2"/>
  <c r="CE192" i="2"/>
  <c r="CF192" i="2"/>
  <c r="CG192" i="2"/>
  <c r="CH192" i="2"/>
  <c r="BC174" i="1"/>
  <c r="BB174" i="1"/>
  <c r="AY174" i="1"/>
  <c r="AZ174" i="1" s="1"/>
  <c r="AT174" i="1"/>
  <c r="AR174" i="1"/>
  <c r="AP174" i="1"/>
  <c r="AN174" i="1"/>
  <c r="AH174" i="1"/>
  <c r="T174" i="1"/>
  <c r="M174" i="1"/>
  <c r="G174" i="1"/>
  <c r="BC173" i="1"/>
  <c r="BB173" i="1"/>
  <c r="AY173" i="1"/>
  <c r="AZ173" i="1" s="1"/>
  <c r="AT173" i="1"/>
  <c r="AR173" i="1"/>
  <c r="AP173" i="1"/>
  <c r="AN173" i="1"/>
  <c r="AH173" i="1"/>
  <c r="T173" i="1"/>
  <c r="M173" i="1"/>
  <c r="G173" i="1"/>
  <c r="BC172" i="1"/>
  <c r="BB172" i="1"/>
  <c r="AY172" i="1"/>
  <c r="AZ172" i="1" s="1"/>
  <c r="AT172" i="1"/>
  <c r="AR172" i="1"/>
  <c r="AP172" i="1"/>
  <c r="AU172" i="1" s="1"/>
  <c r="AN172" i="1"/>
  <c r="AJ172" i="1" s="1"/>
  <c r="AL172" i="1" s="1"/>
  <c r="AV172" i="1" s="1"/>
  <c r="AH172" i="1"/>
  <c r="T172" i="1"/>
  <c r="M172" i="1"/>
  <c r="G172" i="1"/>
  <c r="BC171" i="1"/>
  <c r="BB171" i="1"/>
  <c r="AY171" i="1"/>
  <c r="AZ171" i="1" s="1"/>
  <c r="AT171" i="1"/>
  <c r="AR171" i="1"/>
  <c r="AP171" i="1"/>
  <c r="AN171" i="1"/>
  <c r="AJ171" i="1" s="1"/>
  <c r="AL171" i="1" s="1"/>
  <c r="AV171" i="1" s="1"/>
  <c r="AH171" i="1"/>
  <c r="T171" i="1"/>
  <c r="M171" i="1"/>
  <c r="G171" i="1"/>
  <c r="BC170" i="1"/>
  <c r="BB170" i="1"/>
  <c r="AY170" i="1"/>
  <c r="AZ170" i="1" s="1"/>
  <c r="AT170" i="1"/>
  <c r="AR170" i="1"/>
  <c r="AP170" i="1"/>
  <c r="AN170" i="1"/>
  <c r="AH170" i="1"/>
  <c r="T170" i="1"/>
  <c r="M170" i="1"/>
  <c r="AL170" i="1" s="1"/>
  <c r="G170" i="1"/>
  <c r="BC169" i="1"/>
  <c r="BB169" i="1"/>
  <c r="AZ169" i="1"/>
  <c r="AY169" i="1"/>
  <c r="AT169" i="1"/>
  <c r="AR169" i="1"/>
  <c r="AP169" i="1"/>
  <c r="AN169" i="1"/>
  <c r="AH169" i="1"/>
  <c r="T169" i="1"/>
  <c r="M169" i="1"/>
  <c r="G169" i="1"/>
  <c r="BC168" i="1"/>
  <c r="BB168" i="1"/>
  <c r="AZ168" i="1"/>
  <c r="AY168" i="1"/>
  <c r="AT168" i="1"/>
  <c r="AR168" i="1"/>
  <c r="AP168" i="1"/>
  <c r="AN168" i="1"/>
  <c r="AH168" i="1"/>
  <c r="T168" i="1"/>
  <c r="M168" i="1"/>
  <c r="G168" i="1"/>
  <c r="BC167" i="1"/>
  <c r="BB167" i="1"/>
  <c r="AZ167" i="1"/>
  <c r="AY167" i="1"/>
  <c r="AT167" i="1"/>
  <c r="AR167" i="1"/>
  <c r="AP167" i="1"/>
  <c r="AN167" i="1"/>
  <c r="AH167" i="1"/>
  <c r="T167" i="1"/>
  <c r="M167" i="1"/>
  <c r="AK167" i="1" s="1"/>
  <c r="G167" i="1"/>
  <c r="BC166" i="1"/>
  <c r="BB166" i="1"/>
  <c r="AZ166" i="1"/>
  <c r="AY166" i="1"/>
  <c r="AT166" i="1"/>
  <c r="AR166" i="1"/>
  <c r="AP166" i="1"/>
  <c r="AN166" i="1"/>
  <c r="AH166" i="1"/>
  <c r="T166" i="1"/>
  <c r="M166" i="1"/>
  <c r="G166" i="1"/>
  <c r="BC165" i="1"/>
  <c r="BB165" i="1"/>
  <c r="AZ165" i="1"/>
  <c r="AY165" i="1"/>
  <c r="AT165" i="1"/>
  <c r="AR165" i="1"/>
  <c r="AP165" i="1"/>
  <c r="AN165" i="1"/>
  <c r="AH165" i="1"/>
  <c r="T165" i="1"/>
  <c r="M165" i="1"/>
  <c r="AK165" i="1" s="1"/>
  <c r="G165" i="1"/>
  <c r="BC164" i="1"/>
  <c r="BB164" i="1"/>
  <c r="AZ164" i="1"/>
  <c r="AY164" i="1"/>
  <c r="AT164" i="1"/>
  <c r="AR164" i="1"/>
  <c r="AP164" i="1"/>
  <c r="AN164" i="1"/>
  <c r="T164" i="1"/>
  <c r="M164" i="1"/>
  <c r="G164" i="1"/>
  <c r="BC163" i="1"/>
  <c r="BB163" i="1"/>
  <c r="AZ163" i="1"/>
  <c r="AY163" i="1"/>
  <c r="AT163" i="1"/>
  <c r="AR163" i="1"/>
  <c r="AP163" i="1"/>
  <c r="AN163" i="1"/>
  <c r="T163" i="1"/>
  <c r="M163" i="1"/>
  <c r="G163" i="1"/>
  <c r="BC162" i="1"/>
  <c r="BB162" i="1"/>
  <c r="AZ162" i="1"/>
  <c r="AY162" i="1"/>
  <c r="AT162" i="1"/>
  <c r="AR162" i="1"/>
  <c r="AP162" i="1"/>
  <c r="AN162" i="1"/>
  <c r="AJ162" i="1" s="1"/>
  <c r="AL162" i="1" s="1"/>
  <c r="AV162" i="1" s="1"/>
  <c r="AH162" i="1"/>
  <c r="T162" i="1"/>
  <c r="M162" i="1"/>
  <c r="G162" i="1"/>
  <c r="BC161" i="1"/>
  <c r="BB161" i="1"/>
  <c r="AZ161" i="1"/>
  <c r="AY161" i="1"/>
  <c r="AT161" i="1"/>
  <c r="AR161" i="1"/>
  <c r="AP161" i="1"/>
  <c r="AN161" i="1"/>
  <c r="AJ161" i="1" s="1"/>
  <c r="AL161" i="1" s="1"/>
  <c r="AV161" i="1" s="1"/>
  <c r="T161" i="1"/>
  <c r="M161" i="1"/>
  <c r="G161" i="1"/>
  <c r="BC160" i="1"/>
  <c r="BB160" i="1"/>
  <c r="AY160" i="1"/>
  <c r="AZ160" i="1" s="1"/>
  <c r="AT160" i="1"/>
  <c r="AR160" i="1"/>
  <c r="AP160" i="1"/>
  <c r="AN160" i="1"/>
  <c r="AU160" i="1" s="1"/>
  <c r="AJ160" i="1"/>
  <c r="AL160" i="1" s="1"/>
  <c r="AV160" i="1" s="1"/>
  <c r="AH160" i="1"/>
  <c r="T160" i="1"/>
  <c r="M160" i="1"/>
  <c r="G160" i="1"/>
  <c r="BG159" i="1"/>
  <c r="BC159" i="1"/>
  <c r="BB159" i="1"/>
  <c r="AZ159" i="1"/>
  <c r="AY159" i="1"/>
  <c r="AT159" i="1"/>
  <c r="AR159" i="1"/>
  <c r="AP159" i="1"/>
  <c r="AN159" i="1"/>
  <c r="AJ159" i="1" s="1"/>
  <c r="AL159" i="1" s="1"/>
  <c r="AK159" i="1"/>
  <c r="AH159" i="1"/>
  <c r="T159" i="1"/>
  <c r="M159" i="1"/>
  <c r="G159" i="1"/>
  <c r="BC158" i="1"/>
  <c r="BB158" i="1"/>
  <c r="AZ158" i="1"/>
  <c r="AY158" i="1"/>
  <c r="AT158" i="1"/>
  <c r="AR158" i="1"/>
  <c r="AP158" i="1"/>
  <c r="AN158" i="1"/>
  <c r="AJ158" i="1" s="1"/>
  <c r="AL158" i="1" s="1"/>
  <c r="AK158" i="1"/>
  <c r="AH158" i="1"/>
  <c r="T158" i="1"/>
  <c r="M158" i="1"/>
  <c r="G158" i="1"/>
  <c r="BC157" i="1"/>
  <c r="BB157" i="1"/>
  <c r="AZ157" i="1"/>
  <c r="AY157" i="1"/>
  <c r="AT157" i="1"/>
  <c r="AR157" i="1"/>
  <c r="AP157" i="1"/>
  <c r="AN157" i="1"/>
  <c r="AJ157" i="1" s="1"/>
  <c r="AL157" i="1" s="1"/>
  <c r="AK157" i="1"/>
  <c r="AH157" i="1"/>
  <c r="T157" i="1"/>
  <c r="M157" i="1"/>
  <c r="G157" i="1"/>
  <c r="BC156" i="1"/>
  <c r="BB156" i="1"/>
  <c r="AZ156" i="1"/>
  <c r="AY156" i="1"/>
  <c r="AT156" i="1"/>
  <c r="AR156" i="1"/>
  <c r="AP156" i="1"/>
  <c r="AN156" i="1"/>
  <c r="AU156" i="1" s="1"/>
  <c r="AJ156" i="1"/>
  <c r="AL156" i="1" s="1"/>
  <c r="AH156" i="1"/>
  <c r="T156" i="1"/>
  <c r="M156" i="1"/>
  <c r="G156" i="1"/>
  <c r="BC155" i="1"/>
  <c r="BB155" i="1"/>
  <c r="AY155" i="1"/>
  <c r="AZ155" i="1" s="1"/>
  <c r="AT155" i="1"/>
  <c r="AR155" i="1"/>
  <c r="AP155" i="1"/>
  <c r="AN155" i="1"/>
  <c r="AU155" i="1" s="1"/>
  <c r="AH155" i="1"/>
  <c r="T155" i="1"/>
  <c r="M155" i="1"/>
  <c r="G155" i="1"/>
  <c r="BC154" i="1"/>
  <c r="BB154" i="1"/>
  <c r="AZ154" i="1"/>
  <c r="AY154" i="1"/>
  <c r="AU154" i="1"/>
  <c r="AT154" i="1"/>
  <c r="AR154" i="1"/>
  <c r="AP154" i="1"/>
  <c r="AN154" i="1"/>
  <c r="AJ154" i="1" s="1"/>
  <c r="AL154" i="1" s="1"/>
  <c r="AH154" i="1"/>
  <c r="T154" i="1"/>
  <c r="M154" i="1"/>
  <c r="G154" i="1"/>
  <c r="BC153" i="1"/>
  <c r="BB153" i="1"/>
  <c r="AZ153" i="1"/>
  <c r="AY153" i="1"/>
  <c r="AU153" i="1"/>
  <c r="AT153" i="1"/>
  <c r="AR153" i="1"/>
  <c r="AP153" i="1"/>
  <c r="AN153" i="1"/>
  <c r="AJ153" i="1" s="1"/>
  <c r="AL153" i="1" s="1"/>
  <c r="AV153" i="1" s="1"/>
  <c r="AH153" i="1"/>
  <c r="T153" i="1"/>
  <c r="M153" i="1"/>
  <c r="G153" i="1"/>
  <c r="BC152" i="1"/>
  <c r="BB152" i="1"/>
  <c r="AZ152" i="1"/>
  <c r="AY152" i="1"/>
  <c r="AT152" i="1"/>
  <c r="AR152" i="1"/>
  <c r="AP152" i="1"/>
  <c r="AN152" i="1"/>
  <c r="AJ152" i="1" s="1"/>
  <c r="AL152" i="1" s="1"/>
  <c r="AV152" i="1" s="1"/>
  <c r="T152" i="1"/>
  <c r="M152" i="1"/>
  <c r="G152" i="1"/>
  <c r="BC151" i="1"/>
  <c r="BB151" i="1"/>
  <c r="AY151" i="1"/>
  <c r="AZ151" i="1" s="1"/>
  <c r="AT151" i="1"/>
  <c r="AJ151" i="1" s="1"/>
  <c r="AL151" i="1" s="1"/>
  <c r="AV151" i="1" s="1"/>
  <c r="AR151" i="1"/>
  <c r="AP151" i="1"/>
  <c r="AN151" i="1"/>
  <c r="AH151" i="1"/>
  <c r="T151" i="1"/>
  <c r="M151" i="1"/>
  <c r="G151" i="1"/>
  <c r="BG150" i="1"/>
  <c r="BC150" i="1"/>
  <c r="BB150" i="1"/>
  <c r="AZ150" i="1"/>
  <c r="AY150" i="1"/>
  <c r="AT150" i="1"/>
  <c r="AU150" i="1" s="1"/>
  <c r="AR150" i="1"/>
  <c r="AP150" i="1"/>
  <c r="AN150" i="1"/>
  <c r="AJ150" i="1" s="1"/>
  <c r="AL150" i="1" s="1"/>
  <c r="AV150" i="1" s="1"/>
  <c r="AH150" i="1"/>
  <c r="T150" i="1"/>
  <c r="M150" i="1"/>
  <c r="G150" i="1"/>
  <c r="BC149" i="1"/>
  <c r="BB149" i="1"/>
  <c r="AZ149" i="1"/>
  <c r="AY149" i="1"/>
  <c r="AT149" i="1"/>
  <c r="AR149" i="1"/>
  <c r="AP149" i="1"/>
  <c r="AN149" i="1"/>
  <c r="AH149" i="1"/>
  <c r="T149" i="1"/>
  <c r="M149" i="1"/>
  <c r="G149" i="1"/>
  <c r="BC148" i="1"/>
  <c r="BB148" i="1"/>
  <c r="AY148" i="1"/>
  <c r="AZ148" i="1" s="1"/>
  <c r="AT148" i="1"/>
  <c r="AR148" i="1"/>
  <c r="AJ148" i="1" s="1"/>
  <c r="AL148" i="1" s="1"/>
  <c r="AV148" i="1" s="1"/>
  <c r="AP148" i="1"/>
  <c r="AN148" i="1"/>
  <c r="AU148" i="1" s="1"/>
  <c r="AH148" i="1"/>
  <c r="T148" i="1"/>
  <c r="M148" i="1"/>
  <c r="G148" i="1"/>
  <c r="BC147" i="1"/>
  <c r="BB147" i="1"/>
  <c r="AY147" i="1"/>
  <c r="AZ147" i="1" s="1"/>
  <c r="AT147" i="1"/>
  <c r="AR147" i="1"/>
  <c r="AP147" i="1"/>
  <c r="AN147" i="1"/>
  <c r="AH147" i="1"/>
  <c r="T147" i="1"/>
  <c r="M147" i="1"/>
  <c r="G147" i="1"/>
  <c r="BC146" i="1"/>
  <c r="BB146" i="1"/>
  <c r="AY146" i="1"/>
  <c r="AZ146" i="1" s="1"/>
  <c r="AT146" i="1"/>
  <c r="AR146" i="1"/>
  <c r="AJ146" i="1" s="1"/>
  <c r="AP146" i="1"/>
  <c r="AN146" i="1"/>
  <c r="AH146" i="1"/>
  <c r="T146" i="1"/>
  <c r="M146" i="1"/>
  <c r="G146" i="1"/>
  <c r="BC145" i="1"/>
  <c r="BB145" i="1"/>
  <c r="AY145" i="1"/>
  <c r="AZ145" i="1" s="1"/>
  <c r="AT145" i="1"/>
  <c r="AR145" i="1"/>
  <c r="AP145" i="1"/>
  <c r="AN145" i="1"/>
  <c r="AH145" i="1"/>
  <c r="T145" i="1"/>
  <c r="M145" i="1"/>
  <c r="G145" i="1"/>
  <c r="BC144" i="1"/>
  <c r="BB144" i="1"/>
  <c r="AY144" i="1"/>
  <c r="AZ144" i="1" s="1"/>
  <c r="AT144" i="1"/>
  <c r="AR144" i="1"/>
  <c r="AP144" i="1"/>
  <c r="AN144" i="1"/>
  <c r="AH144" i="1"/>
  <c r="T144" i="1"/>
  <c r="M144" i="1"/>
  <c r="G144" i="1"/>
  <c r="BC143" i="1"/>
  <c r="BB143" i="1"/>
  <c r="AY143" i="1"/>
  <c r="AZ143" i="1" s="1"/>
  <c r="AT143" i="1"/>
  <c r="AR143" i="1"/>
  <c r="AP143" i="1"/>
  <c r="AN143" i="1"/>
  <c r="AH143" i="1"/>
  <c r="T143" i="1"/>
  <c r="M143" i="1"/>
  <c r="G143" i="1"/>
  <c r="BC142" i="1"/>
  <c r="BB142" i="1"/>
  <c r="AY142" i="1"/>
  <c r="AZ142" i="1" s="1"/>
  <c r="AT142" i="1"/>
  <c r="AR142" i="1"/>
  <c r="AP142" i="1"/>
  <c r="AN142" i="1"/>
  <c r="AH142" i="1"/>
  <c r="T142" i="1"/>
  <c r="M142" i="1"/>
  <c r="G142" i="1"/>
  <c r="BC141" i="1"/>
  <c r="BB141" i="1"/>
  <c r="AZ141" i="1"/>
  <c r="AY141" i="1"/>
  <c r="AT141" i="1"/>
  <c r="AR141" i="1"/>
  <c r="AP141" i="1"/>
  <c r="AN141" i="1"/>
  <c r="AH141" i="1"/>
  <c r="T141" i="1"/>
  <c r="M141" i="1"/>
  <c r="G141" i="1"/>
  <c r="BC140" i="1"/>
  <c r="BB140" i="1"/>
  <c r="AY140" i="1"/>
  <c r="AZ140" i="1" s="1"/>
  <c r="AT140" i="1"/>
  <c r="AR140" i="1"/>
  <c r="AP140" i="1"/>
  <c r="AN140" i="1"/>
  <c r="AH140" i="1"/>
  <c r="T140" i="1"/>
  <c r="M140" i="1"/>
  <c r="G140" i="1"/>
  <c r="BC139" i="1"/>
  <c r="BB139" i="1"/>
  <c r="AZ139" i="1"/>
  <c r="AY139" i="1"/>
  <c r="AT139" i="1"/>
  <c r="AR139" i="1"/>
  <c r="AP139" i="1"/>
  <c r="AN139" i="1"/>
  <c r="AU139" i="1" s="1"/>
  <c r="AJ139" i="1"/>
  <c r="AL139" i="1" s="1"/>
  <c r="AH139" i="1"/>
  <c r="T139" i="1"/>
  <c r="M139" i="1"/>
  <c r="G139" i="1"/>
  <c r="BC138" i="1"/>
  <c r="BB138" i="1"/>
  <c r="AY138" i="1"/>
  <c r="AZ138" i="1" s="1"/>
  <c r="AT138" i="1"/>
  <c r="AR138" i="1"/>
  <c r="AP138" i="1"/>
  <c r="AN138" i="1"/>
  <c r="AU138" i="1" s="1"/>
  <c r="AJ138" i="1"/>
  <c r="AL138" i="1" s="1"/>
  <c r="AH138" i="1"/>
  <c r="T138" i="1"/>
  <c r="M138" i="1"/>
  <c r="G138" i="1"/>
  <c r="BC137" i="1"/>
  <c r="BB137" i="1"/>
  <c r="AY137" i="1"/>
  <c r="AZ137" i="1" s="1"/>
  <c r="AU137" i="1"/>
  <c r="AT137" i="1"/>
  <c r="AR137" i="1"/>
  <c r="AP137" i="1"/>
  <c r="AN137" i="1"/>
  <c r="AJ137" i="1" s="1"/>
  <c r="AL137" i="1" s="1"/>
  <c r="AH137" i="1"/>
  <c r="T137" i="1"/>
  <c r="M137" i="1"/>
  <c r="G137" i="1"/>
  <c r="BC136" i="1"/>
  <c r="BB136" i="1"/>
  <c r="AY136" i="1"/>
  <c r="AZ136" i="1" s="1"/>
  <c r="AV136" i="1"/>
  <c r="AU136" i="1"/>
  <c r="AT136" i="1"/>
  <c r="AR136" i="1"/>
  <c r="AP136" i="1"/>
  <c r="AN136" i="1"/>
  <c r="AJ136" i="1" s="1"/>
  <c r="AL136" i="1" s="1"/>
  <c r="AH136" i="1"/>
  <c r="T136" i="1"/>
  <c r="M136" i="1"/>
  <c r="G136" i="1"/>
  <c r="BC135" i="1"/>
  <c r="BB135" i="1"/>
  <c r="AY135" i="1"/>
  <c r="AZ135" i="1" s="1"/>
  <c r="AV135" i="1"/>
  <c r="AU135" i="1"/>
  <c r="AT135" i="1"/>
  <c r="AR135" i="1"/>
  <c r="AP135" i="1"/>
  <c r="AN135" i="1"/>
  <c r="AJ135" i="1" s="1"/>
  <c r="AL135" i="1" s="1"/>
  <c r="AH135" i="1"/>
  <c r="T135" i="1"/>
  <c r="M135" i="1"/>
  <c r="G135" i="1"/>
  <c r="BC134" i="1"/>
  <c r="BB134" i="1"/>
  <c r="AY134" i="1"/>
  <c r="AZ134" i="1" s="1"/>
  <c r="AT134" i="1"/>
  <c r="AR134" i="1"/>
  <c r="AP134" i="1"/>
  <c r="AN134" i="1"/>
  <c r="AJ134" i="1" s="1"/>
  <c r="AL134" i="1" s="1"/>
  <c r="AV134" i="1" s="1"/>
  <c r="AH134" i="1"/>
  <c r="T134" i="1"/>
  <c r="M134" i="1"/>
  <c r="G134" i="1"/>
  <c r="BC133" i="1"/>
  <c r="BB133" i="1"/>
  <c r="AY133" i="1"/>
  <c r="AZ133" i="1" s="1"/>
  <c r="AU133" i="1"/>
  <c r="AT133" i="1"/>
  <c r="AR133" i="1"/>
  <c r="AP133" i="1"/>
  <c r="AN133" i="1"/>
  <c r="AH133" i="1"/>
  <c r="T133" i="1"/>
  <c r="M133" i="1"/>
  <c r="G133" i="1"/>
  <c r="BC132" i="1"/>
  <c r="BB132" i="1"/>
  <c r="AZ132" i="1"/>
  <c r="AY132" i="1"/>
  <c r="AT132" i="1"/>
  <c r="AU132" i="1" s="1"/>
  <c r="AR132" i="1"/>
  <c r="AP132" i="1"/>
  <c r="AN132" i="1"/>
  <c r="AJ132" i="1" s="1"/>
  <c r="AL132" i="1" s="1"/>
  <c r="AV132" i="1" s="1"/>
  <c r="AH132" i="1"/>
  <c r="T132" i="1"/>
  <c r="M132" i="1"/>
  <c r="G132" i="1"/>
  <c r="BC131" i="1"/>
  <c r="BB131" i="1"/>
  <c r="AZ131" i="1"/>
  <c r="AY131" i="1"/>
  <c r="AT131" i="1"/>
  <c r="AR131" i="1"/>
  <c r="AP131" i="1"/>
  <c r="AN131" i="1"/>
  <c r="AH131" i="1"/>
  <c r="T131" i="1"/>
  <c r="M131" i="1"/>
  <c r="G131" i="1"/>
  <c r="BC130" i="1"/>
  <c r="BB130" i="1"/>
  <c r="AY130" i="1"/>
  <c r="AZ130" i="1" s="1"/>
  <c r="AT130" i="1"/>
  <c r="AR130" i="1"/>
  <c r="AP130" i="1"/>
  <c r="AN130" i="1"/>
  <c r="AJ130" i="1" s="1"/>
  <c r="AL130" i="1" s="1"/>
  <c r="AV130" i="1" s="1"/>
  <c r="AH130" i="1"/>
  <c r="T130" i="1"/>
  <c r="M130" i="1"/>
  <c r="G130" i="1"/>
  <c r="BC129" i="1"/>
  <c r="BB129" i="1"/>
  <c r="AY129" i="1"/>
  <c r="AZ129" i="1" s="1"/>
  <c r="AT129" i="1"/>
  <c r="AR129" i="1"/>
  <c r="AP129" i="1"/>
  <c r="AN129" i="1"/>
  <c r="AH129" i="1"/>
  <c r="T129" i="1"/>
  <c r="M129" i="1"/>
  <c r="G129" i="1"/>
  <c r="BC128" i="1"/>
  <c r="BB128" i="1"/>
  <c r="AY128" i="1"/>
  <c r="AZ128" i="1" s="1"/>
  <c r="AT128" i="1"/>
  <c r="AR128" i="1"/>
  <c r="AP128" i="1"/>
  <c r="AN128" i="1"/>
  <c r="AH128" i="1"/>
  <c r="T128" i="1"/>
  <c r="M128" i="1"/>
  <c r="G128" i="1"/>
  <c r="BC127" i="1"/>
  <c r="BB127" i="1"/>
  <c r="AY127" i="1"/>
  <c r="AZ127" i="1" s="1"/>
  <c r="AT127" i="1"/>
  <c r="AR127" i="1"/>
  <c r="AP127" i="1"/>
  <c r="AN127" i="1"/>
  <c r="AH127" i="1"/>
  <c r="T127" i="1"/>
  <c r="M127" i="1"/>
  <c r="G127" i="1"/>
  <c r="BC126" i="1"/>
  <c r="BB126" i="1"/>
  <c r="AZ126" i="1"/>
  <c r="AY126" i="1"/>
  <c r="AT126" i="1"/>
  <c r="AR126" i="1"/>
  <c r="AP126" i="1"/>
  <c r="AN126" i="1"/>
  <c r="AH126" i="1"/>
  <c r="T126" i="1"/>
  <c r="M126" i="1"/>
  <c r="G126" i="1"/>
  <c r="BC125" i="1"/>
  <c r="BB125" i="1"/>
  <c r="AZ125" i="1"/>
  <c r="AY125" i="1"/>
  <c r="AT125" i="1"/>
  <c r="AR125" i="1"/>
  <c r="AP125" i="1"/>
  <c r="AN125" i="1"/>
  <c r="AH125" i="1"/>
  <c r="T125" i="1"/>
  <c r="M125" i="1"/>
  <c r="G125" i="1"/>
  <c r="BC124" i="1"/>
  <c r="BB124" i="1"/>
  <c r="AZ124" i="1"/>
  <c r="AY124" i="1"/>
  <c r="AT124" i="1"/>
  <c r="AR124" i="1"/>
  <c r="AP124" i="1"/>
  <c r="AN124" i="1"/>
  <c r="AH124" i="1"/>
  <c r="T124" i="1"/>
  <c r="M124" i="1"/>
  <c r="G124" i="1"/>
  <c r="BC123" i="1"/>
  <c r="BB123" i="1"/>
  <c r="AY123" i="1"/>
  <c r="AZ123" i="1" s="1"/>
  <c r="AT123" i="1"/>
  <c r="AR123" i="1"/>
  <c r="AP123" i="1"/>
  <c r="AN123" i="1"/>
  <c r="AH123" i="1"/>
  <c r="T123" i="1"/>
  <c r="M123" i="1"/>
  <c r="G123" i="1"/>
  <c r="BC122" i="1"/>
  <c r="BB122" i="1"/>
  <c r="AY122" i="1"/>
  <c r="AZ122" i="1" s="1"/>
  <c r="AT122" i="1"/>
  <c r="AR122" i="1"/>
  <c r="AP122" i="1"/>
  <c r="AN122" i="1"/>
  <c r="AH122" i="1"/>
  <c r="T122" i="1"/>
  <c r="M122" i="1"/>
  <c r="G122" i="1"/>
  <c r="BC121" i="1"/>
  <c r="BB121" i="1"/>
  <c r="AY121" i="1"/>
  <c r="AZ121" i="1" s="1"/>
  <c r="AT121" i="1"/>
  <c r="AR121" i="1"/>
  <c r="AP121" i="1"/>
  <c r="AN121" i="1"/>
  <c r="AH121" i="1"/>
  <c r="T121" i="1"/>
  <c r="M121" i="1"/>
  <c r="G121" i="1"/>
  <c r="BC120" i="1"/>
  <c r="BB120" i="1"/>
  <c r="AY120" i="1"/>
  <c r="AZ120" i="1" s="1"/>
  <c r="AT120" i="1"/>
  <c r="AR120" i="1"/>
  <c r="AP120" i="1"/>
  <c r="AN120" i="1"/>
  <c r="AH120" i="1"/>
  <c r="T120" i="1"/>
  <c r="M120" i="1"/>
  <c r="G120" i="1"/>
  <c r="BC119" i="1"/>
  <c r="BB119" i="1"/>
  <c r="AZ119" i="1"/>
  <c r="AY119" i="1"/>
  <c r="AT119" i="1"/>
  <c r="AR119" i="1"/>
  <c r="AP119" i="1"/>
  <c r="AN119" i="1"/>
  <c r="AH119" i="1"/>
  <c r="T119" i="1"/>
  <c r="M119" i="1"/>
  <c r="G119" i="1"/>
  <c r="BC118" i="1"/>
  <c r="BB118" i="1"/>
  <c r="AZ118" i="1"/>
  <c r="AY118" i="1"/>
  <c r="AT118" i="1"/>
  <c r="AR118" i="1"/>
  <c r="AP118" i="1"/>
  <c r="AN118" i="1"/>
  <c r="AJ118" i="1" s="1"/>
  <c r="AL118" i="1"/>
  <c r="AK118" i="1"/>
  <c r="AH118" i="1"/>
  <c r="T118" i="1"/>
  <c r="M118" i="1"/>
  <c r="G118" i="1"/>
  <c r="BC117" i="1"/>
  <c r="BB117" i="1"/>
  <c r="AZ117" i="1"/>
  <c r="AY117" i="1"/>
  <c r="AT117" i="1"/>
  <c r="AR117" i="1"/>
  <c r="AP117" i="1"/>
  <c r="AN117" i="1"/>
  <c r="AH117" i="1"/>
  <c r="T117" i="1"/>
  <c r="M117" i="1"/>
  <c r="G117" i="1"/>
  <c r="BC116" i="1"/>
  <c r="BB116" i="1"/>
  <c r="AZ116" i="1"/>
  <c r="AY116" i="1"/>
  <c r="AT116" i="1"/>
  <c r="AR116" i="1"/>
  <c r="AP116" i="1"/>
  <c r="AN116" i="1"/>
  <c r="AJ116" i="1" s="1"/>
  <c r="AL116" i="1" s="1"/>
  <c r="AK116" i="1"/>
  <c r="AH116" i="1"/>
  <c r="T116" i="1"/>
  <c r="M116" i="1"/>
  <c r="G116" i="1"/>
  <c r="BC115" i="1"/>
  <c r="BB115" i="1"/>
  <c r="AZ115" i="1"/>
  <c r="AY115" i="1"/>
  <c r="AT115" i="1"/>
  <c r="AR115" i="1"/>
  <c r="AP115" i="1"/>
  <c r="AN115" i="1"/>
  <c r="AU115" i="1" s="1"/>
  <c r="AJ115" i="1"/>
  <c r="AL115" i="1" s="1"/>
  <c r="AH115" i="1"/>
  <c r="T115" i="1"/>
  <c r="M115" i="1"/>
  <c r="G115" i="1"/>
  <c r="BC114" i="1"/>
  <c r="BB114" i="1"/>
  <c r="AY114" i="1"/>
  <c r="AZ114" i="1" s="1"/>
  <c r="AT114" i="1"/>
  <c r="AR114" i="1"/>
  <c r="AP114" i="1"/>
  <c r="AN114" i="1"/>
  <c r="AU114" i="1" s="1"/>
  <c r="AJ114" i="1"/>
  <c r="AL114" i="1" s="1"/>
  <c r="AV114" i="1" s="1"/>
  <c r="AH114" i="1"/>
  <c r="T114" i="1"/>
  <c r="M114" i="1"/>
  <c r="G114" i="1"/>
  <c r="BC113" i="1"/>
  <c r="BB113" i="1"/>
  <c r="AY113" i="1"/>
  <c r="AZ113" i="1" s="1"/>
  <c r="AT113" i="1"/>
  <c r="AR113" i="1"/>
  <c r="AP113" i="1"/>
  <c r="AN113" i="1"/>
  <c r="AU113" i="1" s="1"/>
  <c r="AL113" i="1"/>
  <c r="AV113" i="1" s="1"/>
  <c r="AJ113" i="1"/>
  <c r="AH113" i="1"/>
  <c r="T113" i="1"/>
  <c r="M113" i="1"/>
  <c r="G113" i="1"/>
  <c r="BC112" i="1"/>
  <c r="BB112" i="1"/>
  <c r="AZ112" i="1"/>
  <c r="AY112" i="1"/>
  <c r="AT112" i="1"/>
  <c r="AR112" i="1"/>
  <c r="AP112" i="1"/>
  <c r="AN112" i="1"/>
  <c r="AJ112" i="1"/>
  <c r="AL112" i="1" s="1"/>
  <c r="AV112" i="1" s="1"/>
  <c r="AH112" i="1"/>
  <c r="T112" i="1"/>
  <c r="M112" i="1"/>
  <c r="G112" i="1"/>
  <c r="BC111" i="1"/>
  <c r="BB111" i="1"/>
  <c r="AY111" i="1"/>
  <c r="AZ111" i="1" s="1"/>
  <c r="AT111" i="1"/>
  <c r="AR111" i="1"/>
  <c r="AP111" i="1"/>
  <c r="AN111" i="1"/>
  <c r="AU111" i="1" s="1"/>
  <c r="AJ111" i="1"/>
  <c r="AL111" i="1" s="1"/>
  <c r="AH111" i="1"/>
  <c r="T111" i="1"/>
  <c r="M111" i="1"/>
  <c r="G111" i="1"/>
  <c r="BC110" i="1"/>
  <c r="BB110" i="1"/>
  <c r="AY110" i="1"/>
  <c r="AZ110" i="1" s="1"/>
  <c r="AU110" i="1"/>
  <c r="AT110" i="1"/>
  <c r="AR110" i="1"/>
  <c r="AP110" i="1"/>
  <c r="AN110" i="1"/>
  <c r="AJ110" i="1" s="1"/>
  <c r="AL110" i="1" s="1"/>
  <c r="AH110" i="1"/>
  <c r="T110" i="1"/>
  <c r="M110" i="1"/>
  <c r="G110" i="1"/>
  <c r="BC109" i="1"/>
  <c r="BB109" i="1"/>
  <c r="AY109" i="1"/>
  <c r="AZ109" i="1" s="1"/>
  <c r="AU109" i="1"/>
  <c r="AT109" i="1"/>
  <c r="AR109" i="1"/>
  <c r="AP109" i="1"/>
  <c r="AN109" i="1"/>
  <c r="AH109" i="1"/>
  <c r="T109" i="1"/>
  <c r="M109" i="1"/>
  <c r="G109" i="1"/>
  <c r="BC108" i="1"/>
  <c r="BB108" i="1"/>
  <c r="AZ108" i="1"/>
  <c r="AY108" i="1"/>
  <c r="AT108" i="1"/>
  <c r="AR108" i="1"/>
  <c r="AP108" i="1"/>
  <c r="AN108" i="1"/>
  <c r="AU108" i="1" s="1"/>
  <c r="AH108" i="1"/>
  <c r="T108" i="1"/>
  <c r="M108" i="1"/>
  <c r="G108" i="1"/>
  <c r="BC107" i="1"/>
  <c r="BB107" i="1"/>
  <c r="AY107" i="1"/>
  <c r="AZ107" i="1" s="1"/>
  <c r="AT107" i="1"/>
  <c r="AR107" i="1"/>
  <c r="AP107" i="1"/>
  <c r="AN107" i="1"/>
  <c r="T107" i="1"/>
  <c r="M107" i="1"/>
  <c r="G107" i="1"/>
  <c r="BC106" i="1"/>
  <c r="BB106" i="1"/>
  <c r="AZ106" i="1"/>
  <c r="AY106" i="1"/>
  <c r="AT106" i="1"/>
  <c r="AR106" i="1"/>
  <c r="AP106" i="1"/>
  <c r="AN106" i="1"/>
  <c r="AH106" i="1"/>
  <c r="T106" i="1"/>
  <c r="M106" i="1"/>
  <c r="G106" i="1"/>
  <c r="BC105" i="1"/>
  <c r="BB105" i="1"/>
  <c r="AY105" i="1"/>
  <c r="AZ105" i="1" s="1"/>
  <c r="AT105" i="1"/>
  <c r="AR105" i="1"/>
  <c r="AP105" i="1"/>
  <c r="AN105" i="1"/>
  <c r="T105" i="1"/>
  <c r="M105" i="1"/>
  <c r="G105" i="1"/>
  <c r="BC104" i="1"/>
  <c r="BB104" i="1"/>
  <c r="AZ104" i="1"/>
  <c r="AY104" i="1"/>
  <c r="AT104" i="1"/>
  <c r="AR104" i="1"/>
  <c r="AP104" i="1"/>
  <c r="AN104" i="1"/>
  <c r="AJ104" i="1"/>
  <c r="AL104" i="1" s="1"/>
  <c r="AV104" i="1" s="1"/>
  <c r="AH104" i="1"/>
  <c r="T104" i="1"/>
  <c r="M104" i="1"/>
  <c r="G104" i="1"/>
  <c r="BC103" i="1"/>
  <c r="BB103" i="1"/>
  <c r="AY103" i="1"/>
  <c r="AZ103" i="1" s="1"/>
  <c r="AT103" i="1"/>
  <c r="AR103" i="1"/>
  <c r="AP103" i="1"/>
  <c r="AN103" i="1"/>
  <c r="AU103" i="1" s="1"/>
  <c r="AJ103" i="1"/>
  <c r="AL103" i="1" s="1"/>
  <c r="AH103" i="1"/>
  <c r="T103" i="1"/>
  <c r="M103" i="1"/>
  <c r="G103" i="1"/>
  <c r="BG102" i="1"/>
  <c r="BC102" i="1"/>
  <c r="BB102" i="1"/>
  <c r="AY102" i="1"/>
  <c r="AZ102" i="1" s="1"/>
  <c r="AT102" i="1"/>
  <c r="AR102" i="1"/>
  <c r="AP102" i="1"/>
  <c r="AN102" i="1"/>
  <c r="AU102" i="1" s="1"/>
  <c r="AK102" i="1"/>
  <c r="AJ102" i="1"/>
  <c r="AL102" i="1" s="1"/>
  <c r="AH102" i="1"/>
  <c r="T102" i="1"/>
  <c r="M102" i="1"/>
  <c r="G102" i="1"/>
  <c r="BC101" i="1"/>
  <c r="BB101" i="1"/>
  <c r="AY101" i="1"/>
  <c r="AZ101" i="1" s="1"/>
  <c r="AT101" i="1"/>
  <c r="AR101" i="1"/>
  <c r="AP101" i="1"/>
  <c r="AN101" i="1"/>
  <c r="AU101" i="1" s="1"/>
  <c r="AL101" i="1"/>
  <c r="AV101" i="1" s="1"/>
  <c r="AJ101" i="1"/>
  <c r="AH101" i="1"/>
  <c r="T101" i="1"/>
  <c r="M101" i="1"/>
  <c r="G101" i="1"/>
  <c r="BC100" i="1"/>
  <c r="BB100" i="1"/>
  <c r="AZ100" i="1"/>
  <c r="AY100" i="1"/>
  <c r="AT100" i="1"/>
  <c r="AR100" i="1"/>
  <c r="AP100" i="1"/>
  <c r="AN100" i="1"/>
  <c r="AJ100" i="1"/>
  <c r="AL100" i="1" s="1"/>
  <c r="AV100" i="1" s="1"/>
  <c r="AH100" i="1"/>
  <c r="T100" i="1"/>
  <c r="M100" i="1"/>
  <c r="G100" i="1"/>
  <c r="BC99" i="1"/>
  <c r="BB99" i="1"/>
  <c r="AY99" i="1"/>
  <c r="AZ99" i="1" s="1"/>
  <c r="AT99" i="1"/>
  <c r="AR99" i="1"/>
  <c r="AP99" i="1"/>
  <c r="AN99" i="1"/>
  <c r="AJ99" i="1"/>
  <c r="AL99" i="1" s="1"/>
  <c r="AV99" i="1" s="1"/>
  <c r="AH99" i="1"/>
  <c r="T99" i="1"/>
  <c r="M99" i="1"/>
  <c r="G99" i="1"/>
  <c r="BC98" i="1"/>
  <c r="BB98" i="1"/>
  <c r="AY98" i="1"/>
  <c r="AZ98" i="1" s="1"/>
  <c r="AT98" i="1"/>
  <c r="AR98" i="1"/>
  <c r="AP98" i="1"/>
  <c r="AN98" i="1"/>
  <c r="AU98" i="1" s="1"/>
  <c r="AJ98" i="1"/>
  <c r="AL98" i="1" s="1"/>
  <c r="AV98" i="1" s="1"/>
  <c r="AH98" i="1"/>
  <c r="T98" i="1"/>
  <c r="M98" i="1"/>
  <c r="G98" i="1"/>
  <c r="BC97" i="1"/>
  <c r="BB97" i="1"/>
  <c r="AY97" i="1"/>
  <c r="AZ97" i="1" s="1"/>
  <c r="AT97" i="1"/>
  <c r="AR97" i="1"/>
  <c r="AP97" i="1"/>
  <c r="AN97" i="1"/>
  <c r="AU97" i="1" s="1"/>
  <c r="AK97" i="1"/>
  <c r="AJ97" i="1"/>
  <c r="AL97" i="1" s="1"/>
  <c r="AH97" i="1"/>
  <c r="T97" i="1"/>
  <c r="M97" i="1"/>
  <c r="G97" i="1"/>
  <c r="BC96" i="1"/>
  <c r="BB96" i="1"/>
  <c r="AZ96" i="1"/>
  <c r="AY96" i="1"/>
  <c r="AT96" i="1"/>
  <c r="AR96" i="1"/>
  <c r="AP96" i="1"/>
  <c r="AN96" i="1"/>
  <c r="AU96" i="1" s="1"/>
  <c r="AJ96" i="1"/>
  <c r="AL96" i="1" s="1"/>
  <c r="AH96" i="1"/>
  <c r="T96" i="1"/>
  <c r="M96" i="1"/>
  <c r="G96" i="1"/>
  <c r="BC95" i="1"/>
  <c r="BB95" i="1"/>
  <c r="AY95" i="1"/>
  <c r="AZ95" i="1" s="1"/>
  <c r="AT95" i="1"/>
  <c r="AR95" i="1"/>
  <c r="AP95" i="1"/>
  <c r="AN95" i="1"/>
  <c r="AJ95" i="1"/>
  <c r="AL95" i="1" s="1"/>
  <c r="AV95" i="1" s="1"/>
  <c r="AH95" i="1"/>
  <c r="T95" i="1"/>
  <c r="M95" i="1"/>
  <c r="G95" i="1"/>
  <c r="BC94" i="1"/>
  <c r="BB94" i="1"/>
  <c r="AY94" i="1"/>
  <c r="AZ94" i="1" s="1"/>
  <c r="AT94" i="1"/>
  <c r="AR94" i="1"/>
  <c r="AP94" i="1"/>
  <c r="AN94" i="1"/>
  <c r="AJ94" i="1"/>
  <c r="AL94" i="1" s="1"/>
  <c r="AH94" i="1"/>
  <c r="T94" i="1"/>
  <c r="M94" i="1"/>
  <c r="AK94" i="1" s="1"/>
  <c r="G94" i="1"/>
  <c r="BC93" i="1"/>
  <c r="BB93" i="1"/>
  <c r="AY93" i="1"/>
  <c r="AZ93" i="1" s="1"/>
  <c r="AU93" i="1"/>
  <c r="AT93" i="1"/>
  <c r="AR93" i="1"/>
  <c r="AP93" i="1"/>
  <c r="AN93" i="1"/>
  <c r="AJ93" i="1" s="1"/>
  <c r="AL93" i="1" s="1"/>
  <c r="AH93" i="1"/>
  <c r="T93" i="1"/>
  <c r="M93" i="1"/>
  <c r="G93" i="1"/>
  <c r="BC92" i="1"/>
  <c r="BB92" i="1"/>
  <c r="AZ92" i="1"/>
  <c r="AY92" i="1"/>
  <c r="AU92" i="1"/>
  <c r="AT92" i="1"/>
  <c r="AR92" i="1"/>
  <c r="AP92" i="1"/>
  <c r="AN92" i="1"/>
  <c r="AJ92" i="1" s="1"/>
  <c r="AL92" i="1" s="1"/>
  <c r="AH92" i="1"/>
  <c r="T92" i="1"/>
  <c r="M92" i="1"/>
  <c r="G92" i="1"/>
  <c r="BC91" i="1"/>
  <c r="BB91" i="1"/>
  <c r="AZ91" i="1"/>
  <c r="AY91" i="1"/>
  <c r="AT91" i="1"/>
  <c r="AR91" i="1"/>
  <c r="AP91" i="1"/>
  <c r="AN91" i="1"/>
  <c r="AH91" i="1"/>
  <c r="T91" i="1"/>
  <c r="M91" i="1"/>
  <c r="G91" i="1"/>
  <c r="BC90" i="1"/>
  <c r="BB90" i="1"/>
  <c r="AY90" i="1"/>
  <c r="AZ90" i="1" s="1"/>
  <c r="AT90" i="1"/>
  <c r="AR90" i="1"/>
  <c r="AP90" i="1"/>
  <c r="AN90" i="1"/>
  <c r="AH90" i="1"/>
  <c r="T90" i="1"/>
  <c r="M90" i="1"/>
  <c r="AK90" i="1" s="1"/>
  <c r="G90" i="1"/>
  <c r="BC89" i="1"/>
  <c r="BB89" i="1"/>
  <c r="AY89" i="1"/>
  <c r="AZ89" i="1" s="1"/>
  <c r="AT89" i="1"/>
  <c r="AR89" i="1"/>
  <c r="AP89" i="1"/>
  <c r="AN89" i="1"/>
  <c r="AJ89" i="1" s="1"/>
  <c r="AL89" i="1" s="1"/>
  <c r="AH89" i="1"/>
  <c r="T89" i="1"/>
  <c r="M89" i="1"/>
  <c r="G89" i="1"/>
  <c r="BC88" i="1"/>
  <c r="BB88" i="1"/>
  <c r="AY88" i="1"/>
  <c r="AZ88" i="1" s="1"/>
  <c r="AT88" i="1"/>
  <c r="AR88" i="1"/>
  <c r="AP88" i="1"/>
  <c r="AN88" i="1"/>
  <c r="AH88" i="1"/>
  <c r="T88" i="1"/>
  <c r="M88" i="1"/>
  <c r="G88" i="1"/>
  <c r="BC87" i="1"/>
  <c r="BB87" i="1"/>
  <c r="AZ87" i="1"/>
  <c r="AY87" i="1"/>
  <c r="AT87" i="1"/>
  <c r="AR87" i="1"/>
  <c r="AP87" i="1"/>
  <c r="AN87" i="1"/>
  <c r="AH87" i="1"/>
  <c r="T87" i="1"/>
  <c r="M87" i="1"/>
  <c r="G87" i="1"/>
  <c r="BC86" i="1"/>
  <c r="BB86" i="1"/>
  <c r="AZ86" i="1"/>
  <c r="AY86" i="1"/>
  <c r="AT86" i="1"/>
  <c r="AR86" i="1"/>
  <c r="AP86" i="1"/>
  <c r="AN86" i="1"/>
  <c r="AH86" i="1"/>
  <c r="T86" i="1"/>
  <c r="M86" i="1"/>
  <c r="G86" i="1"/>
  <c r="BC85" i="1"/>
  <c r="BB85" i="1"/>
  <c r="AZ85" i="1"/>
  <c r="AY85" i="1"/>
  <c r="AT85" i="1"/>
  <c r="AR85" i="1"/>
  <c r="AP85" i="1"/>
  <c r="AN85" i="1"/>
  <c r="T85" i="1"/>
  <c r="M85" i="1"/>
  <c r="G85" i="1"/>
  <c r="BC84" i="1"/>
  <c r="BB84" i="1"/>
  <c r="AZ84" i="1"/>
  <c r="AY84" i="1"/>
  <c r="AU84" i="1"/>
  <c r="AT84" i="1"/>
  <c r="AR84" i="1"/>
  <c r="AP84" i="1"/>
  <c r="AN84" i="1"/>
  <c r="AJ84" i="1"/>
  <c r="AL84" i="1" s="1"/>
  <c r="AH84" i="1"/>
  <c r="T84" i="1"/>
  <c r="M84" i="1"/>
  <c r="G84" i="1"/>
  <c r="BC83" i="1"/>
  <c r="BB83" i="1"/>
  <c r="AY83" i="1"/>
  <c r="AZ83" i="1" s="1"/>
  <c r="AU83" i="1"/>
  <c r="AT83" i="1"/>
  <c r="AR83" i="1"/>
  <c r="AP83" i="1"/>
  <c r="AN83" i="1"/>
  <c r="AJ83" i="1" s="1"/>
  <c r="AL83" i="1" s="1"/>
  <c r="AH83" i="1"/>
  <c r="T83" i="1"/>
  <c r="M83" i="1"/>
  <c r="G83" i="1"/>
  <c r="BC82" i="1"/>
  <c r="BB82" i="1"/>
  <c r="AY82" i="1"/>
  <c r="AZ82" i="1" s="1"/>
  <c r="AT82" i="1"/>
  <c r="AU82" i="1" s="1"/>
  <c r="AR82" i="1"/>
  <c r="AP82" i="1"/>
  <c r="AN82" i="1"/>
  <c r="AH82" i="1"/>
  <c r="T82" i="1"/>
  <c r="M82" i="1"/>
  <c r="G82" i="1"/>
  <c r="BC81" i="1"/>
  <c r="BB81" i="1"/>
  <c r="AY81" i="1"/>
  <c r="AZ81" i="1" s="1"/>
  <c r="AT81" i="1"/>
  <c r="AR81" i="1"/>
  <c r="AP81" i="1"/>
  <c r="AN81" i="1"/>
  <c r="AH81" i="1"/>
  <c r="T81" i="1"/>
  <c r="M81" i="1"/>
  <c r="G81" i="1"/>
  <c r="BC80" i="1"/>
  <c r="BB80" i="1"/>
  <c r="AY80" i="1"/>
  <c r="AZ80" i="1" s="1"/>
  <c r="AT80" i="1"/>
  <c r="AR80" i="1"/>
  <c r="AP80" i="1"/>
  <c r="AN80" i="1"/>
  <c r="AJ80" i="1" s="1"/>
  <c r="AL80" i="1" s="1"/>
  <c r="AV80" i="1" s="1"/>
  <c r="AH80" i="1"/>
  <c r="T80" i="1"/>
  <c r="M80" i="1"/>
  <c r="G80" i="1"/>
  <c r="BC79" i="1"/>
  <c r="BB79" i="1"/>
  <c r="AY79" i="1"/>
  <c r="AZ79" i="1" s="1"/>
  <c r="AT79" i="1"/>
  <c r="AR79" i="1"/>
  <c r="AP79" i="1"/>
  <c r="AN79" i="1"/>
  <c r="AH79" i="1"/>
  <c r="T79" i="1"/>
  <c r="M79" i="1"/>
  <c r="G79" i="1"/>
  <c r="BG78" i="1"/>
  <c r="BC78" i="1"/>
  <c r="BB78" i="1"/>
  <c r="AZ78" i="1"/>
  <c r="AY78" i="1"/>
  <c r="AT78" i="1"/>
  <c r="AR78" i="1"/>
  <c r="AP78" i="1"/>
  <c r="AJ78" i="1" s="1"/>
  <c r="AL78" i="1" s="1"/>
  <c r="AV78" i="1" s="1"/>
  <c r="AN78" i="1"/>
  <c r="AH78" i="1"/>
  <c r="T78" i="1"/>
  <c r="M78" i="1"/>
  <c r="G78" i="1"/>
  <c r="BC77" i="1"/>
  <c r="BB77" i="1"/>
  <c r="AY77" i="1"/>
  <c r="AZ77" i="1" s="1"/>
  <c r="AT77" i="1"/>
  <c r="AR77" i="1"/>
  <c r="AP77" i="1"/>
  <c r="AN77" i="1"/>
  <c r="AH77" i="1"/>
  <c r="T77" i="1"/>
  <c r="M77" i="1"/>
  <c r="G77" i="1"/>
  <c r="BC76" i="1"/>
  <c r="BB76" i="1"/>
  <c r="AY76" i="1"/>
  <c r="AZ76" i="1" s="1"/>
  <c r="AT76" i="1"/>
  <c r="AR76" i="1"/>
  <c r="AP76" i="1"/>
  <c r="AN76" i="1"/>
  <c r="AJ76" i="1" s="1"/>
  <c r="AL76" i="1" s="1"/>
  <c r="AV76" i="1" s="1"/>
  <c r="AH76" i="1"/>
  <c r="T76" i="1"/>
  <c r="M76" i="1"/>
  <c r="G76" i="1"/>
  <c r="BC75" i="1"/>
  <c r="BB75" i="1"/>
  <c r="AY75" i="1"/>
  <c r="AZ75" i="1" s="1"/>
  <c r="AT75" i="1"/>
  <c r="AR75" i="1"/>
  <c r="AP75" i="1"/>
  <c r="AN75" i="1"/>
  <c r="AH75" i="1"/>
  <c r="T75" i="1"/>
  <c r="M75" i="1"/>
  <c r="G75" i="1"/>
  <c r="BC74" i="1"/>
  <c r="BB74" i="1"/>
  <c r="AZ74" i="1"/>
  <c r="AY74" i="1"/>
  <c r="AT74" i="1"/>
  <c r="AR74" i="1"/>
  <c r="AP74" i="1"/>
  <c r="AN74" i="1"/>
  <c r="T74" i="1"/>
  <c r="M74" i="1"/>
  <c r="G74" i="1"/>
  <c r="BC73" i="1"/>
  <c r="BB73" i="1"/>
  <c r="AZ73" i="1"/>
  <c r="AY73" i="1"/>
  <c r="AT73" i="1"/>
  <c r="AR73" i="1"/>
  <c r="AP73" i="1"/>
  <c r="AN73" i="1"/>
  <c r="AH73" i="1"/>
  <c r="T73" i="1"/>
  <c r="M73" i="1"/>
  <c r="G73" i="1"/>
  <c r="BG72" i="1"/>
  <c r="BC72" i="1"/>
  <c r="BB72" i="1"/>
  <c r="AY72" i="1"/>
  <c r="AZ72" i="1" s="1"/>
  <c r="AT72" i="1"/>
  <c r="AR72" i="1"/>
  <c r="AP72" i="1"/>
  <c r="AN72" i="1"/>
  <c r="AH72" i="1"/>
  <c r="T72" i="1"/>
  <c r="M72" i="1"/>
  <c r="AK72" i="1" s="1"/>
  <c r="G72" i="1"/>
  <c r="BC71" i="1"/>
  <c r="BB71" i="1"/>
  <c r="AY71" i="1"/>
  <c r="AZ71" i="1" s="1"/>
  <c r="AT71" i="1"/>
  <c r="AR71" i="1"/>
  <c r="AP71" i="1"/>
  <c r="AN71" i="1"/>
  <c r="AH71" i="1"/>
  <c r="T71" i="1"/>
  <c r="M71" i="1"/>
  <c r="AK71" i="1" s="1"/>
  <c r="G71" i="1"/>
  <c r="BC70" i="1"/>
  <c r="BB70" i="1"/>
  <c r="AY70" i="1"/>
  <c r="AZ70" i="1" s="1"/>
  <c r="AT70" i="1"/>
  <c r="AR70" i="1"/>
  <c r="AP70" i="1"/>
  <c r="AN70" i="1"/>
  <c r="AH70" i="1"/>
  <c r="T70" i="1"/>
  <c r="M70" i="1"/>
  <c r="G70" i="1"/>
  <c r="BC69" i="1"/>
  <c r="BB69" i="1"/>
  <c r="AY69" i="1"/>
  <c r="AZ69" i="1" s="1"/>
  <c r="AT69" i="1"/>
  <c r="AR69" i="1"/>
  <c r="AP69" i="1"/>
  <c r="AN69" i="1"/>
  <c r="AH69" i="1"/>
  <c r="T69" i="1"/>
  <c r="M69" i="1"/>
  <c r="G69" i="1"/>
  <c r="BC68" i="1"/>
  <c r="BB68" i="1"/>
  <c r="AZ68" i="1"/>
  <c r="AY68" i="1"/>
  <c r="AT68" i="1"/>
  <c r="AR68" i="1"/>
  <c r="AP68" i="1"/>
  <c r="AN68" i="1"/>
  <c r="AH68" i="1"/>
  <c r="T68" i="1"/>
  <c r="M68" i="1"/>
  <c r="G68" i="1"/>
  <c r="BC67" i="1"/>
  <c r="BB67" i="1"/>
  <c r="AZ67" i="1"/>
  <c r="AY67" i="1"/>
  <c r="AT67" i="1"/>
  <c r="AR67" i="1"/>
  <c r="AP67" i="1"/>
  <c r="AN67" i="1"/>
  <c r="AU67" i="1" s="1"/>
  <c r="AJ67" i="1"/>
  <c r="AL67" i="1" s="1"/>
  <c r="AH67" i="1"/>
  <c r="T67" i="1"/>
  <c r="M67" i="1"/>
  <c r="G67" i="1"/>
  <c r="BC66" i="1"/>
  <c r="BB66" i="1"/>
  <c r="AY66" i="1"/>
  <c r="AZ66" i="1" s="1"/>
  <c r="AT66" i="1"/>
  <c r="AR66" i="1"/>
  <c r="AP66" i="1"/>
  <c r="AN66" i="1"/>
  <c r="AU66" i="1" s="1"/>
  <c r="AK66" i="1"/>
  <c r="AJ66" i="1"/>
  <c r="AL66" i="1" s="1"/>
  <c r="AH66" i="1"/>
  <c r="T66" i="1"/>
  <c r="M66" i="1"/>
  <c r="G66" i="1"/>
  <c r="BC65" i="1"/>
  <c r="BB65" i="1"/>
  <c r="AY65" i="1"/>
  <c r="AZ65" i="1" s="1"/>
  <c r="AT65" i="1"/>
  <c r="AR65" i="1"/>
  <c r="AP65" i="1"/>
  <c r="AN65" i="1"/>
  <c r="AU65" i="1" s="1"/>
  <c r="AK65" i="1"/>
  <c r="AH65" i="1"/>
  <c r="T65" i="1"/>
  <c r="M65" i="1"/>
  <c r="AL65" i="1" s="1"/>
  <c r="G65" i="1"/>
  <c r="BC64" i="1"/>
  <c r="BB64" i="1"/>
  <c r="AY64" i="1"/>
  <c r="AZ64" i="1" s="1"/>
  <c r="AV64" i="1"/>
  <c r="AT64" i="1"/>
  <c r="AR64" i="1"/>
  <c r="AP64" i="1"/>
  <c r="AN64" i="1"/>
  <c r="AJ64" i="1"/>
  <c r="AL64" i="1" s="1"/>
  <c r="AH64" i="1"/>
  <c r="T64" i="1"/>
  <c r="M64" i="1"/>
  <c r="G64" i="1"/>
  <c r="BC63" i="1"/>
  <c r="BB63" i="1"/>
  <c r="AY63" i="1"/>
  <c r="AZ63" i="1" s="1"/>
  <c r="AV63" i="1"/>
  <c r="AT63" i="1"/>
  <c r="AR63" i="1"/>
  <c r="AP63" i="1"/>
  <c r="AN63" i="1"/>
  <c r="AU63" i="1" s="1"/>
  <c r="AJ63" i="1"/>
  <c r="AL63" i="1" s="1"/>
  <c r="AH63" i="1"/>
  <c r="T63" i="1"/>
  <c r="M63" i="1"/>
  <c r="G63" i="1"/>
  <c r="BC62" i="1"/>
  <c r="BB62" i="1"/>
  <c r="AY62" i="1"/>
  <c r="AZ62" i="1" s="1"/>
  <c r="AT62" i="1"/>
  <c r="AR62" i="1"/>
  <c r="AP62" i="1"/>
  <c r="AN62" i="1"/>
  <c r="AJ62" i="1"/>
  <c r="AL62" i="1" s="1"/>
  <c r="AV62" i="1" s="1"/>
  <c r="AH62" i="1"/>
  <c r="T62" i="1"/>
  <c r="M62" i="1"/>
  <c r="G62" i="1"/>
  <c r="BC61" i="1"/>
  <c r="BB61" i="1"/>
  <c r="AY61" i="1"/>
  <c r="AZ61" i="1" s="1"/>
  <c r="AV61" i="1"/>
  <c r="AT61" i="1"/>
  <c r="AR61" i="1"/>
  <c r="AP61" i="1"/>
  <c r="AN61" i="1"/>
  <c r="AU61" i="1" s="1"/>
  <c r="AJ61" i="1"/>
  <c r="AL61" i="1" s="1"/>
  <c r="AH61" i="1"/>
  <c r="T61" i="1"/>
  <c r="M61" i="1"/>
  <c r="G61" i="1"/>
  <c r="BC60" i="1"/>
  <c r="BB60" i="1"/>
  <c r="AY60" i="1"/>
  <c r="AZ60" i="1" s="1"/>
  <c r="AT60" i="1"/>
  <c r="AR60" i="1"/>
  <c r="AP60" i="1"/>
  <c r="AN60" i="1"/>
  <c r="AU60" i="1" s="1"/>
  <c r="AJ60" i="1"/>
  <c r="AL60" i="1" s="1"/>
  <c r="AV60" i="1" s="1"/>
  <c r="AH60" i="1"/>
  <c r="T60" i="1"/>
  <c r="M60" i="1"/>
  <c r="G60" i="1"/>
  <c r="BC59" i="1"/>
  <c r="BB59" i="1"/>
  <c r="AY59" i="1"/>
  <c r="AZ59" i="1" s="1"/>
  <c r="AU59" i="1"/>
  <c r="AT59" i="1"/>
  <c r="AR59" i="1"/>
  <c r="AP59" i="1"/>
  <c r="AN59" i="1"/>
  <c r="AJ59" i="1" s="1"/>
  <c r="AL59" i="1" s="1"/>
  <c r="AH59" i="1"/>
  <c r="T59" i="1"/>
  <c r="M59" i="1"/>
  <c r="G59" i="1"/>
  <c r="BC58" i="1"/>
  <c r="BB58" i="1"/>
  <c r="AZ58" i="1"/>
  <c r="AY58" i="1"/>
  <c r="AU58" i="1"/>
  <c r="AT58" i="1"/>
  <c r="AR58" i="1"/>
  <c r="AP58" i="1"/>
  <c r="AN58" i="1"/>
  <c r="AJ58" i="1" s="1"/>
  <c r="AL58" i="1" s="1"/>
  <c r="AV58" i="1" s="1"/>
  <c r="AH58" i="1"/>
  <c r="T58" i="1"/>
  <c r="M58" i="1"/>
  <c r="G58" i="1"/>
  <c r="BC57" i="1"/>
  <c r="BB57" i="1"/>
  <c r="AZ57" i="1"/>
  <c r="AY57" i="1"/>
  <c r="AT57" i="1"/>
  <c r="AJ57" i="1" s="1"/>
  <c r="AL57" i="1" s="1"/>
  <c r="AR57" i="1"/>
  <c r="AP57" i="1"/>
  <c r="AN57" i="1"/>
  <c r="AH57" i="1"/>
  <c r="M57" i="1"/>
  <c r="G57" i="1"/>
  <c r="BC56" i="1"/>
  <c r="BB56" i="1"/>
  <c r="AY56" i="1"/>
  <c r="AZ56" i="1" s="1"/>
  <c r="AT56" i="1"/>
  <c r="AR56" i="1"/>
  <c r="AP56" i="1"/>
  <c r="AN56" i="1"/>
  <c r="AH56" i="1"/>
  <c r="T56" i="1"/>
  <c r="M56" i="1"/>
  <c r="G56" i="1"/>
  <c r="BC55" i="1"/>
  <c r="BB55" i="1"/>
  <c r="AY55" i="1"/>
  <c r="AZ55" i="1" s="1"/>
  <c r="AT55" i="1"/>
  <c r="AR55" i="1"/>
  <c r="AP55" i="1"/>
  <c r="AN55" i="1"/>
  <c r="AH55" i="1"/>
  <c r="T55" i="1"/>
  <c r="M55" i="1"/>
  <c r="G55" i="1"/>
  <c r="BC54" i="1"/>
  <c r="BB54" i="1"/>
  <c r="AZ54" i="1"/>
  <c r="AY54" i="1"/>
  <c r="AT54" i="1"/>
  <c r="AR54" i="1"/>
  <c r="AP54" i="1"/>
  <c r="AN54" i="1"/>
  <c r="AH54" i="1"/>
  <c r="T54" i="1"/>
  <c r="M54" i="1"/>
  <c r="G54" i="1"/>
  <c r="BC53" i="1"/>
  <c r="BB53" i="1"/>
  <c r="AZ53" i="1"/>
  <c r="AY53" i="1"/>
  <c r="AT53" i="1"/>
  <c r="AR53" i="1"/>
  <c r="AP53" i="1"/>
  <c r="AN53" i="1"/>
  <c r="AH53" i="1"/>
  <c r="T53" i="1"/>
  <c r="M53" i="1"/>
  <c r="G53" i="1"/>
  <c r="BC52" i="1"/>
  <c r="BB52" i="1"/>
  <c r="AZ52" i="1"/>
  <c r="AY52" i="1"/>
  <c r="AT52" i="1"/>
  <c r="AR52" i="1"/>
  <c r="AP52" i="1"/>
  <c r="AN52" i="1"/>
  <c r="AH52" i="1"/>
  <c r="T52" i="1"/>
  <c r="M52" i="1"/>
  <c r="G52" i="1"/>
  <c r="BC51" i="1"/>
  <c r="BB51" i="1"/>
  <c r="AZ51" i="1"/>
  <c r="AY51" i="1"/>
  <c r="AT51" i="1"/>
  <c r="AR51" i="1"/>
  <c r="AP51" i="1"/>
  <c r="AN51" i="1"/>
  <c r="AU51" i="1" s="1"/>
  <c r="AL51" i="1"/>
  <c r="AJ51" i="1"/>
  <c r="AH51" i="1"/>
  <c r="T51" i="1"/>
  <c r="M51" i="1"/>
  <c r="G51" i="1"/>
  <c r="BC50" i="1"/>
  <c r="BB50" i="1"/>
  <c r="AZ50" i="1"/>
  <c r="AY50" i="1"/>
  <c r="AT50" i="1"/>
  <c r="AR50" i="1"/>
  <c r="AP50" i="1"/>
  <c r="AN50" i="1"/>
  <c r="AU50" i="1" s="1"/>
  <c r="AL50" i="1"/>
  <c r="AV50" i="1" s="1"/>
  <c r="AJ50" i="1"/>
  <c r="AH50" i="1"/>
  <c r="T50" i="1"/>
  <c r="M50" i="1"/>
  <c r="G50" i="1"/>
  <c r="BC49" i="1"/>
  <c r="BB49" i="1"/>
  <c r="AZ49" i="1"/>
  <c r="AY49" i="1"/>
  <c r="AT49" i="1"/>
  <c r="AR49" i="1"/>
  <c r="AP49" i="1"/>
  <c r="AN49" i="1"/>
  <c r="AK49" i="1"/>
  <c r="AJ49" i="1"/>
  <c r="AL49" i="1" s="1"/>
  <c r="AH49" i="1"/>
  <c r="T49" i="1"/>
  <c r="M49" i="1"/>
  <c r="G49" i="1"/>
  <c r="BC48" i="1"/>
  <c r="BB48" i="1"/>
  <c r="AZ48" i="1"/>
  <c r="AY48" i="1"/>
  <c r="AT48" i="1"/>
  <c r="AR48" i="1"/>
  <c r="AP48" i="1"/>
  <c r="AN48" i="1"/>
  <c r="AU48" i="1" s="1"/>
  <c r="AJ48" i="1"/>
  <c r="AL48" i="1" s="1"/>
  <c r="AH48" i="1"/>
  <c r="T48" i="1"/>
  <c r="M48" i="1"/>
  <c r="G48" i="1"/>
  <c r="BC47" i="1"/>
  <c r="BB47" i="1"/>
  <c r="AY47" i="1"/>
  <c r="AZ47" i="1" s="1"/>
  <c r="AU47" i="1"/>
  <c r="AT47" i="1"/>
  <c r="AR47" i="1"/>
  <c r="AP47" i="1"/>
  <c r="AN47" i="1"/>
  <c r="AJ47" i="1" s="1"/>
  <c r="AL47" i="1" s="1"/>
  <c r="AH47" i="1"/>
  <c r="T47" i="1"/>
  <c r="M47" i="1"/>
  <c r="G47" i="1"/>
  <c r="BC46" i="1"/>
  <c r="BB46" i="1"/>
  <c r="AZ46" i="1"/>
  <c r="AY46" i="1"/>
  <c r="AU46" i="1"/>
  <c r="AT46" i="1"/>
  <c r="AR46" i="1"/>
  <c r="AP46" i="1"/>
  <c r="AN46" i="1"/>
  <c r="AJ46" i="1" s="1"/>
  <c r="AL46" i="1" s="1"/>
  <c r="AV46" i="1" s="1"/>
  <c r="AH46" i="1"/>
  <c r="T46" i="1"/>
  <c r="M46" i="1"/>
  <c r="G46" i="1"/>
  <c r="BC45" i="1"/>
  <c r="BB45" i="1"/>
  <c r="AZ45" i="1"/>
  <c r="AY45" i="1"/>
  <c r="AT45" i="1"/>
  <c r="AU45" i="1" s="1"/>
  <c r="AR45" i="1"/>
  <c r="AP45" i="1"/>
  <c r="AN45" i="1"/>
  <c r="AJ45" i="1" s="1"/>
  <c r="AL45" i="1" s="1"/>
  <c r="AH45" i="1"/>
  <c r="T45" i="1"/>
  <c r="M45" i="1"/>
  <c r="AK45" i="1" s="1"/>
  <c r="G45" i="1"/>
  <c r="BC44" i="1"/>
  <c r="BB44" i="1"/>
  <c r="AY44" i="1"/>
  <c r="AZ44" i="1" s="1"/>
  <c r="AV44" i="1"/>
  <c r="AU44" i="1"/>
  <c r="AT44" i="1"/>
  <c r="AR44" i="1"/>
  <c r="AP44" i="1"/>
  <c r="AN44" i="1"/>
  <c r="AJ44" i="1" s="1"/>
  <c r="AL44" i="1" s="1"/>
  <c r="AH44" i="1"/>
  <c r="T44" i="1"/>
  <c r="M44" i="1"/>
  <c r="G44" i="1"/>
  <c r="BC43" i="1"/>
  <c r="BB43" i="1"/>
  <c r="AY43" i="1"/>
  <c r="AZ43" i="1" s="1"/>
  <c r="AU43" i="1"/>
  <c r="AT43" i="1"/>
  <c r="AR43" i="1"/>
  <c r="AP43" i="1"/>
  <c r="AN43" i="1"/>
  <c r="AJ43" i="1" s="1"/>
  <c r="AL43" i="1" s="1"/>
  <c r="AH43" i="1"/>
  <c r="T43" i="1"/>
  <c r="M43" i="1"/>
  <c r="G43" i="1"/>
  <c r="BC42" i="1"/>
  <c r="BB42" i="1"/>
  <c r="AZ42" i="1"/>
  <c r="AY42" i="1"/>
  <c r="AT42" i="1"/>
  <c r="AR42" i="1"/>
  <c r="AP42" i="1"/>
  <c r="AN42" i="1"/>
  <c r="AU42" i="1" s="1"/>
  <c r="AH42" i="1"/>
  <c r="T42" i="1"/>
  <c r="M42" i="1"/>
  <c r="G42" i="1"/>
  <c r="BC41" i="1"/>
  <c r="BB41" i="1"/>
  <c r="AZ41" i="1"/>
  <c r="AY41" i="1"/>
  <c r="AT41" i="1"/>
  <c r="AR41" i="1"/>
  <c r="AP41" i="1"/>
  <c r="AN41" i="1"/>
  <c r="AH41" i="1"/>
  <c r="T41" i="1"/>
  <c r="M41" i="1"/>
  <c r="G41" i="1"/>
  <c r="BC40" i="1"/>
  <c r="BB40" i="1"/>
  <c r="AZ40" i="1"/>
  <c r="AY40" i="1"/>
  <c r="AT40" i="1"/>
  <c r="AR40" i="1"/>
  <c r="AP40" i="1"/>
  <c r="AN40" i="1"/>
  <c r="AJ40" i="1" s="1"/>
  <c r="AL40" i="1" s="1"/>
  <c r="AH40" i="1"/>
  <c r="T40" i="1"/>
  <c r="M40" i="1"/>
  <c r="G40" i="1"/>
  <c r="BC39" i="1"/>
  <c r="BB39" i="1"/>
  <c r="AZ39" i="1"/>
  <c r="AY39" i="1"/>
  <c r="AT39" i="1"/>
  <c r="AR39" i="1"/>
  <c r="AP39" i="1"/>
  <c r="AN39" i="1"/>
  <c r="AH39" i="1"/>
  <c r="T39" i="1"/>
  <c r="M39" i="1"/>
  <c r="G39" i="1"/>
  <c r="BC38" i="1"/>
  <c r="BB38" i="1"/>
  <c r="AY38" i="1"/>
  <c r="AZ38" i="1" s="1"/>
  <c r="AT38" i="1"/>
  <c r="AR38" i="1"/>
  <c r="AP38" i="1"/>
  <c r="AN38" i="1"/>
  <c r="AH38" i="1"/>
  <c r="T38" i="1"/>
  <c r="M38" i="1"/>
  <c r="G38" i="1"/>
  <c r="BC37" i="1"/>
  <c r="BB37" i="1"/>
  <c r="AY37" i="1"/>
  <c r="AZ37" i="1" s="1"/>
  <c r="AT37" i="1"/>
  <c r="AR37" i="1"/>
  <c r="AP37" i="1"/>
  <c r="AN37" i="1"/>
  <c r="AH37" i="1"/>
  <c r="T37" i="1"/>
  <c r="M37" i="1"/>
  <c r="G37" i="1"/>
  <c r="BC36" i="1"/>
  <c r="BB36" i="1"/>
  <c r="AZ36" i="1"/>
  <c r="AY36" i="1"/>
  <c r="AT36" i="1"/>
  <c r="AR36" i="1"/>
  <c r="AP36" i="1"/>
  <c r="AN36" i="1"/>
  <c r="AH36" i="1"/>
  <c r="T36" i="1"/>
  <c r="M36" i="1"/>
  <c r="G36" i="1"/>
  <c r="BC35" i="1"/>
  <c r="BB35" i="1"/>
  <c r="AZ35" i="1"/>
  <c r="AY35" i="1"/>
  <c r="AT35" i="1"/>
  <c r="AJ35" i="1" s="1"/>
  <c r="AR35" i="1"/>
  <c r="AP35" i="1"/>
  <c r="AN35" i="1"/>
  <c r="AH35" i="1"/>
  <c r="T35" i="1"/>
  <c r="M35" i="1"/>
  <c r="G35" i="1"/>
  <c r="BC34" i="1"/>
  <c r="BB34" i="1"/>
  <c r="AY34" i="1"/>
  <c r="AZ34" i="1" s="1"/>
  <c r="AT34" i="1"/>
  <c r="AJ34" i="1" s="1"/>
  <c r="AR34" i="1"/>
  <c r="AP34" i="1"/>
  <c r="AN34" i="1"/>
  <c r="AH34" i="1"/>
  <c r="T34" i="1"/>
  <c r="M34" i="1"/>
  <c r="G34" i="1"/>
  <c r="BC33" i="1"/>
  <c r="BB33" i="1"/>
  <c r="AY33" i="1"/>
  <c r="AZ33" i="1" s="1"/>
  <c r="AT33" i="1"/>
  <c r="AJ33" i="1" s="1"/>
  <c r="AR33" i="1"/>
  <c r="AP33" i="1"/>
  <c r="AN33" i="1"/>
  <c r="AH33" i="1"/>
  <c r="T33" i="1"/>
  <c r="M33" i="1"/>
  <c r="G33" i="1"/>
  <c r="BC32" i="1"/>
  <c r="BB32" i="1"/>
  <c r="AY32" i="1"/>
  <c r="AZ32" i="1" s="1"/>
  <c r="AT32" i="1"/>
  <c r="AJ32" i="1" s="1"/>
  <c r="AR32" i="1"/>
  <c r="AP32" i="1"/>
  <c r="AN32" i="1"/>
  <c r="AH32" i="1"/>
  <c r="T32" i="1"/>
  <c r="M32" i="1"/>
  <c r="G32" i="1"/>
  <c r="BC31" i="1"/>
  <c r="BB31" i="1"/>
  <c r="AY31" i="1"/>
  <c r="AZ31" i="1" s="1"/>
  <c r="AT31" i="1"/>
  <c r="AR31" i="1"/>
  <c r="AP31" i="1"/>
  <c r="AJ31" i="1" s="1"/>
  <c r="AL31" i="1" s="1"/>
  <c r="AN31" i="1"/>
  <c r="AH31" i="1"/>
  <c r="T31" i="1"/>
  <c r="M31" i="1"/>
  <c r="G31" i="1"/>
  <c r="BC30" i="1"/>
  <c r="BB30" i="1"/>
  <c r="AZ30" i="1"/>
  <c r="AY30" i="1"/>
  <c r="AT30" i="1"/>
  <c r="AR30" i="1"/>
  <c r="AP30" i="1"/>
  <c r="AJ30" i="1" s="1"/>
  <c r="AL30" i="1" s="1"/>
  <c r="AV30" i="1" s="1"/>
  <c r="AN30" i="1"/>
  <c r="AH30" i="1"/>
  <c r="T30" i="1"/>
  <c r="M30" i="1"/>
  <c r="G30" i="1"/>
  <c r="BC29" i="1"/>
  <c r="BB29" i="1"/>
  <c r="AZ29" i="1"/>
  <c r="AY29" i="1"/>
  <c r="AT29" i="1"/>
  <c r="AR29" i="1"/>
  <c r="AP29" i="1"/>
  <c r="AJ29" i="1" s="1"/>
  <c r="AL29" i="1" s="1"/>
  <c r="AV29" i="1" s="1"/>
  <c r="AN29" i="1"/>
  <c r="AH29" i="1"/>
  <c r="T29" i="1"/>
  <c r="M29" i="1"/>
  <c r="G29" i="1"/>
  <c r="BG28" i="1"/>
  <c r="BC28" i="1"/>
  <c r="BB28" i="1"/>
  <c r="AY28" i="1"/>
  <c r="AZ28" i="1" s="1"/>
  <c r="AT28" i="1"/>
  <c r="AJ28" i="1" s="1"/>
  <c r="AR28" i="1"/>
  <c r="AP28" i="1"/>
  <c r="AN28" i="1"/>
  <c r="AH28" i="1"/>
  <c r="T28" i="1"/>
  <c r="M28" i="1"/>
  <c r="G28" i="1"/>
  <c r="BC27" i="1"/>
  <c r="BB27" i="1"/>
  <c r="AY27" i="1"/>
  <c r="AZ27" i="1" s="1"/>
  <c r="AT27" i="1"/>
  <c r="AR27" i="1"/>
  <c r="AP27" i="1"/>
  <c r="AJ27" i="1" s="1"/>
  <c r="AL27" i="1" s="1"/>
  <c r="AN27" i="1"/>
  <c r="AH27" i="1"/>
  <c r="T27" i="1"/>
  <c r="M27" i="1"/>
  <c r="G27" i="1"/>
  <c r="BC26" i="1"/>
  <c r="BB26" i="1"/>
  <c r="AZ26" i="1"/>
  <c r="AY26" i="1"/>
  <c r="AT26" i="1"/>
  <c r="AR26" i="1"/>
  <c r="AP26" i="1"/>
  <c r="AU26" i="1" s="1"/>
  <c r="AN26" i="1"/>
  <c r="AJ26" i="1" s="1"/>
  <c r="AL26" i="1" s="1"/>
  <c r="AH26" i="1"/>
  <c r="T26" i="1"/>
  <c r="M26" i="1"/>
  <c r="G26" i="1"/>
  <c r="BC25" i="1"/>
  <c r="BB25" i="1"/>
  <c r="AY25" i="1"/>
  <c r="AZ25" i="1" s="1"/>
  <c r="AT25" i="1"/>
  <c r="AR25" i="1"/>
  <c r="AP25" i="1"/>
  <c r="AN25" i="1"/>
  <c r="AJ25" i="1" s="1"/>
  <c r="AL25" i="1" s="1"/>
  <c r="AV25" i="1" s="1"/>
  <c r="T25" i="1"/>
  <c r="M25" i="1"/>
  <c r="G25" i="1"/>
  <c r="BC24" i="1"/>
  <c r="BB24" i="1"/>
  <c r="AZ24" i="1"/>
  <c r="AY24" i="1"/>
  <c r="AT24" i="1"/>
  <c r="AR24" i="1"/>
  <c r="AP24" i="1"/>
  <c r="AN24" i="1"/>
  <c r="AU24" i="1" s="1"/>
  <c r="AL24" i="1"/>
  <c r="AK24" i="1"/>
  <c r="AH24" i="1"/>
  <c r="T24" i="1"/>
  <c r="M24" i="1"/>
  <c r="G24" i="1"/>
  <c r="BC23" i="1"/>
  <c r="BB23" i="1"/>
  <c r="AZ23" i="1"/>
  <c r="AY23" i="1"/>
  <c r="AT23" i="1"/>
  <c r="AR23" i="1"/>
  <c r="AP23" i="1"/>
  <c r="AN23" i="1"/>
  <c r="AU23" i="1" s="1"/>
  <c r="AL23" i="1"/>
  <c r="AK23" i="1"/>
  <c r="AH23" i="1"/>
  <c r="T23" i="1"/>
  <c r="M23" i="1"/>
  <c r="G23" i="1"/>
  <c r="BC22" i="1"/>
  <c r="BB22" i="1"/>
  <c r="AZ22" i="1"/>
  <c r="AY22" i="1"/>
  <c r="AT22" i="1"/>
  <c r="AR22" i="1"/>
  <c r="AP22" i="1"/>
  <c r="AN22" i="1"/>
  <c r="AU22" i="1" s="1"/>
  <c r="AL22" i="1"/>
  <c r="AV22" i="1" s="1"/>
  <c r="AJ22" i="1"/>
  <c r="AH22" i="1"/>
  <c r="T22" i="1"/>
  <c r="M22" i="1"/>
  <c r="G22" i="1"/>
  <c r="BC21" i="1"/>
  <c r="BB21" i="1"/>
  <c r="AZ21" i="1"/>
  <c r="AY21" i="1"/>
  <c r="AT21" i="1"/>
  <c r="AR21" i="1"/>
  <c r="AP21" i="1"/>
  <c r="AN21" i="1"/>
  <c r="AU21" i="1" s="1"/>
  <c r="AJ21" i="1"/>
  <c r="AL21" i="1" s="1"/>
  <c r="AH21" i="1"/>
  <c r="T21" i="1"/>
  <c r="M21" i="1"/>
  <c r="G21" i="1"/>
  <c r="BC20" i="1"/>
  <c r="BB20" i="1"/>
  <c r="AY20" i="1"/>
  <c r="AZ20" i="1" s="1"/>
  <c r="AT20" i="1"/>
  <c r="AR20" i="1"/>
  <c r="AP20" i="1"/>
  <c r="AN20" i="1"/>
  <c r="AU20" i="1" s="1"/>
  <c r="AJ20" i="1"/>
  <c r="AL20" i="1" s="1"/>
  <c r="AV20" i="1" s="1"/>
  <c r="AH20" i="1"/>
  <c r="T20" i="1"/>
  <c r="M20" i="1"/>
  <c r="G20" i="1"/>
  <c r="BC19" i="1"/>
  <c r="BB19" i="1"/>
  <c r="AY19" i="1"/>
  <c r="AZ19" i="1" s="1"/>
  <c r="AT19" i="1"/>
  <c r="AR19" i="1"/>
  <c r="AP19" i="1"/>
  <c r="AN19" i="1"/>
  <c r="AU19" i="1" s="1"/>
  <c r="AJ19" i="1"/>
  <c r="AL19" i="1" s="1"/>
  <c r="AV19" i="1" s="1"/>
  <c r="AH19" i="1"/>
  <c r="T19" i="1"/>
  <c r="M19" i="1"/>
  <c r="G19" i="1"/>
  <c r="BC18" i="1"/>
  <c r="BB18" i="1"/>
  <c r="AY18" i="1"/>
  <c r="AZ18" i="1" s="1"/>
  <c r="AT18" i="1"/>
  <c r="AR18" i="1"/>
  <c r="AP18" i="1"/>
  <c r="AN18" i="1"/>
  <c r="AK18" i="1"/>
  <c r="AJ18" i="1"/>
  <c r="AU18" i="1" s="1"/>
  <c r="AH18" i="1"/>
  <c r="T18" i="1"/>
  <c r="M18" i="1"/>
  <c r="G18" i="1"/>
  <c r="BC17" i="1"/>
  <c r="BB17" i="1"/>
  <c r="AY17" i="1"/>
  <c r="AZ17" i="1" s="1"/>
  <c r="AU17" i="1"/>
  <c r="AT17" i="1"/>
  <c r="AR17" i="1"/>
  <c r="AP17" i="1"/>
  <c r="AN17" i="1"/>
  <c r="AJ17" i="1" s="1"/>
  <c r="AL17" i="1" s="1"/>
  <c r="AH17" i="1"/>
  <c r="T17" i="1"/>
  <c r="M17" i="1"/>
  <c r="G17" i="1"/>
  <c r="BC16" i="1"/>
  <c r="BB16" i="1"/>
  <c r="AZ16" i="1"/>
  <c r="AY16" i="1"/>
  <c r="AT16" i="1"/>
  <c r="AR16" i="1"/>
  <c r="AP16" i="1"/>
  <c r="AN16" i="1"/>
  <c r="AJ16" i="1" s="1"/>
  <c r="T16" i="1"/>
  <c r="M16" i="1"/>
  <c r="G16" i="1"/>
  <c r="BC15" i="1"/>
  <c r="BB15" i="1"/>
  <c r="AY15" i="1"/>
  <c r="AZ15" i="1" s="1"/>
  <c r="AT15" i="1"/>
  <c r="AJ15" i="1" s="1"/>
  <c r="AR15" i="1"/>
  <c r="AP15" i="1"/>
  <c r="AN15" i="1"/>
  <c r="AH15" i="1"/>
  <c r="T15" i="1"/>
  <c r="M15" i="1"/>
  <c r="G15" i="1"/>
  <c r="BC14" i="1"/>
  <c r="BB14" i="1"/>
  <c r="AY14" i="1"/>
  <c r="AZ14" i="1" s="1"/>
  <c r="AT14" i="1"/>
  <c r="AR14" i="1"/>
  <c r="AP14" i="1"/>
  <c r="AJ14" i="1" s="1"/>
  <c r="AL14" i="1" s="1"/>
  <c r="AN14" i="1"/>
  <c r="AU14" i="1" s="1"/>
  <c r="AH14" i="1"/>
  <c r="T14" i="1"/>
  <c r="M14" i="1"/>
  <c r="G14" i="1"/>
  <c r="BC13" i="1"/>
  <c r="BB13" i="1"/>
  <c r="AZ13" i="1"/>
  <c r="AY13" i="1"/>
  <c r="AT13" i="1"/>
  <c r="AR13" i="1"/>
  <c r="AP13" i="1"/>
  <c r="AU13" i="1" s="1"/>
  <c r="AN13" i="1"/>
  <c r="AJ13" i="1" s="1"/>
  <c r="AL13" i="1" s="1"/>
  <c r="AH13" i="1"/>
  <c r="T13" i="1"/>
  <c r="M13" i="1"/>
  <c r="G13" i="1"/>
  <c r="BC12" i="1"/>
  <c r="BB12" i="1"/>
  <c r="AY12" i="1"/>
  <c r="AZ12" i="1" s="1"/>
  <c r="AT12" i="1"/>
  <c r="AR12" i="1"/>
  <c r="AP12" i="1"/>
  <c r="AN12" i="1"/>
  <c r="AJ12" i="1" s="1"/>
  <c r="AL12" i="1" s="1"/>
  <c r="AV12" i="1" s="1"/>
  <c r="AH12" i="1"/>
  <c r="T12" i="1"/>
  <c r="M12" i="1"/>
  <c r="G12" i="1"/>
  <c r="BC11" i="1"/>
  <c r="BB11" i="1"/>
  <c r="AY11" i="1"/>
  <c r="AZ11" i="1" s="1"/>
  <c r="AT11" i="1"/>
  <c r="AR11" i="1"/>
  <c r="AP11" i="1"/>
  <c r="AU11" i="1" s="1"/>
  <c r="AN11" i="1"/>
  <c r="AJ11" i="1" s="1"/>
  <c r="AL11" i="1" s="1"/>
  <c r="AV11" i="1" s="1"/>
  <c r="T11" i="1"/>
  <c r="M11" i="1"/>
  <c r="G11" i="1"/>
  <c r="BC10" i="1"/>
  <c r="BB10" i="1"/>
  <c r="AZ10" i="1"/>
  <c r="AY10" i="1"/>
  <c r="AT10" i="1"/>
  <c r="AR10" i="1"/>
  <c r="AP10" i="1"/>
  <c r="AN10" i="1"/>
  <c r="AJ10" i="1" s="1"/>
  <c r="AL10" i="1" s="1"/>
  <c r="AV10" i="1" s="1"/>
  <c r="AH10" i="1"/>
  <c r="T10" i="1"/>
  <c r="M10" i="1"/>
  <c r="G10" i="1"/>
  <c r="BC9" i="1"/>
  <c r="BB9" i="1"/>
  <c r="AZ9" i="1"/>
  <c r="AY9" i="1"/>
  <c r="AT9" i="1"/>
  <c r="AR9" i="1"/>
  <c r="AP9" i="1"/>
  <c r="AN9" i="1"/>
  <c r="AJ9" i="1" s="1"/>
  <c r="AL9" i="1" s="1"/>
  <c r="AV9" i="1" s="1"/>
  <c r="AH9" i="1"/>
  <c r="T9" i="1"/>
  <c r="M9" i="1"/>
  <c r="G9" i="1"/>
  <c r="BC8" i="1"/>
  <c r="BB8" i="1"/>
  <c r="AZ8" i="1"/>
  <c r="AY8" i="1"/>
  <c r="AT8" i="1"/>
  <c r="AR8" i="1"/>
  <c r="AP8" i="1"/>
  <c r="AN8" i="1"/>
  <c r="AJ8" i="1" s="1"/>
  <c r="AL8" i="1" s="1"/>
  <c r="AH8" i="1"/>
  <c r="T8" i="1"/>
  <c r="M8" i="1"/>
  <c r="G8" i="1"/>
  <c r="BC7" i="1"/>
  <c r="BB7" i="1"/>
  <c r="AZ7" i="1"/>
  <c r="AY7" i="1"/>
  <c r="AT7" i="1"/>
  <c r="AR7" i="1"/>
  <c r="AP7" i="1"/>
  <c r="AN7" i="1"/>
  <c r="AU7" i="1" s="1"/>
  <c r="AL7" i="1"/>
  <c r="AJ7" i="1"/>
  <c r="AH7" i="1"/>
  <c r="T7" i="1"/>
  <c r="M7" i="1"/>
  <c r="G7" i="1"/>
  <c r="BG6" i="1"/>
  <c r="BC6" i="1"/>
  <c r="BB6" i="1"/>
  <c r="AZ6" i="1"/>
  <c r="AY6" i="1"/>
  <c r="AT6" i="1"/>
  <c r="AR6" i="1"/>
  <c r="AP6" i="1"/>
  <c r="AN6" i="1"/>
  <c r="AJ6" i="1" s="1"/>
  <c r="AL6" i="1" s="1"/>
  <c r="AV6" i="1" s="1"/>
  <c r="AH6" i="1"/>
  <c r="T6" i="1"/>
  <c r="M6" i="1"/>
  <c r="G6" i="1"/>
  <c r="BG5" i="1"/>
  <c r="BC5" i="1"/>
  <c r="BB5" i="1"/>
  <c r="AZ5" i="1"/>
  <c r="AY5" i="1"/>
  <c r="AT5" i="1"/>
  <c r="AR5" i="1"/>
  <c r="AP5" i="1"/>
  <c r="AN5" i="1"/>
  <c r="AJ5" i="1" s="1"/>
  <c r="AL5" i="1" s="1"/>
  <c r="AV5" i="1" s="1"/>
  <c r="AH5" i="1"/>
  <c r="T5" i="1"/>
  <c r="M5" i="1"/>
  <c r="G5" i="1"/>
  <c r="BJ191" i="2" l="1"/>
  <c r="BJ170" i="2"/>
  <c r="BJ154" i="2"/>
  <c r="BJ146" i="2"/>
  <c r="BJ139" i="2"/>
  <c r="BJ127" i="2"/>
  <c r="BP117" i="2"/>
  <c r="BJ112" i="2"/>
  <c r="BL108" i="2"/>
  <c r="BJ100" i="2"/>
  <c r="BL98" i="2"/>
  <c r="BJ73" i="2"/>
  <c r="BJ60" i="2"/>
  <c r="BL59" i="2"/>
  <c r="BJ25" i="2"/>
  <c r="BL11" i="2"/>
  <c r="BP9" i="2"/>
  <c r="BK186" i="2"/>
  <c r="BP158" i="2"/>
  <c r="BJ147" i="2"/>
  <c r="BP93" i="2"/>
  <c r="BK85" i="2"/>
  <c r="BJ78" i="2"/>
  <c r="BJ56" i="2"/>
  <c r="BJ49" i="2"/>
  <c r="BJ34" i="2"/>
  <c r="BK31" i="2"/>
  <c r="BJ16" i="2"/>
  <c r="BP14" i="2"/>
  <c r="BJ169" i="2"/>
  <c r="BL110" i="2"/>
  <c r="BJ74" i="2"/>
  <c r="BK133" i="2"/>
  <c r="BK77" i="2"/>
  <c r="BK48" i="2"/>
  <c r="BK22" i="2"/>
  <c r="BK168" i="2"/>
  <c r="BJ189" i="2"/>
  <c r="BJ180" i="2"/>
  <c r="BJ171" i="2"/>
  <c r="BJ159" i="2"/>
  <c r="BJ128" i="2"/>
  <c r="BJ114" i="2"/>
  <c r="BJ94" i="2"/>
  <c r="BJ63" i="2"/>
  <c r="BJ61" i="2"/>
  <c r="BJ20" i="2"/>
  <c r="BJ15" i="2"/>
  <c r="BJ9" i="2"/>
  <c r="AU16" i="1"/>
  <c r="AL16" i="1"/>
  <c r="AV16" i="1" s="1"/>
  <c r="AL28" i="1"/>
  <c r="AV28" i="1" s="1"/>
  <c r="AU28" i="1"/>
  <c r="AL35" i="1"/>
  <c r="AV35" i="1" s="1"/>
  <c r="AU35" i="1"/>
  <c r="AU12" i="1"/>
  <c r="AL32" i="1"/>
  <c r="AV32" i="1" s="1"/>
  <c r="AU32" i="1"/>
  <c r="AU15" i="1"/>
  <c r="AL15" i="1"/>
  <c r="AV15" i="1" s="1"/>
  <c r="AL33" i="1"/>
  <c r="AV33" i="1" s="1"/>
  <c r="AU33" i="1"/>
  <c r="AU25" i="1"/>
  <c r="AL34" i="1"/>
  <c r="AV34" i="1" s="1"/>
  <c r="AU34" i="1"/>
  <c r="AJ37" i="1"/>
  <c r="AL37" i="1" s="1"/>
  <c r="AU37" i="1"/>
  <c r="AL109" i="1"/>
  <c r="AK109" i="1"/>
  <c r="AJ123" i="1"/>
  <c r="AL123" i="1" s="1"/>
  <c r="AU123" i="1"/>
  <c r="AJ86" i="1"/>
  <c r="AL86" i="1" s="1"/>
  <c r="AV86" i="1" s="1"/>
  <c r="AU86" i="1"/>
  <c r="AU27" i="1"/>
  <c r="AU29" i="1"/>
  <c r="AU30" i="1"/>
  <c r="AU31" i="1"/>
  <c r="AU62" i="1"/>
  <c r="AJ68" i="1"/>
  <c r="AL68" i="1" s="1"/>
  <c r="AV68" i="1" s="1"/>
  <c r="AJ70" i="1"/>
  <c r="AL70" i="1" s="1"/>
  <c r="AV70" i="1" s="1"/>
  <c r="AU70" i="1"/>
  <c r="AJ72" i="1"/>
  <c r="AL72" i="1" s="1"/>
  <c r="AU72" i="1"/>
  <c r="AJ74" i="1"/>
  <c r="AL74" i="1" s="1"/>
  <c r="AU74" i="1"/>
  <c r="AJ88" i="1"/>
  <c r="AL88" i="1" s="1"/>
  <c r="AU88" i="1"/>
  <c r="AJ106" i="1"/>
  <c r="AL106" i="1" s="1"/>
  <c r="AU106" i="1"/>
  <c r="AL133" i="1"/>
  <c r="AK133" i="1"/>
  <c r="AU143" i="1"/>
  <c r="AJ145" i="1"/>
  <c r="AL145" i="1" s="1"/>
  <c r="AV145" i="1" s="1"/>
  <c r="AJ165" i="1"/>
  <c r="AL165" i="1" s="1"/>
  <c r="AJ167" i="1"/>
  <c r="AL167" i="1" s="1"/>
  <c r="AU167" i="1"/>
  <c r="AJ169" i="1"/>
  <c r="AL169" i="1" s="1"/>
  <c r="AV169" i="1" s="1"/>
  <c r="AU171" i="1"/>
  <c r="AJ174" i="1"/>
  <c r="AL174" i="1" s="1"/>
  <c r="AV174" i="1" s="1"/>
  <c r="AL18" i="1"/>
  <c r="AJ53" i="1"/>
  <c r="AL53" i="1" s="1"/>
  <c r="AV53" i="1" s="1"/>
  <c r="AJ55" i="1"/>
  <c r="AL55" i="1" s="1"/>
  <c r="AU55" i="1"/>
  <c r="AU78" i="1"/>
  <c r="AJ81" i="1"/>
  <c r="AL81" i="1" s="1"/>
  <c r="AU91" i="1"/>
  <c r="AU100" i="1"/>
  <c r="AU104" i="1"/>
  <c r="AU112" i="1"/>
  <c r="AJ119" i="1"/>
  <c r="AL119" i="1" s="1"/>
  <c r="AV119" i="1" s="1"/>
  <c r="AU119" i="1"/>
  <c r="AJ121" i="1"/>
  <c r="AL121" i="1" s="1"/>
  <c r="AV121" i="1" s="1"/>
  <c r="AU121" i="1"/>
  <c r="AJ128" i="1"/>
  <c r="AL128" i="1" s="1"/>
  <c r="AV128" i="1" s="1"/>
  <c r="AJ141" i="1"/>
  <c r="AL141" i="1" s="1"/>
  <c r="AU141" i="1"/>
  <c r="AJ143" i="1"/>
  <c r="AL143" i="1" s="1"/>
  <c r="AV143" i="1" s="1"/>
  <c r="AU146" i="1"/>
  <c r="AJ163" i="1"/>
  <c r="AL163" i="1" s="1"/>
  <c r="AV163" i="1" s="1"/>
  <c r="AU163" i="1"/>
  <c r="AU169" i="1"/>
  <c r="AU5" i="1"/>
  <c r="AU9" i="1"/>
  <c r="AU10" i="1"/>
  <c r="AJ36" i="1"/>
  <c r="AL36" i="1" s="1"/>
  <c r="AV36" i="1" s="1"/>
  <c r="AU36" i="1"/>
  <c r="AJ38" i="1"/>
  <c r="AL38" i="1" s="1"/>
  <c r="AV38" i="1" s="1"/>
  <c r="AU38" i="1"/>
  <c r="AU57" i="1"/>
  <c r="AU64" i="1"/>
  <c r="AJ77" i="1"/>
  <c r="AL77" i="1" s="1"/>
  <c r="AJ85" i="1"/>
  <c r="AL85" i="1" s="1"/>
  <c r="AV85" i="1" s="1"/>
  <c r="AJ91" i="1"/>
  <c r="AL91" i="1" s="1"/>
  <c r="AJ124" i="1"/>
  <c r="AL124" i="1" s="1"/>
  <c r="AV124" i="1" s="1"/>
  <c r="AJ126" i="1"/>
  <c r="AL126" i="1" s="1"/>
  <c r="AV126" i="1" s="1"/>
  <c r="AJ131" i="1"/>
  <c r="AL131" i="1" s="1"/>
  <c r="AU149" i="1"/>
  <c r="AU152" i="1"/>
  <c r="AU6" i="1"/>
  <c r="AJ79" i="1"/>
  <c r="AL79" i="1" s="1"/>
  <c r="AV79" i="1" s="1"/>
  <c r="AU94" i="1"/>
  <c r="AU99" i="1"/>
  <c r="AU107" i="1"/>
  <c r="AL108" i="1"/>
  <c r="AK108" i="1"/>
  <c r="AU134" i="1"/>
  <c r="AJ144" i="1"/>
  <c r="AL144" i="1" s="1"/>
  <c r="AV144" i="1" s="1"/>
  <c r="AL146" i="1"/>
  <c r="AV146" i="1" s="1"/>
  <c r="AU8" i="1"/>
  <c r="AU49" i="1"/>
  <c r="AJ56" i="1"/>
  <c r="AL56" i="1" s="1"/>
  <c r="AJ71" i="1"/>
  <c r="AL71" i="1" s="1"/>
  <c r="AU71" i="1"/>
  <c r="AJ75" i="1"/>
  <c r="AL75" i="1" s="1"/>
  <c r="AJ87" i="1"/>
  <c r="AL87" i="1" s="1"/>
  <c r="AU87" i="1"/>
  <c r="AU95" i="1"/>
  <c r="AJ122" i="1"/>
  <c r="AL122" i="1" s="1"/>
  <c r="AV122" i="1" s="1"/>
  <c r="AU122" i="1"/>
  <c r="AJ129" i="1"/>
  <c r="AL129" i="1" s="1"/>
  <c r="AV129" i="1" s="1"/>
  <c r="AU147" i="1"/>
  <c r="AJ149" i="1"/>
  <c r="AL149" i="1" s="1"/>
  <c r="AU151" i="1"/>
  <c r="AJ164" i="1"/>
  <c r="AL164" i="1" s="1"/>
  <c r="AV164" i="1" s="1"/>
  <c r="AJ166" i="1"/>
  <c r="AL166" i="1" s="1"/>
  <c r="AV166" i="1" s="1"/>
  <c r="AJ168" i="1"/>
  <c r="AL168" i="1" s="1"/>
  <c r="AV168" i="1" s="1"/>
  <c r="AU170" i="1"/>
  <c r="AJ39" i="1"/>
  <c r="AL39" i="1" s="1"/>
  <c r="AU39" i="1"/>
  <c r="AJ41" i="1"/>
  <c r="AL41" i="1" s="1"/>
  <c r="AV41" i="1" s="1"/>
  <c r="AJ52" i="1"/>
  <c r="AL52" i="1" s="1"/>
  <c r="AU52" i="1"/>
  <c r="AJ54" i="1"/>
  <c r="AL54" i="1" s="1"/>
  <c r="AV54" i="1" s="1"/>
  <c r="AU54" i="1"/>
  <c r="AJ69" i="1"/>
  <c r="AL69" i="1" s="1"/>
  <c r="AU69" i="1"/>
  <c r="AJ73" i="1"/>
  <c r="AL73" i="1" s="1"/>
  <c r="AV73" i="1" s="1"/>
  <c r="AJ105" i="1"/>
  <c r="AL105" i="1" s="1"/>
  <c r="AU105" i="1"/>
  <c r="AJ107" i="1"/>
  <c r="AL107" i="1" s="1"/>
  <c r="AV107" i="1" s="1"/>
  <c r="AJ142" i="1"/>
  <c r="AL142" i="1" s="1"/>
  <c r="AU164" i="1"/>
  <c r="AU166" i="1"/>
  <c r="AU168" i="1"/>
  <c r="AJ173" i="1"/>
  <c r="AL173" i="1" s="1"/>
  <c r="AV173" i="1" s="1"/>
  <c r="AL42" i="1"/>
  <c r="AK42" i="1"/>
  <c r="AJ82" i="1"/>
  <c r="AL82" i="1" s="1"/>
  <c r="AJ90" i="1"/>
  <c r="AL90" i="1" s="1"/>
  <c r="AJ117" i="1"/>
  <c r="AL117" i="1" s="1"/>
  <c r="AV117" i="1" s="1"/>
  <c r="AU117" i="1"/>
  <c r="AJ120" i="1"/>
  <c r="AL120" i="1" s="1"/>
  <c r="AU120" i="1"/>
  <c r="AJ125" i="1"/>
  <c r="AL125" i="1" s="1"/>
  <c r="AV125" i="1" s="1"/>
  <c r="AJ127" i="1"/>
  <c r="AL127" i="1" s="1"/>
  <c r="AJ140" i="1"/>
  <c r="AL140" i="1" s="1"/>
  <c r="AU140" i="1"/>
  <c r="AU145" i="1"/>
  <c r="AJ147" i="1"/>
  <c r="AL147" i="1" s="1"/>
  <c r="AV147" i="1" s="1"/>
  <c r="AU173" i="1"/>
  <c r="AU41" i="1"/>
  <c r="AU76" i="1"/>
  <c r="AU77" i="1"/>
  <c r="AU79" i="1"/>
  <c r="AU80" i="1"/>
  <c r="AU81" i="1"/>
  <c r="AU129" i="1"/>
  <c r="AU130" i="1"/>
  <c r="AU131" i="1"/>
  <c r="AJ155" i="1"/>
  <c r="AL155" i="1" s="1"/>
  <c r="AU40" i="1"/>
  <c r="AU56" i="1"/>
  <c r="AU75" i="1"/>
  <c r="AU89" i="1"/>
  <c r="AU90" i="1"/>
  <c r="AU124" i="1"/>
  <c r="AU127" i="1"/>
  <c r="AU142" i="1"/>
  <c r="AU116" i="1"/>
  <c r="AU118" i="1"/>
  <c r="AU161" i="1"/>
  <c r="AU162" i="1"/>
  <c r="AK170" i="1"/>
  <c r="AU157" i="1"/>
  <c r="AU158" i="1"/>
  <c r="AU159" i="1"/>
  <c r="AU126" i="1" l="1"/>
  <c r="AU125" i="1"/>
  <c r="AU144" i="1"/>
  <c r="AU85" i="1"/>
  <c r="AU53" i="1"/>
  <c r="AU165" i="1"/>
  <c r="AU68" i="1"/>
  <c r="AU73" i="1"/>
  <c r="AU128" i="1"/>
  <c r="AU17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honkakangas</author>
    <author>Jessica</author>
  </authors>
  <commentList>
    <comment ref="D3" authorId="0" shapeId="0" xr:uid="{0BAEDD4F-0809-41AA-964D-B77C0F3CAB17}">
      <text>
        <r>
          <rPr>
            <b/>
            <sz val="8"/>
            <color indexed="81"/>
            <rFont val="Tahoma"/>
            <family val="2"/>
          </rPr>
          <t>honkakangas:</t>
        </r>
        <r>
          <rPr>
            <sz val="8"/>
            <color indexed="81"/>
            <rFont val="Tahoma"/>
            <family val="2"/>
          </rPr>
          <t xml:space="preserve">
Första avläsning</t>
        </r>
      </text>
    </comment>
    <comment ref="E3" authorId="1" shapeId="0" xr:uid="{123EF4B0-208F-496F-9860-E8A19B7408B2}">
      <text>
        <r>
          <rPr>
            <b/>
            <sz val="8"/>
            <color indexed="81"/>
            <rFont val="Tahoma"/>
            <family val="2"/>
          </rPr>
          <t>Jessica:</t>
        </r>
        <r>
          <rPr>
            <sz val="8"/>
            <color indexed="81"/>
            <rFont val="Tahoma"/>
            <family val="2"/>
          </rPr>
          <t xml:space="preserve">
1=ind=planta
0=ej ind= ingen planta
Saknas 0 eller 1, betyder att plantan ej är hittad.
</t>
        </r>
      </text>
    </comment>
    <comment ref="F3" authorId="0" shapeId="0" xr:uid="{0EA812A3-DC92-426D-85F4-CDF6CFE162FF}">
      <text>
        <r>
          <rPr>
            <b/>
            <sz val="8"/>
            <color indexed="81"/>
            <rFont val="Tahoma"/>
            <family val="2"/>
          </rPr>
          <t>honkakangas:</t>
        </r>
        <r>
          <rPr>
            <sz val="8"/>
            <color indexed="81"/>
            <rFont val="Tahoma"/>
            <family val="2"/>
          </rPr>
          <t xml:space="preserve">
blom=1 
veg=0
Kommentar till blom: de som verkligen slog ut eller skulle ha slagit ut om inte individen betats eller dylikt. Om plantan haft knoppar, där samtliga torkat bort tolkas plantan som veg.</t>
        </r>
      </text>
    </comment>
  </commentList>
</comments>
</file>

<file path=xl/sharedStrings.xml><?xml version="1.0" encoding="utf-8"?>
<sst xmlns="http://schemas.openxmlformats.org/spreadsheetml/2006/main" count="2632" uniqueCount="348">
  <si>
    <t>Tullgarn Stigen 2016</t>
  </si>
  <si>
    <t>Blomavläsning, fält</t>
  </si>
  <si>
    <t>Individ nr</t>
  </si>
  <si>
    <t>gam.ind (2006)</t>
  </si>
  <si>
    <t>Modified value</t>
  </si>
  <si>
    <t>datum</t>
  </si>
  <si>
    <t>ind/ej ind</t>
  </si>
  <si>
    <t>blm/veg</t>
  </si>
  <si>
    <t>n skott</t>
  </si>
  <si>
    <t>MAX skott fenologi</t>
  </si>
  <si>
    <t>uppskattat blomdatum</t>
  </si>
  <si>
    <t>faktiskt blomdatum</t>
  </si>
  <si>
    <t>n utslagna blm</t>
  </si>
  <si>
    <t>uppskattat blm n</t>
  </si>
  <si>
    <t>maxblom</t>
  </si>
  <si>
    <t>Gissat blomantal efter bete</t>
  </si>
  <si>
    <t>Skadad vid avläsning, höjd osäker</t>
  </si>
  <si>
    <t>övrigt</t>
  </si>
  <si>
    <t>data</t>
  </si>
  <si>
    <t>2016-05-05</t>
  </si>
  <si>
    <t>FFD_corr</t>
  </si>
  <si>
    <t>FFD_action</t>
  </si>
  <si>
    <t>cum_n_fl</t>
  </si>
  <si>
    <t>cum_n_fl_action</t>
  </si>
  <si>
    <t>n_shoots_meas</t>
  </si>
  <si>
    <t>n_shoots_phen</t>
  </si>
  <si>
    <t>equals shoot_phen</t>
  </si>
  <si>
    <t>H1</t>
  </si>
  <si>
    <t>calc_diam1</t>
  </si>
  <si>
    <t>H2</t>
  </si>
  <si>
    <t>calc_diam2</t>
  </si>
  <si>
    <t>H3</t>
  </si>
  <si>
    <t>calc_diam3</t>
  </si>
  <si>
    <t>H4</t>
  </si>
  <si>
    <t>calc_diam4</t>
  </si>
  <si>
    <t>shoot_vol</t>
  </si>
  <si>
    <t>shoot_vol_action</t>
  </si>
  <si>
    <t>shoot_vol_comments</t>
  </si>
  <si>
    <t>n_fruits</t>
  </si>
  <si>
    <t>n_fr_calc</t>
  </si>
  <si>
    <t>same_fr</t>
  </si>
  <si>
    <t>comments_fr</t>
  </si>
  <si>
    <t>TOTAL_N_SEEDS</t>
  </si>
  <si>
    <t>n_pred_holes</t>
  </si>
  <si>
    <t>TOTAL_N_PRED_SEEDS</t>
  </si>
  <si>
    <t>TOTAL_N_INTACT_SEEDS</t>
  </si>
  <si>
    <t>grazing</t>
  </si>
  <si>
    <t>ok</t>
  </si>
  <si>
    <t>4</t>
  </si>
  <si>
    <t>15</t>
  </si>
  <si>
    <t>13</t>
  </si>
  <si>
    <t>15/5: avb topp, 13/13 blr avb</t>
  </si>
  <si>
    <t>1</t>
  </si>
  <si>
    <t>12</t>
  </si>
  <si>
    <t>17</t>
  </si>
  <si>
    <t>18</t>
  </si>
  <si>
    <t>25</t>
  </si>
  <si>
    <t>15/5: Avb klase, 9/18 blr avb. Klammer kring 12/18 i protokollet. 19/5: 17/18 blr utslagna + ersättningsskott; 24/5: 18/18 + knoppar och blommor på erssättningsskott</t>
  </si>
  <si>
    <t>NA</t>
  </si>
  <si>
    <t>5/5: osäkert om n skott = 1; både datum och "uppsk bl n" inom parentes, men tror inte att det beror på att den är avbetad; 10/5: snigeläten</t>
  </si>
  <si>
    <t>3 baljor saknas</t>
  </si>
  <si>
    <t>0</t>
  </si>
  <si>
    <t>3</t>
  </si>
  <si>
    <t>5</t>
  </si>
  <si>
    <t>7</t>
  </si>
  <si>
    <t>16</t>
  </si>
  <si>
    <t>20</t>
  </si>
  <si>
    <t>30</t>
  </si>
  <si>
    <t>22</t>
  </si>
  <si>
    <t>pil &amp; ?-tecken mellan 16 &amp; 50, 10/5: 2 florala skott, 24/5: klasar och toppar betade</t>
  </si>
  <si>
    <t>2</t>
  </si>
  <si>
    <t>5/5: snigeläten, gissat blomantal: 10; 10/5: Mkt äten</t>
  </si>
  <si>
    <t>10</t>
  </si>
  <si>
    <t>40</t>
  </si>
  <si>
    <t>41</t>
  </si>
  <si>
    <t>37</t>
  </si>
  <si>
    <t>46</t>
  </si>
  <si>
    <t>ok_m</t>
  </si>
  <si>
    <t>Added 3 intact</t>
  </si>
  <si>
    <t>6</t>
  </si>
  <si>
    <t>Added 4 intact</t>
  </si>
  <si>
    <t>24/5: 5 sk. avb</t>
  </si>
  <si>
    <t>15/5: alla blr avbitna</t>
  </si>
  <si>
    <t>1 of 4 fr with no dev seeds</t>
  </si>
  <si>
    <t>24/5: 3 B.a.</t>
  </si>
  <si>
    <t>pil mellan 300 &amp; 30, bytte plats på dem</t>
  </si>
  <si>
    <t>19</t>
  </si>
  <si>
    <t xml:space="preserve">klammer vid 221 &amp; 35 </t>
  </si>
  <si>
    <t>9</t>
  </si>
  <si>
    <t>11</t>
  </si>
  <si>
    <t>?</t>
  </si>
  <si>
    <t>10/5: snigeläten</t>
  </si>
  <si>
    <t>"skott n: 1-2" står det i protokollet</t>
  </si>
  <si>
    <t>8</t>
  </si>
  <si>
    <t>Added 1 intact</t>
  </si>
  <si>
    <t>gissat blomantal 5/5: 10</t>
  </si>
  <si>
    <t>42</t>
  </si>
  <si>
    <t>43</t>
  </si>
  <si>
    <t>24/5: något äten</t>
  </si>
  <si>
    <t>1 late-appearing</t>
  </si>
  <si>
    <t>5/5: gissat blomantal 5, 10/5: 6 knoppar aborterade, 24/5: 4 blr!</t>
  </si>
  <si>
    <t>pil &amp; ?-tecken mellan 16 &amp; 50; 10/5:  snigeläten - skadad vinter</t>
  </si>
  <si>
    <t>osäkert om v ("v?")</t>
  </si>
  <si>
    <t>14</t>
  </si>
  <si>
    <t>23</t>
  </si>
  <si>
    <t>24</t>
  </si>
  <si>
    <t>gissat blomantal 5/5: 5</t>
  </si>
  <si>
    <t>gissat blomantal 5/5: 9</t>
  </si>
  <si>
    <t>impute</t>
  </si>
  <si>
    <t>5/5: AVB!!!</t>
  </si>
  <si>
    <t>pil mellan 84 &amp; 125, bytte plats på dem</t>
  </si>
  <si>
    <t>osäkert om v. 5/5 &amp; 10/5: "v?" 15/5: "-"</t>
  </si>
  <si>
    <t>27</t>
  </si>
  <si>
    <t>24/5: klasar och topp avb.</t>
  </si>
  <si>
    <t>5/5: "uppsk bl n" inom parentes, men står inget om att betat</t>
  </si>
  <si>
    <t>pil mellan 93 &amp; 114, men i kommentarer från 24/5 står det på ursprungliga raden för 93:an "93!", så bytte inte plats på dem</t>
  </si>
  <si>
    <t>5/5: snigeläten 5/5, gissat blomantal: 15</t>
  </si>
  <si>
    <t xml:space="preserve">24/5: ett sk. avb. </t>
  </si>
  <si>
    <t>10/5: Avrepad/snigeläten. Alla blommor borta.</t>
  </si>
  <si>
    <t>5/5: AVB! 10/5: ersättningsskott (0/5; 16/5), ersättningsskott m 2 B.a.</t>
  </si>
  <si>
    <t>24/5: trampad</t>
  </si>
  <si>
    <t>28</t>
  </si>
  <si>
    <t>15/5: Avb klasar, 27/28 blr avb.</t>
  </si>
  <si>
    <t>1 frukt saknas</t>
  </si>
  <si>
    <t>33</t>
  </si>
  <si>
    <t>24/5: avb.</t>
  </si>
  <si>
    <t>Not in fruit data!</t>
  </si>
  <si>
    <t>24/5: 1 sk avb topp, 2 bl. NOTE: 2 flowers grazed</t>
  </si>
  <si>
    <t>19/5: veg</t>
  </si>
  <si>
    <t>pil mellan 84 &amp; 125, bytte plats på dem, markerad som F 5/5 &amp; 10/5, sedan som v, höjd finns</t>
  </si>
  <si>
    <t>osäkert om 3F</t>
  </si>
  <si>
    <t>Was not in fruit data, but assigned "second" 110</t>
  </si>
  <si>
    <t>130 &amp; 234 förväxlades! Pilar mellan dem mot H- &amp; F-värdena. Bytte plats på dessa värden.</t>
  </si>
  <si>
    <t>1-4</t>
  </si>
  <si>
    <t>1 B.a.</t>
  </si>
  <si>
    <t>5/5 &amp; 10/5: snigeläten; gissat blomantal 5/5: 7, 10/5: 2, 19/5: 2 abortknopp, 24/5: Avb.</t>
  </si>
  <si>
    <t>10/5: Avb. 1/2; 15/5: stora skott avb (15 blr)</t>
  </si>
  <si>
    <t>"Avrepad", alla blommor borta</t>
  </si>
  <si>
    <t>10/5: Äten - snigel inga blr kvar</t>
  </si>
  <si>
    <t>35</t>
  </si>
  <si>
    <t>38</t>
  </si>
  <si>
    <t>identitet osäker, Ett skott trampat</t>
  </si>
  <si>
    <t>identitet osäker</t>
  </si>
  <si>
    <t>gissat blomantal 10/5: 10 &amp; 15/5: 5; 19/5: 0/3 ersättningsskott!? 24/5: 2/3 ers.skott ers.skott ej medräknat</t>
  </si>
  <si>
    <t>Gissat blomantal 5/5: 8</t>
  </si>
  <si>
    <t>Was not in fruit data, but assigned "second" 221</t>
  </si>
  <si>
    <t>10/5: antal skott: 1+1 sidoskott</t>
  </si>
  <si>
    <t>53</t>
  </si>
  <si>
    <t>50</t>
  </si>
  <si>
    <t>55</t>
  </si>
  <si>
    <t>pil mellan 308 &amp; 222, bytte plats på dem, 10/5: avb. Snigel?, gissat blomantal 3; 19/5: 2 skott</t>
  </si>
  <si>
    <t>24/5: Avb.</t>
  </si>
  <si>
    <t>avbitna blomklasar 15/5</t>
  </si>
  <si>
    <t>osäker höjd, 24/5: 2 avb.</t>
  </si>
  <si>
    <t>26</t>
  </si>
  <si>
    <t xml:space="preserve">4 B.a.! </t>
  </si>
  <si>
    <t>130 &amp; 234 förväxlades! Pilar mellan dem mot H- &amp; F-värdena. Bytte plats på dessa värden. Gissat blomantal 5/5: 6</t>
  </si>
  <si>
    <t>gissat blomantal 5/5: 2, 10/5: 5</t>
  </si>
  <si>
    <t xml:space="preserve">5/5: markerad som osäkert floral med 1 skott, i parentes: uppsk bl dat: (16/5), uppsk bl n: (2) </t>
  </si>
  <si>
    <t>19/5: 1 Bruchus, 24/5: 2 B.a.</t>
  </si>
  <si>
    <t>24/5: topp och klasar avb.</t>
  </si>
  <si>
    <t>44</t>
  </si>
  <si>
    <t>identitet osäker, 15/5: klasar med 12 blr avb. NOTE: 12 flowers grazed</t>
  </si>
  <si>
    <t>21</t>
  </si>
  <si>
    <t>(24/5: Baljor m B.a. Ägg)</t>
  </si>
  <si>
    <t>2 v. sk.</t>
  </si>
  <si>
    <t>pil mellan 308 &amp; 222, bytte plats på dem</t>
  </si>
  <si>
    <t>15/5: ej pinne; gissat blomantal 15/5: 8 &amp; 19/5: 5; 24/5: ser ut som ersättningsskott</t>
  </si>
  <si>
    <t>15/5: 1 skott avb.;klammer kring "25/28"; 15/28 blr borta. 19/5: Alla blr öppna</t>
  </si>
  <si>
    <t>gissat antal blommor 10/5: 519/5: Avb topp - alla blr av.</t>
  </si>
  <si>
    <t>10/5: Alla blr avätna - snigel?</t>
  </si>
  <si>
    <t>15/5: Avb topp + klasar; 19/5: Alla blr; nytt skott m 3 blr</t>
  </si>
  <si>
    <t>10/5: aväten, alla blr borta</t>
  </si>
  <si>
    <t>24/5: 1 skott avb.</t>
  </si>
  <si>
    <t>24/5: avb. toppar</t>
  </si>
  <si>
    <t>Was not in fruit data, but assigned "second" 233</t>
  </si>
  <si>
    <t>10/5: 1 skott trampat - av mig?</t>
  </si>
  <si>
    <t>31</t>
  </si>
  <si>
    <t>24/5: avb., ident.?</t>
  </si>
  <si>
    <t>Ny 2016</t>
  </si>
  <si>
    <t>26/5: blomstart inom ( )</t>
  </si>
  <si>
    <t>F</t>
  </si>
  <si>
    <t>avb.</t>
  </si>
  <si>
    <t>avtrampad</t>
  </si>
  <si>
    <t>16/5: trampad</t>
  </si>
  <si>
    <t>?/-</t>
  </si>
  <si>
    <t>avb., är lika med 244</t>
  </si>
  <si>
    <t>12/5: 10 cm, 0 st</t>
  </si>
  <si>
    <t>Mkt intressant blottad jordstam!</t>
  </si>
  <si>
    <t>Added 1</t>
  </si>
  <si>
    <t>F?</t>
  </si>
  <si>
    <t>V?</t>
  </si>
  <si>
    <t>[19/5]; 12/5: avb blomklasar</t>
  </si>
  <si>
    <t>12/5: 10 cm; [19/5]</t>
  </si>
  <si>
    <t>Ny ...</t>
  </si>
  <si>
    <t>F!</t>
  </si>
  <si>
    <t>Ny omärkt</t>
  </si>
  <si>
    <t>Ny, 12/5: 8 cm; [16/5]</t>
  </si>
  <si>
    <t>3/5: blomstart &amp; -antal inom parentes</t>
  </si>
  <si>
    <t>V</t>
  </si>
  <si>
    <t>3/5: blomstart &amp; - antal inom parentes</t>
  </si>
  <si>
    <t>topp: 2017-05-20</t>
  </si>
  <si>
    <t>position?</t>
  </si>
  <si>
    <t>[17/5]; 10 cm</t>
  </si>
  <si>
    <t>-</t>
  </si>
  <si>
    <t>3/5: skott n: 1+1 snigeläten</t>
  </si>
  <si>
    <t>V+F?</t>
  </si>
  <si>
    <t>V+V?</t>
  </si>
  <si>
    <t>2V/V+F?</t>
  </si>
  <si>
    <t>avtrampad?</t>
  </si>
  <si>
    <t>V/F</t>
  </si>
  <si>
    <t>12/5: 12 cm; [15/5]</t>
  </si>
  <si>
    <t>12/5: 10 cm; [15/5]</t>
  </si>
  <si>
    <t>26/5: 1 knopp skadad?, 1 skott sent (osäker om står "sent")</t>
  </si>
  <si>
    <t>8/5: 3F; knoppar frusna ca 15/5 FFD</t>
  </si>
  <si>
    <t>ej denna individ som avlästes fram till 20/5 - denna --&gt; NY</t>
  </si>
  <si>
    <t>3/5: bök, osäker identitet; 12/5: blomstart &amp; -antal inom parentes</t>
  </si>
  <si>
    <t>F?V?</t>
  </si>
  <si>
    <t>3/5: 1 avbr.</t>
  </si>
  <si>
    <t>3sk: 2017-05-20</t>
  </si>
  <si>
    <t xml:space="preserve">F </t>
  </si>
  <si>
    <t>avb., identitet! Flagg hittad</t>
  </si>
  <si>
    <t>pilar &amp; ?-tecken mellan 248 &amp; 224</t>
  </si>
  <si>
    <t>20/5: 2/3 sk avb., 23 &amp; 26/5: blomantal inom [ ]</t>
  </si>
  <si>
    <t>Added 2</t>
  </si>
  <si>
    <t>avb., felmärkt, 10 cm söder om 244, NY!</t>
  </si>
  <si>
    <t xml:space="preserve">avb. </t>
  </si>
  <si>
    <t>3/5 &amp; 8/5: blomstart &amp; -antal inom parentes</t>
  </si>
  <si>
    <t>NSF</t>
  </si>
  <si>
    <t>3/5: 2 skott? F/V, 12/5: F+V?, 16/5: 2F</t>
  </si>
  <si>
    <t>F+V?</t>
  </si>
  <si>
    <t>F/V</t>
  </si>
  <si>
    <t>ident osäker</t>
  </si>
  <si>
    <t>20/5: Apion? 1 ex.</t>
  </si>
  <si>
    <t>3/5: F?</t>
  </si>
  <si>
    <t>3/5: bök</t>
  </si>
  <si>
    <t>3/5 &amp; 8/5: 1 skott snigelätet; 12/5 &amp; 16/5: blomstart och -antal inom parentes, 12/5: F?; 16/5: 2F?; 20/5: 2V?, ...-knoppar (ser inte vad det står)</t>
  </si>
  <si>
    <t xml:space="preserve">F? </t>
  </si>
  <si>
    <t xml:space="preserve">V </t>
  </si>
  <si>
    <t>3/5: bök; 12/5: blomstart &amp; -antal inom parentes</t>
  </si>
  <si>
    <t>3/5: F+V; [18/5]; 12/5: 5cm</t>
  </si>
  <si>
    <t>F+V</t>
  </si>
  <si>
    <t>bök, pilar mellan 47, 63 &amp; 220</t>
  </si>
  <si>
    <t>uppbökad av grävling</t>
  </si>
  <si>
    <t>3/5: avbr. av oss, 12/5: ersättningsskott F,</t>
  </si>
  <si>
    <t>12/5: 15 cm; [17/5]</t>
  </si>
  <si>
    <t>3 sk avb.</t>
  </si>
  <si>
    <t>3/5: skott n: 3+2 avb</t>
  </si>
  <si>
    <t>pil &amp; ?-tecken mellan 213 &amp; 131</t>
  </si>
  <si>
    <t>12/5: 10 cm; avb: 3/3sk; [5/5!]</t>
  </si>
  <si>
    <t>2 sk: 2017-05-03</t>
  </si>
  <si>
    <t>3/5 &amp; 8/5: skadad?; 12/5: små skott?; 16/5: 3 små; 20/5: 2v?</t>
  </si>
  <si>
    <t>små</t>
  </si>
  <si>
    <t>1 sk halvt avbrutet</t>
  </si>
  <si>
    <t>3/5 &amp; 8/5: F?; 16/5: F!; 8/5 &amp; 12/5: blomstart &amp; -antal inom parentes</t>
  </si>
  <si>
    <t>troligen mätt som 408</t>
  </si>
  <si>
    <t>3/5: VF; 12/5: blomstart och -antal inom parentes, F?; 16/5: F!; 26/5: 5 Ba, 2 i cupula</t>
  </si>
  <si>
    <t>VF</t>
  </si>
  <si>
    <t>3/5: F?, diameter inom ( )</t>
  </si>
  <si>
    <t>3/5: uppbökad, flyttad</t>
  </si>
  <si>
    <t>3/5: 1F?</t>
  </si>
  <si>
    <t>samma som 503</t>
  </si>
  <si>
    <t>16/5: knoppar på ena skott ätna</t>
  </si>
  <si>
    <t>1 sk avb.</t>
  </si>
  <si>
    <t>12/5: snigeläten, 23/5: 2/3 skott avb., 26/5: blomantal inom [ ]</t>
  </si>
  <si>
    <t>F+F</t>
  </si>
  <si>
    <t>3/5: blomstart &amp; inom parentes</t>
  </si>
  <si>
    <t>16/5: trampad; 20/5: 2 ab knopp?</t>
  </si>
  <si>
    <t>[16/5], 12/5: 15 cm</t>
  </si>
  <si>
    <t>3/5: Av? F?, 8/5: blomstart och -antal inom parentes.; 25/4: Avtrampad av oss Note: trampled by us - exclude from analyses</t>
  </si>
  <si>
    <t>12/5: blomantal: 5?</t>
  </si>
  <si>
    <t>8/5: F+?; 12/5: blomstart inom parentes, 20/5: blomstart inom klamrar, blomantal: många knoppar frostskadade och ätna; ; 23/5: *knoppar skadade - frost?; 26/5: blomantal inom [ ]</t>
  </si>
  <si>
    <t>2F!</t>
  </si>
  <si>
    <t>F+?</t>
  </si>
  <si>
    <t>ident osäker, 3/5: halvt avbruten</t>
  </si>
  <si>
    <t>3/5: knopphuvud inkl toppäten (tror jag att det står); blomstart &amp; -antal inom [ ]</t>
  </si>
  <si>
    <t>3/5: 3/4 sk avb</t>
  </si>
  <si>
    <t>16/5: nedersta klasen avb (ca 7 blr?)</t>
  </si>
  <si>
    <t>3/5: blomstart &amp; -antal inom parentes; 12/5: alla knoppar aborterade?; 16/5: alla ab. [16/5] [1/15]</t>
  </si>
  <si>
    <t>[14/5]; ; 12/5: 15cm</t>
  </si>
  <si>
    <t>2/2 sk: 2017-05-12</t>
  </si>
  <si>
    <t>8/5: F+2V; 12/5: blomstart &amp; -antal inom parentes; 23/5: *knoppar skadade - frost?, 26/5: blomantal inom [ ]</t>
  </si>
  <si>
    <t>?*</t>
  </si>
  <si>
    <t>F+2V</t>
  </si>
  <si>
    <t>identitet osäker, 3/5: blomstart &amp; - antal inom parentes; [5/5]; 12/5: 11 cm</t>
  </si>
  <si>
    <t>8/5: 1NS</t>
  </si>
  <si>
    <t>2sk: 2017-05-03</t>
  </si>
  <si>
    <t>NS</t>
  </si>
  <si>
    <t>3/5: 2F, snigeläten; blomstart &amp; - antal inom klamrar</t>
  </si>
  <si>
    <t>1/2sk: 2017-05-20</t>
  </si>
  <si>
    <t>3/5: F?; 3/5, 8/5, 12/5, 16/5: blomstart och -antal inom parentes; 8/5 &amp; 12/5: 2F?; 16/5: F?+V?; 20/5: F+V</t>
  </si>
  <si>
    <t>F?+V?</t>
  </si>
  <si>
    <t>[13/5]; 12/5: 12cm</t>
  </si>
  <si>
    <t>3/3 sk: 2017-05-12</t>
  </si>
  <si>
    <t>pilar mellan 47, 63 &amp; 220</t>
  </si>
  <si>
    <t>3/5: skott:n: 1F+1 avb, 12/5: 12 cm; [15/5]</t>
  </si>
  <si>
    <t>[15/5]; 12/5: 7cm; avb: 4/4sk</t>
  </si>
  <si>
    <t>2?</t>
  </si>
  <si>
    <t>3/5: 1 redan avb.</t>
  </si>
  <si>
    <t>2F</t>
  </si>
  <si>
    <t>1 sk: 2017-05-03</t>
  </si>
  <si>
    <t>20/5: 2F+NS?</t>
  </si>
  <si>
    <t>v</t>
  </si>
  <si>
    <t>3/5: F?, 8/5: F+V, 12/5: 2F?, 16/5 2F</t>
  </si>
  <si>
    <t>16/5 &amp; 20/5: 1 NSV</t>
  </si>
  <si>
    <t>1sk: 2017-05-03</t>
  </si>
  <si>
    <t>NSV</t>
  </si>
  <si>
    <t>3/5: 1/3 sk avb; 16/5: knoppar frostskadade. FFD</t>
  </si>
  <si>
    <t>4F+2V</t>
  </si>
  <si>
    <t>3/5: : blomstart inom parentes</t>
  </si>
  <si>
    <t>2F+V</t>
  </si>
  <si>
    <t>2F?+V</t>
  </si>
  <si>
    <t>3/5, 8/5, 12/5: blomstart &amp; -antal inom parentes</t>
  </si>
  <si>
    <t>8/5: F+V?, 12/5: F (ej V), 11 cm; [17/5]</t>
  </si>
  <si>
    <t>12/5: 9 cm; [16/5]</t>
  </si>
  <si>
    <t>Comments from 13/7</t>
  </si>
  <si>
    <t>Comments</t>
  </si>
  <si>
    <t>Avbetad</t>
  </si>
  <si>
    <t>bl7</t>
  </si>
  <si>
    <t>bl6</t>
  </si>
  <si>
    <t>bl5</t>
  </si>
  <si>
    <t>bl4</t>
  </si>
  <si>
    <t>bl3</t>
  </si>
  <si>
    <t>bl2</t>
  </si>
  <si>
    <t>bl1</t>
  </si>
  <si>
    <t>Faktisk blomstart</t>
  </si>
  <si>
    <t># of fruits</t>
  </si>
  <si>
    <t>Shoot heights 6</t>
  </si>
  <si>
    <t>Shoot heights 5</t>
  </si>
  <si>
    <t>Shoot heights 4</t>
  </si>
  <si>
    <t>Shoot heights 3</t>
  </si>
  <si>
    <t>Shoot heights 2</t>
  </si>
  <si>
    <t>Shoot heights 1</t>
  </si>
  <si>
    <t>Shoot diameter 6</t>
  </si>
  <si>
    <t>Shoot diameter 5</t>
  </si>
  <si>
    <t>Shoot diameter 4</t>
  </si>
  <si>
    <t>Shoot diameter 3</t>
  </si>
  <si>
    <t>Shoot diameter 2</t>
  </si>
  <si>
    <t>Shoot diameter 1</t>
  </si>
  <si>
    <t>max n shoots</t>
  </si>
  <si>
    <t>Skottantal</t>
  </si>
  <si>
    <t>Övr. Bruchus?</t>
  </si>
  <si>
    <t>n utslagna</t>
  </si>
  <si>
    <t>Blomantal</t>
  </si>
  <si>
    <t>Blomstart</t>
  </si>
  <si>
    <t>Individ</t>
  </si>
  <si>
    <t>shoot_&amp;_diam</t>
  </si>
  <si>
    <t>Tullgarn Stigen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</si>
</sst>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16" x14ac:knownFonts="1">
    <font>
      <sz val="10"/>
      <name val="Arial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4"/>
      <name val="Arial"/>
      <family val="2"/>
    </font>
    <font>
      <b/>
      <i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0"/>
      <name val="Arial"/>
      <family val="2"/>
    </font>
    <font>
      <sz val="11"/>
      <color theme="4"/>
      <name val="Calibri"/>
      <family val="2"/>
    </font>
    <font>
      <b/>
      <sz val="10"/>
      <color theme="4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Calibri"/>
      <family val="2"/>
      <scheme val="minor"/>
    </font>
    <font>
      <i/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96">
    <xf numFmtId="0" fontId="0" fillId="0" borderId="0" xfId="0"/>
    <xf numFmtId="0" fontId="1" fillId="0" borderId="0" xfId="0" applyFont="1" applyBorder="1" applyAlignment="1">
      <alignment horizontal="left"/>
    </xf>
    <xf numFmtId="0" fontId="2" fillId="0" borderId="0" xfId="0" applyFont="1"/>
    <xf numFmtId="0" fontId="2" fillId="0" borderId="0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" fontId="2" fillId="0" borderId="0" xfId="0" applyNumberFormat="1" applyFont="1" applyBorder="1"/>
    <xf numFmtId="1" fontId="2" fillId="0" borderId="0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left"/>
    </xf>
    <xf numFmtId="1" fontId="2" fillId="0" borderId="0" xfId="0" applyNumberFormat="1" applyFont="1" applyBorder="1" applyAlignment="1">
      <alignment horizontal="left"/>
    </xf>
    <xf numFmtId="0" fontId="2" fillId="2" borderId="2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left"/>
    </xf>
    <xf numFmtId="0" fontId="2" fillId="0" borderId="3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4" fillId="0" borderId="0" xfId="0" applyFont="1"/>
    <xf numFmtId="0" fontId="1" fillId="0" borderId="0" xfId="0" applyFont="1" applyAlignment="1">
      <alignment horizontal="left"/>
    </xf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/>
    <xf numFmtId="1" fontId="1" fillId="0" borderId="1" xfId="0" applyNumberFormat="1" applyFont="1" applyBorder="1" applyAlignment="1">
      <alignment horizontal="left"/>
    </xf>
    <xf numFmtId="1" fontId="1" fillId="0" borderId="0" xfId="0" applyNumberFormat="1" applyFont="1" applyBorder="1" applyAlignment="1">
      <alignment horizontal="left"/>
    </xf>
    <xf numFmtId="0" fontId="1" fillId="2" borderId="2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49" fontId="6" fillId="0" borderId="0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left"/>
    </xf>
    <xf numFmtId="0" fontId="1" fillId="0" borderId="3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7" fillId="0" borderId="0" xfId="0" applyFont="1"/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justify" vertical="center"/>
    </xf>
    <xf numFmtId="0" fontId="1" fillId="0" borderId="0" xfId="0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wrapText="1"/>
    </xf>
    <xf numFmtId="164" fontId="1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/>
    </xf>
    <xf numFmtId="0" fontId="9" fillId="0" borderId="0" xfId="0" applyFont="1"/>
    <xf numFmtId="1" fontId="1" fillId="0" borderId="0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left"/>
    </xf>
    <xf numFmtId="1" fontId="1" fillId="0" borderId="0" xfId="0" applyNumberFormat="1" applyFont="1" applyBorder="1" applyAlignment="1">
      <alignment horizontal="left"/>
    </xf>
    <xf numFmtId="1" fontId="1" fillId="0" borderId="3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/>
    <xf numFmtId="0" fontId="1" fillId="0" borderId="0" xfId="0" applyNumberFormat="1" applyFont="1" applyBorder="1" applyAlignment="1">
      <alignment horizontal="left"/>
    </xf>
    <xf numFmtId="0" fontId="1" fillId="0" borderId="3" xfId="0" applyNumberFormat="1" applyFont="1" applyBorder="1" applyAlignment="1"/>
    <xf numFmtId="0" fontId="6" fillId="0" borderId="3" xfId="0" applyFont="1" applyBorder="1" applyAlignment="1"/>
    <xf numFmtId="0" fontId="6" fillId="0" borderId="3" xfId="0" applyFont="1" applyBorder="1" applyAlignment="1">
      <alignment horizontal="left"/>
    </xf>
    <xf numFmtId="0" fontId="1" fillId="0" borderId="3" xfId="0" applyFont="1" applyBorder="1" applyAlignment="1"/>
    <xf numFmtId="164" fontId="1" fillId="0" borderId="4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justify" vertical="center"/>
    </xf>
    <xf numFmtId="0" fontId="1" fillId="0" borderId="5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wrapText="1"/>
    </xf>
    <xf numFmtId="164" fontId="10" fillId="0" borderId="0" xfId="0" applyNumberFormat="1" applyFont="1" applyBorder="1" applyAlignment="1">
      <alignment horizontal="center" vertical="center" wrapText="1"/>
    </xf>
    <xf numFmtId="49" fontId="1" fillId="0" borderId="5" xfId="0" applyNumberFormat="1" applyFont="1" applyFill="1" applyBorder="1" applyAlignment="1">
      <alignment horizontal="center" wrapText="1"/>
    </xf>
    <xf numFmtId="164" fontId="1" fillId="0" borderId="5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 vertic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6" xfId="0" applyNumberFormat="1" applyFont="1" applyFill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1" fillId="2" borderId="6" xfId="0" applyNumberFormat="1" applyFont="1" applyFill="1" applyBorder="1" applyAlignment="1">
      <alignment horizontal="center"/>
    </xf>
    <xf numFmtId="0" fontId="1" fillId="2" borderId="5" xfId="0" applyNumberFormat="1" applyFont="1" applyFill="1" applyBorder="1" applyAlignment="1">
      <alignment horizontal="center"/>
    </xf>
    <xf numFmtId="0" fontId="3" fillId="0" borderId="5" xfId="0" applyNumberFormat="1" applyFont="1" applyFill="1" applyBorder="1" applyAlignment="1">
      <alignment horizontal="center"/>
    </xf>
    <xf numFmtId="49" fontId="1" fillId="0" borderId="7" xfId="0" applyNumberFormat="1" applyFont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0" fontId="3" fillId="0" borderId="5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4" fillId="0" borderId="5" xfId="0" applyFont="1" applyBorder="1"/>
    <xf numFmtId="0" fontId="7" fillId="0" borderId="5" xfId="0" applyFont="1" applyBorder="1"/>
    <xf numFmtId="0" fontId="0" fillId="0" borderId="0" xfId="0" applyAlignment="1">
      <alignment horizontal="left"/>
    </xf>
    <xf numFmtId="164" fontId="2" fillId="0" borderId="0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49" fontId="3" fillId="0" borderId="0" xfId="0" applyNumberFormat="1" applyFont="1" applyFill="1" applyBorder="1" applyAlignment="1">
      <alignment horizontal="center"/>
    </xf>
    <xf numFmtId="14" fontId="0" fillId="0" borderId="1" xfId="0" applyNumberFormat="1" applyBorder="1"/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11" fillId="0" borderId="0" xfId="0" applyNumberFormat="1" applyFont="1" applyBorder="1"/>
    <xf numFmtId="1" fontId="0" fillId="0" borderId="0" xfId="0" applyNumberFormat="1" applyBorder="1"/>
    <xf numFmtId="1" fontId="11" fillId="0" borderId="1" xfId="0" applyNumberFormat="1" applyFont="1" applyBorder="1" applyAlignment="1">
      <alignment horizontal="left"/>
    </xf>
    <xf numFmtId="1" fontId="11" fillId="0" borderId="0" xfId="0" applyNumberFormat="1" applyFont="1" applyBorder="1" applyAlignment="1">
      <alignment horizontal="left"/>
    </xf>
    <xf numFmtId="1" fontId="0" fillId="0" borderId="0" xfId="0" applyNumberFormat="1" applyBorder="1" applyAlignment="1">
      <alignment horizontal="left"/>
    </xf>
    <xf numFmtId="0" fontId="0" fillId="2" borderId="1" xfId="0" applyNumberForma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11" fillId="0" borderId="1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49" fontId="11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0" fontId="11" fillId="3" borderId="2" xfId="0" applyFont="1" applyFill="1" applyBorder="1" applyAlignment="1">
      <alignment horizontal="left"/>
    </xf>
    <xf numFmtId="0" fontId="11" fillId="2" borderId="1" xfId="0" applyNumberFormat="1" applyFont="1" applyFill="1" applyBorder="1" applyAlignment="1">
      <alignment horizontal="center"/>
    </xf>
    <xf numFmtId="0" fontId="11" fillId="0" borderId="0" xfId="0" applyNumberFormat="1" applyFont="1" applyBorder="1" applyAlignment="1">
      <alignment horizontal="center"/>
    </xf>
    <xf numFmtId="0" fontId="0" fillId="4" borderId="0" xfId="0" quotePrefix="1" applyFill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left"/>
    </xf>
    <xf numFmtId="1" fontId="0" fillId="0" borderId="0" xfId="0" applyNumberFormat="1" applyAlignment="1">
      <alignment horizontal="left"/>
    </xf>
    <xf numFmtId="49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" xfId="0" applyNumberFormat="1" applyBorder="1" applyAlignment="1">
      <alignment horizontal="center"/>
    </xf>
    <xf numFmtId="0" fontId="4" fillId="0" borderId="2" xfId="0" applyNumberFormat="1" applyFont="1" applyFill="1" applyBorder="1" applyAlignment="1">
      <alignment horizontal="center"/>
    </xf>
    <xf numFmtId="0" fontId="4" fillId="0" borderId="8" xfId="0" applyNumberFormat="1" applyFont="1" applyFill="1" applyBorder="1" applyAlignment="1">
      <alignment horizontal="center"/>
    </xf>
    <xf numFmtId="0" fontId="4" fillId="0" borderId="3" xfId="0" applyNumberFormat="1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4" borderId="0" xfId="0" quotePrefix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49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0" fontId="2" fillId="4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5" borderId="0" xfId="0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left"/>
    </xf>
    <xf numFmtId="1" fontId="2" fillId="0" borderId="0" xfId="0" applyNumberFormat="1" applyFont="1" applyFill="1" applyBorder="1" applyAlignment="1">
      <alignment horizontal="left"/>
    </xf>
    <xf numFmtId="0" fontId="2" fillId="0" borderId="1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2" fillId="0" borderId="2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0" fillId="0" borderId="5" xfId="0" applyBorder="1"/>
    <xf numFmtId="0" fontId="0" fillId="5" borderId="0" xfId="0" applyFill="1" applyBorder="1" applyAlignment="1">
      <alignment horizontal="left"/>
    </xf>
    <xf numFmtId="0" fontId="0" fillId="0" borderId="5" xfId="0" applyBorder="1" applyAlignment="1">
      <alignment horizontal="left"/>
    </xf>
    <xf numFmtId="164" fontId="2" fillId="0" borderId="5" xfId="0" applyNumberFormat="1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/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11" fillId="0" borderId="5" xfId="0" applyNumberFormat="1" applyFont="1" applyBorder="1"/>
    <xf numFmtId="1" fontId="0" fillId="0" borderId="5" xfId="0" applyNumberFormat="1" applyBorder="1"/>
    <xf numFmtId="1" fontId="11" fillId="0" borderId="7" xfId="0" applyNumberFormat="1" applyFont="1" applyBorder="1" applyAlignment="1">
      <alignment horizontal="left"/>
    </xf>
    <xf numFmtId="1" fontId="11" fillId="0" borderId="5" xfId="0" applyNumberFormat="1" applyFont="1" applyBorder="1" applyAlignment="1">
      <alignment horizontal="left"/>
    </xf>
    <xf numFmtId="1" fontId="0" fillId="0" borderId="5" xfId="0" applyNumberFormat="1" applyBorder="1" applyAlignment="1">
      <alignment horizontal="left"/>
    </xf>
    <xf numFmtId="0" fontId="11" fillId="2" borderId="7" xfId="0" applyNumberFormat="1" applyFont="1" applyFill="1" applyBorder="1" applyAlignment="1">
      <alignment horizontal="center"/>
    </xf>
    <xf numFmtId="0" fontId="0" fillId="2" borderId="7" xfId="0" applyNumberFormat="1" applyFill="1" applyBorder="1" applyAlignment="1">
      <alignment horizontal="center"/>
    </xf>
    <xf numFmtId="0" fontId="11" fillId="0" borderId="7" xfId="0" applyNumberFormat="1" applyFon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4" fillId="0" borderId="5" xfId="0" applyNumberFormat="1" applyFont="1" applyBorder="1" applyAlignment="1">
      <alignment horizontal="center"/>
    </xf>
    <xf numFmtId="0" fontId="0" fillId="0" borderId="6" xfId="0" applyBorder="1" applyAlignment="1">
      <alignment horizontal="left"/>
    </xf>
    <xf numFmtId="14" fontId="2" fillId="0" borderId="9" xfId="0" applyNumberFormat="1" applyFont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0" fontId="0" fillId="2" borderId="0" xfId="0" applyNumberFormat="1" applyFill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11" fillId="2" borderId="2" xfId="0" applyNumberFormat="1" applyFont="1" applyFill="1" applyBorder="1" applyAlignment="1">
      <alignment horizontal="center"/>
    </xf>
    <xf numFmtId="14" fontId="11" fillId="0" borderId="1" xfId="0" applyNumberFormat="1" applyFont="1" applyBorder="1"/>
    <xf numFmtId="0" fontId="2" fillId="0" borderId="3" xfId="0" applyFont="1" applyBorder="1" applyAlignment="1">
      <alignment horizontal="center"/>
    </xf>
    <xf numFmtId="16" fontId="2" fillId="0" borderId="2" xfId="0" applyNumberFormat="1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11" fillId="4" borderId="0" xfId="0" applyFont="1" applyFill="1" applyBorder="1" applyAlignment="1">
      <alignment horizontal="center"/>
    </xf>
    <xf numFmtId="14" fontId="12" fillId="0" borderId="1" xfId="0" applyNumberFormat="1" applyFont="1" applyBorder="1"/>
    <xf numFmtId="49" fontId="4" fillId="0" borderId="0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5" borderId="0" xfId="0" applyFill="1" applyAlignment="1">
      <alignment horizontal="left"/>
    </xf>
    <xf numFmtId="0" fontId="2" fillId="4" borderId="0" xfId="0" quotePrefix="1" applyNumberFormat="1" applyFont="1" applyFill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left"/>
    </xf>
    <xf numFmtId="0" fontId="0" fillId="2" borderId="6" xfId="0" applyNumberFormat="1" applyFill="1" applyBorder="1" applyAlignment="1">
      <alignment horizontal="center"/>
    </xf>
    <xf numFmtId="0" fontId="0" fillId="2" borderId="5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 applyBorder="1"/>
    <xf numFmtId="0" fontId="4" fillId="0" borderId="0" xfId="0" quotePrefix="1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1" fillId="0" borderId="0" xfId="0" applyFont="1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3" fillId="0" borderId="0" xfId="0" quotePrefix="1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5" xfId="0" applyNumberFormat="1" applyFont="1" applyFill="1" applyBorder="1" applyAlignment="1">
      <alignment horizontal="center"/>
    </xf>
    <xf numFmtId="0" fontId="2" fillId="0" borderId="7" xfId="0" applyNumberFormat="1" applyFont="1" applyFill="1" applyBorder="1" applyAlignment="1">
      <alignment horizontal="center"/>
    </xf>
    <xf numFmtId="14" fontId="2" fillId="0" borderId="7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1" fontId="2" fillId="0" borderId="5" xfId="0" applyNumberFormat="1" applyFont="1" applyBorder="1"/>
    <xf numFmtId="1" fontId="2" fillId="0" borderId="5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left"/>
    </xf>
    <xf numFmtId="1" fontId="2" fillId="0" borderId="5" xfId="0" applyNumberFormat="1" applyFont="1" applyBorder="1" applyAlignment="1">
      <alignment horizontal="left"/>
    </xf>
    <xf numFmtId="0" fontId="2" fillId="2" borderId="7" xfId="0" applyNumberFormat="1" applyFont="1" applyFill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2" fillId="0" borderId="6" xfId="0" applyNumberFormat="1" applyFont="1" applyBorder="1" applyAlignment="1">
      <alignment horizontal="center"/>
    </xf>
    <xf numFmtId="0" fontId="2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3" borderId="6" xfId="0" applyFont="1" applyFill="1" applyBorder="1" applyAlignment="1">
      <alignment horizontal="left"/>
    </xf>
    <xf numFmtId="0" fontId="11" fillId="0" borderId="0" xfId="0" applyFont="1" applyAlignment="1">
      <alignment horizontal="left"/>
    </xf>
    <xf numFmtId="164" fontId="11" fillId="0" borderId="0" xfId="0" applyNumberFormat="1" applyFont="1" applyAlignment="1">
      <alignment horizontal="center"/>
    </xf>
    <xf numFmtId="0" fontId="0" fillId="4" borderId="0" xfId="0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1" fillId="0" borderId="5" xfId="0" applyFont="1" applyBorder="1" applyAlignment="1">
      <alignment horizontal="left"/>
    </xf>
    <xf numFmtId="0" fontId="0" fillId="0" borderId="7" xfId="0" applyBorder="1"/>
    <xf numFmtId="49" fontId="11" fillId="0" borderId="5" xfId="0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49" fontId="0" fillId="0" borderId="0" xfId="0" applyNumberFormat="1" applyAlignment="1">
      <alignment horizontal="center"/>
    </xf>
    <xf numFmtId="1" fontId="0" fillId="0" borderId="0" xfId="0" applyNumberFormat="1"/>
    <xf numFmtId="0" fontId="0" fillId="2" borderId="0" xfId="0" applyNumberFormat="1" applyFill="1" applyAlignment="1">
      <alignment horizontal="center"/>
    </xf>
    <xf numFmtId="0" fontId="4" fillId="0" borderId="0" xfId="0" applyNumberFormat="1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0" fillId="2" borderId="0" xfId="0" applyFill="1" applyBorder="1"/>
    <xf numFmtId="0" fontId="0" fillId="0" borderId="2" xfId="0" applyBorder="1" applyAlignment="1"/>
    <xf numFmtId="0" fontId="0" fillId="2" borderId="3" xfId="0" applyFill="1" applyBorder="1" applyAlignment="1">
      <alignment horizontal="right"/>
    </xf>
    <xf numFmtId="0" fontId="4" fillId="0" borderId="0" xfId="0" applyNumberFormat="1" applyFont="1" applyBorder="1"/>
    <xf numFmtId="0" fontId="0" fillId="2" borderId="3" xfId="0" applyFill="1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11" fillId="0" borderId="2" xfId="0" applyFont="1" applyBorder="1" applyAlignment="1"/>
    <xf numFmtId="14" fontId="4" fillId="0" borderId="0" xfId="0" applyNumberFormat="1" applyFont="1" applyBorder="1"/>
    <xf numFmtId="14" fontId="0" fillId="2" borderId="3" xfId="0" applyNumberFormat="1" applyFill="1" applyBorder="1" applyAlignment="1">
      <alignment horizontal="center"/>
    </xf>
    <xf numFmtId="0" fontId="4" fillId="0" borderId="0" xfId="0" applyFont="1" applyFill="1" applyBorder="1"/>
    <xf numFmtId="0" fontId="4" fillId="0" borderId="3" xfId="0" applyFont="1" applyBorder="1"/>
    <xf numFmtId="0" fontId="11" fillId="0" borderId="0" xfId="0" applyFont="1" applyBorder="1"/>
    <xf numFmtId="14" fontId="0" fillId="0" borderId="0" xfId="0" applyNumberFormat="1"/>
    <xf numFmtId="0" fontId="11" fillId="0" borderId="0" xfId="0" quotePrefix="1" applyFont="1"/>
    <xf numFmtId="0" fontId="11" fillId="0" borderId="0" xfId="0" applyFont="1"/>
    <xf numFmtId="0" fontId="11" fillId="0" borderId="0" xfId="0" applyFont="1" applyFill="1" applyBorder="1"/>
    <xf numFmtId="0" fontId="11" fillId="0" borderId="2" xfId="0" applyFont="1" applyBorder="1"/>
    <xf numFmtId="0" fontId="0" fillId="0" borderId="3" xfId="0" applyFill="1" applyBorder="1"/>
    <xf numFmtId="0" fontId="11" fillId="2" borderId="0" xfId="0" applyFont="1" applyFill="1" applyBorder="1"/>
    <xf numFmtId="0" fontId="0" fillId="2" borderId="0" xfId="0" applyFont="1" applyFill="1" applyBorder="1"/>
    <xf numFmtId="0" fontId="0" fillId="0" borderId="0" xfId="0" applyFill="1" applyBorder="1"/>
    <xf numFmtId="0" fontId="0" fillId="0" borderId="1" xfId="0" applyFill="1" applyBorder="1"/>
    <xf numFmtId="14" fontId="0" fillId="2" borderId="3" xfId="0" applyNumberFormat="1" applyFill="1" applyBorder="1" applyAlignment="1">
      <alignment horizontal="right"/>
    </xf>
    <xf numFmtId="0" fontId="0" fillId="0" borderId="0" xfId="0" applyFont="1" applyFill="1" applyBorder="1"/>
    <xf numFmtId="1" fontId="11" fillId="0" borderId="0" xfId="0" applyNumberFormat="1" applyFont="1"/>
    <xf numFmtId="0" fontId="0" fillId="2" borderId="5" xfId="0" applyFont="1" applyFill="1" applyBorder="1"/>
    <xf numFmtId="0" fontId="11" fillId="0" borderId="6" xfId="0" applyFont="1" applyBorder="1" applyAlignment="1"/>
    <xf numFmtId="14" fontId="0" fillId="2" borderId="4" xfId="0" applyNumberFormat="1" applyFill="1" applyBorder="1" applyAlignment="1">
      <alignment horizontal="right"/>
    </xf>
    <xf numFmtId="0" fontId="0" fillId="2" borderId="4" xfId="0" applyFill="1" applyBorder="1" applyAlignment="1">
      <alignment horizontal="center"/>
    </xf>
    <xf numFmtId="0" fontId="4" fillId="0" borderId="5" xfId="0" applyFont="1" applyFill="1" applyBorder="1"/>
    <xf numFmtId="0" fontId="0" fillId="0" borderId="5" xfId="0" applyFill="1" applyBorder="1"/>
    <xf numFmtId="0" fontId="4" fillId="0" borderId="4" xfId="0" applyFont="1" applyBorder="1"/>
    <xf numFmtId="0" fontId="0" fillId="0" borderId="5" xfId="0" applyFont="1" applyFill="1" applyBorder="1"/>
    <xf numFmtId="0" fontId="0" fillId="0" borderId="4" xfId="0" applyBorder="1"/>
    <xf numFmtId="14" fontId="0" fillId="0" borderId="5" xfId="0" applyNumberFormat="1" applyBorder="1"/>
    <xf numFmtId="0" fontId="11" fillId="0" borderId="5" xfId="0" applyFont="1" applyBorder="1"/>
    <xf numFmtId="0" fontId="0" fillId="0" borderId="6" xfId="0" applyBorder="1"/>
    <xf numFmtId="0" fontId="0" fillId="0" borderId="2" xfId="0" applyFont="1" applyFill="1" applyBorder="1"/>
    <xf numFmtId="14" fontId="11" fillId="0" borderId="0" xfId="0" applyNumberFormat="1" applyFont="1"/>
    <xf numFmtId="0" fontId="11" fillId="0" borderId="2" xfId="0" applyFont="1" applyFill="1" applyBorder="1"/>
    <xf numFmtId="14" fontId="11" fillId="2" borderId="3" xfId="0" applyNumberFormat="1" applyFont="1" applyFill="1" applyBorder="1" applyAlignment="1">
      <alignment horizontal="center"/>
    </xf>
    <xf numFmtId="14" fontId="11" fillId="2" borderId="3" xfId="0" applyNumberFormat="1" applyFont="1" applyFill="1" applyBorder="1" applyAlignment="1">
      <alignment horizontal="right"/>
    </xf>
    <xf numFmtId="0" fontId="11" fillId="0" borderId="0" xfId="0" quotePrefix="1" applyFont="1" applyFill="1" applyBorder="1"/>
    <xf numFmtId="0" fontId="0" fillId="0" borderId="0" xfId="0" quotePrefix="1" applyBorder="1"/>
    <xf numFmtId="0" fontId="11" fillId="0" borderId="3" xfId="0" applyFont="1" applyBorder="1" applyAlignment="1"/>
    <xf numFmtId="0" fontId="11" fillId="0" borderId="0" xfId="0" quotePrefix="1" applyFont="1" applyBorder="1"/>
    <xf numFmtId="0" fontId="0" fillId="0" borderId="6" xfId="0" applyBorder="1" applyAlignment="1"/>
    <xf numFmtId="0" fontId="11" fillId="0" borderId="5" xfId="0" applyFont="1" applyFill="1" applyBorder="1"/>
    <xf numFmtId="0" fontId="11" fillId="0" borderId="6" xfId="0" applyFont="1" applyBorder="1"/>
    <xf numFmtId="0" fontId="0" fillId="0" borderId="0" xfId="0" applyBorder="1" applyAlignment="1"/>
    <xf numFmtId="14" fontId="0" fillId="2" borderId="0" xfId="0" applyNumberFormat="1" applyFill="1" applyBorder="1" applyAlignment="1">
      <alignment horizontal="right"/>
    </xf>
    <xf numFmtId="14" fontId="0" fillId="2" borderId="0" xfId="0" applyNumberFormat="1" applyFill="1" applyBorder="1" applyAlignment="1">
      <alignment horizontal="center"/>
    </xf>
    <xf numFmtId="0" fontId="11" fillId="2" borderId="3" xfId="0" applyFont="1" applyFill="1" applyBorder="1" applyAlignment="1">
      <alignment horizontal="right"/>
    </xf>
    <xf numFmtId="0" fontId="11" fillId="0" borderId="3" xfId="0" applyFont="1" applyBorder="1"/>
    <xf numFmtId="0" fontId="0" fillId="0" borderId="0" xfId="0" quotePrefix="1" applyFill="1" applyBorder="1"/>
    <xf numFmtId="0" fontId="4" fillId="0" borderId="0" xfId="0" quotePrefix="1" applyFont="1" applyBorder="1"/>
    <xf numFmtId="0" fontId="11" fillId="0" borderId="2" xfId="0" quotePrefix="1" applyFont="1" applyBorder="1"/>
    <xf numFmtId="0" fontId="11" fillId="0" borderId="3" xfId="0" applyFont="1" applyFill="1" applyBorder="1"/>
    <xf numFmtId="0" fontId="0" fillId="2" borderId="4" xfId="0" applyFill="1" applyBorder="1" applyAlignment="1">
      <alignment horizontal="right"/>
    </xf>
    <xf numFmtId="0" fontId="11" fillId="0" borderId="5" xfId="0" quotePrefix="1" applyFont="1" applyBorder="1"/>
    <xf numFmtId="1" fontId="0" fillId="0" borderId="0" xfId="0" applyNumberFormat="1" applyFill="1" applyBorder="1"/>
    <xf numFmtId="0" fontId="0" fillId="5" borderId="3" xfId="0" applyFill="1" applyBorder="1"/>
    <xf numFmtId="2" fontId="4" fillId="0" borderId="0" xfId="0" applyNumberFormat="1" applyFont="1" applyBorder="1"/>
    <xf numFmtId="0" fontId="0" fillId="2" borderId="5" xfId="0" applyFill="1" applyBorder="1"/>
    <xf numFmtId="0" fontId="0" fillId="0" borderId="6" xfId="0" applyFont="1" applyFill="1" applyBorder="1"/>
    <xf numFmtId="0" fontId="0" fillId="0" borderId="0" xfId="0" quotePrefix="1" applyFont="1" applyFill="1" applyBorder="1"/>
    <xf numFmtId="0" fontId="11" fillId="0" borderId="1" xfId="0" applyFont="1" applyBorder="1"/>
    <xf numFmtId="0" fontId="11" fillId="3" borderId="2" xfId="0" applyFont="1" applyFill="1" applyBorder="1" applyAlignment="1"/>
    <xf numFmtId="0" fontId="0" fillId="0" borderId="0" xfId="0" quotePrefix="1"/>
    <xf numFmtId="0" fontId="11" fillId="2" borderId="5" xfId="0" applyFont="1" applyFill="1" applyBorder="1"/>
    <xf numFmtId="0" fontId="11" fillId="0" borderId="6" xfId="0" applyFont="1" applyFill="1" applyBorder="1"/>
    <xf numFmtId="1" fontId="0" fillId="0" borderId="0" xfId="0" quotePrefix="1" applyNumberFormat="1"/>
    <xf numFmtId="0" fontId="7" fillId="0" borderId="10" xfId="0" applyFont="1" applyBorder="1"/>
    <xf numFmtId="0" fontId="7" fillId="2" borderId="10" xfId="0" applyFont="1" applyFill="1" applyBorder="1"/>
    <xf numFmtId="0" fontId="7" fillId="0" borderId="11" xfId="0" applyFont="1" applyBorder="1" applyAlignment="1"/>
    <xf numFmtId="14" fontId="7" fillId="2" borderId="12" xfId="0" applyNumberFormat="1" applyFont="1" applyFill="1" applyBorder="1" applyAlignment="1">
      <alignment horizontal="right"/>
    </xf>
    <xf numFmtId="0" fontId="8" fillId="0" borderId="0" xfId="0" applyNumberFormat="1" applyFont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4" fillId="0" borderId="10" xfId="0" applyFont="1" applyBorder="1"/>
    <xf numFmtId="0" fontId="9" fillId="0" borderId="10" xfId="0" applyFont="1" applyBorder="1"/>
    <xf numFmtId="0" fontId="7" fillId="0" borderId="3" xfId="0" applyFont="1" applyBorder="1"/>
    <xf numFmtId="0" fontId="7" fillId="0" borderId="13" xfId="0" applyFont="1" applyBorder="1"/>
    <xf numFmtId="0" fontId="7" fillId="0" borderId="12" xfId="0" applyFont="1" applyFill="1" applyBorder="1"/>
    <xf numFmtId="0" fontId="7" fillId="0" borderId="10" xfId="0" applyFont="1" applyFill="1" applyBorder="1"/>
    <xf numFmtId="1" fontId="7" fillId="0" borderId="10" xfId="0" applyNumberFormat="1" applyFont="1" applyBorder="1"/>
    <xf numFmtId="0" fontId="7" fillId="0" borderId="11" xfId="0" applyFont="1" applyBorder="1"/>
    <xf numFmtId="0" fontId="7" fillId="0" borderId="12" xfId="0" applyFont="1" applyBorder="1"/>
    <xf numFmtId="0" fontId="7" fillId="0" borderId="0" xfId="0" applyFont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0" borderId="2" xfId="0" applyFont="1" applyBorder="1" applyAlignment="1"/>
    <xf numFmtId="0" fontId="7" fillId="2" borderId="3" xfId="0" applyFont="1" applyFill="1" applyBorder="1" applyAlignment="1">
      <alignment horizontal="right"/>
    </xf>
    <xf numFmtId="0" fontId="9" fillId="0" borderId="3" xfId="0" applyNumberFormat="1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7" fillId="0" borderId="3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9" fillId="0" borderId="0" xfId="0" applyFont="1" applyAlignment="1"/>
    <xf numFmtId="0" fontId="7" fillId="0" borderId="0" xfId="0" applyFont="1" applyAlignment="1"/>
    <xf numFmtId="0" fontId="4" fillId="0" borderId="0" xfId="0" applyFont="1" applyAlignment="1">
      <alignment horizontal="center"/>
    </xf>
    <xf numFmtId="14" fontId="7" fillId="0" borderId="0" xfId="0" applyNumberFormat="1" applyFont="1" applyBorder="1" applyAlignment="1">
      <alignment horizontal="center"/>
    </xf>
    <xf numFmtId="14" fontId="7" fillId="0" borderId="0" xfId="0" applyNumberFormat="1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2" borderId="0" xfId="0" applyFont="1" applyFill="1" applyBorder="1"/>
    <xf numFmtId="0" fontId="9" fillId="0" borderId="0" xfId="0" applyFont="1" applyBorder="1"/>
    <xf numFmtId="0" fontId="7" fillId="0" borderId="0" xfId="0" applyFont="1" applyBorder="1"/>
    <xf numFmtId="0" fontId="7" fillId="0" borderId="1" xfId="0" applyFont="1" applyBorder="1"/>
    <xf numFmtId="1" fontId="7" fillId="0" borderId="0" xfId="0" applyNumberFormat="1" applyFont="1"/>
    <xf numFmtId="0" fontId="7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v_2006_2017_Alicia_201801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"/>
      <sheetName val="2006_Ali"/>
      <sheetName val="2006_summ"/>
      <sheetName val="2006_example_FFD_corr"/>
      <sheetName val="2006_shoot_diam_vol"/>
      <sheetName val="2006 baljdata"/>
      <sheetName val="2007"/>
      <sheetName val="2007_Ali"/>
      <sheetName val="2007_summ"/>
      <sheetName val="2008"/>
      <sheetName val="2008_Ali"/>
      <sheetName val="2008_summ"/>
      <sheetName val="2009"/>
      <sheetName val="2009_Ali"/>
      <sheetName val="2009_summ"/>
      <sheetName val="2009 baljdata"/>
      <sheetName val="2010"/>
      <sheetName val="2010_Ali"/>
      <sheetName val="2010_summ"/>
      <sheetName val="2011"/>
      <sheetName val="2011_Ali"/>
      <sheetName val="2011_summ"/>
      <sheetName val="2012"/>
      <sheetName val="2012_Ali"/>
      <sheetName val="2012_summ"/>
      <sheetName val="2013"/>
      <sheetName val="2013_Ali"/>
      <sheetName val="2013_summ"/>
      <sheetName val="2014"/>
      <sheetName val="2014_Ali"/>
      <sheetName val="2014_summ"/>
      <sheetName val="2015"/>
      <sheetName val="2015_Ali"/>
      <sheetName val="2015_summ"/>
      <sheetName val="2016"/>
      <sheetName val="2016 (2)"/>
      <sheetName val="2016_Ali"/>
      <sheetName val="2016_seeds_Ali"/>
      <sheetName val="2016_match_seeds"/>
      <sheetName val="2016_errors_seeds (2)"/>
      <sheetName val="2016_summ"/>
      <sheetName val="2017"/>
      <sheetName val="2017 (2)"/>
      <sheetName val="2017_seeds_Ali"/>
      <sheetName val="2017_summ"/>
      <sheetName val="data"/>
      <sheetName val="regr_h_diam"/>
      <sheetName val="regr_holes_predseeds"/>
      <sheetName val="comm_Ali"/>
      <sheetName val="Malinkommentarer"/>
      <sheetName val="var_desc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>
        <row r="3">
          <cell r="D3">
            <v>1</v>
          </cell>
          <cell r="E3">
            <v>7</v>
          </cell>
          <cell r="F3">
            <v>0</v>
          </cell>
        </row>
        <row r="8">
          <cell r="D8">
            <v>6</v>
          </cell>
          <cell r="E8">
            <v>36</v>
          </cell>
          <cell r="F8">
            <v>12</v>
          </cell>
        </row>
        <row r="9">
          <cell r="D9">
            <v>14</v>
          </cell>
          <cell r="E9">
            <v>55</v>
          </cell>
          <cell r="F9">
            <v>26</v>
          </cell>
        </row>
        <row r="12">
          <cell r="D12">
            <v>10</v>
          </cell>
          <cell r="E12">
            <v>59</v>
          </cell>
          <cell r="F12">
            <v>12</v>
          </cell>
        </row>
        <row r="15">
          <cell r="D15">
            <v>4</v>
          </cell>
          <cell r="E15">
            <v>17</v>
          </cell>
          <cell r="F15">
            <v>9</v>
          </cell>
        </row>
        <row r="17">
          <cell r="D17">
            <v>1</v>
          </cell>
          <cell r="E17">
            <v>5</v>
          </cell>
          <cell r="F17">
            <v>0</v>
          </cell>
        </row>
        <row r="19">
          <cell r="D19">
            <v>5</v>
          </cell>
          <cell r="E19">
            <v>19</v>
          </cell>
          <cell r="F19">
            <v>5</v>
          </cell>
        </row>
        <row r="20">
          <cell r="D20">
            <v>8</v>
          </cell>
          <cell r="E20">
            <v>43</v>
          </cell>
          <cell r="F20">
            <v>10</v>
          </cell>
        </row>
        <row r="25">
          <cell r="D25">
            <v>3</v>
          </cell>
          <cell r="E25">
            <v>20</v>
          </cell>
          <cell r="F25">
            <v>10</v>
          </cell>
        </row>
        <row r="26">
          <cell r="D26">
            <v>2</v>
          </cell>
          <cell r="E26">
            <v>11</v>
          </cell>
          <cell r="F26">
            <v>0</v>
          </cell>
        </row>
        <row r="27">
          <cell r="D27">
            <v>3</v>
          </cell>
          <cell r="E27">
            <v>22</v>
          </cell>
          <cell r="F27">
            <v>8</v>
          </cell>
        </row>
        <row r="29">
          <cell r="D29">
            <v>3</v>
          </cell>
          <cell r="E29">
            <v>16</v>
          </cell>
          <cell r="F29">
            <v>3</v>
          </cell>
        </row>
        <row r="30">
          <cell r="D30">
            <v>5</v>
          </cell>
          <cell r="E30">
            <v>32</v>
          </cell>
          <cell r="F30">
            <v>21</v>
          </cell>
        </row>
        <row r="31">
          <cell r="D31">
            <v>2</v>
          </cell>
          <cell r="E31">
            <v>15</v>
          </cell>
          <cell r="F31">
            <v>5</v>
          </cell>
        </row>
        <row r="32">
          <cell r="D32">
            <v>6</v>
          </cell>
          <cell r="E32">
            <v>28</v>
          </cell>
          <cell r="F32">
            <v>1</v>
          </cell>
        </row>
        <row r="33">
          <cell r="D33">
            <v>5</v>
          </cell>
          <cell r="E33">
            <v>28</v>
          </cell>
          <cell r="F33">
            <v>2</v>
          </cell>
        </row>
        <row r="38">
          <cell r="D38">
            <v>7</v>
          </cell>
          <cell r="E38">
            <v>31</v>
          </cell>
          <cell r="F38">
            <v>14</v>
          </cell>
        </row>
        <row r="39">
          <cell r="D39">
            <v>1</v>
          </cell>
          <cell r="E39">
            <v>8</v>
          </cell>
          <cell r="F39">
            <v>3</v>
          </cell>
        </row>
        <row r="41">
          <cell r="D41">
            <v>2</v>
          </cell>
          <cell r="E41">
            <v>12</v>
          </cell>
          <cell r="F41">
            <v>8</v>
          </cell>
        </row>
        <row r="42">
          <cell r="D42">
            <v>2</v>
          </cell>
          <cell r="E42">
            <v>10</v>
          </cell>
          <cell r="F42">
            <v>5</v>
          </cell>
        </row>
        <row r="46">
          <cell r="D46">
            <v>12</v>
          </cell>
          <cell r="E46">
            <v>27</v>
          </cell>
          <cell r="F46">
            <v>12</v>
          </cell>
        </row>
        <row r="47">
          <cell r="D47">
            <v>1</v>
          </cell>
          <cell r="E47">
            <v>4</v>
          </cell>
          <cell r="F47">
            <v>0</v>
          </cell>
        </row>
        <row r="50">
          <cell r="D50">
            <v>4</v>
          </cell>
          <cell r="E50">
            <v>21</v>
          </cell>
          <cell r="F50">
            <v>6</v>
          </cell>
        </row>
        <row r="51">
          <cell r="D51">
            <v>9</v>
          </cell>
          <cell r="E51">
            <v>47</v>
          </cell>
          <cell r="F51">
            <v>7</v>
          </cell>
        </row>
        <row r="57">
          <cell r="D57">
            <v>2</v>
          </cell>
          <cell r="E57">
            <v>16</v>
          </cell>
          <cell r="F57">
            <v>2</v>
          </cell>
        </row>
        <row r="58">
          <cell r="D58">
            <v>2</v>
          </cell>
          <cell r="E58">
            <v>9</v>
          </cell>
          <cell r="F58">
            <v>3</v>
          </cell>
        </row>
        <row r="59">
          <cell r="D59">
            <v>7</v>
          </cell>
          <cell r="E59">
            <v>27</v>
          </cell>
          <cell r="F59">
            <v>11</v>
          </cell>
        </row>
        <row r="60">
          <cell r="D60">
            <v>7</v>
          </cell>
          <cell r="E60">
            <v>47</v>
          </cell>
          <cell r="F60">
            <v>32</v>
          </cell>
        </row>
        <row r="61">
          <cell r="D61">
            <v>1</v>
          </cell>
          <cell r="E61">
            <v>5</v>
          </cell>
          <cell r="F61">
            <v>1</v>
          </cell>
        </row>
        <row r="62">
          <cell r="D62">
            <v>10</v>
          </cell>
          <cell r="E62">
            <v>45</v>
          </cell>
          <cell r="F62">
            <v>33</v>
          </cell>
        </row>
        <row r="63">
          <cell r="D63">
            <v>1</v>
          </cell>
          <cell r="E63">
            <v>4</v>
          </cell>
          <cell r="F63">
            <v>3</v>
          </cell>
        </row>
        <row r="65">
          <cell r="D65">
            <v>6</v>
          </cell>
          <cell r="E65">
            <v>22</v>
          </cell>
          <cell r="F65">
            <v>8</v>
          </cell>
        </row>
        <row r="67">
          <cell r="D67">
            <v>4</v>
          </cell>
          <cell r="E67">
            <v>10</v>
          </cell>
          <cell r="F67">
            <v>4</v>
          </cell>
        </row>
        <row r="68">
          <cell r="D68">
            <v>2</v>
          </cell>
          <cell r="E68">
            <v>10</v>
          </cell>
          <cell r="F68">
            <v>2</v>
          </cell>
        </row>
        <row r="69">
          <cell r="D69">
            <v>4</v>
          </cell>
          <cell r="E69">
            <v>14</v>
          </cell>
          <cell r="F69">
            <v>4</v>
          </cell>
        </row>
        <row r="70">
          <cell r="D70">
            <v>5</v>
          </cell>
          <cell r="E70">
            <v>23</v>
          </cell>
          <cell r="F70">
            <v>20</v>
          </cell>
        </row>
        <row r="72">
          <cell r="D72">
            <v>1</v>
          </cell>
          <cell r="E72">
            <v>10</v>
          </cell>
          <cell r="F72">
            <v>0</v>
          </cell>
        </row>
        <row r="76">
          <cell r="D76">
            <v>2</v>
          </cell>
          <cell r="E76">
            <v>18</v>
          </cell>
          <cell r="F76">
            <v>15</v>
          </cell>
        </row>
        <row r="77">
          <cell r="D77">
            <v>1</v>
          </cell>
          <cell r="E77">
            <v>6</v>
          </cell>
          <cell r="F77">
            <v>0</v>
          </cell>
        </row>
        <row r="82">
          <cell r="D82">
            <v>3</v>
          </cell>
          <cell r="E82">
            <v>20</v>
          </cell>
          <cell r="F82">
            <v>13</v>
          </cell>
        </row>
        <row r="83">
          <cell r="D83">
            <v>4</v>
          </cell>
          <cell r="E83">
            <v>21</v>
          </cell>
          <cell r="F83">
            <v>10</v>
          </cell>
        </row>
        <row r="92">
          <cell r="D92">
            <v>1</v>
          </cell>
          <cell r="E92">
            <v>6</v>
          </cell>
          <cell r="F92">
            <v>0</v>
          </cell>
        </row>
        <row r="94">
          <cell r="D94">
            <v>2</v>
          </cell>
          <cell r="E94">
            <v>9</v>
          </cell>
          <cell r="F94">
            <v>5</v>
          </cell>
        </row>
        <row r="95">
          <cell r="D95">
            <v>4</v>
          </cell>
          <cell r="E95">
            <v>24</v>
          </cell>
          <cell r="F95">
            <v>13</v>
          </cell>
        </row>
        <row r="96">
          <cell r="D96">
            <v>2</v>
          </cell>
          <cell r="E96">
            <v>10</v>
          </cell>
          <cell r="F96">
            <v>5</v>
          </cell>
        </row>
        <row r="97">
          <cell r="D97">
            <v>1</v>
          </cell>
          <cell r="E97">
            <v>4</v>
          </cell>
          <cell r="F97">
            <v>2</v>
          </cell>
        </row>
        <row r="99">
          <cell r="D99">
            <v>1</v>
          </cell>
          <cell r="E99">
            <v>3</v>
          </cell>
          <cell r="F99">
            <v>1</v>
          </cell>
        </row>
        <row r="105">
          <cell r="D105">
            <v>2</v>
          </cell>
          <cell r="E105">
            <v>8</v>
          </cell>
          <cell r="F105">
            <v>4</v>
          </cell>
        </row>
        <row r="106">
          <cell r="D106">
            <v>8</v>
          </cell>
          <cell r="E106">
            <v>62</v>
          </cell>
          <cell r="F106">
            <v>13</v>
          </cell>
        </row>
        <row r="109">
          <cell r="D109">
            <v>4</v>
          </cell>
          <cell r="E109">
            <v>23</v>
          </cell>
          <cell r="F109">
            <v>0</v>
          </cell>
        </row>
        <row r="111">
          <cell r="D111">
            <v>3</v>
          </cell>
          <cell r="E111">
            <v>8</v>
          </cell>
          <cell r="F111">
            <v>4</v>
          </cell>
        </row>
        <row r="113">
          <cell r="D113">
            <v>3</v>
          </cell>
          <cell r="E113">
            <v>19</v>
          </cell>
          <cell r="F113">
            <v>7</v>
          </cell>
        </row>
        <row r="114">
          <cell r="D114">
            <v>7</v>
          </cell>
          <cell r="E114">
            <v>32</v>
          </cell>
          <cell r="F114">
            <v>3</v>
          </cell>
        </row>
        <row r="115">
          <cell r="D115">
            <v>6</v>
          </cell>
          <cell r="E115">
            <v>18</v>
          </cell>
          <cell r="F115">
            <v>11</v>
          </cell>
        </row>
        <row r="119">
          <cell r="D119">
            <v>2</v>
          </cell>
          <cell r="E119">
            <v>12</v>
          </cell>
          <cell r="F119">
            <v>7</v>
          </cell>
        </row>
        <row r="122">
          <cell r="D122">
            <v>5</v>
          </cell>
          <cell r="E122">
            <v>24</v>
          </cell>
          <cell r="F122">
            <v>2</v>
          </cell>
        </row>
        <row r="125">
          <cell r="D125">
            <v>4</v>
          </cell>
          <cell r="E125">
            <v>23</v>
          </cell>
          <cell r="F125">
            <v>1</v>
          </cell>
        </row>
        <row r="126">
          <cell r="D126">
            <v>7</v>
          </cell>
          <cell r="E126">
            <v>40</v>
          </cell>
          <cell r="F126">
            <v>11</v>
          </cell>
        </row>
        <row r="127">
          <cell r="D127">
            <v>2</v>
          </cell>
          <cell r="E127">
            <v>13</v>
          </cell>
          <cell r="F127">
            <v>1</v>
          </cell>
        </row>
        <row r="129">
          <cell r="D129">
            <v>3</v>
          </cell>
          <cell r="E129">
            <v>16</v>
          </cell>
          <cell r="F129">
            <v>11</v>
          </cell>
        </row>
        <row r="130">
          <cell r="D130">
            <v>5</v>
          </cell>
          <cell r="E130">
            <v>32</v>
          </cell>
          <cell r="F130">
            <v>14</v>
          </cell>
        </row>
        <row r="132">
          <cell r="D132">
            <v>2</v>
          </cell>
          <cell r="E132">
            <v>8</v>
          </cell>
          <cell r="F132">
            <v>1</v>
          </cell>
        </row>
        <row r="133">
          <cell r="D133">
            <v>8</v>
          </cell>
          <cell r="E133">
            <v>33</v>
          </cell>
          <cell r="F133">
            <v>21</v>
          </cell>
        </row>
        <row r="140">
          <cell r="D140">
            <v>5</v>
          </cell>
          <cell r="E140">
            <v>17</v>
          </cell>
          <cell r="F140">
            <v>7</v>
          </cell>
        </row>
        <row r="141">
          <cell r="D141">
            <v>2</v>
          </cell>
          <cell r="E141">
            <v>12</v>
          </cell>
          <cell r="F141">
            <v>5</v>
          </cell>
        </row>
        <row r="142">
          <cell r="D142">
            <v>10</v>
          </cell>
          <cell r="E142">
            <v>50</v>
          </cell>
          <cell r="F142">
            <v>8</v>
          </cell>
        </row>
        <row r="143">
          <cell r="D143">
            <v>5</v>
          </cell>
          <cell r="E143">
            <v>29</v>
          </cell>
          <cell r="F143">
            <v>18</v>
          </cell>
        </row>
        <row r="147">
          <cell r="D147">
            <v>8</v>
          </cell>
          <cell r="E147">
            <v>35</v>
          </cell>
          <cell r="F147">
            <v>0</v>
          </cell>
        </row>
        <row r="148">
          <cell r="D148">
            <v>3</v>
          </cell>
          <cell r="E148">
            <v>14</v>
          </cell>
          <cell r="F148">
            <v>2</v>
          </cell>
        </row>
        <row r="149">
          <cell r="D149">
            <v>4</v>
          </cell>
          <cell r="E149">
            <v>15</v>
          </cell>
          <cell r="F149">
            <v>11</v>
          </cell>
        </row>
        <row r="150">
          <cell r="D150">
            <v>1</v>
          </cell>
          <cell r="E150">
            <v>6</v>
          </cell>
          <cell r="F150">
            <v>2</v>
          </cell>
        </row>
        <row r="154">
          <cell r="D154">
            <v>2</v>
          </cell>
          <cell r="E154">
            <v>3</v>
          </cell>
          <cell r="F154">
            <v>0</v>
          </cell>
        </row>
        <row r="155">
          <cell r="D155">
            <v>2</v>
          </cell>
          <cell r="E155">
            <v>15</v>
          </cell>
          <cell r="F155">
            <v>4</v>
          </cell>
        </row>
        <row r="156">
          <cell r="D156">
            <v>5</v>
          </cell>
          <cell r="E156">
            <v>24</v>
          </cell>
          <cell r="F156">
            <v>5</v>
          </cell>
        </row>
        <row r="159">
          <cell r="D159">
            <v>1</v>
          </cell>
          <cell r="E159">
            <v>5</v>
          </cell>
          <cell r="F159">
            <v>0</v>
          </cell>
        </row>
        <row r="162">
          <cell r="D162">
            <v>3</v>
          </cell>
          <cell r="E162">
            <v>11</v>
          </cell>
          <cell r="F162">
            <v>0</v>
          </cell>
        </row>
        <row r="164">
          <cell r="D164">
            <v>5</v>
          </cell>
          <cell r="E164">
            <v>20</v>
          </cell>
          <cell r="F164">
            <v>9</v>
          </cell>
        </row>
        <row r="165">
          <cell r="D165">
            <v>2</v>
          </cell>
          <cell r="E165">
            <v>12</v>
          </cell>
          <cell r="F165">
            <v>5</v>
          </cell>
        </row>
        <row r="166">
          <cell r="D166">
            <v>9</v>
          </cell>
          <cell r="E166">
            <v>58</v>
          </cell>
          <cell r="F166">
            <v>14</v>
          </cell>
        </row>
        <row r="168">
          <cell r="D168">
            <v>4</v>
          </cell>
          <cell r="E168">
            <v>21</v>
          </cell>
          <cell r="F168">
            <v>5</v>
          </cell>
        </row>
        <row r="169">
          <cell r="D169">
            <v>1</v>
          </cell>
          <cell r="E169">
            <v>9</v>
          </cell>
          <cell r="F169">
            <v>0</v>
          </cell>
        </row>
        <row r="170">
          <cell r="D170">
            <v>2</v>
          </cell>
          <cell r="E170">
            <v>7</v>
          </cell>
          <cell r="F170">
            <v>3</v>
          </cell>
        </row>
        <row r="171">
          <cell r="D171">
            <v>3</v>
          </cell>
          <cell r="E171">
            <v>17</v>
          </cell>
          <cell r="F171">
            <v>8</v>
          </cell>
        </row>
      </sheetData>
      <sheetData sheetId="39"/>
      <sheetData sheetId="40"/>
      <sheetData sheetId="41"/>
      <sheetData sheetId="42"/>
      <sheetData sheetId="43">
        <row r="4">
          <cell r="C4">
            <v>1</v>
          </cell>
          <cell r="D4">
            <v>4</v>
          </cell>
          <cell r="E4">
            <v>8</v>
          </cell>
        </row>
        <row r="5">
          <cell r="C5">
            <v>1</v>
          </cell>
          <cell r="D5">
            <v>7</v>
          </cell>
          <cell r="E5">
            <v>16</v>
          </cell>
        </row>
        <row r="6">
          <cell r="C6">
            <v>3</v>
          </cell>
          <cell r="D6">
            <v>15</v>
          </cell>
          <cell r="E6">
            <v>8</v>
          </cell>
        </row>
        <row r="7">
          <cell r="C7">
            <v>1</v>
          </cell>
          <cell r="D7">
            <v>4</v>
          </cell>
          <cell r="E7">
            <v>2</v>
          </cell>
        </row>
        <row r="8">
          <cell r="C8">
            <v>2</v>
          </cell>
          <cell r="D8">
            <v>7</v>
          </cell>
          <cell r="E8">
            <v>6</v>
          </cell>
        </row>
        <row r="9">
          <cell r="C9">
            <v>1</v>
          </cell>
          <cell r="D9">
            <v>4</v>
          </cell>
          <cell r="E9">
            <v>4</v>
          </cell>
        </row>
        <row r="10">
          <cell r="C10">
            <v>1</v>
          </cell>
          <cell r="D10">
            <v>7</v>
          </cell>
          <cell r="E10">
            <v>5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D85E6-F091-4D56-BAC3-FC56040CBD65}">
  <sheetPr filterMode="1"/>
  <dimension ref="A1:BO174"/>
  <sheetViews>
    <sheetView tabSelected="1" workbookViewId="0">
      <pane xSplit="1" ySplit="4" topLeftCell="D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8.88671875" defaultRowHeight="13.2" x14ac:dyDescent="0.25"/>
  <cols>
    <col min="2" max="3" width="0" hidden="1" customWidth="1"/>
    <col min="4" max="4" width="12.88671875" customWidth="1"/>
    <col min="8" max="8" width="10.33203125" style="272" bestFit="1" customWidth="1"/>
    <col min="9" max="9" width="10.77734375" style="110" bestFit="1" customWidth="1"/>
    <col min="10" max="12" width="10.77734375" bestFit="1" customWidth="1"/>
    <col min="13" max="13" width="10.77734375" style="29" customWidth="1"/>
    <col min="14" max="16" width="11.88671875" bestFit="1" customWidth="1"/>
    <col min="17" max="18" width="10.77734375" bestFit="1" customWidth="1"/>
    <col min="19" max="19" width="17.6640625" bestFit="1" customWidth="1"/>
    <col min="20" max="21" width="17.6640625" style="29" customWidth="1"/>
    <col min="22" max="26" width="10.77734375" style="273" bestFit="1" customWidth="1"/>
    <col min="27" max="31" width="10.77734375" style="143" bestFit="1" customWidth="1"/>
    <col min="32" max="32" width="8.88671875" style="274"/>
    <col min="33" max="33" width="23.88671875" style="274" bestFit="1" customWidth="1"/>
    <col min="34" max="34" width="8.5546875" style="275" bestFit="1" customWidth="1"/>
    <col min="35" max="35" width="14.6640625" style="275" bestFit="1" customWidth="1"/>
    <col min="36" max="36" width="13.77734375" style="275" bestFit="1" customWidth="1"/>
    <col min="37" max="37" width="13.77734375" style="275" customWidth="1"/>
    <col min="38" max="38" width="16.44140625" style="275" bestFit="1" customWidth="1"/>
    <col min="39" max="39" width="8.88671875" style="110"/>
    <col min="40" max="40" width="10.44140625" style="276" bestFit="1" customWidth="1"/>
    <col min="41" max="41" width="8.88671875" style="135"/>
    <col min="42" max="42" width="10.21875" style="134" bestFit="1" customWidth="1"/>
    <col min="43" max="43" width="8.88671875" style="135"/>
    <col min="44" max="44" width="10.21875" style="109" bestFit="1" customWidth="1"/>
    <col min="45" max="45" width="8.88671875" style="135"/>
    <col min="46" max="46" width="10.21875" style="109" bestFit="1" customWidth="1"/>
    <col min="47" max="47" width="9.109375" style="277" bestFit="1" customWidth="1"/>
    <col min="48" max="48" width="15.21875" style="277" bestFit="1" customWidth="1"/>
    <col min="49" max="49" width="18.77734375" style="278" bestFit="1" customWidth="1"/>
    <col min="50" max="50" width="8.88671875" style="132"/>
    <col min="51" max="51" width="8.5546875" style="133" bestFit="1" customWidth="1"/>
    <col min="52" max="52" width="12.33203125" style="134" bestFit="1" customWidth="1"/>
    <col min="53" max="53" width="40.6640625" style="154" bestFit="1" customWidth="1"/>
    <col min="54" max="54" width="14.6640625" style="134" bestFit="1" customWidth="1"/>
    <col min="55" max="55" width="12" style="134" bestFit="1" customWidth="1"/>
    <col min="56" max="56" width="20.109375" style="135" bestFit="1" customWidth="1"/>
    <col min="57" max="57" width="22" style="135" bestFit="1" customWidth="1"/>
    <col min="58" max="58" width="30" style="110" bestFit="1" customWidth="1"/>
    <col min="59" max="59" width="24.88671875" style="277" customWidth="1"/>
    <col min="60" max="60" width="106.33203125" customWidth="1"/>
    <col min="61" max="67" width="8.88671875" style="29"/>
  </cols>
  <sheetData>
    <row r="1" spans="1:67" ht="14.4" x14ac:dyDescent="0.3">
      <c r="A1" s="1" t="s">
        <v>0</v>
      </c>
      <c r="B1" s="2"/>
      <c r="C1" s="3"/>
      <c r="D1" s="4"/>
      <c r="E1" s="5" t="s">
        <v>1</v>
      </c>
      <c r="F1" s="6"/>
      <c r="G1" s="6"/>
      <c r="H1" s="7"/>
      <c r="I1" s="3"/>
      <c r="J1" s="3"/>
      <c r="K1" s="3"/>
      <c r="L1" s="3"/>
      <c r="M1" s="8"/>
      <c r="N1" s="9"/>
      <c r="O1" s="1" t="s">
        <v>0</v>
      </c>
      <c r="P1" s="10"/>
      <c r="Q1" s="10"/>
      <c r="R1" s="10"/>
      <c r="S1" s="11"/>
      <c r="T1" s="12"/>
      <c r="U1" s="12"/>
      <c r="V1" s="13"/>
      <c r="W1" s="13"/>
      <c r="X1" s="14"/>
      <c r="Y1" s="14"/>
      <c r="Z1" s="14"/>
      <c r="AA1" s="15"/>
      <c r="AB1" s="16"/>
      <c r="AC1" s="16"/>
      <c r="AD1" s="16"/>
      <c r="AE1" s="16"/>
      <c r="AF1" s="17"/>
      <c r="AG1" s="18"/>
      <c r="AH1" s="19"/>
      <c r="AI1" s="19"/>
      <c r="AJ1" s="19"/>
      <c r="AK1" s="19"/>
      <c r="AL1" s="19"/>
      <c r="AM1" s="20"/>
      <c r="AN1" s="21"/>
      <c r="AO1" s="7"/>
      <c r="AP1" s="22"/>
      <c r="AQ1" s="7"/>
      <c r="AR1" s="22"/>
      <c r="AS1" s="7"/>
      <c r="AT1" s="22"/>
      <c r="AU1" s="23"/>
      <c r="AV1" s="23"/>
      <c r="AW1" s="24"/>
      <c r="AX1" s="25"/>
      <c r="AY1" s="26"/>
      <c r="AZ1" s="8"/>
      <c r="BA1" s="27"/>
      <c r="BB1" s="8"/>
      <c r="BC1" s="8"/>
      <c r="BD1" s="3"/>
      <c r="BE1" s="3"/>
      <c r="BF1" s="3"/>
      <c r="BG1" s="23"/>
      <c r="BH1" s="28"/>
    </row>
    <row r="2" spans="1:67" s="55" customFormat="1" ht="14.4" x14ac:dyDescent="0.3">
      <c r="A2" s="30"/>
      <c r="B2" s="31"/>
      <c r="C2" s="32"/>
      <c r="D2" s="33"/>
      <c r="E2" s="33"/>
      <c r="F2" s="33"/>
      <c r="G2" s="33"/>
      <c r="H2" s="34"/>
      <c r="I2" s="32"/>
      <c r="J2" s="5"/>
      <c r="K2" s="5"/>
      <c r="L2" s="5"/>
      <c r="M2" s="35"/>
      <c r="N2" s="36"/>
      <c r="O2" s="37"/>
      <c r="P2" s="37"/>
      <c r="Q2" s="37"/>
      <c r="R2" s="37"/>
      <c r="S2" s="38"/>
      <c r="T2" s="39"/>
      <c r="U2" s="39"/>
      <c r="V2" s="40"/>
      <c r="W2" s="41"/>
      <c r="X2" s="40"/>
      <c r="Y2" s="40"/>
      <c r="Z2" s="40"/>
      <c r="AA2" s="42"/>
      <c r="AB2" s="43"/>
      <c r="AC2" s="43"/>
      <c r="AD2" s="43"/>
      <c r="AE2" s="43"/>
      <c r="AF2" s="44"/>
      <c r="AG2" s="45"/>
      <c r="AH2" s="19"/>
      <c r="AI2" s="19"/>
      <c r="AJ2" s="19"/>
      <c r="AK2" s="19"/>
      <c r="AL2" s="19"/>
      <c r="AM2" s="46"/>
      <c r="AN2" s="21"/>
      <c r="AO2" s="47"/>
      <c r="AP2" s="48"/>
      <c r="AQ2" s="47"/>
      <c r="AR2" s="48"/>
      <c r="AS2" s="47"/>
      <c r="AT2" s="48"/>
      <c r="AU2" s="49"/>
      <c r="AV2" s="49"/>
      <c r="AW2" s="50"/>
      <c r="AX2" s="51"/>
      <c r="AY2" s="52"/>
      <c r="AZ2" s="35"/>
      <c r="BA2" s="53"/>
      <c r="BB2" s="35"/>
      <c r="BC2" s="35"/>
      <c r="BD2" s="5"/>
      <c r="BE2" s="5"/>
      <c r="BF2" s="5"/>
      <c r="BG2" s="23"/>
      <c r="BH2" s="54"/>
      <c r="BI2" s="29"/>
      <c r="BJ2" s="29"/>
      <c r="BK2" s="29"/>
      <c r="BL2" s="29"/>
      <c r="BM2" s="29"/>
      <c r="BN2" s="29"/>
      <c r="BO2" s="29"/>
    </row>
    <row r="3" spans="1:67" s="55" customFormat="1" ht="14.4" customHeight="1" x14ac:dyDescent="0.3">
      <c r="A3" s="56" t="s">
        <v>2</v>
      </c>
      <c r="B3" s="57" t="s">
        <v>3</v>
      </c>
      <c r="C3" s="58" t="s">
        <v>4</v>
      </c>
      <c r="D3" s="59" t="s">
        <v>5</v>
      </c>
      <c r="E3" s="59" t="s">
        <v>6</v>
      </c>
      <c r="F3" s="60" t="s">
        <v>7</v>
      </c>
      <c r="G3" s="61"/>
      <c r="H3" s="62" t="s">
        <v>8</v>
      </c>
      <c r="I3" s="62"/>
      <c r="J3" s="62"/>
      <c r="K3" s="62"/>
      <c r="L3" s="63"/>
      <c r="M3" s="64" t="s">
        <v>9</v>
      </c>
      <c r="N3" s="65" t="s">
        <v>10</v>
      </c>
      <c r="O3" s="65"/>
      <c r="P3" s="65"/>
      <c r="Q3" s="65"/>
      <c r="R3" s="65"/>
      <c r="S3" s="38" t="s">
        <v>11</v>
      </c>
      <c r="T3" s="66"/>
      <c r="U3" s="66"/>
      <c r="V3" s="67" t="s">
        <v>12</v>
      </c>
      <c r="W3" s="67"/>
      <c r="X3" s="67"/>
      <c r="Y3" s="67"/>
      <c r="Z3" s="68"/>
      <c r="AA3" s="69" t="s">
        <v>13</v>
      </c>
      <c r="AB3" s="70"/>
      <c r="AC3" s="70"/>
      <c r="AD3" s="70"/>
      <c r="AE3" s="71"/>
      <c r="AF3" s="44" t="s">
        <v>14</v>
      </c>
      <c r="AG3" s="45" t="s">
        <v>15</v>
      </c>
      <c r="AH3" s="19"/>
      <c r="AI3" s="19"/>
      <c r="AJ3" s="19"/>
      <c r="AK3" s="19"/>
      <c r="AL3" s="19"/>
      <c r="AM3" s="72">
        <v>42564</v>
      </c>
      <c r="AN3" s="73"/>
      <c r="AO3" s="73"/>
      <c r="AP3" s="73"/>
      <c r="AQ3" s="73"/>
      <c r="AR3" s="73"/>
      <c r="AS3" s="73"/>
      <c r="AT3" s="73"/>
      <c r="AU3" s="74"/>
      <c r="AV3" s="74"/>
      <c r="AW3" s="75"/>
      <c r="AX3" s="76"/>
      <c r="AY3" s="76"/>
      <c r="AZ3" s="77"/>
      <c r="BA3" s="78"/>
      <c r="BB3" s="77"/>
      <c r="BC3" s="77"/>
      <c r="BD3" s="79"/>
      <c r="BE3" s="79"/>
      <c r="BF3" s="80" t="s">
        <v>16</v>
      </c>
      <c r="BG3" s="81"/>
      <c r="BH3" s="82" t="s">
        <v>17</v>
      </c>
      <c r="BI3" s="29"/>
      <c r="BJ3" s="29"/>
      <c r="BK3" s="29"/>
      <c r="BL3" s="29"/>
      <c r="BM3" s="29"/>
      <c r="BN3" s="29"/>
      <c r="BO3" s="29"/>
    </row>
    <row r="4" spans="1:67" s="106" customFormat="1" ht="14.4" customHeight="1" x14ac:dyDescent="0.3">
      <c r="A4" s="83"/>
      <c r="B4" s="84"/>
      <c r="C4" s="85"/>
      <c r="D4" s="86"/>
      <c r="E4" s="86"/>
      <c r="F4" s="87"/>
      <c r="G4" s="88" t="s">
        <v>18</v>
      </c>
      <c r="H4" s="89" t="s">
        <v>19</v>
      </c>
      <c r="I4" s="90">
        <v>42500</v>
      </c>
      <c r="J4" s="90">
        <v>42505</v>
      </c>
      <c r="K4" s="90">
        <v>42509</v>
      </c>
      <c r="L4" s="90">
        <v>42514</v>
      </c>
      <c r="M4" s="91"/>
      <c r="N4" s="92">
        <v>42495</v>
      </c>
      <c r="O4" s="90">
        <v>42500</v>
      </c>
      <c r="P4" s="90">
        <v>42505</v>
      </c>
      <c r="Q4" s="90">
        <v>42509</v>
      </c>
      <c r="R4" s="90">
        <v>42514</v>
      </c>
      <c r="S4" s="93"/>
      <c r="T4" s="94" t="s">
        <v>20</v>
      </c>
      <c r="U4" s="94" t="s">
        <v>21</v>
      </c>
      <c r="V4" s="92">
        <v>42495</v>
      </c>
      <c r="W4" s="90">
        <v>42500</v>
      </c>
      <c r="X4" s="90">
        <v>42505</v>
      </c>
      <c r="Y4" s="90">
        <v>42509</v>
      </c>
      <c r="Z4" s="90">
        <v>42514</v>
      </c>
      <c r="AA4" s="92">
        <v>42495</v>
      </c>
      <c r="AB4" s="90">
        <v>42500</v>
      </c>
      <c r="AC4" s="90">
        <v>42505</v>
      </c>
      <c r="AD4" s="90">
        <v>42509</v>
      </c>
      <c r="AE4" s="90">
        <v>42514</v>
      </c>
      <c r="AF4" s="95"/>
      <c r="AG4" s="96"/>
      <c r="AH4" s="97" t="s">
        <v>22</v>
      </c>
      <c r="AI4" s="97" t="s">
        <v>23</v>
      </c>
      <c r="AJ4" s="97" t="s">
        <v>24</v>
      </c>
      <c r="AK4" s="97" t="s">
        <v>25</v>
      </c>
      <c r="AL4" s="97" t="s">
        <v>26</v>
      </c>
      <c r="AM4" s="98" t="s">
        <v>27</v>
      </c>
      <c r="AN4" s="21" t="s">
        <v>28</v>
      </c>
      <c r="AO4" s="47" t="s">
        <v>29</v>
      </c>
      <c r="AP4" s="22" t="s">
        <v>30</v>
      </c>
      <c r="AQ4" s="47" t="s">
        <v>31</v>
      </c>
      <c r="AR4" s="22" t="s">
        <v>32</v>
      </c>
      <c r="AS4" s="47" t="s">
        <v>33</v>
      </c>
      <c r="AT4" s="22" t="s">
        <v>34</v>
      </c>
      <c r="AU4" s="23" t="s">
        <v>35</v>
      </c>
      <c r="AV4" s="23" t="s">
        <v>36</v>
      </c>
      <c r="AW4" s="24" t="s">
        <v>37</v>
      </c>
      <c r="AX4" s="99" t="s">
        <v>38</v>
      </c>
      <c r="AY4" s="100" t="s">
        <v>39</v>
      </c>
      <c r="AZ4" s="101" t="s">
        <v>40</v>
      </c>
      <c r="BA4" s="102" t="s">
        <v>41</v>
      </c>
      <c r="BB4" s="101" t="s">
        <v>42</v>
      </c>
      <c r="BC4" s="101" t="s">
        <v>43</v>
      </c>
      <c r="BD4" s="103" t="s">
        <v>44</v>
      </c>
      <c r="BE4" s="103" t="s">
        <v>45</v>
      </c>
      <c r="BF4" s="90"/>
      <c r="BG4" s="100" t="s">
        <v>46</v>
      </c>
      <c r="BH4" s="104"/>
      <c r="BI4" s="105"/>
      <c r="BJ4" s="105"/>
      <c r="BK4" s="105"/>
      <c r="BL4" s="105"/>
      <c r="BM4" s="105"/>
      <c r="BN4" s="105"/>
      <c r="BO4" s="105"/>
    </row>
    <row r="5" spans="1:67" ht="14.4" hidden="1" x14ac:dyDescent="0.3">
      <c r="A5" s="107">
        <v>2</v>
      </c>
      <c r="B5" s="107"/>
      <c r="D5" s="108">
        <v>42495</v>
      </c>
      <c r="E5" s="109">
        <v>1</v>
      </c>
      <c r="F5" s="110">
        <v>1</v>
      </c>
      <c r="G5" s="111">
        <f>IF(F5=1,1,0)</f>
        <v>1</v>
      </c>
      <c r="H5" s="112">
        <v>1</v>
      </c>
      <c r="I5" s="113">
        <v>1</v>
      </c>
      <c r="J5" s="114"/>
      <c r="K5" s="114"/>
      <c r="L5" s="114"/>
      <c r="M5" s="115">
        <f t="shared" ref="M5:M68" si="0">MAX(H5:L5)</f>
        <v>1</v>
      </c>
      <c r="N5" s="116">
        <v>42503</v>
      </c>
      <c r="O5" s="117"/>
      <c r="P5" s="117"/>
      <c r="Q5" s="117"/>
      <c r="R5" s="117"/>
      <c r="S5" s="118">
        <v>42498</v>
      </c>
      <c r="T5" s="119">
        <f>IF(ISBLANK(S5),"NA",S5)</f>
        <v>42498</v>
      </c>
      <c r="U5" s="119" t="s">
        <v>47</v>
      </c>
      <c r="V5" s="120"/>
      <c r="W5" s="121" t="s">
        <v>48</v>
      </c>
      <c r="X5" s="122"/>
      <c r="Y5" s="122"/>
      <c r="Z5" s="122"/>
      <c r="AA5" s="123" t="s">
        <v>49</v>
      </c>
      <c r="AB5" s="124" t="s">
        <v>50</v>
      </c>
      <c r="AC5" s="125"/>
      <c r="AD5" s="125"/>
      <c r="AE5" s="125"/>
      <c r="AF5" s="126"/>
      <c r="AG5" s="126">
        <v>13</v>
      </c>
      <c r="AH5" s="127">
        <f>IF(F5=1,MAX(AF5:AG5),"NA")</f>
        <v>13</v>
      </c>
      <c r="AI5" s="127" t="s">
        <v>47</v>
      </c>
      <c r="AJ5" s="127">
        <f>(8-COUNTBLANK(AM5:AT5))/2</f>
        <v>1</v>
      </c>
      <c r="AK5" s="127"/>
      <c r="AL5" s="127" t="b">
        <f>AJ5=M5</f>
        <v>1</v>
      </c>
      <c r="AM5" s="128">
        <v>28</v>
      </c>
      <c r="AN5" s="129">
        <f t="shared" ref="AN5:AN68" si="1">IF(ISBLANK(AM5)=TRUE,"",0.0057*AM5*10+0.8202)</f>
        <v>2.4161999999999999</v>
      </c>
      <c r="AO5" s="130"/>
      <c r="AP5" s="129" t="str">
        <f>IF(ISBLANK(AO5)=TRUE,"",0.0057*AO5*10+0.8202)</f>
        <v/>
      </c>
      <c r="AQ5" s="130"/>
      <c r="AR5" s="129" t="str">
        <f>IF(ISBLANK(AQ5)=TRUE,"",0.0057*AQ5*10+0.8202)</f>
        <v/>
      </c>
      <c r="AS5" s="130"/>
      <c r="AT5" s="129" t="str">
        <f>IF(ISBLANK(AS5)=TRUE,"",0.0057*AS5*10+0.8202)</f>
        <v/>
      </c>
      <c r="AU5" s="131">
        <f>IF(COUNTBLANK(AM5:AT5)=8,"NA",(AVERAGE(AN5,AP5,AR5,AT5)^2*PI()*AVERAGE(AM5,AO5,AQ5,AS5)*AJ5)/4)</f>
        <v>128.3848188629745</v>
      </c>
      <c r="AV5" s="131" t="str">
        <f>IF(AL5=TRUE,"ok","")</f>
        <v>ok</v>
      </c>
      <c r="AW5" s="131"/>
      <c r="AX5" s="132">
        <v>0</v>
      </c>
      <c r="AY5" s="133">
        <f>'[1]2016_match_seeds'!D2</f>
        <v>0</v>
      </c>
      <c r="AZ5" s="134" t="b">
        <f>AX5=AY5</f>
        <v>1</v>
      </c>
      <c r="BA5" s="135"/>
      <c r="BB5" s="134">
        <f>'[1]2016_match_seeds'!E2</f>
        <v>0</v>
      </c>
      <c r="BC5" s="134">
        <f>'[1]2016_match_seeds'!F2</f>
        <v>0</v>
      </c>
      <c r="BF5" s="135">
        <v>1</v>
      </c>
      <c r="BG5" s="136">
        <f>13/13</f>
        <v>1</v>
      </c>
      <c r="BH5" s="137" t="s">
        <v>51</v>
      </c>
    </row>
    <row r="6" spans="1:67" ht="14.4" x14ac:dyDescent="0.3">
      <c r="A6" s="107">
        <v>3</v>
      </c>
      <c r="B6" s="107"/>
      <c r="D6" s="108">
        <v>42495</v>
      </c>
      <c r="E6" s="109">
        <v>1</v>
      </c>
      <c r="F6" s="110">
        <v>1</v>
      </c>
      <c r="G6" s="111">
        <f t="shared" ref="G6:G69" si="2">IF(F6=1,1,0)</f>
        <v>1</v>
      </c>
      <c r="H6" s="112">
        <v>2</v>
      </c>
      <c r="I6" s="113">
        <v>2</v>
      </c>
      <c r="J6" s="114"/>
      <c r="K6" s="114"/>
      <c r="L6" s="114"/>
      <c r="M6" s="115">
        <f t="shared" si="0"/>
        <v>2</v>
      </c>
      <c r="N6" s="116">
        <v>42501</v>
      </c>
      <c r="O6" s="117"/>
      <c r="P6" s="117"/>
      <c r="Q6" s="117"/>
      <c r="R6" s="117"/>
      <c r="S6" s="118">
        <v>42500</v>
      </c>
      <c r="T6" s="119">
        <f>IF(ISBLANK(S6),"NA",S6)</f>
        <v>42500</v>
      </c>
      <c r="U6" s="119" t="s">
        <v>47</v>
      </c>
      <c r="V6" s="120"/>
      <c r="W6" s="121" t="s">
        <v>52</v>
      </c>
      <c r="X6" s="121" t="s">
        <v>53</v>
      </c>
      <c r="Y6" s="121" t="s">
        <v>54</v>
      </c>
      <c r="Z6" s="121" t="s">
        <v>55</v>
      </c>
      <c r="AA6" s="123" t="s">
        <v>56</v>
      </c>
      <c r="AB6" s="124" t="s">
        <v>55</v>
      </c>
      <c r="AC6" s="124" t="s">
        <v>55</v>
      </c>
      <c r="AD6" s="124" t="s">
        <v>55</v>
      </c>
      <c r="AE6" s="125"/>
      <c r="AF6" s="138">
        <v>18</v>
      </c>
      <c r="AG6" s="126"/>
      <c r="AH6" s="127">
        <f t="shared" ref="AH6:AH69" si="3">IF(F6=1,MAX(AF6:AG6),"NA")</f>
        <v>18</v>
      </c>
      <c r="AI6" s="127" t="s">
        <v>47</v>
      </c>
      <c r="AJ6" s="127">
        <f t="shared" ref="AJ6:AJ69" si="4">(8-COUNTBLANK(AM6:AT6))/2</f>
        <v>2</v>
      </c>
      <c r="AK6" s="127"/>
      <c r="AL6" s="127" t="b">
        <f t="shared" ref="AL6:AL69" si="5">AJ6=M6</f>
        <v>1</v>
      </c>
      <c r="AM6" s="128">
        <v>23</v>
      </c>
      <c r="AN6" s="129">
        <f t="shared" si="1"/>
        <v>2.1311999999999998</v>
      </c>
      <c r="AO6" s="139">
        <v>23</v>
      </c>
      <c r="AP6" s="129">
        <f t="shared" ref="AP6:AP69" si="6">IF(ISBLANK(AO6)=TRUE,"",0.0057*AO6*10+0.8202)</f>
        <v>2.1311999999999998</v>
      </c>
      <c r="AQ6" s="139"/>
      <c r="AR6" s="129" t="str">
        <f t="shared" ref="AR6:AR69" si="7">IF(ISBLANK(AQ6)=TRUE,"",0.0057*AQ6*10+0.8202)</f>
        <v/>
      </c>
      <c r="AS6" s="139"/>
      <c r="AT6" s="129" t="str">
        <f t="shared" ref="AT6:AT69" si="8">IF(ISBLANK(AS6)=TRUE,"",0.0057*AS6*10+0.8202)</f>
        <v/>
      </c>
      <c r="AU6" s="131">
        <f>IF(COUNTBLANK(AM6:AT6)=8,"NA",(AVERAGE(AN6,AP6,AR6,AT6)^2*PI()*AVERAGE(AM6,AO6,AQ6,AS6)*AJ6)/4)</f>
        <v>164.09529463951617</v>
      </c>
      <c r="AV6" s="131" t="str">
        <f t="shared" ref="AV6:AV68" si="9">IF(AL6=TRUE,"ok","")</f>
        <v>ok</v>
      </c>
      <c r="AW6" s="131"/>
      <c r="AX6" s="132">
        <v>1</v>
      </c>
      <c r="AY6" s="133">
        <f>'[1]2016_match_seeds'!D3</f>
        <v>1</v>
      </c>
      <c r="AZ6" s="134" t="b">
        <f t="shared" ref="AZ6:AZ69" si="10">AX6=AY6</f>
        <v>1</v>
      </c>
      <c r="BA6" s="135"/>
      <c r="BB6" s="134">
        <f>'[1]2016_match_seeds'!E3</f>
        <v>7</v>
      </c>
      <c r="BC6" s="134">
        <f>'[1]2016_match_seeds'!F3</f>
        <v>0</v>
      </c>
      <c r="BF6" s="135"/>
      <c r="BG6" s="136">
        <f>9/18</f>
        <v>0.5</v>
      </c>
      <c r="BH6" s="137" t="s">
        <v>57</v>
      </c>
    </row>
    <row r="7" spans="1:67" ht="14.4" hidden="1" x14ac:dyDescent="0.3">
      <c r="A7" s="107">
        <v>4</v>
      </c>
      <c r="B7" s="107"/>
      <c r="D7" s="108">
        <v>42495</v>
      </c>
      <c r="E7" s="140"/>
      <c r="F7" s="110"/>
      <c r="G7" s="111">
        <f t="shared" si="2"/>
        <v>0</v>
      </c>
      <c r="H7" s="112"/>
      <c r="I7" s="135"/>
      <c r="J7" s="114"/>
      <c r="K7" s="114"/>
      <c r="L7" s="114"/>
      <c r="M7" s="115">
        <f t="shared" si="0"/>
        <v>0</v>
      </c>
      <c r="N7" s="141"/>
      <c r="O7" s="117"/>
      <c r="P7" s="117"/>
      <c r="Q7" s="117"/>
      <c r="R7" s="117"/>
      <c r="S7" s="118"/>
      <c r="T7" s="119" t="str">
        <f>IF(ISBLANK(S7),"NA",S7)</f>
        <v>NA</v>
      </c>
      <c r="U7" s="119" t="s">
        <v>58</v>
      </c>
      <c r="V7" s="120"/>
      <c r="W7" s="122"/>
      <c r="X7" s="122"/>
      <c r="Y7" s="122"/>
      <c r="Z7" s="122"/>
      <c r="AA7" s="142"/>
      <c r="AB7" s="125"/>
      <c r="AC7" s="125"/>
      <c r="AE7" s="125"/>
      <c r="AF7" s="126"/>
      <c r="AG7" s="126"/>
      <c r="AH7" s="127" t="str">
        <f t="shared" si="3"/>
        <v>NA</v>
      </c>
      <c r="AI7" s="127" t="s">
        <v>58</v>
      </c>
      <c r="AJ7" s="127">
        <f t="shared" si="4"/>
        <v>0</v>
      </c>
      <c r="AK7" s="127"/>
      <c r="AL7" s="127" t="b">
        <f t="shared" si="5"/>
        <v>1</v>
      </c>
      <c r="AM7" s="112"/>
      <c r="AN7" s="129" t="str">
        <f t="shared" si="1"/>
        <v/>
      </c>
      <c r="AO7" s="144"/>
      <c r="AP7" s="129" t="str">
        <f t="shared" si="6"/>
        <v/>
      </c>
      <c r="AQ7" s="144"/>
      <c r="AR7" s="129" t="str">
        <f t="shared" si="7"/>
        <v/>
      </c>
      <c r="AS7" s="144"/>
      <c r="AT7" s="129" t="str">
        <f t="shared" si="8"/>
        <v/>
      </c>
      <c r="AU7" s="131" t="str">
        <f t="shared" ref="AU7:AU70" si="11">IF(COUNTBLANK(AM7:AT7)=8,"NA",(AVERAGE(AN7,AP7,AR7,AT7)^2*PI()*AVERAGE(AM7,AO7,AQ7,AS7)*AJ7)/4)</f>
        <v>NA</v>
      </c>
      <c r="AV7" s="131" t="s">
        <v>58</v>
      </c>
      <c r="AW7" s="131"/>
      <c r="AY7" s="133">
        <f>'[1]2016_match_seeds'!D4</f>
        <v>0</v>
      </c>
      <c r="AZ7" s="134" t="b">
        <f t="shared" si="10"/>
        <v>1</v>
      </c>
      <c r="BA7" s="135"/>
      <c r="BB7" s="134">
        <f>'[1]2016_match_seeds'!E4</f>
        <v>0</v>
      </c>
      <c r="BC7" s="134">
        <f>'[1]2016_match_seeds'!F4</f>
        <v>0</v>
      </c>
      <c r="BF7" s="135"/>
      <c r="BG7" s="136" t="s">
        <v>58</v>
      </c>
      <c r="BH7" s="145"/>
    </row>
    <row r="8" spans="1:67" ht="14.4" hidden="1" x14ac:dyDescent="0.3">
      <c r="A8" s="107">
        <v>6</v>
      </c>
      <c r="B8" s="107"/>
      <c r="D8" s="108">
        <v>42495</v>
      </c>
      <c r="E8" s="110"/>
      <c r="F8" s="110">
        <v>0</v>
      </c>
      <c r="G8" s="111">
        <f t="shared" si="2"/>
        <v>0</v>
      </c>
      <c r="H8" s="112"/>
      <c r="I8" s="135"/>
      <c r="J8" s="114"/>
      <c r="K8" s="114"/>
      <c r="L8" s="114"/>
      <c r="M8" s="115">
        <f t="shared" si="0"/>
        <v>0</v>
      </c>
      <c r="N8" s="141"/>
      <c r="O8" s="117"/>
      <c r="P8" s="117"/>
      <c r="Q8" s="117"/>
      <c r="R8" s="117"/>
      <c r="S8" s="118"/>
      <c r="T8" s="119" t="str">
        <f>IF(ISBLANK(S8),"NA",S8)</f>
        <v>NA</v>
      </c>
      <c r="U8" s="119" t="s">
        <v>58</v>
      </c>
      <c r="V8" s="120"/>
      <c r="W8" s="122"/>
      <c r="X8" s="122"/>
      <c r="Y8" s="122"/>
      <c r="Z8" s="122"/>
      <c r="AA8" s="142"/>
      <c r="AB8" s="125"/>
      <c r="AC8" s="125"/>
      <c r="AD8" s="125"/>
      <c r="AE8" s="125"/>
      <c r="AF8" s="126"/>
      <c r="AG8" s="126"/>
      <c r="AH8" s="127" t="str">
        <f t="shared" si="3"/>
        <v>NA</v>
      </c>
      <c r="AI8" s="127" t="s">
        <v>58</v>
      </c>
      <c r="AJ8" s="127">
        <f t="shared" si="4"/>
        <v>0</v>
      </c>
      <c r="AK8" s="127"/>
      <c r="AL8" s="127" t="b">
        <f t="shared" si="5"/>
        <v>1</v>
      </c>
      <c r="AM8" s="112"/>
      <c r="AN8" s="129" t="str">
        <f t="shared" si="1"/>
        <v/>
      </c>
      <c r="AO8" s="144"/>
      <c r="AP8" s="129" t="str">
        <f t="shared" si="6"/>
        <v/>
      </c>
      <c r="AQ8" s="144"/>
      <c r="AR8" s="129" t="str">
        <f t="shared" si="7"/>
        <v/>
      </c>
      <c r="AS8" s="144"/>
      <c r="AT8" s="129" t="str">
        <f t="shared" si="8"/>
        <v/>
      </c>
      <c r="AU8" s="131" t="str">
        <f t="shared" si="11"/>
        <v>NA</v>
      </c>
      <c r="AV8" s="131" t="s">
        <v>58</v>
      </c>
      <c r="AW8" s="131"/>
      <c r="AY8" s="133">
        <f>'[1]2016_match_seeds'!D5</f>
        <v>0</v>
      </c>
      <c r="AZ8" s="134" t="b">
        <f t="shared" si="10"/>
        <v>1</v>
      </c>
      <c r="BA8" s="135"/>
      <c r="BB8" s="134">
        <f>'[1]2016_match_seeds'!E5</f>
        <v>0</v>
      </c>
      <c r="BC8" s="134">
        <f>'[1]2016_match_seeds'!F5</f>
        <v>0</v>
      </c>
      <c r="BF8" s="135"/>
      <c r="BG8" s="136" t="s">
        <v>58</v>
      </c>
      <c r="BH8" s="145"/>
    </row>
    <row r="9" spans="1:67" ht="13.8" hidden="1" customHeight="1" x14ac:dyDescent="0.3">
      <c r="A9" s="107">
        <v>7</v>
      </c>
      <c r="B9" s="107"/>
      <c r="D9" s="108">
        <v>42495</v>
      </c>
      <c r="E9" s="109">
        <v>1</v>
      </c>
      <c r="F9" s="110">
        <v>1</v>
      </c>
      <c r="G9" s="111">
        <f t="shared" si="2"/>
        <v>1</v>
      </c>
      <c r="H9" s="146">
        <v>1</v>
      </c>
      <c r="I9" s="135">
        <v>2</v>
      </c>
      <c r="J9" s="114"/>
      <c r="K9" s="114"/>
      <c r="L9" s="114"/>
      <c r="M9" s="115">
        <f t="shared" si="0"/>
        <v>2</v>
      </c>
      <c r="N9" s="116">
        <v>42507</v>
      </c>
      <c r="O9" s="117">
        <v>42506</v>
      </c>
      <c r="P9" s="117">
        <v>42507</v>
      </c>
      <c r="Q9" s="117"/>
      <c r="R9" s="117"/>
      <c r="S9" s="118"/>
      <c r="T9" s="119">
        <f>P9</f>
        <v>42507</v>
      </c>
      <c r="U9" s="119" t="s">
        <v>47</v>
      </c>
      <c r="V9" s="120"/>
      <c r="W9" s="122">
        <v>0</v>
      </c>
      <c r="X9" s="122">
        <v>0</v>
      </c>
      <c r="Y9" s="122">
        <v>1</v>
      </c>
      <c r="Z9" s="122"/>
      <c r="AA9" s="142">
        <v>3</v>
      </c>
      <c r="AB9" s="125">
        <v>1</v>
      </c>
      <c r="AC9" s="125">
        <v>1</v>
      </c>
      <c r="AD9" s="125"/>
      <c r="AE9" s="125"/>
      <c r="AF9" s="126">
        <v>1</v>
      </c>
      <c r="AG9" s="126"/>
      <c r="AH9" s="127">
        <f t="shared" si="3"/>
        <v>1</v>
      </c>
      <c r="AI9" s="127" t="s">
        <v>47</v>
      </c>
      <c r="AJ9" s="127">
        <f t="shared" si="4"/>
        <v>2</v>
      </c>
      <c r="AK9" s="127"/>
      <c r="AL9" s="127" t="b">
        <f t="shared" si="5"/>
        <v>1</v>
      </c>
      <c r="AM9" s="146">
        <v>29</v>
      </c>
      <c r="AN9" s="129">
        <f t="shared" si="1"/>
        <v>2.4732000000000003</v>
      </c>
      <c r="AO9" s="133">
        <v>29</v>
      </c>
      <c r="AP9" s="129">
        <f t="shared" si="6"/>
        <v>2.4732000000000003</v>
      </c>
      <c r="AQ9" s="133"/>
      <c r="AR9" s="129" t="str">
        <f t="shared" si="7"/>
        <v/>
      </c>
      <c r="AS9" s="133"/>
      <c r="AT9" s="129" t="str">
        <f t="shared" si="8"/>
        <v/>
      </c>
      <c r="AU9" s="131">
        <f t="shared" si="11"/>
        <v>278.63543775950905</v>
      </c>
      <c r="AV9" s="131" t="str">
        <f t="shared" si="9"/>
        <v>ok</v>
      </c>
      <c r="AW9" s="131"/>
      <c r="AY9" s="133">
        <f>'[1]2016_match_seeds'!D6</f>
        <v>0</v>
      </c>
      <c r="AZ9" s="134" t="b">
        <f t="shared" si="10"/>
        <v>1</v>
      </c>
      <c r="BA9" s="135"/>
      <c r="BB9" s="134">
        <f>'[1]2016_match_seeds'!E6</f>
        <v>0</v>
      </c>
      <c r="BC9" s="134">
        <f>'[1]2016_match_seeds'!F6</f>
        <v>0</v>
      </c>
      <c r="BF9" s="135"/>
      <c r="BG9" s="136">
        <v>0</v>
      </c>
      <c r="BH9" s="145" t="s">
        <v>59</v>
      </c>
    </row>
    <row r="10" spans="1:67" ht="14.4" hidden="1" x14ac:dyDescent="0.3">
      <c r="A10" s="107">
        <v>8</v>
      </c>
      <c r="B10" s="107"/>
      <c r="D10" s="108">
        <v>42495</v>
      </c>
      <c r="E10" s="109">
        <v>1</v>
      </c>
      <c r="F10" s="110">
        <v>1</v>
      </c>
      <c r="G10" s="111">
        <f t="shared" si="2"/>
        <v>1</v>
      </c>
      <c r="H10" s="146">
        <v>2</v>
      </c>
      <c r="I10" s="135">
        <v>2</v>
      </c>
      <c r="J10" s="114"/>
      <c r="K10" s="114"/>
      <c r="L10" s="114"/>
      <c r="M10" s="115">
        <f t="shared" si="0"/>
        <v>2</v>
      </c>
      <c r="N10" s="116">
        <v>42505</v>
      </c>
      <c r="O10" s="117">
        <v>42505</v>
      </c>
      <c r="P10" s="117"/>
      <c r="Q10" s="117"/>
      <c r="R10" s="117"/>
      <c r="S10" s="118">
        <v>42504</v>
      </c>
      <c r="T10" s="119">
        <f t="shared" ref="T10:T18" si="12">IF(ISBLANK(S10),"NA",S10)</f>
        <v>42504</v>
      </c>
      <c r="U10" s="119" t="s">
        <v>47</v>
      </c>
      <c r="V10" s="120"/>
      <c r="W10" s="122">
        <v>0</v>
      </c>
      <c r="X10" s="122">
        <v>2</v>
      </c>
      <c r="Y10" s="122">
        <v>5</v>
      </c>
      <c r="Z10" s="122">
        <v>6</v>
      </c>
      <c r="AA10" s="142">
        <v>10</v>
      </c>
      <c r="AB10" s="125">
        <v>6</v>
      </c>
      <c r="AC10" s="125">
        <v>6</v>
      </c>
      <c r="AD10" s="143">
        <v>6</v>
      </c>
      <c r="AE10" s="125"/>
      <c r="AF10" s="126">
        <v>6</v>
      </c>
      <c r="AG10" s="126"/>
      <c r="AH10" s="147">
        <f t="shared" si="3"/>
        <v>6</v>
      </c>
      <c r="AI10" s="127" t="s">
        <v>47</v>
      </c>
      <c r="AJ10" s="127">
        <f t="shared" si="4"/>
        <v>2</v>
      </c>
      <c r="AK10" s="127"/>
      <c r="AL10" s="127" t="b">
        <f t="shared" si="5"/>
        <v>1</v>
      </c>
      <c r="AM10" s="146">
        <v>21</v>
      </c>
      <c r="AN10" s="129">
        <f t="shared" si="1"/>
        <v>2.0171999999999999</v>
      </c>
      <c r="AO10" s="133">
        <v>21</v>
      </c>
      <c r="AP10" s="129">
        <f t="shared" si="6"/>
        <v>2.0171999999999999</v>
      </c>
      <c r="AQ10" s="133"/>
      <c r="AR10" s="129" t="str">
        <f t="shared" si="7"/>
        <v/>
      </c>
      <c r="AS10" s="133"/>
      <c r="AT10" s="129" t="str">
        <f t="shared" si="8"/>
        <v/>
      </c>
      <c r="AU10" s="131">
        <f t="shared" si="11"/>
        <v>134.22613677581626</v>
      </c>
      <c r="AV10" s="131" t="str">
        <f t="shared" si="9"/>
        <v>ok</v>
      </c>
      <c r="AW10" s="131"/>
      <c r="AY10" s="133">
        <f>'[1]2016_match_seeds'!D7</f>
        <v>0</v>
      </c>
      <c r="AZ10" s="134" t="b">
        <f t="shared" si="10"/>
        <v>1</v>
      </c>
      <c r="BA10" s="135"/>
      <c r="BB10" s="134">
        <f>'[1]2016_match_seeds'!E7</f>
        <v>0</v>
      </c>
      <c r="BC10" s="134">
        <f>'[1]2016_match_seeds'!F7</f>
        <v>0</v>
      </c>
      <c r="BF10" s="135"/>
      <c r="BG10" s="136">
        <v>0</v>
      </c>
      <c r="BH10" s="145"/>
    </row>
    <row r="11" spans="1:67" ht="15" hidden="1" thickBot="1" x14ac:dyDescent="0.35">
      <c r="A11" s="107">
        <v>9</v>
      </c>
      <c r="B11" s="107"/>
      <c r="D11" s="108">
        <v>42495</v>
      </c>
      <c r="E11" s="109">
        <v>1</v>
      </c>
      <c r="F11" s="110">
        <v>1</v>
      </c>
      <c r="G11" s="111">
        <f t="shared" si="2"/>
        <v>1</v>
      </c>
      <c r="H11" s="146">
        <v>3</v>
      </c>
      <c r="I11" s="135">
        <v>3</v>
      </c>
      <c r="J11" s="114"/>
      <c r="K11" s="114"/>
      <c r="L11" s="114"/>
      <c r="M11" s="115">
        <f t="shared" si="0"/>
        <v>3</v>
      </c>
      <c r="N11" s="116">
        <v>42503</v>
      </c>
      <c r="O11" s="117"/>
      <c r="P11" s="117"/>
      <c r="Q11" s="117"/>
      <c r="R11" s="117"/>
      <c r="S11" s="118">
        <v>42500</v>
      </c>
      <c r="T11" s="119">
        <f t="shared" si="12"/>
        <v>42500</v>
      </c>
      <c r="U11" s="119" t="s">
        <v>47</v>
      </c>
      <c r="V11" s="120"/>
      <c r="W11" s="122">
        <v>2</v>
      </c>
      <c r="X11" s="122">
        <v>6</v>
      </c>
      <c r="Y11" s="122">
        <v>6</v>
      </c>
      <c r="Z11" s="122"/>
      <c r="AA11" s="142">
        <v>12</v>
      </c>
      <c r="AB11" s="125">
        <v>6</v>
      </c>
      <c r="AC11" s="125">
        <v>6</v>
      </c>
      <c r="AD11" s="125"/>
      <c r="AE11" s="125"/>
      <c r="AF11" s="126"/>
      <c r="AG11" s="126"/>
      <c r="AH11" s="148">
        <v>6</v>
      </c>
      <c r="AI11" s="149" t="s">
        <v>47</v>
      </c>
      <c r="AJ11" s="127">
        <f t="shared" si="4"/>
        <v>3</v>
      </c>
      <c r="AK11" s="127"/>
      <c r="AL11" s="127" t="b">
        <f t="shared" si="5"/>
        <v>1</v>
      </c>
      <c r="AM11" s="146">
        <v>20</v>
      </c>
      <c r="AN11" s="129">
        <f t="shared" si="1"/>
        <v>1.9602000000000002</v>
      </c>
      <c r="AO11" s="133">
        <v>20</v>
      </c>
      <c r="AP11" s="129">
        <f t="shared" si="6"/>
        <v>1.9602000000000002</v>
      </c>
      <c r="AQ11" s="133">
        <v>20</v>
      </c>
      <c r="AR11" s="129">
        <f t="shared" si="7"/>
        <v>1.9602000000000002</v>
      </c>
      <c r="AS11" s="133"/>
      <c r="AT11" s="129" t="str">
        <f t="shared" si="8"/>
        <v/>
      </c>
      <c r="AU11" s="131">
        <f t="shared" si="11"/>
        <v>181.06808208502008</v>
      </c>
      <c r="AV11" s="131" t="str">
        <f t="shared" si="9"/>
        <v>ok</v>
      </c>
      <c r="AW11" s="131"/>
      <c r="AX11" s="132">
        <v>6</v>
      </c>
      <c r="AY11" s="133">
        <f>'[1]2016_match_seeds'!D8</f>
        <v>6</v>
      </c>
      <c r="AZ11" s="134" t="b">
        <f t="shared" si="10"/>
        <v>1</v>
      </c>
      <c r="BA11" s="135"/>
      <c r="BB11" s="134">
        <f>'[1]2016_match_seeds'!E8</f>
        <v>36</v>
      </c>
      <c r="BC11" s="134">
        <f>'[1]2016_match_seeds'!F8</f>
        <v>12</v>
      </c>
      <c r="BF11" s="135"/>
      <c r="BG11" s="136">
        <v>0</v>
      </c>
      <c r="BH11" s="145"/>
    </row>
    <row r="12" spans="1:67" ht="14.4" hidden="1" x14ac:dyDescent="0.3">
      <c r="A12" s="107">
        <v>10</v>
      </c>
      <c r="B12" s="107"/>
      <c r="D12" s="108">
        <v>42495</v>
      </c>
      <c r="E12" s="109">
        <v>1</v>
      </c>
      <c r="F12" s="110">
        <v>1</v>
      </c>
      <c r="G12" s="111">
        <f t="shared" si="2"/>
        <v>1</v>
      </c>
      <c r="H12" s="146">
        <v>3</v>
      </c>
      <c r="I12" s="135">
        <v>3</v>
      </c>
      <c r="J12" s="114"/>
      <c r="K12" s="114"/>
      <c r="L12" s="114"/>
      <c r="M12" s="115">
        <f t="shared" si="0"/>
        <v>3</v>
      </c>
      <c r="N12" s="116">
        <v>42499</v>
      </c>
      <c r="O12" s="117"/>
      <c r="P12" s="117"/>
      <c r="Q12" s="117"/>
      <c r="R12" s="117"/>
      <c r="S12" s="118">
        <v>42498</v>
      </c>
      <c r="T12" s="119">
        <f t="shared" si="12"/>
        <v>42498</v>
      </c>
      <c r="U12" s="119" t="s">
        <v>47</v>
      </c>
      <c r="V12" s="120"/>
      <c r="W12" s="122">
        <v>5</v>
      </c>
      <c r="X12" s="122">
        <v>29</v>
      </c>
      <c r="Y12" s="122">
        <v>44</v>
      </c>
      <c r="Z12" s="122">
        <v>50</v>
      </c>
      <c r="AA12" s="142">
        <v>36</v>
      </c>
      <c r="AB12" s="125">
        <v>46</v>
      </c>
      <c r="AC12" s="125">
        <v>52</v>
      </c>
      <c r="AD12" s="125">
        <v>52</v>
      </c>
      <c r="AE12" s="125">
        <v>52</v>
      </c>
      <c r="AF12" s="126">
        <v>52</v>
      </c>
      <c r="AG12" s="126"/>
      <c r="AH12" s="147">
        <f t="shared" si="3"/>
        <v>52</v>
      </c>
      <c r="AI12" s="127" t="s">
        <v>47</v>
      </c>
      <c r="AJ12" s="127">
        <f t="shared" si="4"/>
        <v>3</v>
      </c>
      <c r="AK12" s="127"/>
      <c r="AL12" s="127" t="b">
        <f t="shared" si="5"/>
        <v>1</v>
      </c>
      <c r="AM12" s="146">
        <v>29</v>
      </c>
      <c r="AN12" s="129">
        <f t="shared" si="1"/>
        <v>2.4732000000000003</v>
      </c>
      <c r="AO12" s="133">
        <v>29</v>
      </c>
      <c r="AP12" s="129">
        <f t="shared" si="6"/>
        <v>2.4732000000000003</v>
      </c>
      <c r="AQ12" s="133">
        <v>20</v>
      </c>
      <c r="AR12" s="129">
        <f t="shared" si="7"/>
        <v>1.9602000000000002</v>
      </c>
      <c r="AS12" s="133"/>
      <c r="AT12" s="129" t="str">
        <f t="shared" si="8"/>
        <v/>
      </c>
      <c r="AU12" s="131">
        <f t="shared" si="11"/>
        <v>324.69124857882929</v>
      </c>
      <c r="AV12" s="131" t="str">
        <f t="shared" si="9"/>
        <v>ok</v>
      </c>
      <c r="AW12" s="131"/>
      <c r="AX12" s="132">
        <v>14</v>
      </c>
      <c r="AY12" s="133">
        <f>'[1]2016_match_seeds'!D9</f>
        <v>14</v>
      </c>
      <c r="AZ12" s="134" t="b">
        <f t="shared" si="10"/>
        <v>1</v>
      </c>
      <c r="BA12" s="135"/>
      <c r="BB12" s="134">
        <f>'[1]2016_match_seeds'!E9</f>
        <v>55</v>
      </c>
      <c r="BC12" s="134">
        <f>'[1]2016_match_seeds'!F9</f>
        <v>26</v>
      </c>
      <c r="BF12" s="135"/>
      <c r="BG12" s="136">
        <v>0</v>
      </c>
      <c r="BH12" s="145"/>
    </row>
    <row r="13" spans="1:67" ht="14.4" hidden="1" x14ac:dyDescent="0.3">
      <c r="A13" s="150">
        <v>11</v>
      </c>
      <c r="B13" s="150"/>
      <c r="C13" s="114"/>
      <c r="D13" s="108">
        <v>42495</v>
      </c>
      <c r="E13" s="151"/>
      <c r="F13" s="135"/>
      <c r="G13" s="111">
        <f t="shared" si="2"/>
        <v>0</v>
      </c>
      <c r="H13" s="112"/>
      <c r="I13" s="135"/>
      <c r="J13" s="114"/>
      <c r="K13" s="114"/>
      <c r="L13" s="114"/>
      <c r="M13" s="115">
        <f t="shared" si="0"/>
        <v>0</v>
      </c>
      <c r="N13" s="141"/>
      <c r="O13" s="152"/>
      <c r="P13" s="152"/>
      <c r="Q13" s="152"/>
      <c r="R13" s="152"/>
      <c r="S13" s="118"/>
      <c r="T13" s="119" t="str">
        <f t="shared" si="12"/>
        <v>NA</v>
      </c>
      <c r="U13" s="119" t="s">
        <v>58</v>
      </c>
      <c r="V13" s="120"/>
      <c r="W13" s="122"/>
      <c r="X13" s="122"/>
      <c r="Y13" s="122"/>
      <c r="Z13" s="122"/>
      <c r="AA13" s="142"/>
      <c r="AB13" s="125"/>
      <c r="AC13" s="125"/>
      <c r="AD13" s="125"/>
      <c r="AE13" s="125"/>
      <c r="AF13" s="126"/>
      <c r="AG13" s="126"/>
      <c r="AH13" s="127" t="str">
        <f t="shared" si="3"/>
        <v>NA</v>
      </c>
      <c r="AI13" s="127" t="s">
        <v>58</v>
      </c>
      <c r="AJ13" s="127">
        <f t="shared" si="4"/>
        <v>0</v>
      </c>
      <c r="AK13" s="127"/>
      <c r="AL13" s="127" t="b">
        <f t="shared" si="5"/>
        <v>1</v>
      </c>
      <c r="AM13" s="112"/>
      <c r="AN13" s="129" t="str">
        <f t="shared" si="1"/>
        <v/>
      </c>
      <c r="AO13" s="144"/>
      <c r="AP13" s="129" t="str">
        <f t="shared" si="6"/>
        <v/>
      </c>
      <c r="AQ13" s="144"/>
      <c r="AR13" s="129" t="str">
        <f t="shared" si="7"/>
        <v/>
      </c>
      <c r="AS13" s="144"/>
      <c r="AT13" s="129" t="str">
        <f t="shared" si="8"/>
        <v/>
      </c>
      <c r="AU13" s="131" t="str">
        <f t="shared" si="11"/>
        <v>NA</v>
      </c>
      <c r="AV13" s="131" t="s">
        <v>58</v>
      </c>
      <c r="AW13" s="131"/>
      <c r="AY13" s="133">
        <f>'[1]2016_match_seeds'!D10</f>
        <v>0</v>
      </c>
      <c r="AZ13" s="134" t="b">
        <f t="shared" si="10"/>
        <v>1</v>
      </c>
      <c r="BA13" s="135"/>
      <c r="BB13" s="134">
        <f>'[1]2016_match_seeds'!E10</f>
        <v>0</v>
      </c>
      <c r="BC13" s="134">
        <f>'[1]2016_match_seeds'!F10</f>
        <v>0</v>
      </c>
      <c r="BF13" s="135"/>
      <c r="BG13" s="136" t="s">
        <v>58</v>
      </c>
      <c r="BH13" s="145"/>
      <c r="BI13" s="153"/>
      <c r="BJ13" s="153"/>
      <c r="BK13" s="153"/>
      <c r="BL13" s="153"/>
      <c r="BM13" s="153"/>
    </row>
    <row r="14" spans="1:67" ht="14.4" hidden="1" x14ac:dyDescent="0.3">
      <c r="A14" s="150">
        <v>12</v>
      </c>
      <c r="B14" s="150"/>
      <c r="C14" s="114"/>
      <c r="D14" s="108">
        <v>42495</v>
      </c>
      <c r="E14" s="135"/>
      <c r="F14" s="135"/>
      <c r="G14" s="111">
        <f t="shared" si="2"/>
        <v>0</v>
      </c>
      <c r="H14" s="112"/>
      <c r="I14" s="135"/>
      <c r="J14" s="114"/>
      <c r="K14" s="114"/>
      <c r="L14" s="114"/>
      <c r="M14" s="115">
        <f t="shared" si="0"/>
        <v>0</v>
      </c>
      <c r="N14" s="141"/>
      <c r="O14" s="152"/>
      <c r="P14" s="152"/>
      <c r="Q14" s="152"/>
      <c r="R14" s="152"/>
      <c r="S14" s="118"/>
      <c r="T14" s="119" t="str">
        <f t="shared" si="12"/>
        <v>NA</v>
      </c>
      <c r="U14" s="119" t="s">
        <v>58</v>
      </c>
      <c r="V14" s="120"/>
      <c r="W14" s="122"/>
      <c r="X14" s="122"/>
      <c r="Y14" s="122"/>
      <c r="Z14" s="122"/>
      <c r="AA14" s="142"/>
      <c r="AB14" s="125"/>
      <c r="AC14" s="125"/>
      <c r="AD14" s="125"/>
      <c r="AE14" s="125"/>
      <c r="AF14" s="126"/>
      <c r="AG14" s="126"/>
      <c r="AH14" s="127" t="str">
        <f t="shared" si="3"/>
        <v>NA</v>
      </c>
      <c r="AI14" s="127" t="s">
        <v>58</v>
      </c>
      <c r="AJ14" s="127">
        <f t="shared" si="4"/>
        <v>0</v>
      </c>
      <c r="AK14" s="127"/>
      <c r="AL14" s="127" t="b">
        <f t="shared" si="5"/>
        <v>1</v>
      </c>
      <c r="AM14" s="112"/>
      <c r="AN14" s="129" t="str">
        <f t="shared" si="1"/>
        <v/>
      </c>
      <c r="AO14" s="144"/>
      <c r="AP14" s="129" t="str">
        <f t="shared" si="6"/>
        <v/>
      </c>
      <c r="AQ14" s="144"/>
      <c r="AR14" s="129" t="str">
        <f t="shared" si="7"/>
        <v/>
      </c>
      <c r="AS14" s="144"/>
      <c r="AT14" s="129" t="str">
        <f t="shared" si="8"/>
        <v/>
      </c>
      <c r="AU14" s="131" t="str">
        <f t="shared" si="11"/>
        <v>NA</v>
      </c>
      <c r="AV14" s="131" t="s">
        <v>58</v>
      </c>
      <c r="AW14" s="131"/>
      <c r="AY14" s="133">
        <f>'[1]2016_match_seeds'!D11</f>
        <v>0</v>
      </c>
      <c r="AZ14" s="134" t="b">
        <f t="shared" si="10"/>
        <v>1</v>
      </c>
      <c r="BA14" s="135"/>
      <c r="BB14" s="134">
        <f>'[1]2016_match_seeds'!E11</f>
        <v>0</v>
      </c>
      <c r="BC14" s="134">
        <f>'[1]2016_match_seeds'!F11</f>
        <v>0</v>
      </c>
      <c r="BF14" s="135"/>
      <c r="BG14" s="136" t="s">
        <v>58</v>
      </c>
      <c r="BH14" s="145"/>
      <c r="BI14" s="153"/>
      <c r="BJ14" s="153"/>
      <c r="BK14" s="153"/>
      <c r="BL14" s="153"/>
      <c r="BM14" s="153"/>
    </row>
    <row r="15" spans="1:67" ht="14.4" hidden="1" x14ac:dyDescent="0.3">
      <c r="A15" s="150">
        <v>13</v>
      </c>
      <c r="B15" s="150"/>
      <c r="C15" s="114"/>
      <c r="D15" s="108">
        <v>42495</v>
      </c>
      <c r="E15" s="134">
        <v>1</v>
      </c>
      <c r="F15" s="135">
        <v>1</v>
      </c>
      <c r="G15" s="111">
        <f t="shared" si="2"/>
        <v>1</v>
      </c>
      <c r="H15" s="128">
        <v>3</v>
      </c>
      <c r="I15" s="135">
        <v>3</v>
      </c>
      <c r="J15" s="114"/>
      <c r="K15" s="114"/>
      <c r="L15" s="114"/>
      <c r="M15" s="115">
        <f t="shared" si="0"/>
        <v>3</v>
      </c>
      <c r="N15" s="116">
        <v>42499</v>
      </c>
      <c r="O15" s="152"/>
      <c r="P15" s="152"/>
      <c r="Q15" s="152"/>
      <c r="R15" s="152"/>
      <c r="S15" s="118">
        <v>42498</v>
      </c>
      <c r="T15" s="119">
        <f t="shared" si="12"/>
        <v>42498</v>
      </c>
      <c r="U15" s="119" t="s">
        <v>47</v>
      </c>
      <c r="V15" s="120"/>
      <c r="W15" s="122">
        <v>4</v>
      </c>
      <c r="X15" s="122">
        <v>29</v>
      </c>
      <c r="Y15" s="122">
        <v>38</v>
      </c>
      <c r="Z15" s="122">
        <v>45</v>
      </c>
      <c r="AA15" s="142">
        <v>38</v>
      </c>
      <c r="AB15" s="125">
        <v>41</v>
      </c>
      <c r="AC15" s="125">
        <v>45</v>
      </c>
      <c r="AD15" s="125">
        <v>45</v>
      </c>
      <c r="AE15" s="125"/>
      <c r="AF15" s="138">
        <v>45</v>
      </c>
      <c r="AG15" s="126"/>
      <c r="AH15" s="127">
        <f t="shared" si="3"/>
        <v>45</v>
      </c>
      <c r="AI15" s="127" t="s">
        <v>47</v>
      </c>
      <c r="AJ15" s="127">
        <f t="shared" si="4"/>
        <v>3</v>
      </c>
      <c r="AK15" s="127"/>
      <c r="AL15" s="127" t="b">
        <f t="shared" si="5"/>
        <v>1</v>
      </c>
      <c r="AM15" s="128">
        <v>34</v>
      </c>
      <c r="AN15" s="129">
        <f t="shared" si="1"/>
        <v>2.7582</v>
      </c>
      <c r="AO15" s="139">
        <v>34</v>
      </c>
      <c r="AP15" s="129">
        <f t="shared" si="6"/>
        <v>2.7582</v>
      </c>
      <c r="AQ15" s="139">
        <v>34</v>
      </c>
      <c r="AR15" s="129">
        <f t="shared" si="7"/>
        <v>2.7582</v>
      </c>
      <c r="AS15" s="139"/>
      <c r="AT15" s="129" t="str">
        <f t="shared" si="8"/>
        <v/>
      </c>
      <c r="AU15" s="131">
        <f t="shared" si="11"/>
        <v>609.4548835595632</v>
      </c>
      <c r="AV15" s="131" t="str">
        <f t="shared" si="9"/>
        <v>ok</v>
      </c>
      <c r="AW15" s="131"/>
      <c r="AX15" s="132">
        <v>12</v>
      </c>
      <c r="AY15" s="133">
        <f>'[1]2016_match_seeds'!D12</f>
        <v>10</v>
      </c>
      <c r="AZ15" s="134" t="b">
        <f t="shared" si="10"/>
        <v>0</v>
      </c>
      <c r="BA15" s="154" t="s">
        <v>60</v>
      </c>
      <c r="BB15" s="134">
        <f>'[1]2016_match_seeds'!E12</f>
        <v>59</v>
      </c>
      <c r="BC15" s="134">
        <f>'[1]2016_match_seeds'!F12</f>
        <v>12</v>
      </c>
      <c r="BF15" s="135"/>
      <c r="BG15" s="136">
        <v>0</v>
      </c>
      <c r="BH15" s="145"/>
      <c r="BI15" s="153"/>
      <c r="BJ15" s="153"/>
      <c r="BK15" s="153"/>
      <c r="BL15" s="153"/>
      <c r="BM15" s="153"/>
    </row>
    <row r="16" spans="1:67" ht="15" hidden="1" thickBot="1" x14ac:dyDescent="0.35">
      <c r="A16" s="155">
        <v>14</v>
      </c>
      <c r="B16" s="155"/>
      <c r="C16" s="3"/>
      <c r="D16" s="108">
        <v>42495</v>
      </c>
      <c r="E16" s="19">
        <v>1</v>
      </c>
      <c r="F16" s="6">
        <v>1</v>
      </c>
      <c r="G16" s="111">
        <f t="shared" si="2"/>
        <v>1</v>
      </c>
      <c r="H16" s="156">
        <v>1</v>
      </c>
      <c r="I16" s="3">
        <v>1</v>
      </c>
      <c r="J16" s="3"/>
      <c r="K16" s="3"/>
      <c r="L16" s="3"/>
      <c r="M16" s="115">
        <f t="shared" si="0"/>
        <v>1</v>
      </c>
      <c r="N16" s="157">
        <v>42506</v>
      </c>
      <c r="O16" s="10">
        <v>42501</v>
      </c>
      <c r="P16" s="4"/>
      <c r="Q16" s="4"/>
      <c r="R16" s="4"/>
      <c r="S16" s="9">
        <v>42501</v>
      </c>
      <c r="T16" s="119">
        <f t="shared" si="12"/>
        <v>42501</v>
      </c>
      <c r="U16" s="119" t="s">
        <v>47</v>
      </c>
      <c r="V16" s="158"/>
      <c r="W16" s="13" t="s">
        <v>61</v>
      </c>
      <c r="X16" s="14" t="s">
        <v>62</v>
      </c>
      <c r="Y16" s="14" t="s">
        <v>48</v>
      </c>
      <c r="Z16" s="14"/>
      <c r="AA16" s="15" t="s">
        <v>63</v>
      </c>
      <c r="AB16" s="16" t="s">
        <v>64</v>
      </c>
      <c r="AC16" s="16" t="s">
        <v>48</v>
      </c>
      <c r="AD16" s="16"/>
      <c r="AE16" s="16"/>
      <c r="AF16" s="159"/>
      <c r="AG16" s="159"/>
      <c r="AH16" s="148">
        <v>4</v>
      </c>
      <c r="AI16" s="160" t="s">
        <v>47</v>
      </c>
      <c r="AJ16" s="127">
        <f t="shared" si="4"/>
        <v>1</v>
      </c>
      <c r="AK16" s="127"/>
      <c r="AL16" s="127" t="b">
        <f t="shared" si="5"/>
        <v>1</v>
      </c>
      <c r="AM16" s="161">
        <v>26</v>
      </c>
      <c r="AN16" s="129">
        <f t="shared" si="1"/>
        <v>2.3022</v>
      </c>
      <c r="AO16" s="7"/>
      <c r="AP16" s="129" t="str">
        <f t="shared" si="6"/>
        <v/>
      </c>
      <c r="AQ16" s="7"/>
      <c r="AR16" s="129" t="str">
        <f t="shared" si="7"/>
        <v/>
      </c>
      <c r="AS16" s="7"/>
      <c r="AT16" s="129" t="str">
        <f t="shared" si="8"/>
        <v/>
      </c>
      <c r="AU16" s="131">
        <f t="shared" si="11"/>
        <v>108.23041619294305</v>
      </c>
      <c r="AV16" s="131" t="str">
        <f t="shared" si="9"/>
        <v>ok</v>
      </c>
      <c r="AW16" s="131"/>
      <c r="AX16" s="162"/>
      <c r="AY16" s="26">
        <f>'[1]2016_match_seeds'!D13</f>
        <v>0</v>
      </c>
      <c r="AZ16" s="134" t="b">
        <f t="shared" si="10"/>
        <v>1</v>
      </c>
      <c r="BA16" s="135"/>
      <c r="BB16" s="8">
        <f>'[1]2016_match_seeds'!E13</f>
        <v>0</v>
      </c>
      <c r="BC16" s="8">
        <f>'[1]2016_match_seeds'!F13</f>
        <v>0</v>
      </c>
      <c r="BD16" s="3"/>
      <c r="BE16" s="3"/>
      <c r="BF16" s="3"/>
      <c r="BG16" s="23">
        <v>0</v>
      </c>
      <c r="BH16" s="28"/>
    </row>
    <row r="17" spans="1:67" ht="14.4" hidden="1" x14ac:dyDescent="0.3">
      <c r="A17" s="155">
        <v>15</v>
      </c>
      <c r="B17" s="155"/>
      <c r="C17" s="3"/>
      <c r="D17" s="108">
        <v>42495</v>
      </c>
      <c r="E17" s="163"/>
      <c r="F17" s="6"/>
      <c r="G17" s="111">
        <f t="shared" si="2"/>
        <v>0</v>
      </c>
      <c r="H17" s="156"/>
      <c r="I17" s="3"/>
      <c r="J17" s="3"/>
      <c r="K17" s="3"/>
      <c r="L17" s="3"/>
      <c r="M17" s="115">
        <f t="shared" si="0"/>
        <v>0</v>
      </c>
      <c r="N17" s="164"/>
      <c r="O17" s="10"/>
      <c r="P17" s="4"/>
      <c r="Q17" s="4"/>
      <c r="R17" s="4"/>
      <c r="S17" s="9"/>
      <c r="T17" s="119" t="str">
        <f t="shared" si="12"/>
        <v>NA</v>
      </c>
      <c r="U17" s="119" t="s">
        <v>58</v>
      </c>
      <c r="V17" s="158"/>
      <c r="W17" s="13"/>
      <c r="X17" s="14"/>
      <c r="Y17" s="14"/>
      <c r="Z17" s="14"/>
      <c r="AA17" s="15"/>
      <c r="AB17" s="16"/>
      <c r="AC17" s="16"/>
      <c r="AD17" s="16"/>
      <c r="AE17" s="16"/>
      <c r="AF17" s="159"/>
      <c r="AG17" s="159"/>
      <c r="AH17" s="127" t="str">
        <f t="shared" si="3"/>
        <v>NA</v>
      </c>
      <c r="AI17" s="127" t="s">
        <v>58</v>
      </c>
      <c r="AJ17" s="127">
        <f t="shared" si="4"/>
        <v>0</v>
      </c>
      <c r="AK17" s="127"/>
      <c r="AL17" s="127" t="b">
        <f t="shared" si="5"/>
        <v>1</v>
      </c>
      <c r="AM17" s="20"/>
      <c r="AN17" s="129" t="str">
        <f t="shared" si="1"/>
        <v/>
      </c>
      <c r="AO17" s="7"/>
      <c r="AP17" s="129" t="str">
        <f t="shared" si="6"/>
        <v/>
      </c>
      <c r="AQ17" s="7"/>
      <c r="AR17" s="129" t="str">
        <f t="shared" si="7"/>
        <v/>
      </c>
      <c r="AS17" s="7"/>
      <c r="AT17" s="129" t="str">
        <f t="shared" si="8"/>
        <v/>
      </c>
      <c r="AU17" s="131" t="str">
        <f t="shared" si="11"/>
        <v>NA</v>
      </c>
      <c r="AV17" s="131" t="s">
        <v>58</v>
      </c>
      <c r="AW17" s="131"/>
      <c r="AX17" s="162"/>
      <c r="AY17" s="26">
        <f>'[1]2016_match_seeds'!D14</f>
        <v>0</v>
      </c>
      <c r="AZ17" s="134" t="b">
        <f t="shared" si="10"/>
        <v>1</v>
      </c>
      <c r="BA17" s="135"/>
      <c r="BB17" s="8">
        <f>'[1]2016_match_seeds'!E14</f>
        <v>0</v>
      </c>
      <c r="BC17" s="8">
        <f>'[1]2016_match_seeds'!F14</f>
        <v>0</v>
      </c>
      <c r="BD17" s="3"/>
      <c r="BE17" s="3"/>
      <c r="BF17" s="3"/>
      <c r="BG17" s="23" t="s">
        <v>58</v>
      </c>
      <c r="BH17" s="28"/>
    </row>
    <row r="18" spans="1:67" ht="14.4" x14ac:dyDescent="0.3">
      <c r="A18" s="165">
        <v>16</v>
      </c>
      <c r="B18" s="165"/>
      <c r="C18" s="3"/>
      <c r="D18" s="108">
        <v>42495</v>
      </c>
      <c r="E18" s="19">
        <v>1</v>
      </c>
      <c r="F18" s="6">
        <v>1</v>
      </c>
      <c r="G18" s="111">
        <f t="shared" si="2"/>
        <v>1</v>
      </c>
      <c r="H18" s="156">
        <v>4</v>
      </c>
      <c r="I18" s="3">
        <v>2</v>
      </c>
      <c r="J18" s="3"/>
      <c r="K18" s="3"/>
      <c r="L18" s="3"/>
      <c r="M18" s="115">
        <f t="shared" si="0"/>
        <v>4</v>
      </c>
      <c r="N18" s="157">
        <v>42497</v>
      </c>
      <c r="O18" s="10"/>
      <c r="P18" s="4"/>
      <c r="Q18" s="4"/>
      <c r="R18" s="4"/>
      <c r="S18" s="9">
        <v>42498</v>
      </c>
      <c r="T18" s="119">
        <f t="shared" si="12"/>
        <v>42498</v>
      </c>
      <c r="U18" s="119" t="s">
        <v>47</v>
      </c>
      <c r="V18" s="158"/>
      <c r="W18" s="13" t="s">
        <v>62</v>
      </c>
      <c r="X18" s="14" t="s">
        <v>65</v>
      </c>
      <c r="Y18" s="14" t="s">
        <v>66</v>
      </c>
      <c r="Z18" s="14"/>
      <c r="AA18" s="15" t="s">
        <v>67</v>
      </c>
      <c r="AB18" s="16" t="s">
        <v>68</v>
      </c>
      <c r="AC18" s="16" t="s">
        <v>66</v>
      </c>
      <c r="AD18" s="16"/>
      <c r="AE18" s="16"/>
      <c r="AF18" s="159">
        <v>20</v>
      </c>
      <c r="AG18" s="126"/>
      <c r="AH18" s="127">
        <f t="shared" si="3"/>
        <v>20</v>
      </c>
      <c r="AI18" s="127" t="s">
        <v>47</v>
      </c>
      <c r="AJ18" s="127">
        <f t="shared" si="4"/>
        <v>3</v>
      </c>
      <c r="AK18" s="166">
        <f>M18</f>
        <v>4</v>
      </c>
      <c r="AL18" s="127" t="b">
        <f t="shared" si="5"/>
        <v>0</v>
      </c>
      <c r="AM18" s="161">
        <v>22</v>
      </c>
      <c r="AN18" s="129">
        <f t="shared" si="1"/>
        <v>2.0742000000000003</v>
      </c>
      <c r="AO18" s="26">
        <v>22</v>
      </c>
      <c r="AP18" s="129">
        <f t="shared" si="6"/>
        <v>2.0742000000000003</v>
      </c>
      <c r="AQ18" s="26">
        <v>22</v>
      </c>
      <c r="AR18" s="129">
        <f t="shared" si="7"/>
        <v>2.0742000000000003</v>
      </c>
      <c r="AS18" s="26"/>
      <c r="AT18" s="129" t="str">
        <f t="shared" si="8"/>
        <v/>
      </c>
      <c r="AU18" s="131">
        <f t="shared" si="11"/>
        <v>223.01551457001196</v>
      </c>
      <c r="AV18" s="131" t="s">
        <v>47</v>
      </c>
      <c r="AW18" s="167"/>
      <c r="AX18" s="162">
        <v>4</v>
      </c>
      <c r="AY18" s="26">
        <f>'[1]2016_match_seeds'!D15</f>
        <v>4</v>
      </c>
      <c r="AZ18" s="134" t="b">
        <f t="shared" si="10"/>
        <v>1</v>
      </c>
      <c r="BA18" s="135"/>
      <c r="BB18" s="8">
        <f>'[1]2016_match_seeds'!E15</f>
        <v>17</v>
      </c>
      <c r="BC18" s="8">
        <f>'[1]2016_match_seeds'!F15</f>
        <v>9</v>
      </c>
      <c r="BD18" s="3"/>
      <c r="BE18" s="3"/>
      <c r="BF18" s="3">
        <v>1</v>
      </c>
      <c r="BG18" s="23">
        <v>0.5</v>
      </c>
      <c r="BH18" s="168" t="s">
        <v>69</v>
      </c>
    </row>
    <row r="19" spans="1:67" ht="14.4" x14ac:dyDescent="0.3">
      <c r="A19" s="155">
        <v>17</v>
      </c>
      <c r="B19" s="155"/>
      <c r="C19" s="3"/>
      <c r="D19" s="108">
        <v>42495</v>
      </c>
      <c r="E19" s="19">
        <v>1</v>
      </c>
      <c r="F19" s="169">
        <v>1</v>
      </c>
      <c r="G19" s="111">
        <f t="shared" si="2"/>
        <v>1</v>
      </c>
      <c r="H19" s="156">
        <v>2</v>
      </c>
      <c r="I19" s="3"/>
      <c r="J19" s="3"/>
      <c r="K19" s="3"/>
      <c r="L19" s="3"/>
      <c r="M19" s="115">
        <f t="shared" si="0"/>
        <v>2</v>
      </c>
      <c r="N19" s="157">
        <v>42505</v>
      </c>
      <c r="O19" s="10">
        <v>42506</v>
      </c>
      <c r="P19" s="4"/>
      <c r="Q19" s="4"/>
      <c r="R19" s="4"/>
      <c r="S19" s="9"/>
      <c r="T19" s="119">
        <f>O19</f>
        <v>42506</v>
      </c>
      <c r="U19" s="119" t="s">
        <v>47</v>
      </c>
      <c r="V19" s="158"/>
      <c r="W19" s="13" t="s">
        <v>61</v>
      </c>
      <c r="X19" s="14"/>
      <c r="Y19" s="14"/>
      <c r="Z19" s="14"/>
      <c r="AA19" s="15"/>
      <c r="AB19" s="16" t="s">
        <v>70</v>
      </c>
      <c r="AC19" s="16" t="s">
        <v>61</v>
      </c>
      <c r="AD19" s="16"/>
      <c r="AE19" s="16"/>
      <c r="AF19" s="159">
        <v>2</v>
      </c>
      <c r="AG19" s="159"/>
      <c r="AH19" s="127">
        <f t="shared" si="3"/>
        <v>2</v>
      </c>
      <c r="AI19" s="127" t="s">
        <v>47</v>
      </c>
      <c r="AJ19" s="127">
        <f t="shared" si="4"/>
        <v>2</v>
      </c>
      <c r="AK19" s="127"/>
      <c r="AL19" s="127" t="b">
        <f t="shared" si="5"/>
        <v>1</v>
      </c>
      <c r="AM19" s="161">
        <v>23</v>
      </c>
      <c r="AN19" s="129">
        <f t="shared" si="1"/>
        <v>2.1311999999999998</v>
      </c>
      <c r="AO19" s="26">
        <v>23</v>
      </c>
      <c r="AP19" s="129">
        <f t="shared" si="6"/>
        <v>2.1311999999999998</v>
      </c>
      <c r="AQ19" s="26"/>
      <c r="AR19" s="129" t="str">
        <f t="shared" si="7"/>
        <v/>
      </c>
      <c r="AS19" s="26"/>
      <c r="AT19" s="129" t="str">
        <f t="shared" si="8"/>
        <v/>
      </c>
      <c r="AU19" s="131">
        <f t="shared" si="11"/>
        <v>164.09529463951617</v>
      </c>
      <c r="AV19" s="131" t="str">
        <f t="shared" si="9"/>
        <v>ok</v>
      </c>
      <c r="AW19" s="131"/>
      <c r="AX19" s="162"/>
      <c r="AY19" s="26">
        <f>'[1]2016_match_seeds'!D16</f>
        <v>0</v>
      </c>
      <c r="AZ19" s="134" t="b">
        <f t="shared" si="10"/>
        <v>1</v>
      </c>
      <c r="BA19" s="135"/>
      <c r="BB19" s="8">
        <f>'[1]2016_match_seeds'!E16</f>
        <v>0</v>
      </c>
      <c r="BC19" s="8">
        <f>'[1]2016_match_seeds'!F16</f>
        <v>0</v>
      </c>
      <c r="BD19" s="3"/>
      <c r="BE19" s="3"/>
      <c r="BF19" s="3">
        <v>1</v>
      </c>
      <c r="BG19" s="23">
        <v>0.5</v>
      </c>
      <c r="BH19" s="28" t="s">
        <v>71</v>
      </c>
    </row>
    <row r="20" spans="1:67" ht="14.4" hidden="1" x14ac:dyDescent="0.3">
      <c r="A20" s="155">
        <v>18</v>
      </c>
      <c r="B20" s="155"/>
      <c r="C20" s="3"/>
      <c r="D20" s="108">
        <v>42495</v>
      </c>
      <c r="E20" s="19">
        <v>1</v>
      </c>
      <c r="F20" s="6">
        <v>1</v>
      </c>
      <c r="G20" s="111">
        <f t="shared" si="2"/>
        <v>1</v>
      </c>
      <c r="H20" s="156">
        <v>1</v>
      </c>
      <c r="I20" s="3"/>
      <c r="J20" s="3"/>
      <c r="K20" s="3"/>
      <c r="L20" s="3"/>
      <c r="M20" s="115">
        <f t="shared" si="0"/>
        <v>1</v>
      </c>
      <c r="N20" s="157">
        <v>42504</v>
      </c>
      <c r="O20" s="10">
        <v>42501</v>
      </c>
      <c r="P20" s="4"/>
      <c r="Q20" s="4"/>
      <c r="R20" s="4"/>
      <c r="S20" s="9">
        <v>42501</v>
      </c>
      <c r="T20" s="119">
        <f t="shared" ref="T20:T56" si="13">IF(ISBLANK(S20),"NA",S20)</f>
        <v>42501</v>
      </c>
      <c r="U20" s="119" t="s">
        <v>47</v>
      </c>
      <c r="V20" s="158"/>
      <c r="W20" s="13" t="s">
        <v>61</v>
      </c>
      <c r="X20" s="14" t="s">
        <v>48</v>
      </c>
      <c r="Y20" s="14"/>
      <c r="Z20" s="14"/>
      <c r="AA20" s="15" t="s">
        <v>72</v>
      </c>
      <c r="AB20" s="16" t="s">
        <v>48</v>
      </c>
      <c r="AC20" s="16"/>
      <c r="AD20" s="16"/>
      <c r="AE20" s="16"/>
      <c r="AF20" s="159">
        <v>4</v>
      </c>
      <c r="AG20" s="159"/>
      <c r="AH20" s="127">
        <f t="shared" si="3"/>
        <v>4</v>
      </c>
      <c r="AI20" s="127" t="s">
        <v>47</v>
      </c>
      <c r="AJ20" s="127">
        <f t="shared" si="4"/>
        <v>1</v>
      </c>
      <c r="AK20" s="127"/>
      <c r="AL20" s="127" t="b">
        <f t="shared" si="5"/>
        <v>1</v>
      </c>
      <c r="AM20" s="161">
        <v>18</v>
      </c>
      <c r="AN20" s="129">
        <f t="shared" si="1"/>
        <v>1.8462000000000001</v>
      </c>
      <c r="AO20" s="7"/>
      <c r="AP20" s="129" t="str">
        <f t="shared" si="6"/>
        <v/>
      </c>
      <c r="AQ20" s="7"/>
      <c r="AR20" s="129" t="str">
        <f t="shared" si="7"/>
        <v/>
      </c>
      <c r="AS20" s="7"/>
      <c r="AT20" s="129" t="str">
        <f t="shared" si="8"/>
        <v/>
      </c>
      <c r="AU20" s="131">
        <f t="shared" si="11"/>
        <v>48.185889429597808</v>
      </c>
      <c r="AV20" s="131" t="str">
        <f t="shared" si="9"/>
        <v>ok</v>
      </c>
      <c r="AW20" s="131"/>
      <c r="AX20" s="162">
        <v>1</v>
      </c>
      <c r="AY20" s="26">
        <f>'[1]2016_match_seeds'!D17</f>
        <v>1</v>
      </c>
      <c r="AZ20" s="134" t="b">
        <f t="shared" si="10"/>
        <v>1</v>
      </c>
      <c r="BA20" s="135"/>
      <c r="BB20" s="8">
        <f>'[1]2016_match_seeds'!E17</f>
        <v>5</v>
      </c>
      <c r="BC20" s="8">
        <f>'[1]2016_match_seeds'!F17</f>
        <v>0</v>
      </c>
      <c r="BD20" s="3"/>
      <c r="BE20" s="3"/>
      <c r="BF20" s="3"/>
      <c r="BG20" s="23">
        <v>0</v>
      </c>
      <c r="BH20" s="28"/>
    </row>
    <row r="21" spans="1:67" ht="14.4" hidden="1" x14ac:dyDescent="0.3">
      <c r="A21" s="155">
        <v>19</v>
      </c>
      <c r="B21" s="155"/>
      <c r="C21" s="3"/>
      <c r="D21" s="108">
        <v>42495</v>
      </c>
      <c r="E21" s="163"/>
      <c r="F21" s="169"/>
      <c r="G21" s="111">
        <f t="shared" si="2"/>
        <v>0</v>
      </c>
      <c r="H21" s="156"/>
      <c r="I21" s="3"/>
      <c r="J21" s="3"/>
      <c r="K21" s="3"/>
      <c r="L21" s="3"/>
      <c r="M21" s="115">
        <f t="shared" si="0"/>
        <v>0</v>
      </c>
      <c r="N21" s="164"/>
      <c r="O21" s="3"/>
      <c r="P21" s="10"/>
      <c r="Q21" s="10"/>
      <c r="R21" s="10"/>
      <c r="S21" s="9"/>
      <c r="T21" s="119" t="str">
        <f t="shared" si="13"/>
        <v>NA</v>
      </c>
      <c r="U21" s="119" t="s">
        <v>58</v>
      </c>
      <c r="V21" s="158"/>
      <c r="W21" s="14"/>
      <c r="X21" s="14"/>
      <c r="Y21" s="13"/>
      <c r="Z21" s="14"/>
      <c r="AA21" s="15"/>
      <c r="AB21" s="16"/>
      <c r="AC21" s="16"/>
      <c r="AD21" s="16"/>
      <c r="AE21" s="16"/>
      <c r="AF21" s="159"/>
      <c r="AG21" s="159"/>
      <c r="AH21" s="127" t="str">
        <f t="shared" si="3"/>
        <v>NA</v>
      </c>
      <c r="AI21" s="127" t="s">
        <v>58</v>
      </c>
      <c r="AJ21" s="127">
        <f t="shared" si="4"/>
        <v>0</v>
      </c>
      <c r="AK21" s="127"/>
      <c r="AL21" s="127" t="b">
        <f t="shared" si="5"/>
        <v>1</v>
      </c>
      <c r="AM21" s="20"/>
      <c r="AN21" s="129" t="str">
        <f t="shared" si="1"/>
        <v/>
      </c>
      <c r="AO21" s="7"/>
      <c r="AP21" s="129" t="str">
        <f t="shared" si="6"/>
        <v/>
      </c>
      <c r="AQ21" s="7"/>
      <c r="AR21" s="129" t="str">
        <f t="shared" si="7"/>
        <v/>
      </c>
      <c r="AS21" s="7"/>
      <c r="AT21" s="129" t="str">
        <f t="shared" si="8"/>
        <v/>
      </c>
      <c r="AU21" s="131" t="str">
        <f t="shared" si="11"/>
        <v>NA</v>
      </c>
      <c r="AV21" s="131" t="s">
        <v>58</v>
      </c>
      <c r="AW21" s="131"/>
      <c r="AX21" s="162"/>
      <c r="AY21" s="26">
        <f>'[1]2016_match_seeds'!D18</f>
        <v>0</v>
      </c>
      <c r="AZ21" s="134" t="b">
        <f t="shared" si="10"/>
        <v>1</v>
      </c>
      <c r="BA21" s="135"/>
      <c r="BB21" s="22">
        <f>'[1]2016_match_seeds'!E18</f>
        <v>0</v>
      </c>
      <c r="BC21" s="22">
        <f>'[1]2016_match_seeds'!F18</f>
        <v>0</v>
      </c>
      <c r="BD21" s="7"/>
      <c r="BE21" s="7"/>
      <c r="BF21" s="7"/>
      <c r="BG21" s="23" t="s">
        <v>58</v>
      </c>
      <c r="BH21" s="170"/>
      <c r="BI21" s="153"/>
      <c r="BJ21" s="153"/>
      <c r="BK21" s="153"/>
      <c r="BL21" s="153"/>
      <c r="BM21" s="153"/>
    </row>
    <row r="22" spans="1:67" ht="14.4" hidden="1" x14ac:dyDescent="0.3">
      <c r="A22" s="155">
        <v>20</v>
      </c>
      <c r="B22" s="155"/>
      <c r="C22" s="3"/>
      <c r="D22" s="108">
        <v>42495</v>
      </c>
      <c r="E22" s="19">
        <v>1</v>
      </c>
      <c r="F22" s="135">
        <v>1</v>
      </c>
      <c r="G22" s="111">
        <f t="shared" si="2"/>
        <v>1</v>
      </c>
      <c r="H22" s="156">
        <v>2</v>
      </c>
      <c r="I22" s="169">
        <v>2</v>
      </c>
      <c r="J22" s="114"/>
      <c r="K22" s="3"/>
      <c r="L22" s="3"/>
      <c r="M22" s="115">
        <f t="shared" si="0"/>
        <v>2</v>
      </c>
      <c r="N22" s="157">
        <v>42504</v>
      </c>
      <c r="O22" s="171">
        <v>42501</v>
      </c>
      <c r="P22" s="10"/>
      <c r="Q22" s="10"/>
      <c r="R22" s="10"/>
      <c r="S22" s="9">
        <v>42501</v>
      </c>
      <c r="T22" s="119">
        <f t="shared" si="13"/>
        <v>42501</v>
      </c>
      <c r="U22" s="119" t="s">
        <v>47</v>
      </c>
      <c r="V22" s="158"/>
      <c r="W22" s="14">
        <v>0</v>
      </c>
      <c r="X22" s="14">
        <v>8</v>
      </c>
      <c r="Y22" s="13">
        <v>12</v>
      </c>
      <c r="Z22" s="14">
        <v>15</v>
      </c>
      <c r="AA22" s="15" t="s">
        <v>56</v>
      </c>
      <c r="AB22" s="16" t="s">
        <v>65</v>
      </c>
      <c r="AC22" s="16" t="s">
        <v>49</v>
      </c>
      <c r="AD22" s="16" t="s">
        <v>49</v>
      </c>
      <c r="AE22" s="16"/>
      <c r="AF22" s="159">
        <v>15</v>
      </c>
      <c r="AG22" s="159"/>
      <c r="AH22" s="127">
        <f t="shared" si="3"/>
        <v>15</v>
      </c>
      <c r="AI22" s="127" t="s">
        <v>47</v>
      </c>
      <c r="AJ22" s="127">
        <f t="shared" si="4"/>
        <v>2</v>
      </c>
      <c r="AK22" s="127"/>
      <c r="AL22" s="127" t="b">
        <f t="shared" si="5"/>
        <v>1</v>
      </c>
      <c r="AM22" s="161">
        <v>25</v>
      </c>
      <c r="AN22" s="129">
        <f t="shared" si="1"/>
        <v>2.2452000000000005</v>
      </c>
      <c r="AO22" s="26">
        <v>25</v>
      </c>
      <c r="AP22" s="129">
        <f t="shared" si="6"/>
        <v>2.2452000000000005</v>
      </c>
      <c r="AQ22" s="26"/>
      <c r="AR22" s="129" t="str">
        <f t="shared" si="7"/>
        <v/>
      </c>
      <c r="AS22" s="26"/>
      <c r="AT22" s="129" t="str">
        <f t="shared" si="8"/>
        <v/>
      </c>
      <c r="AU22" s="131">
        <f t="shared" si="11"/>
        <v>197.95658487219418</v>
      </c>
      <c r="AV22" s="131" t="str">
        <f t="shared" si="9"/>
        <v>ok</v>
      </c>
      <c r="AW22" s="131"/>
      <c r="AX22" s="162">
        <v>5</v>
      </c>
      <c r="AY22" s="26">
        <f>'[1]2016_match_seeds'!D19</f>
        <v>5</v>
      </c>
      <c r="AZ22" s="134" t="b">
        <f t="shared" si="10"/>
        <v>1</v>
      </c>
      <c r="BA22" s="135"/>
      <c r="BB22" s="22">
        <f>'[1]2016_match_seeds'!E19</f>
        <v>19</v>
      </c>
      <c r="BC22" s="22">
        <f>'[1]2016_match_seeds'!F19</f>
        <v>5</v>
      </c>
      <c r="BD22" s="7"/>
      <c r="BE22" s="7"/>
      <c r="BF22" s="7"/>
      <c r="BG22" s="23">
        <v>0</v>
      </c>
      <c r="BH22" s="28"/>
      <c r="BI22" s="153"/>
      <c r="BJ22" s="153"/>
      <c r="BK22" s="153"/>
      <c r="BL22" s="153"/>
      <c r="BM22" s="153"/>
    </row>
    <row r="23" spans="1:67" ht="14.4" hidden="1" x14ac:dyDescent="0.3">
      <c r="A23" s="155">
        <v>21</v>
      </c>
      <c r="B23" s="155"/>
      <c r="C23" s="3"/>
      <c r="D23" s="108">
        <v>42495</v>
      </c>
      <c r="E23" s="23">
        <v>1</v>
      </c>
      <c r="F23" s="135">
        <v>1</v>
      </c>
      <c r="G23" s="111">
        <f t="shared" si="2"/>
        <v>1</v>
      </c>
      <c r="H23" s="156">
        <v>4</v>
      </c>
      <c r="I23" s="169">
        <v>4</v>
      </c>
      <c r="J23" s="114"/>
      <c r="K23" s="3"/>
      <c r="L23" s="3"/>
      <c r="M23" s="115">
        <f t="shared" si="0"/>
        <v>4</v>
      </c>
      <c r="N23" s="157">
        <v>42502</v>
      </c>
      <c r="O23" s="171">
        <v>42502</v>
      </c>
      <c r="P23" s="10"/>
      <c r="Q23" s="10"/>
      <c r="R23" s="10"/>
      <c r="S23" s="9">
        <v>42502</v>
      </c>
      <c r="T23" s="119">
        <f t="shared" si="13"/>
        <v>42502</v>
      </c>
      <c r="U23" s="119" t="s">
        <v>47</v>
      </c>
      <c r="V23" s="158"/>
      <c r="W23" s="14">
        <v>0</v>
      </c>
      <c r="X23" s="14">
        <v>12</v>
      </c>
      <c r="Y23" s="13">
        <v>32</v>
      </c>
      <c r="Z23" s="14">
        <v>45</v>
      </c>
      <c r="AA23" s="15" t="s">
        <v>73</v>
      </c>
      <c r="AB23" s="16" t="s">
        <v>74</v>
      </c>
      <c r="AC23" s="16" t="s">
        <v>75</v>
      </c>
      <c r="AD23" s="16" t="s">
        <v>76</v>
      </c>
      <c r="AE23" s="16" t="s">
        <v>76</v>
      </c>
      <c r="AF23" s="159">
        <v>46</v>
      </c>
      <c r="AG23" s="159"/>
      <c r="AH23" s="127">
        <f t="shared" si="3"/>
        <v>46</v>
      </c>
      <c r="AI23" s="127" t="s">
        <v>47</v>
      </c>
      <c r="AJ23" s="127">
        <v>4</v>
      </c>
      <c r="AK23" s="166">
        <f t="shared" ref="AK23:AK24" si="14">M23</f>
        <v>4</v>
      </c>
      <c r="AL23" s="127" t="b">
        <f t="shared" si="5"/>
        <v>1</v>
      </c>
      <c r="AM23" s="161">
        <v>31</v>
      </c>
      <c r="AN23" s="129">
        <f t="shared" si="1"/>
        <v>2.5872000000000002</v>
      </c>
      <c r="AO23" s="7"/>
      <c r="AP23" s="129" t="str">
        <f t="shared" si="6"/>
        <v/>
      </c>
      <c r="AQ23" s="7"/>
      <c r="AR23" s="129" t="str">
        <f t="shared" si="7"/>
        <v/>
      </c>
      <c r="AS23" s="7"/>
      <c r="AT23" s="129" t="str">
        <f t="shared" si="8"/>
        <v/>
      </c>
      <c r="AU23" s="131">
        <f t="shared" si="11"/>
        <v>651.88587614331732</v>
      </c>
      <c r="AV23" s="131" t="s">
        <v>77</v>
      </c>
      <c r="AW23" s="167" t="s">
        <v>78</v>
      </c>
      <c r="AX23" s="162">
        <v>8</v>
      </c>
      <c r="AY23" s="26">
        <f>'[1]2016_match_seeds'!D20</f>
        <v>8</v>
      </c>
      <c r="AZ23" s="134" t="b">
        <f t="shared" si="10"/>
        <v>1</v>
      </c>
      <c r="BA23" s="135"/>
      <c r="BB23" s="22">
        <f>'[1]2016_match_seeds'!E20</f>
        <v>43</v>
      </c>
      <c r="BC23" s="22">
        <f>'[1]2016_match_seeds'!F20</f>
        <v>10</v>
      </c>
      <c r="BD23" s="7"/>
      <c r="BE23" s="7"/>
      <c r="BF23" s="7"/>
      <c r="BG23" s="23">
        <v>0</v>
      </c>
      <c r="BH23" s="170"/>
      <c r="BI23" s="153"/>
      <c r="BJ23" s="153"/>
      <c r="BK23" s="153"/>
      <c r="BL23" s="153"/>
      <c r="BM23" s="153"/>
    </row>
    <row r="24" spans="1:67" ht="14.4" hidden="1" x14ac:dyDescent="0.3">
      <c r="A24" s="155">
        <v>22</v>
      </c>
      <c r="B24" s="155"/>
      <c r="C24" s="172"/>
      <c r="D24" s="108">
        <v>42495</v>
      </c>
      <c r="E24" s="19">
        <v>1</v>
      </c>
      <c r="F24" s="169">
        <v>1</v>
      </c>
      <c r="G24" s="111">
        <f t="shared" si="2"/>
        <v>1</v>
      </c>
      <c r="H24" s="156">
        <v>4</v>
      </c>
      <c r="I24" s="172">
        <v>5</v>
      </c>
      <c r="J24" s="172"/>
      <c r="K24" s="172"/>
      <c r="L24" s="172"/>
      <c r="M24" s="115">
        <f t="shared" si="0"/>
        <v>5</v>
      </c>
      <c r="N24" s="173">
        <v>42505</v>
      </c>
      <c r="O24" s="108">
        <v>42501</v>
      </c>
      <c r="P24" s="108"/>
      <c r="Q24" s="108"/>
      <c r="R24" s="108"/>
      <c r="S24" s="174">
        <v>42501</v>
      </c>
      <c r="T24" s="119">
        <f t="shared" si="13"/>
        <v>42501</v>
      </c>
      <c r="U24" s="119" t="s">
        <v>47</v>
      </c>
      <c r="V24" s="175"/>
      <c r="W24" s="176" t="s">
        <v>61</v>
      </c>
      <c r="X24" s="176" t="s">
        <v>62</v>
      </c>
      <c r="Y24" s="176" t="s">
        <v>62</v>
      </c>
      <c r="Z24" s="176"/>
      <c r="AA24" s="177" t="s">
        <v>79</v>
      </c>
      <c r="AB24" s="178" t="s">
        <v>62</v>
      </c>
      <c r="AC24" s="178"/>
      <c r="AD24" s="178"/>
      <c r="AE24" s="178"/>
      <c r="AF24" s="159">
        <v>3</v>
      </c>
      <c r="AG24" s="159"/>
      <c r="AH24" s="127">
        <f t="shared" si="3"/>
        <v>3</v>
      </c>
      <c r="AI24" s="127" t="s">
        <v>47</v>
      </c>
      <c r="AJ24" s="127">
        <v>5</v>
      </c>
      <c r="AK24" s="166">
        <f t="shared" si="14"/>
        <v>5</v>
      </c>
      <c r="AL24" s="127" t="b">
        <f t="shared" si="5"/>
        <v>1</v>
      </c>
      <c r="AM24" s="179">
        <v>25</v>
      </c>
      <c r="AN24" s="129">
        <f t="shared" si="1"/>
        <v>2.2452000000000005</v>
      </c>
      <c r="AO24" s="180"/>
      <c r="AP24" s="129" t="str">
        <f t="shared" si="6"/>
        <v/>
      </c>
      <c r="AQ24" s="180"/>
      <c r="AR24" s="129" t="str">
        <f t="shared" si="7"/>
        <v/>
      </c>
      <c r="AS24" s="180"/>
      <c r="AT24" s="129" t="str">
        <f t="shared" si="8"/>
        <v/>
      </c>
      <c r="AU24" s="131">
        <f t="shared" si="11"/>
        <v>494.89146218048546</v>
      </c>
      <c r="AV24" s="131" t="s">
        <v>77</v>
      </c>
      <c r="AW24" s="167" t="s">
        <v>80</v>
      </c>
      <c r="AX24" s="181"/>
      <c r="AY24" s="169">
        <f>'[1]2016_match_seeds'!D21</f>
        <v>0</v>
      </c>
      <c r="AZ24" s="134" t="b">
        <f t="shared" si="10"/>
        <v>1</v>
      </c>
      <c r="BA24" s="135"/>
      <c r="BB24" s="182">
        <f>'[1]2016_match_seeds'!E21</f>
        <v>0</v>
      </c>
      <c r="BC24" s="182">
        <f>'[1]2016_match_seeds'!F21</f>
        <v>0</v>
      </c>
      <c r="BD24" s="172"/>
      <c r="BE24" s="172"/>
      <c r="BF24" s="172"/>
      <c r="BG24" s="19">
        <v>1</v>
      </c>
      <c r="BH24" s="168" t="s">
        <v>81</v>
      </c>
    </row>
    <row r="25" spans="1:67" ht="15" hidden="1" thickBot="1" x14ac:dyDescent="0.35">
      <c r="A25" s="107">
        <v>23</v>
      </c>
      <c r="B25" s="107"/>
      <c r="D25" s="108">
        <v>42495</v>
      </c>
      <c r="E25" s="109">
        <v>1</v>
      </c>
      <c r="F25" s="110">
        <v>1</v>
      </c>
      <c r="G25" s="111">
        <f t="shared" si="2"/>
        <v>1</v>
      </c>
      <c r="H25" s="146">
        <v>1</v>
      </c>
      <c r="I25" s="135">
        <v>1</v>
      </c>
      <c r="J25" s="114"/>
      <c r="K25" s="114"/>
      <c r="L25" s="114"/>
      <c r="M25" s="115">
        <f t="shared" si="0"/>
        <v>1</v>
      </c>
      <c r="N25" s="116">
        <v>42503</v>
      </c>
      <c r="O25" s="117"/>
      <c r="P25" s="117"/>
      <c r="Q25" s="117"/>
      <c r="R25" s="117"/>
      <c r="S25" s="118">
        <v>42500</v>
      </c>
      <c r="T25" s="119">
        <f t="shared" si="13"/>
        <v>42500</v>
      </c>
      <c r="U25" s="119" t="s">
        <v>47</v>
      </c>
      <c r="V25" s="120"/>
      <c r="W25" s="122">
        <v>1</v>
      </c>
      <c r="X25" s="122"/>
      <c r="Y25" s="122"/>
      <c r="Z25" s="122"/>
      <c r="AA25" s="142">
        <v>12</v>
      </c>
      <c r="AB25" s="125">
        <v>7</v>
      </c>
      <c r="AC25" s="125"/>
      <c r="AD25" s="125"/>
      <c r="AE25" s="125"/>
      <c r="AF25" s="126"/>
      <c r="AG25" s="126"/>
      <c r="AH25" s="148">
        <v>7</v>
      </c>
      <c r="AI25" s="160" t="s">
        <v>47</v>
      </c>
      <c r="AJ25" s="127">
        <f t="shared" si="4"/>
        <v>1</v>
      </c>
      <c r="AK25" s="127"/>
      <c r="AL25" s="127" t="b">
        <f t="shared" si="5"/>
        <v>1</v>
      </c>
      <c r="AM25" s="146">
        <v>26</v>
      </c>
      <c r="AN25" s="129">
        <f t="shared" si="1"/>
        <v>2.3022</v>
      </c>
      <c r="AO25" s="144"/>
      <c r="AP25" s="129" t="str">
        <f t="shared" si="6"/>
        <v/>
      </c>
      <c r="AQ25" s="144"/>
      <c r="AR25" s="129" t="str">
        <f t="shared" si="7"/>
        <v/>
      </c>
      <c r="AS25" s="144"/>
      <c r="AT25" s="129" t="str">
        <f t="shared" si="8"/>
        <v/>
      </c>
      <c r="AU25" s="131">
        <f t="shared" si="11"/>
        <v>108.23041619294305</v>
      </c>
      <c r="AV25" s="131" t="str">
        <f t="shared" si="9"/>
        <v>ok</v>
      </c>
      <c r="AW25" s="131"/>
      <c r="AY25" s="133">
        <f>'[1]2016_match_seeds'!D22</f>
        <v>0</v>
      </c>
      <c r="AZ25" s="134" t="b">
        <f t="shared" si="10"/>
        <v>1</v>
      </c>
      <c r="BA25" s="135"/>
      <c r="BB25" s="134">
        <f>'[1]2016_match_seeds'!E22</f>
        <v>0</v>
      </c>
      <c r="BC25" s="134">
        <f>'[1]2016_match_seeds'!F22</f>
        <v>0</v>
      </c>
      <c r="BF25" s="135">
        <v>1</v>
      </c>
      <c r="BG25" s="136">
        <v>1</v>
      </c>
      <c r="BH25" s="183" t="s">
        <v>82</v>
      </c>
    </row>
    <row r="26" spans="1:67" ht="14.4" hidden="1" x14ac:dyDescent="0.3">
      <c r="A26" s="150">
        <v>24</v>
      </c>
      <c r="B26" s="150"/>
      <c r="C26" s="114"/>
      <c r="D26" s="108">
        <v>42495</v>
      </c>
      <c r="E26" s="135"/>
      <c r="F26" s="135">
        <v>0</v>
      </c>
      <c r="G26" s="111">
        <f t="shared" si="2"/>
        <v>0</v>
      </c>
      <c r="H26" s="112"/>
      <c r="I26" s="135"/>
      <c r="J26" s="114"/>
      <c r="K26" s="114"/>
      <c r="L26" s="114"/>
      <c r="M26" s="115">
        <f t="shared" si="0"/>
        <v>0</v>
      </c>
      <c r="N26" s="141"/>
      <c r="O26" s="152"/>
      <c r="P26" s="152"/>
      <c r="Q26" s="152"/>
      <c r="R26" s="152"/>
      <c r="S26" s="118"/>
      <c r="T26" s="119" t="str">
        <f t="shared" si="13"/>
        <v>NA</v>
      </c>
      <c r="U26" s="119" t="s">
        <v>58</v>
      </c>
      <c r="V26" s="120"/>
      <c r="W26" s="122"/>
      <c r="X26" s="122"/>
      <c r="Y26" s="122"/>
      <c r="Z26" s="122"/>
      <c r="AA26" s="142"/>
      <c r="AB26" s="125"/>
      <c r="AC26" s="125"/>
      <c r="AD26" s="125"/>
      <c r="AE26" s="125"/>
      <c r="AF26" s="126"/>
      <c r="AG26" s="126"/>
      <c r="AH26" s="127" t="str">
        <f t="shared" si="3"/>
        <v>NA</v>
      </c>
      <c r="AI26" s="127" t="s">
        <v>58</v>
      </c>
      <c r="AJ26" s="127">
        <f t="shared" si="4"/>
        <v>0</v>
      </c>
      <c r="AK26" s="127"/>
      <c r="AL26" s="127" t="b">
        <f t="shared" si="5"/>
        <v>1</v>
      </c>
      <c r="AM26" s="112"/>
      <c r="AN26" s="129" t="str">
        <f t="shared" si="1"/>
        <v/>
      </c>
      <c r="AO26" s="144"/>
      <c r="AP26" s="129" t="str">
        <f t="shared" si="6"/>
        <v/>
      </c>
      <c r="AQ26" s="144"/>
      <c r="AR26" s="129" t="str">
        <f t="shared" si="7"/>
        <v/>
      </c>
      <c r="AS26" s="144"/>
      <c r="AT26" s="129" t="str">
        <f t="shared" si="8"/>
        <v/>
      </c>
      <c r="AU26" s="131" t="str">
        <f t="shared" si="11"/>
        <v>NA</v>
      </c>
      <c r="AV26" s="131" t="s">
        <v>58</v>
      </c>
      <c r="AW26" s="131"/>
      <c r="AY26" s="133">
        <f>'[1]2016_match_seeds'!D23</f>
        <v>0</v>
      </c>
      <c r="AZ26" s="134" t="b">
        <f t="shared" si="10"/>
        <v>1</v>
      </c>
      <c r="BA26" s="135"/>
      <c r="BB26" s="134">
        <f>'[1]2016_match_seeds'!E23</f>
        <v>0</v>
      </c>
      <c r="BC26" s="134">
        <f>'[1]2016_match_seeds'!F23</f>
        <v>0</v>
      </c>
      <c r="BF26" s="135"/>
      <c r="BG26" s="136" t="s">
        <v>58</v>
      </c>
      <c r="BH26" s="145"/>
      <c r="BI26" s="153"/>
      <c r="BJ26" s="153"/>
      <c r="BK26" s="153"/>
      <c r="BL26" s="153"/>
      <c r="BM26" s="153"/>
    </row>
    <row r="27" spans="1:67" ht="14.4" hidden="1" x14ac:dyDescent="0.3">
      <c r="A27" s="150">
        <v>25</v>
      </c>
      <c r="B27" s="150"/>
      <c r="C27" s="114"/>
      <c r="D27" s="108">
        <v>42495</v>
      </c>
      <c r="E27" s="135"/>
      <c r="F27" s="135">
        <v>0</v>
      </c>
      <c r="G27" s="111">
        <f t="shared" si="2"/>
        <v>0</v>
      </c>
      <c r="H27" s="112"/>
      <c r="I27" s="135"/>
      <c r="J27" s="114"/>
      <c r="K27" s="114"/>
      <c r="L27" s="114"/>
      <c r="M27" s="115">
        <f t="shared" si="0"/>
        <v>0</v>
      </c>
      <c r="N27" s="141"/>
      <c r="O27" s="152"/>
      <c r="P27" s="152"/>
      <c r="Q27" s="152"/>
      <c r="R27" s="152"/>
      <c r="S27" s="118"/>
      <c r="T27" s="119" t="str">
        <f t="shared" si="13"/>
        <v>NA</v>
      </c>
      <c r="U27" s="119" t="s">
        <v>58</v>
      </c>
      <c r="V27" s="120"/>
      <c r="W27" s="122"/>
      <c r="X27" s="122"/>
      <c r="Y27" s="122"/>
      <c r="Z27" s="122"/>
      <c r="AA27" s="142"/>
      <c r="AB27" s="125"/>
      <c r="AC27" s="125"/>
      <c r="AD27" s="125"/>
      <c r="AE27" s="125"/>
      <c r="AF27" s="126"/>
      <c r="AG27" s="126"/>
      <c r="AH27" s="127" t="str">
        <f t="shared" si="3"/>
        <v>NA</v>
      </c>
      <c r="AI27" s="127" t="s">
        <v>58</v>
      </c>
      <c r="AJ27" s="127">
        <f t="shared" si="4"/>
        <v>0</v>
      </c>
      <c r="AK27" s="127"/>
      <c r="AL27" s="127" t="b">
        <f t="shared" si="5"/>
        <v>1</v>
      </c>
      <c r="AM27" s="112"/>
      <c r="AN27" s="129" t="str">
        <f t="shared" si="1"/>
        <v/>
      </c>
      <c r="AO27" s="144"/>
      <c r="AP27" s="129" t="str">
        <f t="shared" si="6"/>
        <v/>
      </c>
      <c r="AQ27" s="144"/>
      <c r="AR27" s="129" t="str">
        <f t="shared" si="7"/>
        <v/>
      </c>
      <c r="AS27" s="144"/>
      <c r="AT27" s="129" t="str">
        <f t="shared" si="8"/>
        <v/>
      </c>
      <c r="AU27" s="131" t="str">
        <f t="shared" si="11"/>
        <v>NA</v>
      </c>
      <c r="AV27" s="131" t="s">
        <v>58</v>
      </c>
      <c r="AW27" s="131"/>
      <c r="AY27" s="133">
        <f>'[1]2016_match_seeds'!D24</f>
        <v>0</v>
      </c>
      <c r="AZ27" s="134" t="b">
        <f t="shared" si="10"/>
        <v>1</v>
      </c>
      <c r="BA27" s="135"/>
      <c r="BB27" s="134">
        <f>'[1]2016_match_seeds'!E24</f>
        <v>0</v>
      </c>
      <c r="BC27" s="134">
        <f>'[1]2016_match_seeds'!F24</f>
        <v>0</v>
      </c>
      <c r="BF27" s="135"/>
      <c r="BG27" s="136" t="s">
        <v>58</v>
      </c>
      <c r="BH27" s="145"/>
      <c r="BI27" s="153"/>
      <c r="BJ27" s="153"/>
      <c r="BK27" s="153"/>
      <c r="BL27" s="153"/>
      <c r="BM27" s="153"/>
    </row>
    <row r="28" spans="1:67" ht="14.4" hidden="1" x14ac:dyDescent="0.3">
      <c r="A28" s="150">
        <v>26</v>
      </c>
      <c r="B28" s="150"/>
      <c r="C28" s="114"/>
      <c r="D28" s="108">
        <v>42495</v>
      </c>
      <c r="E28" s="134">
        <v>1</v>
      </c>
      <c r="F28" s="135">
        <v>1</v>
      </c>
      <c r="G28" s="111">
        <f t="shared" si="2"/>
        <v>1</v>
      </c>
      <c r="H28" s="128">
        <v>2</v>
      </c>
      <c r="I28" s="135">
        <v>2</v>
      </c>
      <c r="J28" s="114"/>
      <c r="K28" s="114"/>
      <c r="L28" s="114"/>
      <c r="M28" s="115">
        <f t="shared" si="0"/>
        <v>2</v>
      </c>
      <c r="N28" s="116">
        <v>42506</v>
      </c>
      <c r="O28" s="152">
        <v>42505</v>
      </c>
      <c r="P28" s="152"/>
      <c r="Q28" s="152"/>
      <c r="R28" s="152"/>
      <c r="S28" s="118">
        <v>42505</v>
      </c>
      <c r="T28" s="119">
        <f t="shared" si="13"/>
        <v>42505</v>
      </c>
      <c r="U28" s="119" t="s">
        <v>47</v>
      </c>
      <c r="V28" s="120"/>
      <c r="W28" s="122">
        <v>0</v>
      </c>
      <c r="X28" s="122">
        <v>1</v>
      </c>
      <c r="Y28" s="122">
        <v>6</v>
      </c>
      <c r="Z28" s="122">
        <v>10</v>
      </c>
      <c r="AA28" s="142">
        <v>15</v>
      </c>
      <c r="AB28" s="125">
        <v>12</v>
      </c>
      <c r="AC28" s="125">
        <v>13</v>
      </c>
      <c r="AD28" s="125">
        <v>13</v>
      </c>
      <c r="AE28" s="125"/>
      <c r="AF28" s="138">
        <v>13</v>
      </c>
      <c r="AG28" s="126"/>
      <c r="AH28" s="127">
        <f t="shared" si="3"/>
        <v>13</v>
      </c>
      <c r="AI28" s="127" t="s">
        <v>47</v>
      </c>
      <c r="AJ28" s="127">
        <f t="shared" si="4"/>
        <v>2</v>
      </c>
      <c r="AK28" s="127"/>
      <c r="AL28" s="127" t="b">
        <f t="shared" si="5"/>
        <v>1</v>
      </c>
      <c r="AM28" s="128">
        <v>30</v>
      </c>
      <c r="AN28" s="129">
        <f t="shared" si="1"/>
        <v>2.5302000000000002</v>
      </c>
      <c r="AO28" s="139">
        <v>30</v>
      </c>
      <c r="AP28" s="129">
        <f t="shared" si="6"/>
        <v>2.5302000000000002</v>
      </c>
      <c r="AQ28" s="139"/>
      <c r="AR28" s="129" t="str">
        <f t="shared" si="7"/>
        <v/>
      </c>
      <c r="AS28" s="139"/>
      <c r="AT28" s="129" t="str">
        <f t="shared" si="8"/>
        <v/>
      </c>
      <c r="AU28" s="131">
        <f t="shared" si="11"/>
        <v>301.68299750688072</v>
      </c>
      <c r="AV28" s="131" t="str">
        <f t="shared" si="9"/>
        <v>ok</v>
      </c>
      <c r="AW28" s="131"/>
      <c r="AX28" s="132">
        <v>4</v>
      </c>
      <c r="AY28" s="133">
        <f>'[1]2016_match_seeds'!D25</f>
        <v>3</v>
      </c>
      <c r="AZ28" s="134" t="b">
        <f t="shared" si="10"/>
        <v>0</v>
      </c>
      <c r="BA28" s="154" t="s">
        <v>83</v>
      </c>
      <c r="BB28" s="134">
        <f>'[1]2016_match_seeds'!E25</f>
        <v>20</v>
      </c>
      <c r="BC28" s="134">
        <f>'[1]2016_match_seeds'!F25</f>
        <v>10</v>
      </c>
      <c r="BF28" s="135"/>
      <c r="BG28" s="136">
        <f>3/13</f>
        <v>0.23076923076923078</v>
      </c>
      <c r="BH28" s="184" t="s">
        <v>84</v>
      </c>
      <c r="BI28" s="153"/>
      <c r="BJ28" s="153"/>
      <c r="BK28" s="153"/>
      <c r="BL28" s="153"/>
      <c r="BM28" s="153"/>
    </row>
    <row r="29" spans="1:67" ht="14.4" hidden="1" x14ac:dyDescent="0.3">
      <c r="A29" s="150">
        <v>27</v>
      </c>
      <c r="B29" s="150"/>
      <c r="C29" s="114"/>
      <c r="D29" s="108">
        <v>42495</v>
      </c>
      <c r="E29" s="134">
        <v>1</v>
      </c>
      <c r="F29" s="135">
        <v>1</v>
      </c>
      <c r="G29" s="111">
        <f t="shared" si="2"/>
        <v>1</v>
      </c>
      <c r="H29" s="128">
        <v>2</v>
      </c>
      <c r="I29" s="135">
        <v>2</v>
      </c>
      <c r="J29" s="114"/>
      <c r="K29" s="114"/>
      <c r="L29" s="114"/>
      <c r="M29" s="115">
        <f t="shared" si="0"/>
        <v>2</v>
      </c>
      <c r="N29" s="116">
        <v>42504</v>
      </c>
      <c r="O29" s="152">
        <v>42503</v>
      </c>
      <c r="P29" s="152"/>
      <c r="Q29" s="152"/>
      <c r="R29" s="152"/>
      <c r="S29" s="118">
        <v>42502</v>
      </c>
      <c r="T29" s="119">
        <f t="shared" si="13"/>
        <v>42502</v>
      </c>
      <c r="U29" s="119" t="s">
        <v>47</v>
      </c>
      <c r="V29" s="120"/>
      <c r="W29" s="122">
        <v>0</v>
      </c>
      <c r="X29" s="122">
        <v>9</v>
      </c>
      <c r="Y29" s="122">
        <v>11</v>
      </c>
      <c r="Z29" s="122"/>
      <c r="AA29" s="142">
        <v>11</v>
      </c>
      <c r="AB29" s="125">
        <v>11</v>
      </c>
      <c r="AC29" s="125">
        <v>11</v>
      </c>
      <c r="AD29" s="125"/>
      <c r="AE29" s="125"/>
      <c r="AF29" s="138">
        <v>11</v>
      </c>
      <c r="AG29" s="126"/>
      <c r="AH29" s="127">
        <f t="shared" si="3"/>
        <v>11</v>
      </c>
      <c r="AI29" s="127" t="s">
        <v>47</v>
      </c>
      <c r="AJ29" s="127">
        <f t="shared" si="4"/>
        <v>2</v>
      </c>
      <c r="AK29" s="127"/>
      <c r="AL29" s="127" t="b">
        <f t="shared" si="5"/>
        <v>1</v>
      </c>
      <c r="AM29" s="128">
        <v>18</v>
      </c>
      <c r="AN29" s="129">
        <f t="shared" si="1"/>
        <v>1.8462000000000001</v>
      </c>
      <c r="AO29" s="139">
        <v>18</v>
      </c>
      <c r="AP29" s="129">
        <f t="shared" si="6"/>
        <v>1.8462000000000001</v>
      </c>
      <c r="AQ29" s="139"/>
      <c r="AR29" s="129" t="str">
        <f t="shared" si="7"/>
        <v/>
      </c>
      <c r="AS29" s="139"/>
      <c r="AT29" s="129" t="str">
        <f t="shared" si="8"/>
        <v/>
      </c>
      <c r="AU29" s="131">
        <f t="shared" si="11"/>
        <v>96.371778859195615</v>
      </c>
      <c r="AV29" s="131" t="str">
        <f t="shared" si="9"/>
        <v>ok</v>
      </c>
      <c r="AW29" s="131"/>
      <c r="AX29" s="132">
        <v>2</v>
      </c>
      <c r="AY29" s="133">
        <f>'[1]2016_match_seeds'!D26</f>
        <v>2</v>
      </c>
      <c r="AZ29" s="134" t="b">
        <f t="shared" si="10"/>
        <v>1</v>
      </c>
      <c r="BA29" s="135"/>
      <c r="BB29" s="134">
        <f>'[1]2016_match_seeds'!E26</f>
        <v>11</v>
      </c>
      <c r="BC29" s="134">
        <f>'[1]2016_match_seeds'!F26</f>
        <v>0</v>
      </c>
      <c r="BF29" s="135"/>
      <c r="BG29" s="136">
        <v>0</v>
      </c>
      <c r="BH29" s="145"/>
      <c r="BI29" s="153"/>
      <c r="BJ29" s="153"/>
      <c r="BK29" s="153"/>
      <c r="BL29" s="153"/>
      <c r="BM29" s="153"/>
    </row>
    <row r="30" spans="1:67" s="185" customFormat="1" ht="14.4" hidden="1" x14ac:dyDescent="0.3">
      <c r="A30" s="150">
        <v>29</v>
      </c>
      <c r="B30" s="150"/>
      <c r="C30" s="114"/>
      <c r="D30" s="108">
        <v>42495</v>
      </c>
      <c r="E30" s="134">
        <v>1</v>
      </c>
      <c r="F30" s="135">
        <v>1</v>
      </c>
      <c r="G30" s="111">
        <f t="shared" si="2"/>
        <v>1</v>
      </c>
      <c r="H30" s="128">
        <v>1</v>
      </c>
      <c r="I30" s="135">
        <v>1</v>
      </c>
      <c r="J30" s="114"/>
      <c r="K30" s="114"/>
      <c r="L30" s="114"/>
      <c r="M30" s="115">
        <f t="shared" si="0"/>
        <v>1</v>
      </c>
      <c r="N30" s="116">
        <v>42502</v>
      </c>
      <c r="O30" s="152">
        <v>42501</v>
      </c>
      <c r="P30" s="152"/>
      <c r="Q30" s="152"/>
      <c r="R30" s="152"/>
      <c r="S30" s="118">
        <v>42501</v>
      </c>
      <c r="T30" s="119">
        <f t="shared" si="13"/>
        <v>42501</v>
      </c>
      <c r="U30" s="119" t="s">
        <v>47</v>
      </c>
      <c r="V30" s="120"/>
      <c r="W30" s="122">
        <v>0</v>
      </c>
      <c r="X30" s="122">
        <v>7</v>
      </c>
      <c r="Y30" s="122">
        <v>8</v>
      </c>
      <c r="Z30" s="122"/>
      <c r="AA30" s="142">
        <v>12</v>
      </c>
      <c r="AB30" s="125">
        <v>8</v>
      </c>
      <c r="AC30" s="125">
        <v>8</v>
      </c>
      <c r="AD30" s="125"/>
      <c r="AE30" s="125"/>
      <c r="AF30" s="138">
        <v>8</v>
      </c>
      <c r="AG30" s="126"/>
      <c r="AH30" s="127">
        <f t="shared" si="3"/>
        <v>8</v>
      </c>
      <c r="AI30" s="127" t="s">
        <v>47</v>
      </c>
      <c r="AJ30" s="127">
        <f t="shared" si="4"/>
        <v>1</v>
      </c>
      <c r="AK30" s="127"/>
      <c r="AL30" s="127" t="b">
        <f t="shared" si="5"/>
        <v>1</v>
      </c>
      <c r="AM30" s="128">
        <v>25</v>
      </c>
      <c r="AN30" s="129">
        <f t="shared" si="1"/>
        <v>2.2452000000000005</v>
      </c>
      <c r="AO30" s="144"/>
      <c r="AP30" s="129" t="str">
        <f t="shared" si="6"/>
        <v/>
      </c>
      <c r="AQ30" s="144"/>
      <c r="AR30" s="129" t="str">
        <f t="shared" si="7"/>
        <v/>
      </c>
      <c r="AS30" s="144"/>
      <c r="AT30" s="129" t="str">
        <f t="shared" si="8"/>
        <v/>
      </c>
      <c r="AU30" s="131">
        <f t="shared" si="11"/>
        <v>98.978292436097092</v>
      </c>
      <c r="AV30" s="131" t="str">
        <f t="shared" si="9"/>
        <v>ok</v>
      </c>
      <c r="AW30" s="131"/>
      <c r="AX30" s="132">
        <v>3</v>
      </c>
      <c r="AY30" s="133">
        <f>'[1]2016_match_seeds'!D27</f>
        <v>3</v>
      </c>
      <c r="AZ30" s="134" t="b">
        <f t="shared" si="10"/>
        <v>1</v>
      </c>
      <c r="BA30" s="135"/>
      <c r="BB30" s="134">
        <f>'[1]2016_match_seeds'!E27</f>
        <v>22</v>
      </c>
      <c r="BC30" s="134">
        <f>'[1]2016_match_seeds'!F27</f>
        <v>8</v>
      </c>
      <c r="BD30" s="135"/>
      <c r="BE30" s="135"/>
      <c r="BF30" s="135"/>
      <c r="BG30" s="136">
        <v>0</v>
      </c>
      <c r="BH30" s="145"/>
      <c r="BI30" s="153"/>
      <c r="BJ30" s="153"/>
      <c r="BK30" s="153"/>
      <c r="BL30" s="153"/>
      <c r="BM30" s="153"/>
      <c r="BN30" s="105"/>
      <c r="BO30" s="105"/>
    </row>
    <row r="31" spans="1:67" s="114" customFormat="1" ht="14.4" hidden="1" x14ac:dyDescent="0.3">
      <c r="A31" s="186">
        <v>30</v>
      </c>
      <c r="B31" s="186"/>
      <c r="D31" s="108">
        <v>42495</v>
      </c>
      <c r="E31" s="151"/>
      <c r="F31" s="135"/>
      <c r="G31" s="111">
        <f t="shared" si="2"/>
        <v>0</v>
      </c>
      <c r="H31" s="112"/>
      <c r="I31" s="135"/>
      <c r="M31" s="115">
        <f t="shared" si="0"/>
        <v>0</v>
      </c>
      <c r="N31" s="141"/>
      <c r="O31" s="152"/>
      <c r="P31" s="152"/>
      <c r="Q31" s="152"/>
      <c r="R31" s="152"/>
      <c r="S31" s="118"/>
      <c r="T31" s="119" t="str">
        <f t="shared" si="13"/>
        <v>NA</v>
      </c>
      <c r="U31" s="119" t="s">
        <v>58</v>
      </c>
      <c r="V31" s="120"/>
      <c r="W31" s="122"/>
      <c r="X31" s="122"/>
      <c r="Y31" s="122"/>
      <c r="Z31" s="122"/>
      <c r="AA31" s="142"/>
      <c r="AB31" s="125"/>
      <c r="AC31" s="125"/>
      <c r="AD31" s="125"/>
      <c r="AE31" s="125"/>
      <c r="AF31" s="126"/>
      <c r="AG31" s="126"/>
      <c r="AH31" s="127" t="str">
        <f t="shared" si="3"/>
        <v>NA</v>
      </c>
      <c r="AI31" s="127" t="s">
        <v>58</v>
      </c>
      <c r="AJ31" s="127">
        <f t="shared" si="4"/>
        <v>0</v>
      </c>
      <c r="AK31" s="127"/>
      <c r="AL31" s="127" t="b">
        <f t="shared" si="5"/>
        <v>1</v>
      </c>
      <c r="AM31" s="112"/>
      <c r="AN31" s="129" t="str">
        <f t="shared" si="1"/>
        <v/>
      </c>
      <c r="AO31" s="144"/>
      <c r="AP31" s="129" t="str">
        <f t="shared" si="6"/>
        <v/>
      </c>
      <c r="AQ31" s="144"/>
      <c r="AR31" s="129" t="str">
        <f t="shared" si="7"/>
        <v/>
      </c>
      <c r="AS31" s="144"/>
      <c r="AT31" s="129" t="str">
        <f t="shared" si="8"/>
        <v/>
      </c>
      <c r="AU31" s="131" t="str">
        <f t="shared" si="11"/>
        <v>NA</v>
      </c>
      <c r="AV31" s="131" t="s">
        <v>58</v>
      </c>
      <c r="AW31" s="131"/>
      <c r="AX31" s="132"/>
      <c r="AY31" s="133">
        <f>'[1]2016_match_seeds'!D28</f>
        <v>0</v>
      </c>
      <c r="AZ31" s="134" t="b">
        <f t="shared" si="10"/>
        <v>1</v>
      </c>
      <c r="BA31" s="135"/>
      <c r="BB31" s="134">
        <f>'[1]2016_match_seeds'!E28</f>
        <v>0</v>
      </c>
      <c r="BC31" s="134">
        <f>'[1]2016_match_seeds'!F28</f>
        <v>0</v>
      </c>
      <c r="BD31" s="135"/>
      <c r="BE31" s="135"/>
      <c r="BF31" s="135"/>
      <c r="BG31" s="136" t="s">
        <v>58</v>
      </c>
      <c r="BH31" s="170" t="s">
        <v>85</v>
      </c>
      <c r="BI31" s="153"/>
      <c r="BJ31" s="153"/>
      <c r="BK31" s="153"/>
      <c r="BL31" s="153"/>
      <c r="BM31" s="153"/>
      <c r="BN31" s="153"/>
      <c r="BO31" s="153"/>
    </row>
    <row r="32" spans="1:67" s="114" customFormat="1" ht="14.4" hidden="1" x14ac:dyDescent="0.3">
      <c r="A32" s="150">
        <v>31</v>
      </c>
      <c r="B32" s="150"/>
      <c r="D32" s="108">
        <v>42495</v>
      </c>
      <c r="E32" s="134">
        <v>1</v>
      </c>
      <c r="F32" s="135">
        <v>1</v>
      </c>
      <c r="G32" s="111">
        <f t="shared" si="2"/>
        <v>1</v>
      </c>
      <c r="H32" s="128">
        <v>2</v>
      </c>
      <c r="I32" s="135">
        <v>2</v>
      </c>
      <c r="M32" s="115">
        <f t="shared" si="0"/>
        <v>2</v>
      </c>
      <c r="N32" s="116">
        <v>42504</v>
      </c>
      <c r="O32" s="152"/>
      <c r="P32" s="152"/>
      <c r="Q32" s="152"/>
      <c r="R32" s="152"/>
      <c r="S32" s="118">
        <v>42500</v>
      </c>
      <c r="T32" s="119">
        <f t="shared" si="13"/>
        <v>42500</v>
      </c>
      <c r="U32" s="119" t="s">
        <v>47</v>
      </c>
      <c r="V32" s="120"/>
      <c r="W32" s="122">
        <v>0</v>
      </c>
      <c r="X32" s="122">
        <v>7</v>
      </c>
      <c r="Y32" s="122">
        <v>13</v>
      </c>
      <c r="Z32" s="122"/>
      <c r="AA32" s="142">
        <v>25</v>
      </c>
      <c r="AB32" s="125">
        <v>12</v>
      </c>
      <c r="AC32" s="125">
        <v>13</v>
      </c>
      <c r="AD32" s="125"/>
      <c r="AE32" s="125"/>
      <c r="AF32" s="138">
        <v>13</v>
      </c>
      <c r="AG32" s="126"/>
      <c r="AH32" s="127">
        <f t="shared" si="3"/>
        <v>13</v>
      </c>
      <c r="AI32" s="127" t="s">
        <v>47</v>
      </c>
      <c r="AJ32" s="127">
        <f t="shared" si="4"/>
        <v>2</v>
      </c>
      <c r="AK32" s="127"/>
      <c r="AL32" s="127" t="b">
        <f t="shared" si="5"/>
        <v>1</v>
      </c>
      <c r="AM32" s="128">
        <v>24</v>
      </c>
      <c r="AN32" s="129">
        <f t="shared" si="1"/>
        <v>2.1882000000000001</v>
      </c>
      <c r="AO32" s="139">
        <v>24</v>
      </c>
      <c r="AP32" s="129">
        <f t="shared" si="6"/>
        <v>2.1882000000000001</v>
      </c>
      <c r="AQ32" s="139"/>
      <c r="AR32" s="129" t="str">
        <f t="shared" si="7"/>
        <v/>
      </c>
      <c r="AS32" s="139"/>
      <c r="AT32" s="129" t="str">
        <f t="shared" si="8"/>
        <v/>
      </c>
      <c r="AU32" s="131">
        <f t="shared" si="11"/>
        <v>180.51161265793567</v>
      </c>
      <c r="AV32" s="131" t="str">
        <f t="shared" si="9"/>
        <v>ok</v>
      </c>
      <c r="AW32" s="131"/>
      <c r="AX32" s="132">
        <v>3</v>
      </c>
      <c r="AY32" s="133">
        <f>'[1]2016_match_seeds'!D29</f>
        <v>3</v>
      </c>
      <c r="AZ32" s="134" t="b">
        <f t="shared" si="10"/>
        <v>1</v>
      </c>
      <c r="BA32" s="135"/>
      <c r="BB32" s="134">
        <f>'[1]2016_match_seeds'!E29</f>
        <v>16</v>
      </c>
      <c r="BC32" s="134">
        <f>'[1]2016_match_seeds'!F29</f>
        <v>3</v>
      </c>
      <c r="BD32" s="135"/>
      <c r="BE32" s="135"/>
      <c r="BF32" s="135"/>
      <c r="BG32" s="136">
        <v>0</v>
      </c>
      <c r="BH32" s="145"/>
      <c r="BI32" s="153"/>
      <c r="BJ32" s="153"/>
      <c r="BK32" s="153"/>
      <c r="BL32" s="153"/>
      <c r="BM32" s="153"/>
      <c r="BN32" s="153"/>
      <c r="BO32" s="153"/>
    </row>
    <row r="33" spans="1:67" s="114" customFormat="1" ht="14.4" hidden="1" x14ac:dyDescent="0.3">
      <c r="A33" s="107">
        <v>33</v>
      </c>
      <c r="B33" s="107"/>
      <c r="C33"/>
      <c r="D33" s="108">
        <v>42495</v>
      </c>
      <c r="E33" s="109">
        <v>1</v>
      </c>
      <c r="F33" s="110">
        <v>1</v>
      </c>
      <c r="G33" s="111">
        <f t="shared" si="2"/>
        <v>1</v>
      </c>
      <c r="H33" s="112">
        <v>1</v>
      </c>
      <c r="I33" s="135">
        <v>1</v>
      </c>
      <c r="M33" s="115">
        <f t="shared" si="0"/>
        <v>1</v>
      </c>
      <c r="N33" s="116">
        <v>42499</v>
      </c>
      <c r="O33" s="117"/>
      <c r="P33" s="117"/>
      <c r="Q33" s="117"/>
      <c r="R33" s="117"/>
      <c r="S33" s="118">
        <v>42498</v>
      </c>
      <c r="T33" s="119">
        <f t="shared" si="13"/>
        <v>42498</v>
      </c>
      <c r="U33" s="119" t="s">
        <v>47</v>
      </c>
      <c r="V33" s="120"/>
      <c r="W33" s="121" t="s">
        <v>62</v>
      </c>
      <c r="X33" s="121" t="s">
        <v>72</v>
      </c>
      <c r="Y33" s="121" t="s">
        <v>50</v>
      </c>
      <c r="Z33" s="122"/>
      <c r="AA33" s="123" t="s">
        <v>72</v>
      </c>
      <c r="AB33" s="124" t="s">
        <v>50</v>
      </c>
      <c r="AC33" s="124" t="s">
        <v>50</v>
      </c>
      <c r="AD33" s="124" t="s">
        <v>50</v>
      </c>
      <c r="AE33" s="125"/>
      <c r="AF33" s="138">
        <v>13</v>
      </c>
      <c r="AG33" s="126"/>
      <c r="AH33" s="127">
        <f t="shared" si="3"/>
        <v>13</v>
      </c>
      <c r="AI33" s="127" t="s">
        <v>47</v>
      </c>
      <c r="AJ33" s="127">
        <f t="shared" si="4"/>
        <v>1</v>
      </c>
      <c r="AK33" s="127"/>
      <c r="AL33" s="127" t="b">
        <f t="shared" si="5"/>
        <v>1</v>
      </c>
      <c r="AM33" s="128">
        <v>26</v>
      </c>
      <c r="AN33" s="129">
        <f t="shared" si="1"/>
        <v>2.3022</v>
      </c>
      <c r="AO33" s="130"/>
      <c r="AP33" s="129" t="str">
        <f t="shared" si="6"/>
        <v/>
      </c>
      <c r="AQ33" s="130"/>
      <c r="AR33" s="129" t="str">
        <f t="shared" si="7"/>
        <v/>
      </c>
      <c r="AS33" s="130"/>
      <c r="AT33" s="129" t="str">
        <f t="shared" si="8"/>
        <v/>
      </c>
      <c r="AU33" s="131">
        <f t="shared" si="11"/>
        <v>108.23041619294305</v>
      </c>
      <c r="AV33" s="131" t="str">
        <f t="shared" si="9"/>
        <v>ok</v>
      </c>
      <c r="AW33" s="131"/>
      <c r="AX33" s="132">
        <v>5</v>
      </c>
      <c r="AY33" s="133">
        <f>'[1]2016_match_seeds'!D30</f>
        <v>5</v>
      </c>
      <c r="AZ33" s="134" t="b">
        <f t="shared" si="10"/>
        <v>1</v>
      </c>
      <c r="BA33" s="135"/>
      <c r="BB33" s="134">
        <f>'[1]2016_match_seeds'!E30</f>
        <v>32</v>
      </c>
      <c r="BC33" s="134">
        <f>'[1]2016_match_seeds'!F30</f>
        <v>21</v>
      </c>
      <c r="BD33" s="135"/>
      <c r="BE33" s="135"/>
      <c r="BF33" s="135"/>
      <c r="BG33" s="136">
        <v>0</v>
      </c>
      <c r="BH33" s="145"/>
      <c r="BI33" s="29"/>
      <c r="BJ33" s="29"/>
      <c r="BK33" s="29"/>
      <c r="BL33" s="29"/>
      <c r="BM33" s="29"/>
      <c r="BN33" s="153"/>
      <c r="BO33" s="153"/>
    </row>
    <row r="34" spans="1:67" s="114" customFormat="1" ht="14.4" hidden="1" x14ac:dyDescent="0.3">
      <c r="A34" s="187">
        <v>34</v>
      </c>
      <c r="B34" s="187"/>
      <c r="C34" s="185"/>
      <c r="D34" s="188">
        <v>42495</v>
      </c>
      <c r="E34" s="189">
        <v>1</v>
      </c>
      <c r="F34" s="190">
        <v>1</v>
      </c>
      <c r="G34" s="111">
        <f t="shared" si="2"/>
        <v>1</v>
      </c>
      <c r="H34" s="191">
        <v>1</v>
      </c>
      <c r="I34" s="190">
        <v>1</v>
      </c>
      <c r="J34" s="185"/>
      <c r="K34" s="185"/>
      <c r="L34" s="185"/>
      <c r="M34" s="115">
        <f t="shared" si="0"/>
        <v>1</v>
      </c>
      <c r="N34" s="192">
        <v>42503</v>
      </c>
      <c r="O34" s="193">
        <v>42503</v>
      </c>
      <c r="P34" s="193"/>
      <c r="Q34" s="193"/>
      <c r="R34" s="193"/>
      <c r="S34" s="194">
        <v>42502</v>
      </c>
      <c r="T34" s="119">
        <f t="shared" si="13"/>
        <v>42502</v>
      </c>
      <c r="U34" s="119" t="s">
        <v>47</v>
      </c>
      <c r="V34" s="195"/>
      <c r="W34" s="196" t="s">
        <v>61</v>
      </c>
      <c r="X34" s="196" t="s">
        <v>70</v>
      </c>
      <c r="Y34" s="196" t="s">
        <v>62</v>
      </c>
      <c r="Z34" s="197"/>
      <c r="AA34" s="198" t="s">
        <v>63</v>
      </c>
      <c r="AB34" s="199" t="s">
        <v>62</v>
      </c>
      <c r="AC34" s="199" t="s">
        <v>62</v>
      </c>
      <c r="AD34" s="199" t="s">
        <v>62</v>
      </c>
      <c r="AE34" s="200"/>
      <c r="AF34" s="201">
        <v>3</v>
      </c>
      <c r="AG34" s="202"/>
      <c r="AH34" s="127">
        <f t="shared" si="3"/>
        <v>3</v>
      </c>
      <c r="AI34" s="127" t="s">
        <v>47</v>
      </c>
      <c r="AJ34" s="127">
        <f t="shared" si="4"/>
        <v>1</v>
      </c>
      <c r="AK34" s="127"/>
      <c r="AL34" s="127" t="b">
        <f t="shared" si="5"/>
        <v>1</v>
      </c>
      <c r="AM34" s="203">
        <v>23</v>
      </c>
      <c r="AN34" s="129">
        <f t="shared" si="1"/>
        <v>2.1311999999999998</v>
      </c>
      <c r="AO34" s="130"/>
      <c r="AP34" s="129" t="str">
        <f t="shared" si="6"/>
        <v/>
      </c>
      <c r="AQ34" s="130"/>
      <c r="AR34" s="129" t="str">
        <f t="shared" si="7"/>
        <v/>
      </c>
      <c r="AS34" s="130"/>
      <c r="AT34" s="129" t="str">
        <f t="shared" si="8"/>
        <v/>
      </c>
      <c r="AU34" s="131">
        <f t="shared" si="11"/>
        <v>82.047647319758084</v>
      </c>
      <c r="AV34" s="131" t="str">
        <f t="shared" si="9"/>
        <v>ok</v>
      </c>
      <c r="AW34" s="131"/>
      <c r="AX34" s="204">
        <v>2</v>
      </c>
      <c r="AY34" s="205">
        <f>'[1]2016_match_seeds'!D31</f>
        <v>2</v>
      </c>
      <c r="AZ34" s="134" t="b">
        <f t="shared" si="10"/>
        <v>1</v>
      </c>
      <c r="BA34" s="135"/>
      <c r="BB34" s="189">
        <f>'[1]2016_match_seeds'!E31</f>
        <v>15</v>
      </c>
      <c r="BC34" s="189">
        <f>'[1]2016_match_seeds'!F31</f>
        <v>5</v>
      </c>
      <c r="BD34" s="190"/>
      <c r="BE34" s="190"/>
      <c r="BF34" s="190"/>
      <c r="BG34" s="206">
        <v>0</v>
      </c>
      <c r="BH34" s="207"/>
      <c r="BI34" s="105"/>
      <c r="BJ34" s="105"/>
      <c r="BK34" s="105"/>
      <c r="BL34" s="105"/>
      <c r="BM34" s="105"/>
      <c r="BN34" s="153"/>
      <c r="BO34" s="153"/>
    </row>
    <row r="35" spans="1:67" s="114" customFormat="1" ht="14.4" hidden="1" x14ac:dyDescent="0.3">
      <c r="A35" s="165">
        <v>35</v>
      </c>
      <c r="B35" s="165"/>
      <c r="C35" s="3"/>
      <c r="D35" s="108">
        <v>42495</v>
      </c>
      <c r="E35" s="23">
        <v>1</v>
      </c>
      <c r="F35" s="135">
        <v>1</v>
      </c>
      <c r="G35" s="111">
        <f t="shared" si="2"/>
        <v>1</v>
      </c>
      <c r="H35" s="156">
        <v>2</v>
      </c>
      <c r="I35" s="3">
        <v>2</v>
      </c>
      <c r="J35" s="3"/>
      <c r="K35" s="3"/>
      <c r="L35" s="3"/>
      <c r="M35" s="115">
        <f t="shared" si="0"/>
        <v>2</v>
      </c>
      <c r="N35" s="208">
        <v>42503</v>
      </c>
      <c r="O35" s="171">
        <v>42503</v>
      </c>
      <c r="P35" s="10"/>
      <c r="Q35" s="10"/>
      <c r="R35" s="10"/>
      <c r="S35" s="11">
        <v>42502</v>
      </c>
      <c r="T35" s="119">
        <f t="shared" si="13"/>
        <v>42502</v>
      </c>
      <c r="U35" s="209" t="s">
        <v>47</v>
      </c>
      <c r="V35" s="14"/>
      <c r="W35" s="14">
        <v>0</v>
      </c>
      <c r="X35" s="14">
        <v>8</v>
      </c>
      <c r="Y35" s="13">
        <v>15</v>
      </c>
      <c r="Z35" s="14"/>
      <c r="AA35" s="15" t="s">
        <v>53</v>
      </c>
      <c r="AB35" s="16" t="s">
        <v>86</v>
      </c>
      <c r="AC35" s="16" t="s">
        <v>49</v>
      </c>
      <c r="AD35" s="16" t="s">
        <v>49</v>
      </c>
      <c r="AE35" s="16"/>
      <c r="AF35" s="17">
        <v>15</v>
      </c>
      <c r="AG35" s="18"/>
      <c r="AH35" s="127">
        <f t="shared" si="3"/>
        <v>15</v>
      </c>
      <c r="AI35" s="127" t="s">
        <v>47</v>
      </c>
      <c r="AJ35" s="127">
        <f t="shared" si="4"/>
        <v>2</v>
      </c>
      <c r="AK35" s="127"/>
      <c r="AL35" s="127" t="b">
        <f t="shared" si="5"/>
        <v>1</v>
      </c>
      <c r="AM35" s="161">
        <v>25</v>
      </c>
      <c r="AN35" s="129">
        <f t="shared" si="1"/>
        <v>2.2452000000000005</v>
      </c>
      <c r="AO35" s="26">
        <v>25</v>
      </c>
      <c r="AP35" s="129">
        <f t="shared" si="6"/>
        <v>2.2452000000000005</v>
      </c>
      <c r="AQ35" s="26"/>
      <c r="AR35" s="129" t="str">
        <f t="shared" si="7"/>
        <v/>
      </c>
      <c r="AS35" s="26"/>
      <c r="AT35" s="129" t="str">
        <f t="shared" si="8"/>
        <v/>
      </c>
      <c r="AU35" s="131">
        <f t="shared" si="11"/>
        <v>197.95658487219418</v>
      </c>
      <c r="AV35" s="131" t="str">
        <f t="shared" si="9"/>
        <v>ok</v>
      </c>
      <c r="AW35" s="131"/>
      <c r="AX35" s="162">
        <v>6</v>
      </c>
      <c r="AY35" s="26">
        <f>'[1]2016_match_seeds'!D32</f>
        <v>6</v>
      </c>
      <c r="AZ35" s="134" t="b">
        <f t="shared" si="10"/>
        <v>1</v>
      </c>
      <c r="BA35" s="135"/>
      <c r="BB35" s="22">
        <f>'[1]2016_match_seeds'!E32</f>
        <v>28</v>
      </c>
      <c r="BC35" s="22">
        <f>'[1]2016_match_seeds'!F32</f>
        <v>1</v>
      </c>
      <c r="BD35" s="7"/>
      <c r="BE35" s="7"/>
      <c r="BF35" s="7"/>
      <c r="BG35" s="23">
        <v>0</v>
      </c>
      <c r="BH35" s="170" t="s">
        <v>87</v>
      </c>
      <c r="BI35" s="153"/>
      <c r="BJ35" s="153"/>
      <c r="BK35" s="153"/>
      <c r="BL35" s="153"/>
      <c r="BM35" s="153"/>
      <c r="BN35" s="153"/>
      <c r="BO35" s="153"/>
    </row>
    <row r="36" spans="1:67" s="114" customFormat="1" ht="14.4" hidden="1" x14ac:dyDescent="0.3">
      <c r="A36" s="155">
        <v>36</v>
      </c>
      <c r="B36" s="155"/>
      <c r="C36" s="3"/>
      <c r="D36" s="108">
        <v>42495</v>
      </c>
      <c r="E36" s="23">
        <v>1</v>
      </c>
      <c r="F36" s="210">
        <v>1</v>
      </c>
      <c r="G36" s="111">
        <f t="shared" si="2"/>
        <v>1</v>
      </c>
      <c r="H36" s="180">
        <v>3</v>
      </c>
      <c r="I36" s="3">
        <v>3</v>
      </c>
      <c r="J36" s="3"/>
      <c r="K36" s="3"/>
      <c r="L36" s="3"/>
      <c r="M36" s="115">
        <f t="shared" si="0"/>
        <v>3</v>
      </c>
      <c r="N36" s="157">
        <v>42505</v>
      </c>
      <c r="O36" s="171">
        <v>42503</v>
      </c>
      <c r="P36" s="10"/>
      <c r="Q36" s="10"/>
      <c r="R36" s="10"/>
      <c r="S36" s="11">
        <v>42503</v>
      </c>
      <c r="T36" s="119">
        <f t="shared" si="13"/>
        <v>42503</v>
      </c>
      <c r="U36" s="209" t="s">
        <v>47</v>
      </c>
      <c r="V36" s="14"/>
      <c r="W36" s="14">
        <v>0</v>
      </c>
      <c r="X36" s="14">
        <v>4</v>
      </c>
      <c r="Y36" s="13">
        <v>9</v>
      </c>
      <c r="Z36" s="14">
        <v>10</v>
      </c>
      <c r="AA36" s="15" t="s">
        <v>56</v>
      </c>
      <c r="AB36" s="16" t="s">
        <v>53</v>
      </c>
      <c r="AC36" s="16" t="s">
        <v>88</v>
      </c>
      <c r="AD36" s="16" t="s">
        <v>89</v>
      </c>
      <c r="AE36" s="16" t="s">
        <v>89</v>
      </c>
      <c r="AF36" s="17">
        <v>11</v>
      </c>
      <c r="AG36" s="18"/>
      <c r="AH36" s="127">
        <f t="shared" si="3"/>
        <v>11</v>
      </c>
      <c r="AI36" s="127" t="s">
        <v>47</v>
      </c>
      <c r="AJ36" s="127">
        <f t="shared" si="4"/>
        <v>3</v>
      </c>
      <c r="AK36" s="127"/>
      <c r="AL36" s="127" t="b">
        <f t="shared" si="5"/>
        <v>1</v>
      </c>
      <c r="AM36" s="161">
        <v>23</v>
      </c>
      <c r="AN36" s="129">
        <f t="shared" si="1"/>
        <v>2.1311999999999998</v>
      </c>
      <c r="AO36" s="26">
        <v>23</v>
      </c>
      <c r="AP36" s="129">
        <f t="shared" si="6"/>
        <v>2.1311999999999998</v>
      </c>
      <c r="AQ36" s="26">
        <v>23</v>
      </c>
      <c r="AR36" s="129">
        <f t="shared" si="7"/>
        <v>2.1311999999999998</v>
      </c>
      <c r="AS36" s="26"/>
      <c r="AT36" s="129" t="str">
        <f t="shared" si="8"/>
        <v/>
      </c>
      <c r="AU36" s="131">
        <f t="shared" si="11"/>
        <v>246.14294195927425</v>
      </c>
      <c r="AV36" s="131" t="str">
        <f t="shared" si="9"/>
        <v>ok</v>
      </c>
      <c r="AW36" s="131"/>
      <c r="AX36" s="162">
        <v>5</v>
      </c>
      <c r="AY36" s="26">
        <f>'[1]2016_match_seeds'!D33</f>
        <v>5</v>
      </c>
      <c r="AZ36" s="134" t="b">
        <f t="shared" si="10"/>
        <v>1</v>
      </c>
      <c r="BA36" s="135"/>
      <c r="BB36" s="22">
        <f>'[1]2016_match_seeds'!E33</f>
        <v>28</v>
      </c>
      <c r="BC36" s="22">
        <f>'[1]2016_match_seeds'!F33</f>
        <v>2</v>
      </c>
      <c r="BD36" s="7"/>
      <c r="BE36" s="7"/>
      <c r="BF36" s="7"/>
      <c r="BG36" s="23">
        <v>0</v>
      </c>
      <c r="BH36" s="170"/>
      <c r="BI36" s="153"/>
      <c r="BJ36" s="153"/>
      <c r="BK36" s="153"/>
      <c r="BL36" s="153"/>
      <c r="BM36" s="153"/>
      <c r="BN36" s="153"/>
      <c r="BO36" s="153"/>
    </row>
    <row r="37" spans="1:67" s="114" customFormat="1" ht="14.4" hidden="1" x14ac:dyDescent="0.3">
      <c r="A37" s="155">
        <v>37</v>
      </c>
      <c r="B37" s="155"/>
      <c r="C37" s="3"/>
      <c r="D37" s="108">
        <v>42495</v>
      </c>
      <c r="E37" s="163"/>
      <c r="F37" s="210"/>
      <c r="G37" s="111">
        <f t="shared" si="2"/>
        <v>0</v>
      </c>
      <c r="H37" s="180"/>
      <c r="I37" s="3" t="s">
        <v>90</v>
      </c>
      <c r="J37" s="3"/>
      <c r="K37" s="3"/>
      <c r="L37" s="3"/>
      <c r="M37" s="115">
        <f t="shared" si="0"/>
        <v>0</v>
      </c>
      <c r="N37" s="164"/>
      <c r="O37" s="3"/>
      <c r="P37" s="10"/>
      <c r="Q37" s="10"/>
      <c r="R37" s="10"/>
      <c r="S37" s="11"/>
      <c r="T37" s="119" t="str">
        <f t="shared" si="13"/>
        <v>NA</v>
      </c>
      <c r="U37" s="209" t="s">
        <v>58</v>
      </c>
      <c r="V37" s="14"/>
      <c r="W37" s="14"/>
      <c r="X37" s="14"/>
      <c r="Y37" s="13"/>
      <c r="Z37" s="14"/>
      <c r="AA37" s="15"/>
      <c r="AB37" s="16"/>
      <c r="AC37" s="16"/>
      <c r="AD37" s="16"/>
      <c r="AE37" s="16"/>
      <c r="AF37" s="17"/>
      <c r="AG37" s="18"/>
      <c r="AH37" s="127" t="str">
        <f t="shared" si="3"/>
        <v>NA</v>
      </c>
      <c r="AI37" s="127" t="s">
        <v>58</v>
      </c>
      <c r="AJ37" s="127">
        <f t="shared" si="4"/>
        <v>0</v>
      </c>
      <c r="AK37" s="127"/>
      <c r="AL37" s="127" t="b">
        <f t="shared" si="5"/>
        <v>1</v>
      </c>
      <c r="AM37" s="20"/>
      <c r="AN37" s="129" t="str">
        <f t="shared" si="1"/>
        <v/>
      </c>
      <c r="AO37" s="7"/>
      <c r="AP37" s="129" t="str">
        <f t="shared" si="6"/>
        <v/>
      </c>
      <c r="AQ37" s="7"/>
      <c r="AR37" s="129" t="str">
        <f t="shared" si="7"/>
        <v/>
      </c>
      <c r="AS37" s="7"/>
      <c r="AT37" s="129" t="str">
        <f t="shared" si="8"/>
        <v/>
      </c>
      <c r="AU37" s="131" t="str">
        <f t="shared" si="11"/>
        <v>NA</v>
      </c>
      <c r="AV37" s="131" t="s">
        <v>58</v>
      </c>
      <c r="AW37" s="131"/>
      <c r="AX37" s="162"/>
      <c r="AY37" s="26">
        <f>'[1]2016_match_seeds'!D34</f>
        <v>0</v>
      </c>
      <c r="AZ37" s="134" t="b">
        <f t="shared" si="10"/>
        <v>1</v>
      </c>
      <c r="BA37" s="135"/>
      <c r="BB37" s="22">
        <f>'[1]2016_match_seeds'!E34</f>
        <v>0</v>
      </c>
      <c r="BC37" s="22">
        <f>'[1]2016_match_seeds'!F34</f>
        <v>0</v>
      </c>
      <c r="BD37" s="7"/>
      <c r="BE37" s="7"/>
      <c r="BF37" s="7"/>
      <c r="BG37" s="23" t="s">
        <v>58</v>
      </c>
      <c r="BH37" s="28"/>
      <c r="BI37" s="153"/>
      <c r="BJ37" s="153"/>
      <c r="BK37" s="153"/>
      <c r="BL37" s="153"/>
      <c r="BM37" s="153"/>
      <c r="BN37" s="153"/>
      <c r="BO37" s="153"/>
    </row>
    <row r="38" spans="1:67" s="114" customFormat="1" ht="14.4" hidden="1" x14ac:dyDescent="0.3">
      <c r="A38" s="107">
        <v>38</v>
      </c>
      <c r="B38" s="107"/>
      <c r="C38"/>
      <c r="D38" s="108">
        <v>42495</v>
      </c>
      <c r="E38" s="109">
        <v>1</v>
      </c>
      <c r="F38" s="210">
        <v>1</v>
      </c>
      <c r="G38" s="111">
        <f t="shared" si="2"/>
        <v>1</v>
      </c>
      <c r="H38" s="133">
        <v>2</v>
      </c>
      <c r="I38" s="135">
        <v>2</v>
      </c>
      <c r="M38" s="115">
        <f t="shared" si="0"/>
        <v>2</v>
      </c>
      <c r="N38" s="116">
        <v>42496</v>
      </c>
      <c r="O38" s="117"/>
      <c r="P38" s="117"/>
      <c r="Q38" s="117"/>
      <c r="R38" s="117"/>
      <c r="S38" s="211">
        <v>42496</v>
      </c>
      <c r="T38" s="119">
        <f t="shared" si="13"/>
        <v>42496</v>
      </c>
      <c r="U38" s="209" t="s">
        <v>47</v>
      </c>
      <c r="V38" s="212"/>
      <c r="W38" s="122">
        <v>5</v>
      </c>
      <c r="X38" s="122">
        <v>7</v>
      </c>
      <c r="Y38" s="122">
        <v>7</v>
      </c>
      <c r="Z38" s="122"/>
      <c r="AA38" s="142">
        <v>15</v>
      </c>
      <c r="AB38" s="125">
        <v>7</v>
      </c>
      <c r="AC38" s="125">
        <v>7</v>
      </c>
      <c r="AD38" s="125"/>
      <c r="AE38" s="125"/>
      <c r="AF38" s="213">
        <v>7</v>
      </c>
      <c r="AG38" s="214"/>
      <c r="AH38" s="127">
        <f t="shared" si="3"/>
        <v>7</v>
      </c>
      <c r="AI38" s="127" t="s">
        <v>47</v>
      </c>
      <c r="AJ38" s="127">
        <f t="shared" si="4"/>
        <v>2</v>
      </c>
      <c r="AK38" s="127"/>
      <c r="AL38" s="127" t="b">
        <f t="shared" si="5"/>
        <v>1</v>
      </c>
      <c r="AM38" s="146">
        <v>28</v>
      </c>
      <c r="AN38" s="129">
        <f t="shared" si="1"/>
        <v>2.4161999999999999</v>
      </c>
      <c r="AO38" s="133">
        <v>28</v>
      </c>
      <c r="AP38" s="129">
        <f t="shared" si="6"/>
        <v>2.4161999999999999</v>
      </c>
      <c r="AQ38" s="133"/>
      <c r="AR38" s="129" t="str">
        <f t="shared" si="7"/>
        <v/>
      </c>
      <c r="AS38" s="133"/>
      <c r="AT38" s="129" t="str">
        <f t="shared" si="8"/>
        <v/>
      </c>
      <c r="AU38" s="131">
        <f t="shared" si="11"/>
        <v>256.769637725949</v>
      </c>
      <c r="AV38" s="131" t="str">
        <f t="shared" si="9"/>
        <v>ok</v>
      </c>
      <c r="AW38" s="131"/>
      <c r="AX38" s="132"/>
      <c r="AY38" s="133">
        <f>'[1]2016_match_seeds'!D35</f>
        <v>0</v>
      </c>
      <c r="AZ38" s="134" t="b">
        <f t="shared" si="10"/>
        <v>1</v>
      </c>
      <c r="BA38" s="135"/>
      <c r="BB38" s="134">
        <f>'[1]2016_match_seeds'!E35</f>
        <v>0</v>
      </c>
      <c r="BC38" s="134">
        <f>'[1]2016_match_seeds'!F35</f>
        <v>0</v>
      </c>
      <c r="BD38" s="135"/>
      <c r="BE38" s="135"/>
      <c r="BF38" s="135"/>
      <c r="BG38" s="136">
        <v>0</v>
      </c>
      <c r="BH38" s="145" t="s">
        <v>91</v>
      </c>
      <c r="BI38" s="29"/>
      <c r="BJ38" s="29"/>
      <c r="BK38" s="29"/>
      <c r="BL38" s="29"/>
      <c r="BM38" s="29"/>
      <c r="BN38" s="153"/>
      <c r="BO38" s="153"/>
    </row>
    <row r="39" spans="1:67" s="114" customFormat="1" ht="14.4" hidden="1" x14ac:dyDescent="0.3">
      <c r="A39" s="107">
        <v>39</v>
      </c>
      <c r="B39" s="107"/>
      <c r="C39"/>
      <c r="D39" s="108">
        <v>42495</v>
      </c>
      <c r="E39" s="110"/>
      <c r="F39" s="210">
        <v>0</v>
      </c>
      <c r="G39" s="111">
        <f t="shared" si="2"/>
        <v>0</v>
      </c>
      <c r="H39" s="144"/>
      <c r="I39" s="135"/>
      <c r="M39" s="115">
        <f t="shared" si="0"/>
        <v>0</v>
      </c>
      <c r="N39" s="141"/>
      <c r="O39" s="117"/>
      <c r="P39" s="117"/>
      <c r="Q39" s="117"/>
      <c r="R39" s="117"/>
      <c r="S39" s="211"/>
      <c r="T39" s="119" t="str">
        <f t="shared" si="13"/>
        <v>NA</v>
      </c>
      <c r="U39" s="209" t="s">
        <v>58</v>
      </c>
      <c r="V39" s="212"/>
      <c r="W39" s="122"/>
      <c r="X39" s="122"/>
      <c r="Y39" s="122"/>
      <c r="Z39" s="122"/>
      <c r="AA39" s="142"/>
      <c r="AB39" s="125"/>
      <c r="AC39" s="125"/>
      <c r="AD39" s="125"/>
      <c r="AE39" s="125"/>
      <c r="AF39" s="213"/>
      <c r="AG39" s="214"/>
      <c r="AH39" s="127" t="str">
        <f t="shared" si="3"/>
        <v>NA</v>
      </c>
      <c r="AI39" s="127" t="s">
        <v>58</v>
      </c>
      <c r="AJ39" s="127">
        <f t="shared" si="4"/>
        <v>0</v>
      </c>
      <c r="AK39" s="127"/>
      <c r="AL39" s="127" t="b">
        <f t="shared" si="5"/>
        <v>1</v>
      </c>
      <c r="AM39" s="112"/>
      <c r="AN39" s="129" t="str">
        <f t="shared" si="1"/>
        <v/>
      </c>
      <c r="AO39" s="144"/>
      <c r="AP39" s="129" t="str">
        <f t="shared" si="6"/>
        <v/>
      </c>
      <c r="AQ39" s="144"/>
      <c r="AR39" s="129" t="str">
        <f t="shared" si="7"/>
        <v/>
      </c>
      <c r="AS39" s="144"/>
      <c r="AT39" s="129" t="str">
        <f t="shared" si="8"/>
        <v/>
      </c>
      <c r="AU39" s="131" t="str">
        <f t="shared" si="11"/>
        <v>NA</v>
      </c>
      <c r="AV39" s="131" t="s">
        <v>58</v>
      </c>
      <c r="AW39" s="131"/>
      <c r="AX39" s="132"/>
      <c r="AY39" s="133">
        <f>'[1]2016_match_seeds'!D36</f>
        <v>0</v>
      </c>
      <c r="AZ39" s="134" t="b">
        <f t="shared" si="10"/>
        <v>1</v>
      </c>
      <c r="BA39" s="135"/>
      <c r="BB39" s="134">
        <f>'[1]2016_match_seeds'!E36</f>
        <v>0</v>
      </c>
      <c r="BC39" s="134">
        <f>'[1]2016_match_seeds'!F36</f>
        <v>0</v>
      </c>
      <c r="BD39" s="135"/>
      <c r="BE39" s="135"/>
      <c r="BF39" s="135"/>
      <c r="BG39" s="136" t="s">
        <v>58</v>
      </c>
      <c r="BH39" s="145"/>
      <c r="BI39" s="29"/>
      <c r="BJ39" s="29"/>
      <c r="BK39" s="29"/>
      <c r="BL39" s="29"/>
      <c r="BM39" s="29"/>
      <c r="BN39" s="153"/>
      <c r="BO39" s="153"/>
    </row>
    <row r="40" spans="1:67" s="114" customFormat="1" ht="14.4" hidden="1" x14ac:dyDescent="0.3">
      <c r="A40" s="107">
        <v>40</v>
      </c>
      <c r="B40" s="107"/>
      <c r="C40"/>
      <c r="D40" s="108">
        <v>42495</v>
      </c>
      <c r="E40" s="110"/>
      <c r="F40" s="210">
        <v>0</v>
      </c>
      <c r="G40" s="111">
        <f t="shared" si="2"/>
        <v>0</v>
      </c>
      <c r="H40" s="144"/>
      <c r="I40" s="135"/>
      <c r="M40" s="115">
        <f t="shared" si="0"/>
        <v>0</v>
      </c>
      <c r="N40" s="141"/>
      <c r="O40" s="117"/>
      <c r="P40" s="117"/>
      <c r="Q40" s="117"/>
      <c r="R40" s="117"/>
      <c r="S40" s="211"/>
      <c r="T40" s="119" t="str">
        <f t="shared" si="13"/>
        <v>NA</v>
      </c>
      <c r="U40" s="209" t="s">
        <v>58</v>
      </c>
      <c r="V40" s="212"/>
      <c r="W40" s="122"/>
      <c r="X40" s="122"/>
      <c r="Y40" s="122"/>
      <c r="Z40" s="122"/>
      <c r="AA40" s="142"/>
      <c r="AB40" s="125"/>
      <c r="AC40" s="125"/>
      <c r="AD40" s="125"/>
      <c r="AE40" s="125"/>
      <c r="AF40" s="213"/>
      <c r="AG40" s="214"/>
      <c r="AH40" s="127" t="str">
        <f t="shared" si="3"/>
        <v>NA</v>
      </c>
      <c r="AI40" s="127" t="s">
        <v>58</v>
      </c>
      <c r="AJ40" s="127">
        <f t="shared" si="4"/>
        <v>0</v>
      </c>
      <c r="AK40" s="127"/>
      <c r="AL40" s="127" t="b">
        <f t="shared" si="5"/>
        <v>1</v>
      </c>
      <c r="AM40" s="112"/>
      <c r="AN40" s="129" t="str">
        <f t="shared" si="1"/>
        <v/>
      </c>
      <c r="AO40" s="144"/>
      <c r="AP40" s="129" t="str">
        <f t="shared" si="6"/>
        <v/>
      </c>
      <c r="AQ40" s="144"/>
      <c r="AR40" s="129" t="str">
        <f t="shared" si="7"/>
        <v/>
      </c>
      <c r="AS40" s="144"/>
      <c r="AT40" s="129" t="str">
        <f t="shared" si="8"/>
        <v/>
      </c>
      <c r="AU40" s="131" t="str">
        <f t="shared" si="11"/>
        <v>NA</v>
      </c>
      <c r="AV40" s="131" t="s">
        <v>58</v>
      </c>
      <c r="AW40" s="131"/>
      <c r="AX40" s="132"/>
      <c r="AY40" s="133">
        <f>'[1]2016_match_seeds'!D37</f>
        <v>0</v>
      </c>
      <c r="AZ40" s="134" t="b">
        <f t="shared" si="10"/>
        <v>1</v>
      </c>
      <c r="BA40" s="135"/>
      <c r="BB40" s="134">
        <f>'[1]2016_match_seeds'!E37</f>
        <v>0</v>
      </c>
      <c r="BC40" s="134">
        <f>'[1]2016_match_seeds'!F37</f>
        <v>0</v>
      </c>
      <c r="BD40" s="135"/>
      <c r="BE40" s="135"/>
      <c r="BF40" s="135"/>
      <c r="BG40" s="136" t="s">
        <v>58</v>
      </c>
      <c r="BH40" s="145"/>
      <c r="BI40" s="29"/>
      <c r="BJ40" s="29"/>
      <c r="BK40" s="29"/>
      <c r="BL40" s="29"/>
      <c r="BM40" s="29"/>
      <c r="BN40" s="153"/>
      <c r="BO40" s="153"/>
    </row>
    <row r="41" spans="1:67" s="114" customFormat="1" ht="14.4" hidden="1" x14ac:dyDescent="0.3">
      <c r="A41" s="150">
        <v>43</v>
      </c>
      <c r="B41" s="150"/>
      <c r="D41" s="108">
        <v>42495</v>
      </c>
      <c r="E41" s="134">
        <v>1</v>
      </c>
      <c r="F41" s="215">
        <v>1</v>
      </c>
      <c r="G41" s="111">
        <f t="shared" si="2"/>
        <v>1</v>
      </c>
      <c r="H41" s="139">
        <v>1</v>
      </c>
      <c r="I41" s="135">
        <v>1</v>
      </c>
      <c r="M41" s="115">
        <f t="shared" si="0"/>
        <v>1</v>
      </c>
      <c r="N41" s="116">
        <v>42503</v>
      </c>
      <c r="O41" s="152">
        <v>42502</v>
      </c>
      <c r="P41" s="152"/>
      <c r="Q41" s="152"/>
      <c r="R41" s="152"/>
      <c r="S41" s="211">
        <v>42502</v>
      </c>
      <c r="T41" s="119">
        <f t="shared" si="13"/>
        <v>42502</v>
      </c>
      <c r="U41" s="209" t="s">
        <v>47</v>
      </c>
      <c r="V41" s="212"/>
      <c r="W41" s="122">
        <v>0</v>
      </c>
      <c r="X41" s="122">
        <v>8</v>
      </c>
      <c r="Y41" s="122">
        <v>11</v>
      </c>
      <c r="Z41" s="122">
        <v>12</v>
      </c>
      <c r="AA41" s="142">
        <v>15</v>
      </c>
      <c r="AB41" s="125">
        <v>12</v>
      </c>
      <c r="AC41" s="125">
        <v>12</v>
      </c>
      <c r="AD41" s="125">
        <v>12</v>
      </c>
      <c r="AE41" s="125"/>
      <c r="AF41" s="216">
        <v>12</v>
      </c>
      <c r="AG41" s="214"/>
      <c r="AH41" s="127">
        <f t="shared" si="3"/>
        <v>12</v>
      </c>
      <c r="AI41" s="127" t="s">
        <v>47</v>
      </c>
      <c r="AJ41" s="127">
        <f t="shared" si="4"/>
        <v>1</v>
      </c>
      <c r="AK41" s="127"/>
      <c r="AL41" s="127" t="b">
        <f t="shared" si="5"/>
        <v>1</v>
      </c>
      <c r="AM41" s="128">
        <v>34</v>
      </c>
      <c r="AN41" s="129">
        <f t="shared" si="1"/>
        <v>2.7582</v>
      </c>
      <c r="AO41" s="144"/>
      <c r="AP41" s="129" t="str">
        <f t="shared" si="6"/>
        <v/>
      </c>
      <c r="AQ41" s="144"/>
      <c r="AR41" s="129" t="str">
        <f t="shared" si="7"/>
        <v/>
      </c>
      <c r="AS41" s="144"/>
      <c r="AT41" s="129" t="str">
        <f t="shared" si="8"/>
        <v/>
      </c>
      <c r="AU41" s="131">
        <f t="shared" si="11"/>
        <v>203.15162785318773</v>
      </c>
      <c r="AV41" s="131" t="str">
        <f t="shared" si="9"/>
        <v>ok</v>
      </c>
      <c r="AW41" s="131"/>
      <c r="AX41" s="132">
        <v>7</v>
      </c>
      <c r="AY41" s="133">
        <f>'[1]2016_match_seeds'!D38</f>
        <v>7</v>
      </c>
      <c r="AZ41" s="134" t="b">
        <f t="shared" si="10"/>
        <v>1</v>
      </c>
      <c r="BA41" s="135"/>
      <c r="BB41" s="134">
        <f>'[1]2016_match_seeds'!E38</f>
        <v>31</v>
      </c>
      <c r="BC41" s="134">
        <f>'[1]2016_match_seeds'!F38</f>
        <v>14</v>
      </c>
      <c r="BD41" s="135"/>
      <c r="BE41" s="135"/>
      <c r="BF41" s="135"/>
      <c r="BG41" s="136">
        <v>0</v>
      </c>
      <c r="BH41" s="145" t="s">
        <v>92</v>
      </c>
      <c r="BI41" s="153"/>
      <c r="BJ41" s="153"/>
      <c r="BK41" s="153"/>
      <c r="BL41" s="153"/>
      <c r="BM41" s="153"/>
      <c r="BN41" s="153"/>
      <c r="BO41" s="153"/>
    </row>
    <row r="42" spans="1:67" s="114" customFormat="1" ht="14.4" hidden="1" x14ac:dyDescent="0.3">
      <c r="A42" s="107">
        <v>46</v>
      </c>
      <c r="B42" s="107"/>
      <c r="C42"/>
      <c r="D42" s="108">
        <v>42495</v>
      </c>
      <c r="E42" s="109">
        <v>1</v>
      </c>
      <c r="F42" s="210">
        <v>1</v>
      </c>
      <c r="G42" s="111">
        <f t="shared" si="2"/>
        <v>1</v>
      </c>
      <c r="H42" s="144">
        <v>2</v>
      </c>
      <c r="I42" s="113">
        <v>3</v>
      </c>
      <c r="M42" s="115">
        <f t="shared" si="0"/>
        <v>3</v>
      </c>
      <c r="N42" s="217">
        <v>42506</v>
      </c>
      <c r="O42" s="117">
        <v>42505</v>
      </c>
      <c r="P42" s="117"/>
      <c r="Q42" s="117"/>
      <c r="R42" s="117"/>
      <c r="S42" s="211">
        <v>42502</v>
      </c>
      <c r="T42" s="119">
        <f t="shared" si="13"/>
        <v>42502</v>
      </c>
      <c r="U42" s="209" t="s">
        <v>47</v>
      </c>
      <c r="V42" s="212"/>
      <c r="W42" s="121" t="s">
        <v>61</v>
      </c>
      <c r="X42" s="121" t="s">
        <v>93</v>
      </c>
      <c r="Y42" s="121" t="s">
        <v>72</v>
      </c>
      <c r="Z42" s="121" t="s">
        <v>89</v>
      </c>
      <c r="AA42" s="123"/>
      <c r="AB42" s="124" t="s">
        <v>56</v>
      </c>
      <c r="AC42" s="124" t="s">
        <v>89</v>
      </c>
      <c r="AD42" s="124" t="s">
        <v>89</v>
      </c>
      <c r="AE42" s="125"/>
      <c r="AF42" s="216">
        <v>11</v>
      </c>
      <c r="AG42" s="214"/>
      <c r="AH42" s="127">
        <f t="shared" si="3"/>
        <v>11</v>
      </c>
      <c r="AI42" s="127" t="s">
        <v>47</v>
      </c>
      <c r="AJ42" s="127">
        <v>3</v>
      </c>
      <c r="AK42" s="166">
        <f>M42</f>
        <v>3</v>
      </c>
      <c r="AL42" s="127" t="b">
        <f t="shared" si="5"/>
        <v>1</v>
      </c>
      <c r="AM42" s="128">
        <v>20</v>
      </c>
      <c r="AN42" s="129">
        <f t="shared" si="1"/>
        <v>1.9602000000000002</v>
      </c>
      <c r="AO42" s="139">
        <v>20</v>
      </c>
      <c r="AP42" s="129">
        <f t="shared" si="6"/>
        <v>1.9602000000000002</v>
      </c>
      <c r="AQ42" s="139"/>
      <c r="AR42" s="129" t="str">
        <f t="shared" si="7"/>
        <v/>
      </c>
      <c r="AS42" s="139"/>
      <c r="AT42" s="129" t="str">
        <f t="shared" si="8"/>
        <v/>
      </c>
      <c r="AU42" s="131">
        <f t="shared" si="11"/>
        <v>181.06808208502008</v>
      </c>
      <c r="AV42" s="131" t="s">
        <v>77</v>
      </c>
      <c r="AW42" s="167" t="s">
        <v>94</v>
      </c>
      <c r="AX42" s="132">
        <v>1</v>
      </c>
      <c r="AY42" s="133">
        <f>'[1]2016_match_seeds'!D39</f>
        <v>1</v>
      </c>
      <c r="AZ42" s="134" t="b">
        <f t="shared" si="10"/>
        <v>1</v>
      </c>
      <c r="BA42" s="135"/>
      <c r="BB42" s="134">
        <f>'[1]2016_match_seeds'!E39</f>
        <v>8</v>
      </c>
      <c r="BC42" s="134">
        <f>'[1]2016_match_seeds'!F39</f>
        <v>3</v>
      </c>
      <c r="BD42" s="135"/>
      <c r="BE42" s="135"/>
      <c r="BF42" s="135"/>
      <c r="BG42" s="136">
        <v>0</v>
      </c>
      <c r="BH42" s="145" t="s">
        <v>95</v>
      </c>
      <c r="BI42" s="29"/>
      <c r="BJ42" s="29"/>
      <c r="BK42" s="29"/>
      <c r="BL42" s="29"/>
      <c r="BM42" s="29"/>
      <c r="BN42" s="153"/>
      <c r="BO42" s="153"/>
    </row>
    <row r="43" spans="1:67" s="114" customFormat="1" ht="14.4" hidden="1" x14ac:dyDescent="0.3">
      <c r="A43" s="155">
        <v>47</v>
      </c>
      <c r="B43" s="155"/>
      <c r="C43" s="3"/>
      <c r="D43" s="108">
        <v>42495</v>
      </c>
      <c r="E43" s="163"/>
      <c r="F43" s="210"/>
      <c r="G43" s="111">
        <f t="shared" si="2"/>
        <v>0</v>
      </c>
      <c r="H43" s="180"/>
      <c r="I43" s="3"/>
      <c r="J43" s="3"/>
      <c r="K43" s="3"/>
      <c r="L43" s="3"/>
      <c r="M43" s="115">
        <f t="shared" si="0"/>
        <v>0</v>
      </c>
      <c r="N43" s="164"/>
      <c r="O43" s="3"/>
      <c r="P43" s="10"/>
      <c r="Q43" s="10"/>
      <c r="R43" s="10"/>
      <c r="S43" s="11"/>
      <c r="T43" s="119" t="str">
        <f t="shared" si="13"/>
        <v>NA</v>
      </c>
      <c r="U43" s="209" t="s">
        <v>58</v>
      </c>
      <c r="V43" s="14"/>
      <c r="W43" s="14"/>
      <c r="X43" s="14"/>
      <c r="Y43" s="13"/>
      <c r="Z43" s="14"/>
      <c r="AA43" s="15"/>
      <c r="AB43" s="16"/>
      <c r="AC43" s="16"/>
      <c r="AD43" s="16"/>
      <c r="AE43" s="16"/>
      <c r="AF43" s="17"/>
      <c r="AG43" s="18"/>
      <c r="AH43" s="127" t="str">
        <f t="shared" si="3"/>
        <v>NA</v>
      </c>
      <c r="AI43" s="127" t="s">
        <v>58</v>
      </c>
      <c r="AJ43" s="127">
        <f t="shared" si="4"/>
        <v>0</v>
      </c>
      <c r="AK43" s="127"/>
      <c r="AL43" s="127" t="b">
        <f t="shared" si="5"/>
        <v>1</v>
      </c>
      <c r="AM43" s="20"/>
      <c r="AN43" s="129" t="str">
        <f t="shared" si="1"/>
        <v/>
      </c>
      <c r="AO43" s="7"/>
      <c r="AP43" s="129" t="str">
        <f t="shared" si="6"/>
        <v/>
      </c>
      <c r="AQ43" s="7"/>
      <c r="AR43" s="129" t="str">
        <f t="shared" si="7"/>
        <v/>
      </c>
      <c r="AS43" s="7"/>
      <c r="AT43" s="129" t="str">
        <f t="shared" si="8"/>
        <v/>
      </c>
      <c r="AU43" s="131" t="str">
        <f t="shared" si="11"/>
        <v>NA</v>
      </c>
      <c r="AV43" s="131" t="s">
        <v>58</v>
      </c>
      <c r="AW43" s="131"/>
      <c r="AX43" s="162"/>
      <c r="AY43" s="26">
        <f>'[1]2016_match_seeds'!D40</f>
        <v>0</v>
      </c>
      <c r="AZ43" s="134" t="b">
        <f t="shared" si="10"/>
        <v>1</v>
      </c>
      <c r="BA43" s="135"/>
      <c r="BB43" s="22">
        <f>'[1]2016_match_seeds'!E40</f>
        <v>0</v>
      </c>
      <c r="BC43" s="22">
        <f>'[1]2016_match_seeds'!F40</f>
        <v>0</v>
      </c>
      <c r="BD43" s="7"/>
      <c r="BE43" s="7"/>
      <c r="BF43" s="7"/>
      <c r="BG43" s="23" t="s">
        <v>58</v>
      </c>
      <c r="BH43" s="28"/>
      <c r="BI43" s="153"/>
      <c r="BJ43" s="153"/>
      <c r="BK43" s="153"/>
      <c r="BL43" s="153"/>
      <c r="BM43" s="153"/>
      <c r="BN43" s="153"/>
      <c r="BO43" s="153"/>
    </row>
    <row r="44" spans="1:67" s="114" customFormat="1" ht="14.4" hidden="1" x14ac:dyDescent="0.3">
      <c r="A44" s="155">
        <v>48</v>
      </c>
      <c r="B44" s="155"/>
      <c r="C44" s="3"/>
      <c r="D44" s="108">
        <v>42495</v>
      </c>
      <c r="E44" s="19">
        <v>1</v>
      </c>
      <c r="F44" s="210">
        <v>1</v>
      </c>
      <c r="G44" s="111">
        <f t="shared" si="2"/>
        <v>1</v>
      </c>
      <c r="H44" s="7">
        <v>2</v>
      </c>
      <c r="I44" s="3">
        <v>2</v>
      </c>
      <c r="J44" s="3"/>
      <c r="K44" s="3"/>
      <c r="L44" s="3"/>
      <c r="M44" s="115">
        <f t="shared" si="0"/>
        <v>2</v>
      </c>
      <c r="N44" s="164"/>
      <c r="O44" s="3"/>
      <c r="P44" s="10"/>
      <c r="Q44" s="10"/>
      <c r="R44" s="10"/>
      <c r="S44" s="11">
        <v>42495</v>
      </c>
      <c r="T44" s="119">
        <f t="shared" si="13"/>
        <v>42495</v>
      </c>
      <c r="U44" s="209" t="s">
        <v>47</v>
      </c>
      <c r="V44" s="14">
        <v>1</v>
      </c>
      <c r="W44" s="14">
        <v>13</v>
      </c>
      <c r="X44" s="14">
        <v>25</v>
      </c>
      <c r="Y44" s="13">
        <v>42</v>
      </c>
      <c r="Z44" s="14">
        <v>43</v>
      </c>
      <c r="AA44" s="15" t="s">
        <v>67</v>
      </c>
      <c r="AB44" s="16" t="s">
        <v>96</v>
      </c>
      <c r="AC44" s="16" t="s">
        <v>97</v>
      </c>
      <c r="AD44" s="16" t="s">
        <v>97</v>
      </c>
      <c r="AE44" s="16"/>
      <c r="AF44" s="17">
        <v>43</v>
      </c>
      <c r="AG44" s="18"/>
      <c r="AH44" s="127">
        <f t="shared" si="3"/>
        <v>43</v>
      </c>
      <c r="AI44" s="127" t="s">
        <v>47</v>
      </c>
      <c r="AJ44" s="127">
        <f t="shared" si="4"/>
        <v>2</v>
      </c>
      <c r="AK44" s="127"/>
      <c r="AL44" s="127" t="b">
        <f t="shared" si="5"/>
        <v>1</v>
      </c>
      <c r="AM44" s="161">
        <v>26</v>
      </c>
      <c r="AN44" s="129">
        <f t="shared" si="1"/>
        <v>2.3022</v>
      </c>
      <c r="AO44" s="26">
        <v>26</v>
      </c>
      <c r="AP44" s="129">
        <f t="shared" si="6"/>
        <v>2.3022</v>
      </c>
      <c r="AQ44" s="26"/>
      <c r="AR44" s="129" t="str">
        <f t="shared" si="7"/>
        <v/>
      </c>
      <c r="AS44" s="26"/>
      <c r="AT44" s="129" t="str">
        <f t="shared" si="8"/>
        <v/>
      </c>
      <c r="AU44" s="131">
        <f t="shared" si="11"/>
        <v>216.46083238588611</v>
      </c>
      <c r="AV44" s="131" t="str">
        <f t="shared" si="9"/>
        <v>ok</v>
      </c>
      <c r="AW44" s="131"/>
      <c r="AX44" s="162">
        <v>2</v>
      </c>
      <c r="AY44" s="26">
        <f>'[1]2016_match_seeds'!D41</f>
        <v>2</v>
      </c>
      <c r="AZ44" s="134" t="b">
        <f t="shared" si="10"/>
        <v>1</v>
      </c>
      <c r="BA44" s="135"/>
      <c r="BB44" s="22">
        <f>'[1]2016_match_seeds'!E41</f>
        <v>12</v>
      </c>
      <c r="BC44" s="22">
        <f>'[1]2016_match_seeds'!F41</f>
        <v>8</v>
      </c>
      <c r="BD44" s="7"/>
      <c r="BE44" s="7"/>
      <c r="BF44" s="7"/>
      <c r="BG44" s="23">
        <v>0</v>
      </c>
      <c r="BH44" s="170" t="s">
        <v>98</v>
      </c>
      <c r="BI44" s="153"/>
      <c r="BJ44" s="153"/>
      <c r="BK44" s="153"/>
      <c r="BL44" s="153"/>
      <c r="BM44" s="153"/>
      <c r="BN44" s="153"/>
      <c r="BO44" s="153"/>
    </row>
    <row r="45" spans="1:67" s="114" customFormat="1" ht="14.4" hidden="1" x14ac:dyDescent="0.3">
      <c r="A45" s="155">
        <v>49</v>
      </c>
      <c r="B45" s="155"/>
      <c r="C45" s="3"/>
      <c r="D45" s="108">
        <v>42495</v>
      </c>
      <c r="E45" s="19">
        <v>1</v>
      </c>
      <c r="F45" s="210">
        <v>1</v>
      </c>
      <c r="G45" s="111">
        <f t="shared" si="2"/>
        <v>1</v>
      </c>
      <c r="H45" s="7">
        <v>1</v>
      </c>
      <c r="I45" s="3">
        <v>1</v>
      </c>
      <c r="J45" s="3"/>
      <c r="K45" s="3"/>
      <c r="L45" s="3"/>
      <c r="M45" s="115">
        <f t="shared" si="0"/>
        <v>1</v>
      </c>
      <c r="N45" s="157">
        <v>42506</v>
      </c>
      <c r="O45" s="171">
        <v>42502</v>
      </c>
      <c r="P45" s="10"/>
      <c r="Q45" s="10"/>
      <c r="R45" s="10"/>
      <c r="S45" s="11">
        <v>42502</v>
      </c>
      <c r="T45" s="119">
        <f t="shared" si="13"/>
        <v>42502</v>
      </c>
      <c r="U45" s="209" t="s">
        <v>47</v>
      </c>
      <c r="V45" s="14"/>
      <c r="W45" s="14">
        <v>0</v>
      </c>
      <c r="X45" s="14">
        <v>1</v>
      </c>
      <c r="Y45" s="13">
        <v>1</v>
      </c>
      <c r="Z45" s="14">
        <v>4</v>
      </c>
      <c r="AA45" s="15"/>
      <c r="AB45" s="16" t="s">
        <v>52</v>
      </c>
      <c r="AC45" s="16" t="s">
        <v>52</v>
      </c>
      <c r="AD45" s="16"/>
      <c r="AE45" s="16"/>
      <c r="AF45" s="17">
        <v>4</v>
      </c>
      <c r="AG45" s="18"/>
      <c r="AH45" s="127">
        <f t="shared" si="3"/>
        <v>4</v>
      </c>
      <c r="AI45" s="127" t="s">
        <v>47</v>
      </c>
      <c r="AJ45" s="127">
        <f t="shared" si="4"/>
        <v>2</v>
      </c>
      <c r="AK45" s="166">
        <f>M45</f>
        <v>1</v>
      </c>
      <c r="AL45" s="127" t="b">
        <f t="shared" si="5"/>
        <v>0</v>
      </c>
      <c r="AM45" s="161">
        <v>37</v>
      </c>
      <c r="AN45" s="129">
        <f t="shared" si="1"/>
        <v>2.9291999999999998</v>
      </c>
      <c r="AO45" s="26">
        <v>37</v>
      </c>
      <c r="AP45" s="129">
        <f t="shared" si="6"/>
        <v>2.9291999999999998</v>
      </c>
      <c r="AQ45" s="26"/>
      <c r="AR45" s="129" t="str">
        <f t="shared" si="7"/>
        <v/>
      </c>
      <c r="AS45" s="26"/>
      <c r="AT45" s="129" t="str">
        <f t="shared" si="8"/>
        <v/>
      </c>
      <c r="AU45" s="131">
        <f t="shared" si="11"/>
        <v>498.67736042715222</v>
      </c>
      <c r="AV45" s="131" t="s">
        <v>47</v>
      </c>
      <c r="AW45" s="167" t="s">
        <v>99</v>
      </c>
      <c r="AX45" s="162">
        <v>2</v>
      </c>
      <c r="AY45" s="26">
        <f>'[1]2016_match_seeds'!D42</f>
        <v>2</v>
      </c>
      <c r="AZ45" s="134" t="b">
        <f t="shared" si="10"/>
        <v>1</v>
      </c>
      <c r="BA45" s="135"/>
      <c r="BB45" s="22">
        <f>'[1]2016_match_seeds'!E42</f>
        <v>10</v>
      </c>
      <c r="BC45" s="22">
        <f>'[1]2016_match_seeds'!F42</f>
        <v>5</v>
      </c>
      <c r="BD45" s="7"/>
      <c r="BE45" s="7"/>
      <c r="BF45" s="7"/>
      <c r="BG45" s="23">
        <v>0</v>
      </c>
      <c r="BH45" s="28" t="s">
        <v>100</v>
      </c>
      <c r="BI45" s="153"/>
      <c r="BJ45" s="153"/>
      <c r="BK45" s="153"/>
      <c r="BL45" s="153"/>
      <c r="BM45" s="153"/>
      <c r="BN45" s="153"/>
      <c r="BO45" s="153"/>
    </row>
    <row r="46" spans="1:67" s="114" customFormat="1" ht="14.4" hidden="1" x14ac:dyDescent="0.3">
      <c r="A46" s="165">
        <v>50</v>
      </c>
      <c r="B46" s="165"/>
      <c r="C46" s="3"/>
      <c r="D46" s="108">
        <v>42495</v>
      </c>
      <c r="E46" s="163"/>
      <c r="F46" s="218"/>
      <c r="G46" s="111">
        <f t="shared" si="2"/>
        <v>0</v>
      </c>
      <c r="H46" s="180"/>
      <c r="I46" s="3"/>
      <c r="J46" s="3"/>
      <c r="K46" s="3"/>
      <c r="L46" s="3"/>
      <c r="M46" s="115">
        <f t="shared" si="0"/>
        <v>0</v>
      </c>
      <c r="N46" s="164"/>
      <c r="O46" s="10"/>
      <c r="P46" s="4"/>
      <c r="Q46" s="4"/>
      <c r="R46" s="4"/>
      <c r="S46" s="11"/>
      <c r="T46" s="119" t="str">
        <f t="shared" si="13"/>
        <v>NA</v>
      </c>
      <c r="U46" s="209" t="s">
        <v>58</v>
      </c>
      <c r="V46" s="14"/>
      <c r="W46" s="13"/>
      <c r="X46" s="14"/>
      <c r="Y46" s="14"/>
      <c r="Z46" s="14"/>
      <c r="AA46" s="15"/>
      <c r="AB46" s="16"/>
      <c r="AC46" s="16"/>
      <c r="AD46" s="16"/>
      <c r="AE46" s="16"/>
      <c r="AF46" s="17"/>
      <c r="AG46" s="214"/>
      <c r="AH46" s="127" t="str">
        <f t="shared" si="3"/>
        <v>NA</v>
      </c>
      <c r="AI46" s="127" t="s">
        <v>58</v>
      </c>
      <c r="AJ46" s="127">
        <f t="shared" si="4"/>
        <v>0</v>
      </c>
      <c r="AK46" s="127"/>
      <c r="AL46" s="127" t="b">
        <f t="shared" si="5"/>
        <v>1</v>
      </c>
      <c r="AM46" s="20"/>
      <c r="AN46" s="129" t="str">
        <f t="shared" si="1"/>
        <v/>
      </c>
      <c r="AO46" s="7"/>
      <c r="AP46" s="129" t="str">
        <f t="shared" si="6"/>
        <v/>
      </c>
      <c r="AQ46" s="7"/>
      <c r="AR46" s="129" t="str">
        <f t="shared" si="7"/>
        <v/>
      </c>
      <c r="AS46" s="7"/>
      <c r="AT46" s="129" t="str">
        <f t="shared" si="8"/>
        <v/>
      </c>
      <c r="AU46" s="131" t="str">
        <f t="shared" si="11"/>
        <v>NA</v>
      </c>
      <c r="AV46" s="131" t="str">
        <f t="shared" si="9"/>
        <v>ok</v>
      </c>
      <c r="AW46" s="131"/>
      <c r="AX46" s="162"/>
      <c r="AY46" s="26">
        <f>'[1]2016_match_seeds'!D43</f>
        <v>0</v>
      </c>
      <c r="AZ46" s="134" t="b">
        <f t="shared" si="10"/>
        <v>1</v>
      </c>
      <c r="BA46" s="135"/>
      <c r="BB46" s="8">
        <f>'[1]2016_match_seeds'!E43</f>
        <v>0</v>
      </c>
      <c r="BC46" s="8">
        <f>'[1]2016_match_seeds'!F43</f>
        <v>0</v>
      </c>
      <c r="BD46" s="3"/>
      <c r="BE46" s="3"/>
      <c r="BF46" s="3"/>
      <c r="BG46" s="23" t="s">
        <v>58</v>
      </c>
      <c r="BH46" s="28" t="s">
        <v>101</v>
      </c>
      <c r="BI46" s="29"/>
      <c r="BJ46" s="29"/>
      <c r="BK46" s="29"/>
      <c r="BL46" s="29"/>
      <c r="BM46" s="29"/>
      <c r="BN46" s="153"/>
      <c r="BO46" s="153"/>
    </row>
    <row r="47" spans="1:67" s="114" customFormat="1" ht="14.4" hidden="1" x14ac:dyDescent="0.3">
      <c r="A47" s="155">
        <v>52</v>
      </c>
      <c r="B47" s="155"/>
      <c r="C47" s="3"/>
      <c r="D47" s="108">
        <v>42495</v>
      </c>
      <c r="E47" s="19">
        <v>1</v>
      </c>
      <c r="F47" s="25">
        <v>0</v>
      </c>
      <c r="G47" s="111">
        <f t="shared" si="2"/>
        <v>0</v>
      </c>
      <c r="H47" s="180"/>
      <c r="I47" s="3"/>
      <c r="J47" s="3"/>
      <c r="K47" s="3"/>
      <c r="L47" s="3"/>
      <c r="M47" s="115">
        <f t="shared" si="0"/>
        <v>0</v>
      </c>
      <c r="N47" s="164"/>
      <c r="O47" s="10"/>
      <c r="P47" s="10"/>
      <c r="Q47" s="10"/>
      <c r="R47" s="10"/>
      <c r="S47" s="11"/>
      <c r="T47" s="119" t="str">
        <f t="shared" si="13"/>
        <v>NA</v>
      </c>
      <c r="U47" s="209" t="s">
        <v>58</v>
      </c>
      <c r="V47" s="14"/>
      <c r="W47" s="13"/>
      <c r="X47" s="14"/>
      <c r="Y47" s="14"/>
      <c r="Z47" s="14"/>
      <c r="AA47" s="15"/>
      <c r="AB47" s="16"/>
      <c r="AC47" s="16"/>
      <c r="AD47" s="16"/>
      <c r="AE47" s="16"/>
      <c r="AF47" s="17"/>
      <c r="AG47" s="18"/>
      <c r="AH47" s="127" t="str">
        <f t="shared" si="3"/>
        <v>NA</v>
      </c>
      <c r="AI47" s="127" t="s">
        <v>58</v>
      </c>
      <c r="AJ47" s="127">
        <f t="shared" si="4"/>
        <v>0</v>
      </c>
      <c r="AK47" s="127"/>
      <c r="AL47" s="127" t="b">
        <f t="shared" si="5"/>
        <v>1</v>
      </c>
      <c r="AM47" s="20"/>
      <c r="AN47" s="129" t="str">
        <f t="shared" si="1"/>
        <v/>
      </c>
      <c r="AO47" s="7"/>
      <c r="AP47" s="129" t="str">
        <f t="shared" si="6"/>
        <v/>
      </c>
      <c r="AQ47" s="7"/>
      <c r="AR47" s="129" t="str">
        <f t="shared" si="7"/>
        <v/>
      </c>
      <c r="AS47" s="7"/>
      <c r="AT47" s="129" t="str">
        <f t="shared" si="8"/>
        <v/>
      </c>
      <c r="AU47" s="131" t="str">
        <f t="shared" si="11"/>
        <v>NA</v>
      </c>
      <c r="AV47" s="131" t="s">
        <v>58</v>
      </c>
      <c r="AW47" s="131"/>
      <c r="AX47" s="162"/>
      <c r="AY47" s="26">
        <f>'[1]2016_match_seeds'!D44</f>
        <v>0</v>
      </c>
      <c r="AZ47" s="134" t="b">
        <f t="shared" si="10"/>
        <v>1</v>
      </c>
      <c r="BA47" s="135"/>
      <c r="BB47" s="8">
        <f>'[1]2016_match_seeds'!E44</f>
        <v>0</v>
      </c>
      <c r="BC47" s="8">
        <f>'[1]2016_match_seeds'!F44</f>
        <v>0</v>
      </c>
      <c r="BD47" s="3"/>
      <c r="BE47" s="3"/>
      <c r="BF47" s="3"/>
      <c r="BG47" s="23" t="s">
        <v>58</v>
      </c>
      <c r="BH47" s="219" t="s">
        <v>102</v>
      </c>
      <c r="BI47" s="29"/>
      <c r="BJ47" s="29"/>
      <c r="BK47" s="29"/>
      <c r="BL47" s="29"/>
      <c r="BM47" s="29"/>
      <c r="BN47" s="153"/>
      <c r="BO47" s="153"/>
    </row>
    <row r="48" spans="1:67" s="114" customFormat="1" ht="14.4" hidden="1" x14ac:dyDescent="0.3">
      <c r="A48" s="155">
        <v>53</v>
      </c>
      <c r="B48" s="155"/>
      <c r="C48" s="3"/>
      <c r="D48" s="108">
        <v>42495</v>
      </c>
      <c r="E48" s="169"/>
      <c r="F48" s="218">
        <v>0</v>
      </c>
      <c r="G48" s="111">
        <f t="shared" si="2"/>
        <v>0</v>
      </c>
      <c r="H48" s="180"/>
      <c r="I48" s="3"/>
      <c r="J48" s="3"/>
      <c r="K48" s="3"/>
      <c r="L48" s="3"/>
      <c r="M48" s="115">
        <f t="shared" si="0"/>
        <v>0</v>
      </c>
      <c r="N48" s="164"/>
      <c r="O48" s="10"/>
      <c r="P48" s="4"/>
      <c r="Q48" s="4"/>
      <c r="R48" s="4"/>
      <c r="S48" s="11"/>
      <c r="T48" s="119" t="str">
        <f t="shared" si="13"/>
        <v>NA</v>
      </c>
      <c r="U48" s="209" t="s">
        <v>58</v>
      </c>
      <c r="V48" s="14"/>
      <c r="W48" s="13"/>
      <c r="X48" s="14"/>
      <c r="Y48" s="14"/>
      <c r="Z48" s="14"/>
      <c r="AA48" s="15"/>
      <c r="AB48" s="16"/>
      <c r="AC48" s="16"/>
      <c r="AD48" s="16"/>
      <c r="AE48" s="16"/>
      <c r="AF48" s="17"/>
      <c r="AG48" s="18"/>
      <c r="AH48" s="127" t="str">
        <f t="shared" si="3"/>
        <v>NA</v>
      </c>
      <c r="AI48" s="127" t="s">
        <v>58</v>
      </c>
      <c r="AJ48" s="127">
        <f t="shared" si="4"/>
        <v>0</v>
      </c>
      <c r="AK48" s="127"/>
      <c r="AL48" s="127" t="b">
        <f t="shared" si="5"/>
        <v>1</v>
      </c>
      <c r="AM48" s="20"/>
      <c r="AN48" s="129" t="str">
        <f t="shared" si="1"/>
        <v/>
      </c>
      <c r="AO48" s="7"/>
      <c r="AP48" s="129" t="str">
        <f t="shared" si="6"/>
        <v/>
      </c>
      <c r="AQ48" s="7"/>
      <c r="AR48" s="129" t="str">
        <f t="shared" si="7"/>
        <v/>
      </c>
      <c r="AS48" s="7"/>
      <c r="AT48" s="129" t="str">
        <f t="shared" si="8"/>
        <v/>
      </c>
      <c r="AU48" s="131" t="str">
        <f t="shared" si="11"/>
        <v>NA</v>
      </c>
      <c r="AV48" s="131" t="s">
        <v>58</v>
      </c>
      <c r="AW48" s="131"/>
      <c r="AX48" s="162"/>
      <c r="AY48" s="26">
        <f>'[1]2016_match_seeds'!D45</f>
        <v>0</v>
      </c>
      <c r="AZ48" s="134" t="b">
        <f t="shared" si="10"/>
        <v>1</v>
      </c>
      <c r="BA48" s="135"/>
      <c r="BB48" s="8">
        <f>'[1]2016_match_seeds'!E45</f>
        <v>0</v>
      </c>
      <c r="BC48" s="8">
        <f>'[1]2016_match_seeds'!F45</f>
        <v>0</v>
      </c>
      <c r="BD48" s="3"/>
      <c r="BE48" s="3"/>
      <c r="BF48" s="3"/>
      <c r="BG48" s="23" t="s">
        <v>58</v>
      </c>
      <c r="BH48" s="170"/>
      <c r="BI48" s="29"/>
      <c r="BJ48" s="29"/>
      <c r="BK48" s="29"/>
      <c r="BL48" s="29"/>
      <c r="BM48" s="29"/>
      <c r="BN48" s="153"/>
      <c r="BO48" s="153"/>
    </row>
    <row r="49" spans="1:67" s="114" customFormat="1" ht="14.4" hidden="1" x14ac:dyDescent="0.3">
      <c r="A49" s="155">
        <v>54</v>
      </c>
      <c r="B49" s="155"/>
      <c r="C49" s="3"/>
      <c r="D49" s="108">
        <v>42495</v>
      </c>
      <c r="E49" s="19">
        <v>1</v>
      </c>
      <c r="F49" s="218">
        <v>1</v>
      </c>
      <c r="G49" s="111">
        <f t="shared" si="2"/>
        <v>1</v>
      </c>
      <c r="H49" s="180">
        <v>1</v>
      </c>
      <c r="I49" s="3">
        <v>1</v>
      </c>
      <c r="J49" s="3"/>
      <c r="K49" s="3"/>
      <c r="L49" s="3"/>
      <c r="M49" s="115">
        <f t="shared" si="0"/>
        <v>1</v>
      </c>
      <c r="N49" s="157">
        <v>42505</v>
      </c>
      <c r="O49" s="10"/>
      <c r="P49" s="10"/>
      <c r="Q49" s="10"/>
      <c r="R49" s="10"/>
      <c r="S49" s="11">
        <v>42499</v>
      </c>
      <c r="T49" s="119">
        <f t="shared" si="13"/>
        <v>42499</v>
      </c>
      <c r="U49" s="209" t="s">
        <v>47</v>
      </c>
      <c r="V49" s="14"/>
      <c r="W49" s="13" t="s">
        <v>70</v>
      </c>
      <c r="X49" s="14" t="s">
        <v>88</v>
      </c>
      <c r="Y49" s="14" t="s">
        <v>103</v>
      </c>
      <c r="Z49" s="14" t="s">
        <v>104</v>
      </c>
      <c r="AA49" s="15"/>
      <c r="AB49" s="16" t="s">
        <v>104</v>
      </c>
      <c r="AC49" s="16" t="s">
        <v>105</v>
      </c>
      <c r="AD49" s="16" t="s">
        <v>56</v>
      </c>
      <c r="AE49" s="16" t="s">
        <v>56</v>
      </c>
      <c r="AF49" s="17">
        <v>25</v>
      </c>
      <c r="AG49" s="18"/>
      <c r="AH49" s="127">
        <f t="shared" si="3"/>
        <v>25</v>
      </c>
      <c r="AI49" s="127" t="s">
        <v>47</v>
      </c>
      <c r="AJ49" s="127">
        <f t="shared" si="4"/>
        <v>2</v>
      </c>
      <c r="AK49" s="166">
        <f>M49</f>
        <v>1</v>
      </c>
      <c r="AL49" s="127" t="b">
        <f t="shared" si="5"/>
        <v>0</v>
      </c>
      <c r="AM49" s="161">
        <v>24</v>
      </c>
      <c r="AN49" s="129">
        <f t="shared" si="1"/>
        <v>2.1882000000000001</v>
      </c>
      <c r="AO49" s="26">
        <v>24</v>
      </c>
      <c r="AP49" s="129">
        <f t="shared" si="6"/>
        <v>2.1882000000000001</v>
      </c>
      <c r="AQ49" s="26"/>
      <c r="AR49" s="129" t="str">
        <f t="shared" si="7"/>
        <v/>
      </c>
      <c r="AS49" s="26"/>
      <c r="AT49" s="129" t="str">
        <f t="shared" si="8"/>
        <v/>
      </c>
      <c r="AU49" s="131">
        <f t="shared" si="11"/>
        <v>180.51161265793567</v>
      </c>
      <c r="AV49" s="131" t="s">
        <v>47</v>
      </c>
      <c r="AW49" s="167" t="s">
        <v>99</v>
      </c>
      <c r="AX49" s="162">
        <v>12</v>
      </c>
      <c r="AY49" s="26">
        <f>'[1]2016_match_seeds'!D46</f>
        <v>12</v>
      </c>
      <c r="AZ49" s="134" t="b">
        <f t="shared" si="10"/>
        <v>1</v>
      </c>
      <c r="BA49" s="135"/>
      <c r="BB49" s="8">
        <f>'[1]2016_match_seeds'!E46</f>
        <v>27</v>
      </c>
      <c r="BC49" s="8">
        <f>'[1]2016_match_seeds'!F46</f>
        <v>12</v>
      </c>
      <c r="BD49" s="3"/>
      <c r="BE49" s="3"/>
      <c r="BF49" s="3"/>
      <c r="BG49" s="23">
        <v>0</v>
      </c>
      <c r="BH49" s="170" t="s">
        <v>106</v>
      </c>
      <c r="BI49" s="29"/>
      <c r="BJ49" s="29"/>
      <c r="BK49" s="29"/>
      <c r="BL49" s="29"/>
      <c r="BM49" s="29"/>
      <c r="BN49" s="153"/>
      <c r="BO49" s="153"/>
    </row>
    <row r="50" spans="1:67" s="114" customFormat="1" ht="14.4" hidden="1" x14ac:dyDescent="0.3">
      <c r="A50" s="107">
        <v>55</v>
      </c>
      <c r="B50" s="107"/>
      <c r="C50"/>
      <c r="D50" s="108">
        <v>42495</v>
      </c>
      <c r="E50" s="109">
        <v>1</v>
      </c>
      <c r="F50" s="220">
        <v>1</v>
      </c>
      <c r="G50" s="111">
        <f t="shared" si="2"/>
        <v>1</v>
      </c>
      <c r="H50" s="144"/>
      <c r="I50" s="113">
        <v>1</v>
      </c>
      <c r="M50" s="115">
        <f t="shared" si="0"/>
        <v>1</v>
      </c>
      <c r="N50" s="141"/>
      <c r="O50" s="117">
        <v>42502</v>
      </c>
      <c r="P50" s="117"/>
      <c r="Q50" s="117"/>
      <c r="R50" s="117"/>
      <c r="S50" s="211">
        <v>42502</v>
      </c>
      <c r="T50" s="119">
        <f t="shared" si="13"/>
        <v>42502</v>
      </c>
      <c r="U50" s="209" t="s">
        <v>47</v>
      </c>
      <c r="V50" s="212"/>
      <c r="W50" s="121" t="s">
        <v>61</v>
      </c>
      <c r="X50" s="121" t="s">
        <v>62</v>
      </c>
      <c r="Y50" s="121" t="s">
        <v>93</v>
      </c>
      <c r="Z50" s="121" t="s">
        <v>72</v>
      </c>
      <c r="AA50" s="142"/>
      <c r="AB50" s="124" t="s">
        <v>79</v>
      </c>
      <c r="AC50" s="124" t="s">
        <v>72</v>
      </c>
      <c r="AD50" s="124" t="s">
        <v>72</v>
      </c>
      <c r="AE50" s="125"/>
      <c r="AF50" s="216">
        <v>10</v>
      </c>
      <c r="AG50" s="214"/>
      <c r="AH50" s="127">
        <f t="shared" si="3"/>
        <v>10</v>
      </c>
      <c r="AI50" s="127" t="s">
        <v>47</v>
      </c>
      <c r="AJ50" s="127">
        <f t="shared" si="4"/>
        <v>1</v>
      </c>
      <c r="AK50" s="127"/>
      <c r="AL50" s="127" t="b">
        <f t="shared" si="5"/>
        <v>1</v>
      </c>
      <c r="AM50" s="128">
        <v>21</v>
      </c>
      <c r="AN50" s="129">
        <f t="shared" si="1"/>
        <v>2.0171999999999999</v>
      </c>
      <c r="AO50" s="130"/>
      <c r="AP50" s="129" t="str">
        <f t="shared" si="6"/>
        <v/>
      </c>
      <c r="AQ50" s="130"/>
      <c r="AR50" s="129" t="str">
        <f t="shared" si="7"/>
        <v/>
      </c>
      <c r="AS50" s="130"/>
      <c r="AT50" s="129" t="str">
        <f t="shared" si="8"/>
        <v/>
      </c>
      <c r="AU50" s="131">
        <f t="shared" si="11"/>
        <v>67.113068387908129</v>
      </c>
      <c r="AV50" s="131" t="str">
        <f t="shared" si="9"/>
        <v>ok</v>
      </c>
      <c r="AW50" s="131"/>
      <c r="AX50" s="132">
        <v>1</v>
      </c>
      <c r="AY50" s="133">
        <f>'[1]2016_match_seeds'!D47</f>
        <v>1</v>
      </c>
      <c r="AZ50" s="134" t="b">
        <f t="shared" si="10"/>
        <v>1</v>
      </c>
      <c r="BA50" s="135"/>
      <c r="BB50" s="134">
        <f>'[1]2016_match_seeds'!E47</f>
        <v>4</v>
      </c>
      <c r="BC50" s="134">
        <f>'[1]2016_match_seeds'!F47</f>
        <v>0</v>
      </c>
      <c r="BD50" s="135"/>
      <c r="BE50" s="135"/>
      <c r="BF50" s="135"/>
      <c r="BG50" s="136">
        <v>0</v>
      </c>
      <c r="BH50" s="145"/>
      <c r="BI50" s="29"/>
      <c r="BJ50" s="29"/>
      <c r="BK50" s="29"/>
      <c r="BL50" s="29"/>
      <c r="BM50" s="29"/>
      <c r="BN50" s="153"/>
      <c r="BO50" s="153"/>
    </row>
    <row r="51" spans="1:67" s="114" customFormat="1" ht="14.4" hidden="1" x14ac:dyDescent="0.3">
      <c r="A51" s="150">
        <v>56</v>
      </c>
      <c r="B51" s="150"/>
      <c r="D51" s="108">
        <v>42495</v>
      </c>
      <c r="E51" s="221"/>
      <c r="F51" s="210"/>
      <c r="G51" s="111">
        <f t="shared" si="2"/>
        <v>0</v>
      </c>
      <c r="H51" s="144"/>
      <c r="I51" s="135"/>
      <c r="M51" s="115">
        <f t="shared" si="0"/>
        <v>0</v>
      </c>
      <c r="N51" s="141"/>
      <c r="O51" s="152"/>
      <c r="P51" s="152"/>
      <c r="Q51" s="152"/>
      <c r="R51" s="152"/>
      <c r="S51" s="211"/>
      <c r="T51" s="119" t="str">
        <f t="shared" si="13"/>
        <v>NA</v>
      </c>
      <c r="U51" s="209" t="s">
        <v>58</v>
      </c>
      <c r="V51" s="212"/>
      <c r="W51" s="122"/>
      <c r="X51" s="122"/>
      <c r="Y51" s="122"/>
      <c r="Z51" s="122"/>
      <c r="AA51" s="142"/>
      <c r="AB51" s="125"/>
      <c r="AC51" s="125"/>
      <c r="AD51" s="125"/>
      <c r="AE51" s="125"/>
      <c r="AF51" s="213"/>
      <c r="AG51" s="214"/>
      <c r="AH51" s="127" t="str">
        <f t="shared" si="3"/>
        <v>NA</v>
      </c>
      <c r="AI51" s="127" t="s">
        <v>58</v>
      </c>
      <c r="AJ51" s="127">
        <f t="shared" si="4"/>
        <v>0</v>
      </c>
      <c r="AK51" s="127"/>
      <c r="AL51" s="127" t="b">
        <f t="shared" si="5"/>
        <v>1</v>
      </c>
      <c r="AM51" s="112"/>
      <c r="AN51" s="129" t="str">
        <f t="shared" si="1"/>
        <v/>
      </c>
      <c r="AO51" s="144"/>
      <c r="AP51" s="129" t="str">
        <f t="shared" si="6"/>
        <v/>
      </c>
      <c r="AQ51" s="144"/>
      <c r="AR51" s="129" t="str">
        <f t="shared" si="7"/>
        <v/>
      </c>
      <c r="AS51" s="144"/>
      <c r="AT51" s="129" t="str">
        <f t="shared" si="8"/>
        <v/>
      </c>
      <c r="AU51" s="131" t="str">
        <f t="shared" si="11"/>
        <v>NA</v>
      </c>
      <c r="AV51" s="131" t="s">
        <v>58</v>
      </c>
      <c r="AW51" s="131"/>
      <c r="AX51" s="132"/>
      <c r="AY51" s="133">
        <f>'[1]2016_match_seeds'!D48</f>
        <v>0</v>
      </c>
      <c r="AZ51" s="134" t="b">
        <f t="shared" si="10"/>
        <v>1</v>
      </c>
      <c r="BA51" s="135"/>
      <c r="BB51" s="134">
        <f>'[1]2016_match_seeds'!E48</f>
        <v>0</v>
      </c>
      <c r="BC51" s="134">
        <f>'[1]2016_match_seeds'!F48</f>
        <v>0</v>
      </c>
      <c r="BD51" s="135"/>
      <c r="BE51" s="135"/>
      <c r="BF51" s="135"/>
      <c r="BG51" s="136" t="s">
        <v>58</v>
      </c>
      <c r="BH51" s="145"/>
      <c r="BI51" s="153"/>
      <c r="BJ51" s="153"/>
      <c r="BK51" s="153"/>
      <c r="BL51" s="153"/>
      <c r="BM51" s="153"/>
      <c r="BN51" s="153"/>
      <c r="BO51" s="153"/>
    </row>
    <row r="52" spans="1:67" s="114" customFormat="1" ht="14.4" hidden="1" x14ac:dyDescent="0.3">
      <c r="A52" s="150">
        <v>57</v>
      </c>
      <c r="B52" s="150"/>
      <c r="D52" s="108">
        <v>42495</v>
      </c>
      <c r="E52" s="135"/>
      <c r="F52" s="210">
        <v>0</v>
      </c>
      <c r="G52" s="111">
        <f t="shared" si="2"/>
        <v>0</v>
      </c>
      <c r="H52" s="144"/>
      <c r="I52" s="135">
        <v>2</v>
      </c>
      <c r="M52" s="115">
        <f t="shared" si="0"/>
        <v>2</v>
      </c>
      <c r="N52" s="141"/>
      <c r="O52" s="152"/>
      <c r="P52" s="152"/>
      <c r="Q52" s="152"/>
      <c r="R52" s="152"/>
      <c r="S52" s="211"/>
      <c r="T52" s="119" t="str">
        <f t="shared" si="13"/>
        <v>NA</v>
      </c>
      <c r="U52" s="209" t="s">
        <v>58</v>
      </c>
      <c r="V52" s="212"/>
      <c r="W52" s="122"/>
      <c r="X52" s="122"/>
      <c r="Y52" s="122"/>
      <c r="Z52" s="122"/>
      <c r="AA52" s="142"/>
      <c r="AB52" s="125"/>
      <c r="AC52" s="125"/>
      <c r="AD52" s="125"/>
      <c r="AE52" s="125"/>
      <c r="AF52" s="213"/>
      <c r="AG52" s="214"/>
      <c r="AH52" s="127" t="str">
        <f t="shared" si="3"/>
        <v>NA</v>
      </c>
      <c r="AI52" s="127" t="s">
        <v>58</v>
      </c>
      <c r="AJ52" s="127">
        <f t="shared" si="4"/>
        <v>0</v>
      </c>
      <c r="AK52" s="127"/>
      <c r="AL52" s="127" t="b">
        <f t="shared" si="5"/>
        <v>0</v>
      </c>
      <c r="AM52" s="112"/>
      <c r="AN52" s="129" t="str">
        <f t="shared" si="1"/>
        <v/>
      </c>
      <c r="AO52" s="144"/>
      <c r="AP52" s="129" t="str">
        <f t="shared" si="6"/>
        <v/>
      </c>
      <c r="AQ52" s="144"/>
      <c r="AR52" s="129" t="str">
        <f t="shared" si="7"/>
        <v/>
      </c>
      <c r="AS52" s="144"/>
      <c r="AT52" s="129" t="str">
        <f t="shared" si="8"/>
        <v/>
      </c>
      <c r="AU52" s="131" t="str">
        <f t="shared" si="11"/>
        <v>NA</v>
      </c>
      <c r="AV52" s="131" t="s">
        <v>58</v>
      </c>
      <c r="AW52" s="131"/>
      <c r="AX52" s="132"/>
      <c r="AY52" s="133">
        <f>'[1]2016_match_seeds'!D49</f>
        <v>0</v>
      </c>
      <c r="AZ52" s="134" t="b">
        <f t="shared" si="10"/>
        <v>1</v>
      </c>
      <c r="BA52" s="135"/>
      <c r="BB52" s="134">
        <f>'[1]2016_match_seeds'!E49</f>
        <v>0</v>
      </c>
      <c r="BC52" s="134">
        <f>'[1]2016_match_seeds'!F49</f>
        <v>0</v>
      </c>
      <c r="BD52" s="135"/>
      <c r="BE52" s="135"/>
      <c r="BF52" s="135"/>
      <c r="BG52" s="136" t="s">
        <v>58</v>
      </c>
      <c r="BH52" s="145"/>
      <c r="BI52" s="153"/>
      <c r="BJ52" s="153"/>
      <c r="BK52" s="153"/>
      <c r="BL52" s="153"/>
      <c r="BM52" s="153"/>
      <c r="BN52" s="153"/>
      <c r="BO52" s="153"/>
    </row>
    <row r="53" spans="1:67" s="114" customFormat="1" ht="14.4" hidden="1" x14ac:dyDescent="0.3">
      <c r="A53" s="155">
        <v>59</v>
      </c>
      <c r="B53" s="155"/>
      <c r="D53" s="108">
        <v>42495</v>
      </c>
      <c r="E53" s="134">
        <v>1</v>
      </c>
      <c r="F53" s="210">
        <v>1</v>
      </c>
      <c r="G53" s="111">
        <f t="shared" si="2"/>
        <v>1</v>
      </c>
      <c r="H53" s="144">
        <v>1</v>
      </c>
      <c r="I53" s="113">
        <v>1</v>
      </c>
      <c r="M53" s="115">
        <f t="shared" si="0"/>
        <v>1</v>
      </c>
      <c r="N53" s="222">
        <v>42506</v>
      </c>
      <c r="P53" s="152"/>
      <c r="Q53" s="152"/>
      <c r="R53" s="152"/>
      <c r="S53" s="211">
        <v>42499</v>
      </c>
      <c r="T53" s="119">
        <f t="shared" si="13"/>
        <v>42499</v>
      </c>
      <c r="U53" s="209" t="s">
        <v>47</v>
      </c>
      <c r="V53" s="212"/>
      <c r="W53" s="212">
        <v>1</v>
      </c>
      <c r="X53" s="14">
        <v>8</v>
      </c>
      <c r="Y53" s="122">
        <v>9</v>
      </c>
      <c r="Z53" s="212">
        <v>12</v>
      </c>
      <c r="AA53" s="123"/>
      <c r="AB53" s="125" t="s">
        <v>89</v>
      </c>
      <c r="AC53" s="125" t="s">
        <v>89</v>
      </c>
      <c r="AD53" s="125" t="s">
        <v>53</v>
      </c>
      <c r="AE53" s="125"/>
      <c r="AF53" s="213">
        <v>12</v>
      </c>
      <c r="AG53" s="214"/>
      <c r="AH53" s="127">
        <f t="shared" si="3"/>
        <v>12</v>
      </c>
      <c r="AI53" s="127" t="s">
        <v>47</v>
      </c>
      <c r="AJ53" s="127">
        <f t="shared" si="4"/>
        <v>1</v>
      </c>
      <c r="AK53" s="127"/>
      <c r="AL53" s="127" t="b">
        <f t="shared" si="5"/>
        <v>1</v>
      </c>
      <c r="AM53" s="146">
        <v>20</v>
      </c>
      <c r="AN53" s="129">
        <f t="shared" si="1"/>
        <v>1.9602000000000002</v>
      </c>
      <c r="AO53" s="144"/>
      <c r="AP53" s="129" t="str">
        <f t="shared" si="6"/>
        <v/>
      </c>
      <c r="AQ53" s="144"/>
      <c r="AR53" s="129" t="str">
        <f t="shared" si="7"/>
        <v/>
      </c>
      <c r="AS53" s="144"/>
      <c r="AT53" s="129" t="str">
        <f t="shared" si="8"/>
        <v/>
      </c>
      <c r="AU53" s="131">
        <f t="shared" si="11"/>
        <v>60.356027361673355</v>
      </c>
      <c r="AV53" s="131" t="str">
        <f t="shared" si="9"/>
        <v>ok</v>
      </c>
      <c r="AW53" s="131"/>
      <c r="AX53" s="132">
        <v>4</v>
      </c>
      <c r="AY53" s="133">
        <f>'[1]2016_match_seeds'!D50</f>
        <v>4</v>
      </c>
      <c r="AZ53" s="134" t="b">
        <f t="shared" si="10"/>
        <v>1</v>
      </c>
      <c r="BA53" s="135"/>
      <c r="BB53" s="223">
        <f>'[1]2016_match_seeds'!E50</f>
        <v>21</v>
      </c>
      <c r="BC53" s="223">
        <f>'[1]2016_match_seeds'!F50</f>
        <v>6</v>
      </c>
      <c r="BD53" s="144"/>
      <c r="BE53" s="144"/>
      <c r="BF53" s="144"/>
      <c r="BG53" s="136">
        <v>0</v>
      </c>
      <c r="BH53" s="145" t="s">
        <v>107</v>
      </c>
      <c r="BI53" s="153"/>
      <c r="BJ53" s="153"/>
      <c r="BK53" s="153"/>
      <c r="BL53" s="153"/>
      <c r="BM53" s="153"/>
      <c r="BN53" s="153"/>
      <c r="BO53" s="153"/>
    </row>
    <row r="54" spans="1:67" s="114" customFormat="1" ht="14.4" hidden="1" x14ac:dyDescent="0.3">
      <c r="A54" s="155">
        <v>60</v>
      </c>
      <c r="B54" s="155"/>
      <c r="C54" s="3"/>
      <c r="D54" s="108">
        <v>42495</v>
      </c>
      <c r="E54" s="23">
        <v>1</v>
      </c>
      <c r="F54" s="210">
        <v>1</v>
      </c>
      <c r="G54" s="111">
        <f t="shared" si="2"/>
        <v>1</v>
      </c>
      <c r="H54" s="180">
        <v>3</v>
      </c>
      <c r="I54" s="3">
        <v>3</v>
      </c>
      <c r="J54" s="3"/>
      <c r="K54" s="3"/>
      <c r="L54" s="3"/>
      <c r="M54" s="115">
        <f t="shared" si="0"/>
        <v>3</v>
      </c>
      <c r="N54" s="157">
        <v>42499</v>
      </c>
      <c r="O54" s="3"/>
      <c r="P54" s="10"/>
      <c r="Q54" s="10"/>
      <c r="R54" s="10"/>
      <c r="S54" s="11">
        <v>42499</v>
      </c>
      <c r="T54" s="119">
        <f t="shared" si="13"/>
        <v>42499</v>
      </c>
      <c r="U54" s="209" t="s">
        <v>47</v>
      </c>
      <c r="V54" s="14"/>
      <c r="W54" s="14">
        <v>4</v>
      </c>
      <c r="X54" s="14">
        <v>14</v>
      </c>
      <c r="Y54" s="13">
        <v>19</v>
      </c>
      <c r="Z54" s="14"/>
      <c r="AA54" s="15" t="s">
        <v>105</v>
      </c>
      <c r="AB54" s="16" t="s">
        <v>68</v>
      </c>
      <c r="AC54" s="16" t="s">
        <v>86</v>
      </c>
      <c r="AD54" s="16"/>
      <c r="AE54" s="16"/>
      <c r="AF54" s="17">
        <v>19</v>
      </c>
      <c r="AG54" s="18"/>
      <c r="AH54" s="127">
        <f t="shared" si="3"/>
        <v>19</v>
      </c>
      <c r="AI54" s="127" t="s">
        <v>47</v>
      </c>
      <c r="AJ54" s="127">
        <f t="shared" si="4"/>
        <v>3</v>
      </c>
      <c r="AK54" s="127"/>
      <c r="AL54" s="127" t="b">
        <f t="shared" si="5"/>
        <v>1</v>
      </c>
      <c r="AM54" s="161">
        <v>22</v>
      </c>
      <c r="AN54" s="129">
        <f t="shared" si="1"/>
        <v>2.0742000000000003</v>
      </c>
      <c r="AO54" s="26">
        <v>22</v>
      </c>
      <c r="AP54" s="129">
        <f t="shared" si="6"/>
        <v>2.0742000000000003</v>
      </c>
      <c r="AQ54" s="26">
        <v>22</v>
      </c>
      <c r="AR54" s="129">
        <f t="shared" si="7"/>
        <v>2.0742000000000003</v>
      </c>
      <c r="AS54" s="26"/>
      <c r="AT54" s="129" t="str">
        <f t="shared" si="8"/>
        <v/>
      </c>
      <c r="AU54" s="131">
        <f t="shared" si="11"/>
        <v>223.01551457001196</v>
      </c>
      <c r="AV54" s="131" t="str">
        <f t="shared" si="9"/>
        <v>ok</v>
      </c>
      <c r="AW54" s="131"/>
      <c r="AX54" s="162">
        <v>9</v>
      </c>
      <c r="AY54" s="26">
        <f>'[1]2016_match_seeds'!D51</f>
        <v>9</v>
      </c>
      <c r="AZ54" s="134" t="b">
        <f>AX54=AY54</f>
        <v>1</v>
      </c>
      <c r="BA54" s="135"/>
      <c r="BB54" s="22">
        <f>'[1]2016_match_seeds'!E51</f>
        <v>47</v>
      </c>
      <c r="BC54" s="22">
        <f>'[1]2016_match_seeds'!F51</f>
        <v>7</v>
      </c>
      <c r="BD54" s="7"/>
      <c r="BE54" s="7"/>
      <c r="BF54" s="7"/>
      <c r="BG54" s="23">
        <v>0</v>
      </c>
      <c r="BH54" s="28"/>
      <c r="BI54" s="153"/>
      <c r="BJ54" s="153"/>
      <c r="BK54" s="153"/>
      <c r="BL54" s="153"/>
      <c r="BM54" s="153"/>
      <c r="BN54" s="153"/>
      <c r="BO54" s="153"/>
    </row>
    <row r="55" spans="1:67" s="114" customFormat="1" ht="14.4" hidden="1" x14ac:dyDescent="0.3">
      <c r="A55" s="155">
        <v>61</v>
      </c>
      <c r="B55" s="155"/>
      <c r="C55" s="3"/>
      <c r="D55" s="108">
        <v>42495</v>
      </c>
      <c r="E55" s="19">
        <v>1</v>
      </c>
      <c r="F55" s="210">
        <v>0</v>
      </c>
      <c r="G55" s="111">
        <f t="shared" si="2"/>
        <v>0</v>
      </c>
      <c r="H55" s="180"/>
      <c r="I55" s="3"/>
      <c r="J55" s="3"/>
      <c r="K55" s="3"/>
      <c r="L55" s="3"/>
      <c r="M55" s="115">
        <f t="shared" si="0"/>
        <v>0</v>
      </c>
      <c r="N55" s="164"/>
      <c r="O55" s="3"/>
      <c r="P55" s="10"/>
      <c r="Q55" s="10"/>
      <c r="R55" s="10"/>
      <c r="S55" s="11"/>
      <c r="T55" s="119" t="str">
        <f t="shared" si="13"/>
        <v>NA</v>
      </c>
      <c r="U55" s="209" t="s">
        <v>58</v>
      </c>
      <c r="V55" s="14"/>
      <c r="W55" s="14"/>
      <c r="X55" s="14"/>
      <c r="Y55" s="13"/>
      <c r="Z55" s="14"/>
      <c r="AA55" s="15"/>
      <c r="AB55" s="16"/>
      <c r="AC55" s="16"/>
      <c r="AD55" s="16"/>
      <c r="AE55" s="16"/>
      <c r="AF55" s="17"/>
      <c r="AG55" s="18"/>
      <c r="AH55" s="127" t="str">
        <f t="shared" si="3"/>
        <v>NA</v>
      </c>
      <c r="AI55" s="127" t="s">
        <v>58</v>
      </c>
      <c r="AJ55" s="127">
        <f t="shared" si="4"/>
        <v>0</v>
      </c>
      <c r="AK55" s="127"/>
      <c r="AL55" s="127" t="b">
        <f t="shared" si="5"/>
        <v>1</v>
      </c>
      <c r="AM55" s="20"/>
      <c r="AN55" s="129" t="str">
        <f t="shared" si="1"/>
        <v/>
      </c>
      <c r="AO55" s="7"/>
      <c r="AP55" s="129" t="str">
        <f t="shared" si="6"/>
        <v/>
      </c>
      <c r="AQ55" s="7"/>
      <c r="AR55" s="129" t="str">
        <f t="shared" si="7"/>
        <v/>
      </c>
      <c r="AS55" s="7"/>
      <c r="AT55" s="129" t="str">
        <f t="shared" si="8"/>
        <v/>
      </c>
      <c r="AU55" s="131" t="str">
        <f t="shared" si="11"/>
        <v>NA</v>
      </c>
      <c r="AV55" s="131" t="s">
        <v>58</v>
      </c>
      <c r="AW55" s="131"/>
      <c r="AX55" s="162"/>
      <c r="AY55" s="26">
        <f>'[1]2016_match_seeds'!D52</f>
        <v>0</v>
      </c>
      <c r="AZ55" s="134" t="b">
        <f t="shared" si="10"/>
        <v>1</v>
      </c>
      <c r="BA55" s="135"/>
      <c r="BB55" s="22">
        <f>'[1]2016_match_seeds'!E52</f>
        <v>0</v>
      </c>
      <c r="BC55" s="22">
        <f>'[1]2016_match_seeds'!F52</f>
        <v>0</v>
      </c>
      <c r="BD55" s="7"/>
      <c r="BE55" s="7"/>
      <c r="BF55" s="7"/>
      <c r="BG55" s="23" t="s">
        <v>58</v>
      </c>
      <c r="BH55" s="28" t="s">
        <v>102</v>
      </c>
      <c r="BI55" s="153"/>
      <c r="BJ55" s="153"/>
      <c r="BK55" s="153"/>
      <c r="BL55" s="153"/>
      <c r="BM55" s="153"/>
      <c r="BN55" s="153"/>
      <c r="BO55" s="153"/>
    </row>
    <row r="56" spans="1:67" s="114" customFormat="1" ht="14.4" hidden="1" x14ac:dyDescent="0.3">
      <c r="A56" s="155">
        <v>63</v>
      </c>
      <c r="B56" s="155"/>
      <c r="C56" s="3"/>
      <c r="D56" s="108">
        <v>42495</v>
      </c>
      <c r="E56" s="163"/>
      <c r="F56" s="210"/>
      <c r="G56" s="111">
        <f t="shared" si="2"/>
        <v>0</v>
      </c>
      <c r="H56" s="180"/>
      <c r="I56" s="3"/>
      <c r="J56" s="3"/>
      <c r="K56" s="3"/>
      <c r="L56" s="3"/>
      <c r="M56" s="115">
        <f t="shared" si="0"/>
        <v>0</v>
      </c>
      <c r="N56" s="164"/>
      <c r="O56" s="3"/>
      <c r="P56" s="10"/>
      <c r="Q56" s="10"/>
      <c r="R56" s="10"/>
      <c r="S56" s="11"/>
      <c r="T56" s="119" t="str">
        <f t="shared" si="13"/>
        <v>NA</v>
      </c>
      <c r="U56" s="209" t="s">
        <v>58</v>
      </c>
      <c r="V56" s="14"/>
      <c r="W56" s="14"/>
      <c r="X56" s="14"/>
      <c r="Y56" s="13"/>
      <c r="Z56" s="14"/>
      <c r="AA56" s="15"/>
      <c r="AB56" s="16"/>
      <c r="AC56" s="16"/>
      <c r="AD56" s="16"/>
      <c r="AE56" s="16"/>
      <c r="AF56" s="17"/>
      <c r="AG56" s="18"/>
      <c r="AH56" s="127" t="str">
        <f t="shared" si="3"/>
        <v>NA</v>
      </c>
      <c r="AI56" s="127" t="s">
        <v>58</v>
      </c>
      <c r="AJ56" s="127">
        <f t="shared" si="4"/>
        <v>0</v>
      </c>
      <c r="AK56" s="127"/>
      <c r="AL56" s="127" t="b">
        <f t="shared" si="5"/>
        <v>1</v>
      </c>
      <c r="AM56" s="20"/>
      <c r="AN56" s="129" t="str">
        <f t="shared" si="1"/>
        <v/>
      </c>
      <c r="AO56" s="7"/>
      <c r="AP56" s="129" t="str">
        <f t="shared" si="6"/>
        <v/>
      </c>
      <c r="AQ56" s="7"/>
      <c r="AR56" s="129" t="str">
        <f t="shared" si="7"/>
        <v/>
      </c>
      <c r="AS56" s="7"/>
      <c r="AT56" s="129" t="str">
        <f t="shared" si="8"/>
        <v/>
      </c>
      <c r="AU56" s="131" t="str">
        <f t="shared" si="11"/>
        <v>NA</v>
      </c>
      <c r="AV56" s="131" t="s">
        <v>58</v>
      </c>
      <c r="AW56" s="131"/>
      <c r="AX56" s="162"/>
      <c r="AY56" s="26">
        <f>'[1]2016_match_seeds'!D53</f>
        <v>0</v>
      </c>
      <c r="AZ56" s="134" t="b">
        <f t="shared" si="10"/>
        <v>1</v>
      </c>
      <c r="BA56" s="135"/>
      <c r="BB56" s="22">
        <f>'[1]2016_match_seeds'!E53</f>
        <v>0</v>
      </c>
      <c r="BC56" s="22">
        <f>'[1]2016_match_seeds'!F53</f>
        <v>0</v>
      </c>
      <c r="BD56" s="7"/>
      <c r="BE56" s="7"/>
      <c r="BF56" s="7"/>
      <c r="BG56" s="23" t="s">
        <v>58</v>
      </c>
      <c r="BH56" s="28"/>
      <c r="BI56" s="153"/>
      <c r="BJ56" s="153"/>
      <c r="BK56" s="153"/>
      <c r="BL56" s="153"/>
      <c r="BM56" s="153"/>
      <c r="BN56" s="153"/>
      <c r="BO56" s="153"/>
    </row>
    <row r="57" spans="1:67" s="114" customFormat="1" ht="14.4" hidden="1" x14ac:dyDescent="0.3">
      <c r="A57" s="150">
        <v>75</v>
      </c>
      <c r="B57" s="150"/>
      <c r="D57" s="108">
        <v>42495</v>
      </c>
      <c r="E57" s="134">
        <v>1</v>
      </c>
      <c r="F57" s="135">
        <v>1</v>
      </c>
      <c r="G57" s="111">
        <f t="shared" si="2"/>
        <v>1</v>
      </c>
      <c r="H57" s="128">
        <v>3</v>
      </c>
      <c r="I57" s="135"/>
      <c r="M57" s="115">
        <f t="shared" si="0"/>
        <v>3</v>
      </c>
      <c r="N57" s="141"/>
      <c r="O57" s="152"/>
      <c r="P57" s="152"/>
      <c r="Q57" s="152"/>
      <c r="R57" s="152"/>
      <c r="S57" s="211"/>
      <c r="T57" s="119" t="s">
        <v>58</v>
      </c>
      <c r="U57" s="209" t="s">
        <v>108</v>
      </c>
      <c r="V57" s="212"/>
      <c r="W57" s="122"/>
      <c r="X57" s="122"/>
      <c r="Y57" s="122"/>
      <c r="Z57" s="122"/>
      <c r="AA57" s="142"/>
      <c r="AB57" s="125"/>
      <c r="AC57" s="125"/>
      <c r="AD57" s="125"/>
      <c r="AE57" s="125"/>
      <c r="AF57" s="213"/>
      <c r="AG57" s="214">
        <v>45</v>
      </c>
      <c r="AH57" s="127">
        <f t="shared" si="3"/>
        <v>45</v>
      </c>
      <c r="AI57" s="127" t="s">
        <v>47</v>
      </c>
      <c r="AJ57" s="127">
        <f t="shared" si="4"/>
        <v>0</v>
      </c>
      <c r="AK57" s="127"/>
      <c r="AL57" s="127" t="b">
        <f t="shared" si="5"/>
        <v>0</v>
      </c>
      <c r="AM57" s="112"/>
      <c r="AN57" s="129" t="str">
        <f t="shared" si="1"/>
        <v/>
      </c>
      <c r="AO57" s="144"/>
      <c r="AP57" s="129" t="str">
        <f t="shared" si="6"/>
        <v/>
      </c>
      <c r="AQ57" s="144"/>
      <c r="AR57" s="129" t="str">
        <f t="shared" si="7"/>
        <v/>
      </c>
      <c r="AS57" s="144"/>
      <c r="AT57" s="129" t="str">
        <f t="shared" si="8"/>
        <v/>
      </c>
      <c r="AU57" s="131" t="str">
        <f t="shared" si="11"/>
        <v>NA</v>
      </c>
      <c r="AV57" s="131" t="s">
        <v>108</v>
      </c>
      <c r="AW57" s="131"/>
      <c r="AX57" s="132"/>
      <c r="AY57" s="133">
        <f>'[1]2016_match_seeds'!D54</f>
        <v>0</v>
      </c>
      <c r="AZ57" s="134" t="b">
        <f t="shared" si="10"/>
        <v>1</v>
      </c>
      <c r="BA57" s="135"/>
      <c r="BB57" s="134">
        <f>'[1]2016_match_seeds'!E54</f>
        <v>0</v>
      </c>
      <c r="BC57" s="134">
        <f>'[1]2016_match_seeds'!F54</f>
        <v>0</v>
      </c>
      <c r="BD57" s="135"/>
      <c r="BE57" s="135"/>
      <c r="BF57" s="135"/>
      <c r="BG57" s="136">
        <v>1</v>
      </c>
      <c r="BH57" s="137" t="s">
        <v>109</v>
      </c>
      <c r="BI57" s="153"/>
      <c r="BJ57" s="153"/>
      <c r="BK57" s="153"/>
      <c r="BL57" s="153"/>
      <c r="BM57" s="153"/>
      <c r="BN57" s="153"/>
      <c r="BO57" s="153"/>
    </row>
    <row r="58" spans="1:67" s="114" customFormat="1" ht="14.4" hidden="1" x14ac:dyDescent="0.3">
      <c r="A58" s="186">
        <v>84</v>
      </c>
      <c r="B58" s="186"/>
      <c r="D58" s="108">
        <v>42495</v>
      </c>
      <c r="E58" s="134">
        <v>1</v>
      </c>
      <c r="F58" s="135">
        <v>1</v>
      </c>
      <c r="G58" s="111">
        <f t="shared" si="2"/>
        <v>1</v>
      </c>
      <c r="H58" s="128">
        <v>1</v>
      </c>
      <c r="I58" s="135"/>
      <c r="M58" s="115">
        <f t="shared" si="0"/>
        <v>1</v>
      </c>
      <c r="N58" s="141"/>
      <c r="O58" s="152">
        <v>42506</v>
      </c>
      <c r="P58"/>
      <c r="Q58" s="152"/>
      <c r="R58" s="152"/>
      <c r="S58" s="211">
        <v>42505</v>
      </c>
      <c r="T58" s="119">
        <f t="shared" ref="T58:T73" si="15">IF(ISBLANK(S58),"NA",S58)</f>
        <v>42505</v>
      </c>
      <c r="U58" s="209" t="s">
        <v>47</v>
      </c>
      <c r="V58" s="212"/>
      <c r="W58" s="122">
        <v>0</v>
      </c>
      <c r="X58" s="122">
        <v>1</v>
      </c>
      <c r="Y58" s="122">
        <v>2</v>
      </c>
      <c r="Z58" s="122"/>
      <c r="AA58" s="142"/>
      <c r="AB58" s="125">
        <v>2</v>
      </c>
      <c r="AC58" s="125">
        <v>2</v>
      </c>
      <c r="AD58" s="125"/>
      <c r="AE58" s="125"/>
      <c r="AF58" s="216">
        <v>2</v>
      </c>
      <c r="AG58" s="214"/>
      <c r="AH58" s="127">
        <f t="shared" si="3"/>
        <v>2</v>
      </c>
      <c r="AI58" s="127" t="s">
        <v>47</v>
      </c>
      <c r="AJ58" s="127">
        <f t="shared" si="4"/>
        <v>1</v>
      </c>
      <c r="AK58" s="127"/>
      <c r="AL58" s="127" t="b">
        <f t="shared" si="5"/>
        <v>1</v>
      </c>
      <c r="AM58" s="128">
        <v>18</v>
      </c>
      <c r="AN58" s="129">
        <f t="shared" si="1"/>
        <v>1.8462000000000001</v>
      </c>
      <c r="AO58" s="144"/>
      <c r="AP58" s="129" t="str">
        <f t="shared" si="6"/>
        <v/>
      </c>
      <c r="AQ58" s="144"/>
      <c r="AR58" s="129" t="str">
        <f t="shared" si="7"/>
        <v/>
      </c>
      <c r="AS58" s="144"/>
      <c r="AT58" s="129" t="str">
        <f t="shared" si="8"/>
        <v/>
      </c>
      <c r="AU58" s="131">
        <f t="shared" si="11"/>
        <v>48.185889429597808</v>
      </c>
      <c r="AV58" s="131" t="str">
        <f t="shared" si="9"/>
        <v>ok</v>
      </c>
      <c r="AW58" s="131"/>
      <c r="AX58" s="132"/>
      <c r="AY58" s="133">
        <f>'[1]2016_match_seeds'!D55</f>
        <v>0</v>
      </c>
      <c r="AZ58" s="134" t="b">
        <f t="shared" si="10"/>
        <v>1</v>
      </c>
      <c r="BA58" s="135"/>
      <c r="BB58" s="134">
        <f>'[1]2016_match_seeds'!E55</f>
        <v>0</v>
      </c>
      <c r="BC58" s="134">
        <f>'[1]2016_match_seeds'!F55</f>
        <v>0</v>
      </c>
      <c r="BD58" s="135"/>
      <c r="BE58" s="135"/>
      <c r="BF58" s="135"/>
      <c r="BG58" s="136">
        <v>0</v>
      </c>
      <c r="BH58" s="170" t="s">
        <v>110</v>
      </c>
      <c r="BI58" s="153"/>
      <c r="BJ58" s="153"/>
      <c r="BK58" s="153"/>
      <c r="BL58" s="153"/>
      <c r="BM58" s="153"/>
      <c r="BN58" s="153"/>
      <c r="BO58" s="153"/>
    </row>
    <row r="59" spans="1:67" s="114" customFormat="1" ht="13.8" hidden="1" customHeight="1" x14ac:dyDescent="0.3">
      <c r="A59" s="107">
        <v>85</v>
      </c>
      <c r="B59" s="107"/>
      <c r="C59"/>
      <c r="D59" s="108">
        <v>42495</v>
      </c>
      <c r="E59" s="110"/>
      <c r="F59" s="110">
        <v>0</v>
      </c>
      <c r="G59" s="111">
        <f t="shared" si="2"/>
        <v>0</v>
      </c>
      <c r="H59" s="112"/>
      <c r="I59" s="135"/>
      <c r="M59" s="115">
        <f t="shared" si="0"/>
        <v>0</v>
      </c>
      <c r="N59" s="141"/>
      <c r="O59" s="117"/>
      <c r="P59" s="117"/>
      <c r="Q59" s="117"/>
      <c r="R59" s="117"/>
      <c r="S59" s="211"/>
      <c r="T59" s="119" t="str">
        <f t="shared" si="15"/>
        <v>NA</v>
      </c>
      <c r="U59" s="209" t="s">
        <v>58</v>
      </c>
      <c r="V59" s="212"/>
      <c r="W59" s="122"/>
      <c r="X59" s="122"/>
      <c r="Y59" s="122"/>
      <c r="Z59" s="122"/>
      <c r="AA59" s="142"/>
      <c r="AB59" s="125"/>
      <c r="AC59" s="125"/>
      <c r="AD59" s="125"/>
      <c r="AE59" s="125"/>
      <c r="AF59" s="213"/>
      <c r="AG59" s="214"/>
      <c r="AH59" s="127" t="str">
        <f t="shared" si="3"/>
        <v>NA</v>
      </c>
      <c r="AI59" s="127" t="s">
        <v>58</v>
      </c>
      <c r="AJ59" s="127">
        <f t="shared" si="4"/>
        <v>0</v>
      </c>
      <c r="AK59" s="127"/>
      <c r="AL59" s="127" t="b">
        <f t="shared" si="5"/>
        <v>1</v>
      </c>
      <c r="AM59" s="112"/>
      <c r="AN59" s="129" t="str">
        <f t="shared" si="1"/>
        <v/>
      </c>
      <c r="AO59" s="144"/>
      <c r="AP59" s="129" t="str">
        <f t="shared" si="6"/>
        <v/>
      </c>
      <c r="AQ59" s="144"/>
      <c r="AR59" s="129" t="str">
        <f t="shared" si="7"/>
        <v/>
      </c>
      <c r="AS59" s="144"/>
      <c r="AT59" s="129" t="str">
        <f t="shared" si="8"/>
        <v/>
      </c>
      <c r="AU59" s="131" t="str">
        <f t="shared" si="11"/>
        <v>NA</v>
      </c>
      <c r="AV59" s="131" t="s">
        <v>58</v>
      </c>
      <c r="AW59" s="131"/>
      <c r="AX59" s="132"/>
      <c r="AY59" s="133">
        <f>'[1]2016_match_seeds'!D56</f>
        <v>0</v>
      </c>
      <c r="AZ59" s="134" t="b">
        <f t="shared" si="10"/>
        <v>1</v>
      </c>
      <c r="BA59" s="135"/>
      <c r="BB59" s="134">
        <f>'[1]2016_match_seeds'!E56</f>
        <v>0</v>
      </c>
      <c r="BC59" s="134">
        <f>'[1]2016_match_seeds'!F56</f>
        <v>0</v>
      </c>
      <c r="BD59" s="135"/>
      <c r="BE59" s="135"/>
      <c r="BF59" s="135"/>
      <c r="BG59" s="136" t="s">
        <v>58</v>
      </c>
      <c r="BH59" s="145" t="s">
        <v>111</v>
      </c>
      <c r="BI59" s="29"/>
      <c r="BJ59" s="29"/>
      <c r="BK59" s="29"/>
      <c r="BL59" s="29"/>
      <c r="BM59" s="29"/>
      <c r="BN59" s="153"/>
      <c r="BO59" s="153"/>
    </row>
    <row r="60" spans="1:67" s="114" customFormat="1" ht="14.4" x14ac:dyDescent="0.3">
      <c r="A60" s="155">
        <v>90</v>
      </c>
      <c r="B60" s="155"/>
      <c r="C60" s="3"/>
      <c r="D60" s="108">
        <v>42495</v>
      </c>
      <c r="E60" s="19">
        <v>1</v>
      </c>
      <c r="F60" s="3">
        <v>1</v>
      </c>
      <c r="G60" s="111">
        <f t="shared" si="2"/>
        <v>1</v>
      </c>
      <c r="H60" s="156">
        <v>2</v>
      </c>
      <c r="I60" s="3">
        <v>2</v>
      </c>
      <c r="J60" s="3"/>
      <c r="K60" s="3"/>
      <c r="L60" s="3"/>
      <c r="M60" s="115">
        <f t="shared" si="0"/>
        <v>2</v>
      </c>
      <c r="N60" s="224">
        <v>42500</v>
      </c>
      <c r="O60" s="10"/>
      <c r="P60" s="10"/>
      <c r="Q60" s="10"/>
      <c r="R60" s="10"/>
      <c r="S60" s="11">
        <v>42497</v>
      </c>
      <c r="T60" s="119">
        <f t="shared" si="15"/>
        <v>42497</v>
      </c>
      <c r="U60" s="209" t="s">
        <v>47</v>
      </c>
      <c r="V60" s="14"/>
      <c r="W60" s="13" t="s">
        <v>48</v>
      </c>
      <c r="X60" s="14" t="s">
        <v>72</v>
      </c>
      <c r="Y60" s="14" t="s">
        <v>86</v>
      </c>
      <c r="Z60" s="14" t="s">
        <v>56</v>
      </c>
      <c r="AA60" s="15" t="s">
        <v>49</v>
      </c>
      <c r="AB60" s="16" t="s">
        <v>66</v>
      </c>
      <c r="AC60" s="16" t="s">
        <v>112</v>
      </c>
      <c r="AD60" s="16" t="s">
        <v>112</v>
      </c>
      <c r="AE60" s="16" t="s">
        <v>112</v>
      </c>
      <c r="AF60" s="17">
        <v>27</v>
      </c>
      <c r="AG60" s="18"/>
      <c r="AH60" s="127">
        <f t="shared" si="3"/>
        <v>27</v>
      </c>
      <c r="AI60" s="160" t="s">
        <v>47</v>
      </c>
      <c r="AJ60" s="127">
        <f t="shared" si="4"/>
        <v>2</v>
      </c>
      <c r="AK60" s="127"/>
      <c r="AL60" s="127" t="b">
        <f t="shared" si="5"/>
        <v>1</v>
      </c>
      <c r="AM60" s="26">
        <v>24</v>
      </c>
      <c r="AN60" s="129">
        <f t="shared" si="1"/>
        <v>2.1882000000000001</v>
      </c>
      <c r="AO60" s="26">
        <v>24</v>
      </c>
      <c r="AP60" s="129">
        <f t="shared" si="6"/>
        <v>2.1882000000000001</v>
      </c>
      <c r="AQ60" s="26"/>
      <c r="AR60" s="129" t="str">
        <f t="shared" si="7"/>
        <v/>
      </c>
      <c r="AS60" s="26"/>
      <c r="AT60" s="129" t="str">
        <f t="shared" si="8"/>
        <v/>
      </c>
      <c r="AU60" s="131">
        <f t="shared" si="11"/>
        <v>180.51161265793567</v>
      </c>
      <c r="AV60" s="131" t="str">
        <f t="shared" si="9"/>
        <v>ok</v>
      </c>
      <c r="AW60" s="131"/>
      <c r="AX60" s="162">
        <v>2</v>
      </c>
      <c r="AY60" s="26">
        <f>'[1]2016_match_seeds'!D57</f>
        <v>2</v>
      </c>
      <c r="AZ60" s="134" t="b">
        <f t="shared" si="10"/>
        <v>1</v>
      </c>
      <c r="BA60" s="135"/>
      <c r="BB60" s="8">
        <f>'[1]2016_match_seeds'!E57</f>
        <v>16</v>
      </c>
      <c r="BC60" s="8">
        <f>'[1]2016_match_seeds'!F57</f>
        <v>2</v>
      </c>
      <c r="BD60" s="3"/>
      <c r="BE60" s="3"/>
      <c r="BF60" s="3"/>
      <c r="BG60" s="23">
        <v>0.5</v>
      </c>
      <c r="BH60" s="168" t="s">
        <v>113</v>
      </c>
      <c r="BI60" s="29"/>
      <c r="BJ60" s="29"/>
      <c r="BK60" s="29"/>
      <c r="BL60" s="29"/>
      <c r="BM60" s="29"/>
      <c r="BN60" s="153"/>
      <c r="BO60" s="153"/>
    </row>
    <row r="61" spans="1:67" s="114" customFormat="1" ht="14.4" hidden="1" x14ac:dyDescent="0.3">
      <c r="A61" s="107">
        <v>91</v>
      </c>
      <c r="B61" s="107"/>
      <c r="C61"/>
      <c r="D61" s="108">
        <v>42495</v>
      </c>
      <c r="E61" s="109">
        <v>1</v>
      </c>
      <c r="F61" s="110">
        <v>1</v>
      </c>
      <c r="G61" s="111">
        <f t="shared" si="2"/>
        <v>1</v>
      </c>
      <c r="H61" s="146">
        <v>1</v>
      </c>
      <c r="I61" s="135">
        <v>1</v>
      </c>
      <c r="M61" s="115">
        <f t="shared" si="0"/>
        <v>1</v>
      </c>
      <c r="N61" s="116">
        <v>42506</v>
      </c>
      <c r="O61" s="117">
        <v>42502</v>
      </c>
      <c r="P61" s="117"/>
      <c r="Q61" s="117"/>
      <c r="R61" s="117"/>
      <c r="S61" s="211">
        <v>42502</v>
      </c>
      <c r="T61" s="119">
        <f t="shared" si="15"/>
        <v>42502</v>
      </c>
      <c r="U61" s="209" t="s">
        <v>47</v>
      </c>
      <c r="V61" s="212"/>
      <c r="W61" s="122">
        <v>0</v>
      </c>
      <c r="X61" s="122">
        <v>4</v>
      </c>
      <c r="Y61" s="122">
        <v>5</v>
      </c>
      <c r="Z61" s="122">
        <v>7</v>
      </c>
      <c r="AA61" s="142">
        <v>4</v>
      </c>
      <c r="AB61" s="125">
        <v>7</v>
      </c>
      <c r="AC61" s="125">
        <v>7</v>
      </c>
      <c r="AD61" s="125">
        <v>7</v>
      </c>
      <c r="AE61" s="125"/>
      <c r="AF61" s="213">
        <v>7</v>
      </c>
      <c r="AG61" s="214"/>
      <c r="AH61" s="127">
        <f t="shared" si="3"/>
        <v>7</v>
      </c>
      <c r="AI61" s="127" t="s">
        <v>47</v>
      </c>
      <c r="AJ61" s="127">
        <f t="shared" si="4"/>
        <v>1</v>
      </c>
      <c r="AK61" s="127"/>
      <c r="AL61" s="127" t="b">
        <f t="shared" si="5"/>
        <v>1</v>
      </c>
      <c r="AM61" s="146">
        <v>18</v>
      </c>
      <c r="AN61" s="129">
        <f t="shared" si="1"/>
        <v>1.8462000000000001</v>
      </c>
      <c r="AO61" s="144"/>
      <c r="AP61" s="129" t="str">
        <f t="shared" si="6"/>
        <v/>
      </c>
      <c r="AQ61" s="144"/>
      <c r="AR61" s="129" t="str">
        <f t="shared" si="7"/>
        <v/>
      </c>
      <c r="AS61" s="144"/>
      <c r="AT61" s="129" t="str">
        <f t="shared" si="8"/>
        <v/>
      </c>
      <c r="AU61" s="131">
        <f t="shared" si="11"/>
        <v>48.185889429597808</v>
      </c>
      <c r="AV61" s="131" t="str">
        <f t="shared" si="9"/>
        <v>ok</v>
      </c>
      <c r="AW61" s="131"/>
      <c r="AX61" s="132">
        <v>2</v>
      </c>
      <c r="AY61" s="133">
        <f>'[1]2016_match_seeds'!D58</f>
        <v>2</v>
      </c>
      <c r="AZ61" s="134" t="b">
        <f t="shared" si="10"/>
        <v>1</v>
      </c>
      <c r="BA61" s="135"/>
      <c r="BB61" s="134">
        <f>'[1]2016_match_seeds'!E58</f>
        <v>9</v>
      </c>
      <c r="BC61" s="134">
        <f>'[1]2016_match_seeds'!F58</f>
        <v>3</v>
      </c>
      <c r="BD61" s="135"/>
      <c r="BE61" s="135"/>
      <c r="BF61" s="135"/>
      <c r="BG61" s="136">
        <v>0</v>
      </c>
      <c r="BH61" s="145" t="s">
        <v>114</v>
      </c>
      <c r="BI61" s="29"/>
      <c r="BJ61" s="29"/>
      <c r="BK61" s="29"/>
      <c r="BL61" s="29"/>
      <c r="BM61" s="29"/>
      <c r="BN61" s="153"/>
      <c r="BO61" s="153"/>
    </row>
    <row r="62" spans="1:67" s="114" customFormat="1" ht="14.4" hidden="1" x14ac:dyDescent="0.3">
      <c r="A62" s="107">
        <v>92</v>
      </c>
      <c r="B62" s="107"/>
      <c r="C62"/>
      <c r="D62" s="108">
        <v>42495</v>
      </c>
      <c r="E62" s="109">
        <v>1</v>
      </c>
      <c r="F62" s="110">
        <v>1</v>
      </c>
      <c r="G62" s="111">
        <f t="shared" si="2"/>
        <v>1</v>
      </c>
      <c r="H62" s="146">
        <v>3</v>
      </c>
      <c r="I62" s="135">
        <v>3</v>
      </c>
      <c r="M62" s="115">
        <f t="shared" si="0"/>
        <v>3</v>
      </c>
      <c r="N62" s="116">
        <v>42501</v>
      </c>
      <c r="O62" s="117"/>
      <c r="P62" s="117"/>
      <c r="Q62" s="117"/>
      <c r="R62" s="117"/>
      <c r="S62" s="211">
        <v>42499</v>
      </c>
      <c r="T62" s="119">
        <f t="shared" si="15"/>
        <v>42499</v>
      </c>
      <c r="U62" s="209" t="s">
        <v>47</v>
      </c>
      <c r="V62" s="212"/>
      <c r="W62" s="122">
        <v>3</v>
      </c>
      <c r="X62" s="122">
        <v>14</v>
      </c>
      <c r="Y62" s="122">
        <v>23</v>
      </c>
      <c r="Z62" s="122">
        <v>29</v>
      </c>
      <c r="AA62" s="142">
        <v>26</v>
      </c>
      <c r="AB62" s="125">
        <v>31</v>
      </c>
      <c r="AC62" s="125">
        <v>31</v>
      </c>
      <c r="AD62" s="125">
        <v>31</v>
      </c>
      <c r="AE62" s="125">
        <v>31</v>
      </c>
      <c r="AF62" s="213">
        <v>31</v>
      </c>
      <c r="AG62" s="214"/>
      <c r="AH62" s="127">
        <f t="shared" si="3"/>
        <v>31</v>
      </c>
      <c r="AI62" s="127" t="s">
        <v>47</v>
      </c>
      <c r="AJ62" s="127">
        <f t="shared" si="4"/>
        <v>3</v>
      </c>
      <c r="AK62" s="127"/>
      <c r="AL62" s="127" t="b">
        <f t="shared" si="5"/>
        <v>1</v>
      </c>
      <c r="AM62" s="146">
        <v>23</v>
      </c>
      <c r="AN62" s="129">
        <f t="shared" si="1"/>
        <v>2.1311999999999998</v>
      </c>
      <c r="AO62" s="133">
        <v>23</v>
      </c>
      <c r="AP62" s="129">
        <f t="shared" si="6"/>
        <v>2.1311999999999998</v>
      </c>
      <c r="AQ62" s="133">
        <v>23</v>
      </c>
      <c r="AR62" s="129">
        <f t="shared" si="7"/>
        <v>2.1311999999999998</v>
      </c>
      <c r="AS62" s="133"/>
      <c r="AT62" s="129" t="str">
        <f t="shared" si="8"/>
        <v/>
      </c>
      <c r="AU62" s="131">
        <f t="shared" si="11"/>
        <v>246.14294195927425</v>
      </c>
      <c r="AV62" s="131" t="str">
        <f t="shared" si="9"/>
        <v>ok</v>
      </c>
      <c r="AW62" s="131"/>
      <c r="AX62" s="132">
        <v>7</v>
      </c>
      <c r="AY62" s="133">
        <f>'[1]2016_match_seeds'!D59</f>
        <v>7</v>
      </c>
      <c r="AZ62" s="134" t="b">
        <f t="shared" si="10"/>
        <v>1</v>
      </c>
      <c r="BA62" s="135"/>
      <c r="BB62" s="134">
        <f>'[1]2016_match_seeds'!E59</f>
        <v>27</v>
      </c>
      <c r="BC62" s="134">
        <f>'[1]2016_match_seeds'!F59</f>
        <v>11</v>
      </c>
      <c r="BD62" s="135"/>
      <c r="BE62" s="135"/>
      <c r="BF62" s="135"/>
      <c r="BG62" s="136">
        <v>0</v>
      </c>
      <c r="BH62" s="145"/>
      <c r="BI62" s="29"/>
      <c r="BJ62" s="29"/>
      <c r="BK62" s="29"/>
      <c r="BL62" s="29"/>
      <c r="BM62" s="29"/>
      <c r="BN62" s="153"/>
      <c r="BO62" s="153"/>
    </row>
    <row r="63" spans="1:67" s="114" customFormat="1" ht="14.4" hidden="1" x14ac:dyDescent="0.3">
      <c r="A63" s="225">
        <v>93</v>
      </c>
      <c r="B63" s="225"/>
      <c r="C63"/>
      <c r="D63" s="108">
        <v>42495</v>
      </c>
      <c r="E63" s="109">
        <v>1</v>
      </c>
      <c r="F63" s="110">
        <v>1</v>
      </c>
      <c r="G63" s="111">
        <f t="shared" si="2"/>
        <v>1</v>
      </c>
      <c r="H63" s="146">
        <v>1</v>
      </c>
      <c r="I63" s="135">
        <v>2</v>
      </c>
      <c r="M63" s="115">
        <f t="shared" si="0"/>
        <v>2</v>
      </c>
      <c r="N63" s="116">
        <v>42503</v>
      </c>
      <c r="O63" s="117"/>
      <c r="P63" s="117"/>
      <c r="Q63" s="117"/>
      <c r="R63" s="117"/>
      <c r="S63" s="211">
        <v>42500</v>
      </c>
      <c r="T63" s="119">
        <f t="shared" si="15"/>
        <v>42500</v>
      </c>
      <c r="U63" s="209" t="s">
        <v>47</v>
      </c>
      <c r="V63" s="212"/>
      <c r="W63" s="122">
        <v>2</v>
      </c>
      <c r="X63" s="122">
        <v>10</v>
      </c>
      <c r="Y63" s="122">
        <v>14</v>
      </c>
      <c r="Z63" s="122">
        <v>16</v>
      </c>
      <c r="AA63" s="142">
        <v>15</v>
      </c>
      <c r="AB63" s="125">
        <v>14</v>
      </c>
      <c r="AC63" s="125">
        <v>16</v>
      </c>
      <c r="AD63" s="125">
        <v>16</v>
      </c>
      <c r="AE63" s="125"/>
      <c r="AF63" s="213">
        <v>16</v>
      </c>
      <c r="AG63" s="214"/>
      <c r="AH63" s="127">
        <f t="shared" si="3"/>
        <v>16</v>
      </c>
      <c r="AI63" s="127" t="s">
        <v>47</v>
      </c>
      <c r="AJ63" s="127">
        <f t="shared" si="4"/>
        <v>2</v>
      </c>
      <c r="AK63" s="127"/>
      <c r="AL63" s="127" t="b">
        <f t="shared" si="5"/>
        <v>1</v>
      </c>
      <c r="AM63" s="146">
        <v>30</v>
      </c>
      <c r="AN63" s="129">
        <f t="shared" si="1"/>
        <v>2.5302000000000002</v>
      </c>
      <c r="AO63" s="133">
        <v>30</v>
      </c>
      <c r="AP63" s="129">
        <f t="shared" si="6"/>
        <v>2.5302000000000002</v>
      </c>
      <c r="AQ63" s="133"/>
      <c r="AR63" s="129" t="str">
        <f t="shared" si="7"/>
        <v/>
      </c>
      <c r="AS63" s="133"/>
      <c r="AT63" s="129" t="str">
        <f t="shared" si="8"/>
        <v/>
      </c>
      <c r="AU63" s="131">
        <f t="shared" si="11"/>
        <v>301.68299750688072</v>
      </c>
      <c r="AV63" s="131" t="str">
        <f t="shared" si="9"/>
        <v>ok</v>
      </c>
      <c r="AW63" s="131"/>
      <c r="AX63" s="132">
        <v>7</v>
      </c>
      <c r="AY63" s="133">
        <f>'[1]2016_match_seeds'!D60</f>
        <v>7</v>
      </c>
      <c r="AZ63" s="134" t="b">
        <f t="shared" si="10"/>
        <v>1</v>
      </c>
      <c r="BA63" s="135"/>
      <c r="BB63" s="134">
        <f>'[1]2016_match_seeds'!E60</f>
        <v>47</v>
      </c>
      <c r="BC63" s="134">
        <f>'[1]2016_match_seeds'!F60</f>
        <v>32</v>
      </c>
      <c r="BD63" s="135"/>
      <c r="BE63" s="135"/>
      <c r="BF63" s="135"/>
      <c r="BG63" s="136">
        <v>0</v>
      </c>
      <c r="BH63" s="170" t="s">
        <v>115</v>
      </c>
      <c r="BI63" s="29"/>
      <c r="BJ63" s="29"/>
      <c r="BK63" s="29"/>
      <c r="BL63" s="29"/>
      <c r="BM63" s="29"/>
      <c r="BN63" s="153"/>
      <c r="BO63" s="153"/>
    </row>
    <row r="64" spans="1:67" s="185" customFormat="1" ht="14.4" hidden="1" x14ac:dyDescent="0.3">
      <c r="A64" s="107">
        <v>94</v>
      </c>
      <c r="B64" s="107"/>
      <c r="C64"/>
      <c r="D64" s="108">
        <v>42495</v>
      </c>
      <c r="E64" s="109">
        <v>1</v>
      </c>
      <c r="F64" s="110">
        <v>1</v>
      </c>
      <c r="G64" s="111">
        <f t="shared" si="2"/>
        <v>1</v>
      </c>
      <c r="H64" s="146">
        <v>1</v>
      </c>
      <c r="I64" s="135">
        <v>1</v>
      </c>
      <c r="J64" s="114"/>
      <c r="K64" s="114"/>
      <c r="L64" s="114"/>
      <c r="M64" s="115">
        <f t="shared" si="0"/>
        <v>1</v>
      </c>
      <c r="N64" s="116">
        <v>42505</v>
      </c>
      <c r="O64" s="117">
        <v>42505</v>
      </c>
      <c r="P64" s="117"/>
      <c r="Q64" s="117"/>
      <c r="R64" s="117"/>
      <c r="S64" s="211">
        <v>42505</v>
      </c>
      <c r="T64" s="119">
        <f t="shared" si="15"/>
        <v>42505</v>
      </c>
      <c r="U64" s="209" t="s">
        <v>47</v>
      </c>
      <c r="V64" s="212"/>
      <c r="W64" s="122">
        <v>0</v>
      </c>
      <c r="X64" s="122">
        <v>1</v>
      </c>
      <c r="Y64" s="122">
        <v>3</v>
      </c>
      <c r="Z64" s="122"/>
      <c r="AA64" s="142">
        <v>3</v>
      </c>
      <c r="AB64" s="125">
        <v>3</v>
      </c>
      <c r="AC64" s="125">
        <v>3</v>
      </c>
      <c r="AD64" s="125"/>
      <c r="AE64" s="125"/>
      <c r="AF64" s="213">
        <v>3</v>
      </c>
      <c r="AG64" s="214"/>
      <c r="AH64" s="127">
        <f t="shared" si="3"/>
        <v>3</v>
      </c>
      <c r="AI64" s="127" t="s">
        <v>47</v>
      </c>
      <c r="AJ64" s="127">
        <f t="shared" si="4"/>
        <v>1</v>
      </c>
      <c r="AK64" s="127"/>
      <c r="AL64" s="127" t="b">
        <f t="shared" si="5"/>
        <v>1</v>
      </c>
      <c r="AM64" s="146">
        <v>22</v>
      </c>
      <c r="AN64" s="129">
        <f t="shared" si="1"/>
        <v>2.0742000000000003</v>
      </c>
      <c r="AO64" s="144"/>
      <c r="AP64" s="129" t="str">
        <f t="shared" si="6"/>
        <v/>
      </c>
      <c r="AQ64" s="144"/>
      <c r="AR64" s="129" t="str">
        <f t="shared" si="7"/>
        <v/>
      </c>
      <c r="AS64" s="144"/>
      <c r="AT64" s="129" t="str">
        <f t="shared" si="8"/>
        <v/>
      </c>
      <c r="AU64" s="131">
        <f t="shared" si="11"/>
        <v>74.338504856670653</v>
      </c>
      <c r="AV64" s="131" t="str">
        <f t="shared" si="9"/>
        <v>ok</v>
      </c>
      <c r="AW64" s="131"/>
      <c r="AX64" s="132">
        <v>1</v>
      </c>
      <c r="AY64" s="133">
        <f>'[1]2016_match_seeds'!D61</f>
        <v>1</v>
      </c>
      <c r="AZ64" s="134" t="b">
        <f t="shared" si="10"/>
        <v>1</v>
      </c>
      <c r="BA64" s="135"/>
      <c r="BB64" s="134">
        <f>'[1]2016_match_seeds'!E61</f>
        <v>5</v>
      </c>
      <c r="BC64" s="134">
        <f>'[1]2016_match_seeds'!F61</f>
        <v>1</v>
      </c>
      <c r="BD64" s="135"/>
      <c r="BE64" s="135"/>
      <c r="BF64" s="135"/>
      <c r="BG64" s="136">
        <v>0</v>
      </c>
      <c r="BH64" s="145"/>
      <c r="BI64" s="29"/>
      <c r="BJ64" s="29"/>
      <c r="BK64" s="29"/>
      <c r="BL64" s="29"/>
      <c r="BM64" s="29"/>
      <c r="BN64" s="105"/>
      <c r="BO64" s="105"/>
    </row>
    <row r="65" spans="1:67" ht="14.4" hidden="1" x14ac:dyDescent="0.3">
      <c r="A65" s="107">
        <v>95</v>
      </c>
      <c r="B65" s="107"/>
      <c r="D65" s="108">
        <v>42495</v>
      </c>
      <c r="E65" s="109">
        <v>1</v>
      </c>
      <c r="F65" s="110">
        <v>1</v>
      </c>
      <c r="G65" s="111">
        <f t="shared" si="2"/>
        <v>1</v>
      </c>
      <c r="H65" s="146">
        <v>3</v>
      </c>
      <c r="I65" s="135">
        <v>3</v>
      </c>
      <c r="J65" s="114"/>
      <c r="K65" s="114"/>
      <c r="L65" s="114"/>
      <c r="M65" s="115">
        <f t="shared" si="0"/>
        <v>3</v>
      </c>
      <c r="N65" s="116">
        <v>42499</v>
      </c>
      <c r="O65" s="117"/>
      <c r="P65" s="117"/>
      <c r="Q65" s="117"/>
      <c r="R65" s="117"/>
      <c r="S65" s="211">
        <v>42498</v>
      </c>
      <c r="T65" s="119">
        <f t="shared" si="15"/>
        <v>42498</v>
      </c>
      <c r="U65" s="209" t="s">
        <v>47</v>
      </c>
      <c r="V65" s="212"/>
      <c r="W65" s="122">
        <v>11</v>
      </c>
      <c r="X65" s="122">
        <v>45</v>
      </c>
      <c r="Y65" s="122">
        <v>56</v>
      </c>
      <c r="Z65" s="122"/>
      <c r="AA65" s="142">
        <v>48</v>
      </c>
      <c r="AB65" s="125">
        <v>56</v>
      </c>
      <c r="AC65" s="125">
        <v>56</v>
      </c>
      <c r="AE65" s="125"/>
      <c r="AF65" s="213">
        <v>56</v>
      </c>
      <c r="AG65" s="214"/>
      <c r="AH65" s="127">
        <f t="shared" si="3"/>
        <v>56</v>
      </c>
      <c r="AI65" s="127" t="s">
        <v>47</v>
      </c>
      <c r="AJ65" s="127">
        <v>3</v>
      </c>
      <c r="AK65" s="166">
        <f t="shared" ref="AK65:AK66" si="16">M65</f>
        <v>3</v>
      </c>
      <c r="AL65" s="127" t="b">
        <f t="shared" si="5"/>
        <v>1</v>
      </c>
      <c r="AM65" s="146">
        <v>31</v>
      </c>
      <c r="AN65" s="129">
        <f t="shared" si="1"/>
        <v>2.5872000000000002</v>
      </c>
      <c r="AO65" s="133">
        <v>31</v>
      </c>
      <c r="AP65" s="129">
        <f t="shared" si="6"/>
        <v>2.5872000000000002</v>
      </c>
      <c r="AQ65" s="133"/>
      <c r="AR65" s="129" t="str">
        <f t="shared" si="7"/>
        <v/>
      </c>
      <c r="AS65" s="133"/>
      <c r="AT65" s="129" t="str">
        <f t="shared" si="8"/>
        <v/>
      </c>
      <c r="AU65" s="131">
        <f t="shared" si="11"/>
        <v>488.91440710748799</v>
      </c>
      <c r="AV65" s="131" t="s">
        <v>77</v>
      </c>
      <c r="AW65" s="167" t="s">
        <v>94</v>
      </c>
      <c r="AX65" s="132">
        <v>10</v>
      </c>
      <c r="AY65" s="133">
        <f>'[1]2016_match_seeds'!D62</f>
        <v>10</v>
      </c>
      <c r="AZ65" s="134" t="b">
        <f t="shared" si="10"/>
        <v>1</v>
      </c>
      <c r="BA65" s="135"/>
      <c r="BB65" s="134">
        <f>'[1]2016_match_seeds'!E62</f>
        <v>45</v>
      </c>
      <c r="BC65" s="134">
        <f>'[1]2016_match_seeds'!F62</f>
        <v>33</v>
      </c>
      <c r="BF65" s="135"/>
      <c r="BG65" s="136">
        <v>0</v>
      </c>
      <c r="BH65" s="145"/>
    </row>
    <row r="66" spans="1:67" ht="14.4" hidden="1" x14ac:dyDescent="0.3">
      <c r="A66" s="155">
        <v>96</v>
      </c>
      <c r="B66" s="155"/>
      <c r="C66" s="172"/>
      <c r="D66" s="108">
        <v>42495</v>
      </c>
      <c r="E66" s="19">
        <v>1</v>
      </c>
      <c r="F66" s="26">
        <v>1</v>
      </c>
      <c r="G66" s="111">
        <f t="shared" si="2"/>
        <v>1</v>
      </c>
      <c r="H66" s="156">
        <v>2</v>
      </c>
      <c r="I66" s="3">
        <v>1</v>
      </c>
      <c r="J66" s="3"/>
      <c r="K66" s="3"/>
      <c r="L66" s="3"/>
      <c r="M66" s="115">
        <f t="shared" si="0"/>
        <v>2</v>
      </c>
      <c r="N66" s="157">
        <v>42502</v>
      </c>
      <c r="O66" s="10">
        <v>42505</v>
      </c>
      <c r="P66" s="10">
        <v>42508</v>
      </c>
      <c r="Q66" s="10"/>
      <c r="R66" s="10"/>
      <c r="S66" s="11">
        <v>42508</v>
      </c>
      <c r="T66" s="119">
        <f t="shared" si="15"/>
        <v>42508</v>
      </c>
      <c r="U66" s="209" t="s">
        <v>47</v>
      </c>
      <c r="V66" s="14"/>
      <c r="W66" s="14" t="s">
        <v>61</v>
      </c>
      <c r="X66" s="14" t="s">
        <v>61</v>
      </c>
      <c r="Y66" s="14" t="s">
        <v>52</v>
      </c>
      <c r="Z66" s="14"/>
      <c r="AA66" s="15"/>
      <c r="AB66" s="16" t="s">
        <v>70</v>
      </c>
      <c r="AC66" s="16" t="s">
        <v>52</v>
      </c>
      <c r="AD66" s="16"/>
      <c r="AE66" s="16"/>
      <c r="AF66" s="17">
        <v>1</v>
      </c>
      <c r="AG66" s="18"/>
      <c r="AH66" s="127">
        <f t="shared" si="3"/>
        <v>1</v>
      </c>
      <c r="AI66" s="127" t="s">
        <v>47</v>
      </c>
      <c r="AJ66" s="127">
        <f t="shared" si="4"/>
        <v>1</v>
      </c>
      <c r="AK66" s="166">
        <f t="shared" si="16"/>
        <v>2</v>
      </c>
      <c r="AL66" s="127" t="b">
        <f t="shared" si="5"/>
        <v>0</v>
      </c>
      <c r="AM66" s="161">
        <v>28</v>
      </c>
      <c r="AN66" s="129">
        <f t="shared" si="1"/>
        <v>2.4161999999999999</v>
      </c>
      <c r="AO66" s="7"/>
      <c r="AP66" s="129" t="str">
        <f t="shared" si="6"/>
        <v/>
      </c>
      <c r="AQ66" s="7"/>
      <c r="AR66" s="129" t="str">
        <f t="shared" si="7"/>
        <v/>
      </c>
      <c r="AS66" s="7"/>
      <c r="AT66" s="129" t="str">
        <f t="shared" si="8"/>
        <v/>
      </c>
      <c r="AU66" s="131">
        <f t="shared" si="11"/>
        <v>128.3848188629745</v>
      </c>
      <c r="AV66" s="131" t="s">
        <v>47</v>
      </c>
      <c r="AW66" s="167"/>
      <c r="AX66" s="162">
        <v>1</v>
      </c>
      <c r="AY66" s="26">
        <f>'[1]2016_match_seeds'!D63</f>
        <v>1</v>
      </c>
      <c r="AZ66" s="134" t="b">
        <f t="shared" si="10"/>
        <v>1</v>
      </c>
      <c r="BA66" s="135"/>
      <c r="BB66" s="8">
        <f>'[1]2016_match_seeds'!E63</f>
        <v>4</v>
      </c>
      <c r="BC66" s="8">
        <f>'[1]2016_match_seeds'!F63</f>
        <v>3</v>
      </c>
      <c r="BD66" s="3"/>
      <c r="BE66" s="3"/>
      <c r="BF66" s="3"/>
      <c r="BG66" s="23">
        <v>0</v>
      </c>
      <c r="BH66" s="219" t="s">
        <v>116</v>
      </c>
    </row>
    <row r="67" spans="1:67" ht="14.4" hidden="1" x14ac:dyDescent="0.3">
      <c r="A67" s="155">
        <v>97</v>
      </c>
      <c r="B67" s="155"/>
      <c r="C67" s="172"/>
      <c r="D67" s="108">
        <v>42495</v>
      </c>
      <c r="E67" s="226"/>
      <c r="F67" s="6"/>
      <c r="G67" s="111">
        <f t="shared" si="2"/>
        <v>0</v>
      </c>
      <c r="H67" s="156"/>
      <c r="I67" s="3"/>
      <c r="J67" s="3"/>
      <c r="K67" s="3"/>
      <c r="L67" s="3"/>
      <c r="M67" s="115">
        <f t="shared" si="0"/>
        <v>0</v>
      </c>
      <c r="N67" s="164"/>
      <c r="O67" s="10"/>
      <c r="P67" s="10"/>
      <c r="Q67" s="10"/>
      <c r="R67" s="10"/>
      <c r="S67" s="11"/>
      <c r="T67" s="119" t="str">
        <f t="shared" si="15"/>
        <v>NA</v>
      </c>
      <c r="U67" s="209" t="s">
        <v>58</v>
      </c>
      <c r="V67" s="14"/>
      <c r="W67" s="14"/>
      <c r="X67" s="14"/>
      <c r="Y67" s="14"/>
      <c r="Z67" s="14"/>
      <c r="AA67" s="15"/>
      <c r="AB67" s="16"/>
      <c r="AC67" s="16"/>
      <c r="AD67" s="16"/>
      <c r="AE67" s="16"/>
      <c r="AF67" s="17"/>
      <c r="AG67" s="18"/>
      <c r="AH67" s="127" t="str">
        <f t="shared" si="3"/>
        <v>NA</v>
      </c>
      <c r="AI67" s="127" t="s">
        <v>58</v>
      </c>
      <c r="AJ67" s="127">
        <f t="shared" si="4"/>
        <v>0</v>
      </c>
      <c r="AK67" s="127"/>
      <c r="AL67" s="127" t="b">
        <f t="shared" si="5"/>
        <v>1</v>
      </c>
      <c r="AM67" s="20"/>
      <c r="AN67" s="129" t="str">
        <f t="shared" si="1"/>
        <v/>
      </c>
      <c r="AO67" s="7"/>
      <c r="AP67" s="129" t="str">
        <f t="shared" si="6"/>
        <v/>
      </c>
      <c r="AQ67" s="7"/>
      <c r="AR67" s="129" t="str">
        <f t="shared" si="7"/>
        <v/>
      </c>
      <c r="AS67" s="7"/>
      <c r="AT67" s="129" t="str">
        <f t="shared" si="8"/>
        <v/>
      </c>
      <c r="AU67" s="131" t="str">
        <f t="shared" si="11"/>
        <v>NA</v>
      </c>
      <c r="AV67" s="131" t="s">
        <v>58</v>
      </c>
      <c r="AW67" s="131"/>
      <c r="AX67" s="162"/>
      <c r="AY67" s="26">
        <f>'[1]2016_match_seeds'!D64</f>
        <v>0</v>
      </c>
      <c r="AZ67" s="134" t="b">
        <f t="shared" si="10"/>
        <v>1</v>
      </c>
      <c r="BA67" s="135"/>
      <c r="BB67" s="8">
        <f>'[1]2016_match_seeds'!E64</f>
        <v>0</v>
      </c>
      <c r="BC67" s="8">
        <f>'[1]2016_match_seeds'!F64</f>
        <v>0</v>
      </c>
      <c r="BD67" s="3"/>
      <c r="BE67" s="3"/>
      <c r="BF67" s="3"/>
      <c r="BG67" s="23" t="s">
        <v>58</v>
      </c>
      <c r="BH67" s="28"/>
    </row>
    <row r="68" spans="1:67" s="185" customFormat="1" ht="14.4" hidden="1" x14ac:dyDescent="0.3">
      <c r="A68" s="187">
        <v>98</v>
      </c>
      <c r="B68" s="187"/>
      <c r="D68" s="188">
        <v>42495</v>
      </c>
      <c r="E68" s="189">
        <v>1</v>
      </c>
      <c r="F68" s="190">
        <v>1</v>
      </c>
      <c r="G68" s="111">
        <f t="shared" si="2"/>
        <v>1</v>
      </c>
      <c r="H68" s="227">
        <v>1</v>
      </c>
      <c r="I68" s="190">
        <v>1</v>
      </c>
      <c r="M68" s="115">
        <f t="shared" si="0"/>
        <v>1</v>
      </c>
      <c r="N68" s="192">
        <v>42498</v>
      </c>
      <c r="O68" s="193"/>
      <c r="P68" s="193"/>
      <c r="Q68" s="193"/>
      <c r="R68" s="193"/>
      <c r="S68" s="228">
        <v>42497</v>
      </c>
      <c r="T68" s="119">
        <f t="shared" si="15"/>
        <v>42497</v>
      </c>
      <c r="U68" s="209" t="s">
        <v>47</v>
      </c>
      <c r="V68" s="229"/>
      <c r="W68" s="197">
        <v>4</v>
      </c>
      <c r="X68" s="197">
        <v>12</v>
      </c>
      <c r="Y68" s="197">
        <v>16</v>
      </c>
      <c r="Z68" s="197">
        <v>18</v>
      </c>
      <c r="AA68" s="230">
        <v>14</v>
      </c>
      <c r="AB68" s="200">
        <v>17</v>
      </c>
      <c r="AC68" s="200">
        <v>20</v>
      </c>
      <c r="AD68" s="200">
        <v>20</v>
      </c>
      <c r="AE68" s="200">
        <v>20</v>
      </c>
      <c r="AF68" s="231">
        <v>20</v>
      </c>
      <c r="AG68" s="232"/>
      <c r="AH68" s="127">
        <f t="shared" si="3"/>
        <v>20</v>
      </c>
      <c r="AI68" s="127" t="s">
        <v>47</v>
      </c>
      <c r="AJ68" s="127">
        <f t="shared" si="4"/>
        <v>1</v>
      </c>
      <c r="AK68" s="127"/>
      <c r="AL68" s="127" t="b">
        <f t="shared" si="5"/>
        <v>1</v>
      </c>
      <c r="AM68" s="227">
        <v>34</v>
      </c>
      <c r="AN68" s="129">
        <f t="shared" si="1"/>
        <v>2.7582</v>
      </c>
      <c r="AO68" s="144"/>
      <c r="AP68" s="129" t="str">
        <f t="shared" si="6"/>
        <v/>
      </c>
      <c r="AQ68" s="144"/>
      <c r="AR68" s="129" t="str">
        <f t="shared" si="7"/>
        <v/>
      </c>
      <c r="AS68" s="144"/>
      <c r="AT68" s="129" t="str">
        <f t="shared" si="8"/>
        <v/>
      </c>
      <c r="AU68" s="131">
        <f t="shared" si="11"/>
        <v>203.15162785318773</v>
      </c>
      <c r="AV68" s="131" t="str">
        <f t="shared" si="9"/>
        <v>ok</v>
      </c>
      <c r="AW68" s="131"/>
      <c r="AX68" s="204">
        <v>6</v>
      </c>
      <c r="AY68" s="205">
        <f>'[1]2016_match_seeds'!D65</f>
        <v>6</v>
      </c>
      <c r="AZ68" s="134" t="b">
        <f t="shared" si="10"/>
        <v>1</v>
      </c>
      <c r="BA68" s="135"/>
      <c r="BB68" s="189">
        <f>'[1]2016_match_seeds'!E65</f>
        <v>22</v>
      </c>
      <c r="BC68" s="189">
        <f>'[1]2016_match_seeds'!F65</f>
        <v>8</v>
      </c>
      <c r="BD68" s="190"/>
      <c r="BE68" s="190"/>
      <c r="BF68" s="190"/>
      <c r="BG68" s="206">
        <v>0</v>
      </c>
      <c r="BH68" s="207"/>
      <c r="BI68" s="105"/>
      <c r="BJ68" s="105"/>
      <c r="BK68" s="105"/>
      <c r="BL68" s="105"/>
      <c r="BM68" s="105"/>
      <c r="BN68" s="105"/>
      <c r="BO68" s="105"/>
    </row>
    <row r="69" spans="1:67" ht="14.4" hidden="1" x14ac:dyDescent="0.3">
      <c r="A69" s="107">
        <v>99</v>
      </c>
      <c r="B69" s="107"/>
      <c r="D69" s="108">
        <v>42495</v>
      </c>
      <c r="E69" s="233"/>
      <c r="F69" s="110"/>
      <c r="G69" s="111">
        <f t="shared" si="2"/>
        <v>0</v>
      </c>
      <c r="H69" s="112"/>
      <c r="I69" s="135"/>
      <c r="J69" s="114"/>
      <c r="K69" s="114"/>
      <c r="L69" s="114"/>
      <c r="M69" s="115">
        <f t="shared" ref="M69:M132" si="17">MAX(H69:L69)</f>
        <v>0</v>
      </c>
      <c r="N69" s="141"/>
      <c r="O69" s="117"/>
      <c r="P69" s="117"/>
      <c r="Q69" s="117"/>
      <c r="R69" s="117"/>
      <c r="S69" s="118"/>
      <c r="T69" s="119" t="str">
        <f t="shared" si="15"/>
        <v>NA</v>
      </c>
      <c r="U69" s="119" t="s">
        <v>58</v>
      </c>
      <c r="V69" s="120"/>
      <c r="W69" s="122"/>
      <c r="X69" s="122"/>
      <c r="Y69" s="122"/>
      <c r="Z69" s="122"/>
      <c r="AA69" s="142"/>
      <c r="AB69" s="125"/>
      <c r="AC69" s="125"/>
      <c r="AD69" s="125"/>
      <c r="AE69" s="125"/>
      <c r="AF69" s="126"/>
      <c r="AG69" s="126"/>
      <c r="AH69" s="127" t="str">
        <f t="shared" si="3"/>
        <v>NA</v>
      </c>
      <c r="AI69" s="127" t="s">
        <v>58</v>
      </c>
      <c r="AJ69" s="127">
        <f t="shared" si="4"/>
        <v>0</v>
      </c>
      <c r="AK69" s="127"/>
      <c r="AL69" s="127" t="b">
        <f t="shared" si="5"/>
        <v>1</v>
      </c>
      <c r="AM69" s="112"/>
      <c r="AN69" s="129" t="str">
        <f t="shared" ref="AN69:AN132" si="18">IF(ISBLANK(AM69)=TRUE,"",0.0057*AM69*10+0.8202)</f>
        <v/>
      </c>
      <c r="AO69" s="144"/>
      <c r="AP69" s="129" t="str">
        <f t="shared" si="6"/>
        <v/>
      </c>
      <c r="AQ69" s="144"/>
      <c r="AR69" s="129" t="str">
        <f t="shared" si="7"/>
        <v/>
      </c>
      <c r="AS69" s="144"/>
      <c r="AT69" s="129" t="str">
        <f t="shared" si="8"/>
        <v/>
      </c>
      <c r="AU69" s="131" t="str">
        <f t="shared" si="11"/>
        <v>NA</v>
      </c>
      <c r="AV69" s="131" t="s">
        <v>58</v>
      </c>
      <c r="AW69" s="131"/>
      <c r="AY69" s="133">
        <f>'[1]2016_match_seeds'!D66</f>
        <v>0</v>
      </c>
      <c r="AZ69" s="134" t="b">
        <f t="shared" si="10"/>
        <v>1</v>
      </c>
      <c r="BA69" s="135"/>
      <c r="BB69" s="134">
        <f>'[1]2016_match_seeds'!E66</f>
        <v>0</v>
      </c>
      <c r="BC69" s="134">
        <f>'[1]2016_match_seeds'!F66</f>
        <v>0</v>
      </c>
      <c r="BF69" s="135"/>
      <c r="BG69" s="136" t="s">
        <v>58</v>
      </c>
      <c r="BH69" s="145"/>
    </row>
    <row r="70" spans="1:67" ht="14.4" hidden="1" x14ac:dyDescent="0.3">
      <c r="A70" s="107">
        <v>100</v>
      </c>
      <c r="B70" s="107"/>
      <c r="D70" s="108">
        <v>42495</v>
      </c>
      <c r="E70" s="109">
        <v>1</v>
      </c>
      <c r="F70" s="110">
        <v>1</v>
      </c>
      <c r="G70" s="111">
        <f t="shared" ref="G70:G133" si="19">IF(F70=1,1,0)</f>
        <v>1</v>
      </c>
      <c r="H70" s="146">
        <v>1</v>
      </c>
      <c r="I70" s="135">
        <v>1</v>
      </c>
      <c r="J70" s="114"/>
      <c r="K70" s="114"/>
      <c r="L70" s="114"/>
      <c r="M70" s="115">
        <f t="shared" si="17"/>
        <v>1</v>
      </c>
      <c r="N70" s="116">
        <v>42500</v>
      </c>
      <c r="O70" s="117"/>
      <c r="P70" s="117"/>
      <c r="Q70" s="117"/>
      <c r="R70" s="117"/>
      <c r="S70" s="118">
        <v>42500</v>
      </c>
      <c r="T70" s="119">
        <f t="shared" si="15"/>
        <v>42500</v>
      </c>
      <c r="U70" s="119" t="s">
        <v>47</v>
      </c>
      <c r="V70" s="120"/>
      <c r="W70" s="122">
        <v>1</v>
      </c>
      <c r="X70" s="122">
        <v>9</v>
      </c>
      <c r="Y70" s="122">
        <v>14</v>
      </c>
      <c r="Z70" s="122"/>
      <c r="AA70" s="142">
        <v>13</v>
      </c>
      <c r="AB70" s="125">
        <v>13</v>
      </c>
      <c r="AC70" s="125">
        <v>14</v>
      </c>
      <c r="AD70" s="125"/>
      <c r="AE70" s="125"/>
      <c r="AF70" s="126">
        <v>14</v>
      </c>
      <c r="AG70" s="126"/>
      <c r="AH70" s="127">
        <f t="shared" ref="AH70:AH133" si="20">IF(F70=1,MAX(AF70:AG70),"NA")</f>
        <v>14</v>
      </c>
      <c r="AI70" s="127" t="s">
        <v>47</v>
      </c>
      <c r="AJ70" s="127">
        <f t="shared" ref="AJ70:AJ132" si="21">(8-COUNTBLANK(AM70:AT70))/2</f>
        <v>1</v>
      </c>
      <c r="AK70" s="127"/>
      <c r="AL70" s="127" t="b">
        <f t="shared" ref="AL70:AL133" si="22">AJ70=M70</f>
        <v>1</v>
      </c>
      <c r="AM70" s="146">
        <v>25</v>
      </c>
      <c r="AN70" s="129">
        <f t="shared" si="18"/>
        <v>2.2452000000000005</v>
      </c>
      <c r="AO70" s="144"/>
      <c r="AP70" s="129" t="str">
        <f t="shared" ref="AP70:AP133" si="23">IF(ISBLANK(AO70)=TRUE,"",0.0057*AO70*10+0.8202)</f>
        <v/>
      </c>
      <c r="AQ70" s="144"/>
      <c r="AR70" s="129" t="str">
        <f t="shared" ref="AR70:AR133" si="24">IF(ISBLANK(AQ70)=TRUE,"",0.0057*AQ70*10+0.8202)</f>
        <v/>
      </c>
      <c r="AS70" s="144"/>
      <c r="AT70" s="129" t="str">
        <f t="shared" ref="AT70:AT133" si="25">IF(ISBLANK(AS70)=TRUE,"",0.0057*AS70*10+0.8202)</f>
        <v/>
      </c>
      <c r="AU70" s="131">
        <f t="shared" si="11"/>
        <v>98.978292436097092</v>
      </c>
      <c r="AV70" s="131" t="str">
        <f t="shared" ref="AV70:AV132" si="26">IF(AL70=TRUE,"ok","")</f>
        <v>ok</v>
      </c>
      <c r="AW70" s="131"/>
      <c r="AX70" s="132">
        <v>4</v>
      </c>
      <c r="AY70" s="133">
        <f>'[1]2016_match_seeds'!D67</f>
        <v>4</v>
      </c>
      <c r="AZ70" s="134" t="b">
        <f t="shared" ref="AZ70:AZ133" si="27">AX70=AY70</f>
        <v>1</v>
      </c>
      <c r="BA70" s="135"/>
      <c r="BB70" s="134">
        <f>'[1]2016_match_seeds'!E67</f>
        <v>10</v>
      </c>
      <c r="BC70" s="134">
        <f>'[1]2016_match_seeds'!F67</f>
        <v>4</v>
      </c>
      <c r="BF70" s="135"/>
      <c r="BG70" s="136">
        <v>0</v>
      </c>
      <c r="BH70" s="145"/>
    </row>
    <row r="71" spans="1:67" ht="14.4" hidden="1" x14ac:dyDescent="0.3">
      <c r="A71" s="155">
        <v>101</v>
      </c>
      <c r="B71" s="155"/>
      <c r="C71" s="114"/>
      <c r="D71" s="108">
        <v>42495</v>
      </c>
      <c r="E71" s="134">
        <v>1</v>
      </c>
      <c r="F71" s="135">
        <v>1</v>
      </c>
      <c r="G71" s="111">
        <f t="shared" si="19"/>
        <v>1</v>
      </c>
      <c r="H71" s="112"/>
      <c r="I71" s="135">
        <v>1</v>
      </c>
      <c r="J71" s="114"/>
      <c r="K71" s="114"/>
      <c r="L71" s="114"/>
      <c r="M71" s="115">
        <f t="shared" si="17"/>
        <v>1</v>
      </c>
      <c r="N71" s="141"/>
      <c r="O71" s="234">
        <v>42503</v>
      </c>
      <c r="P71" s="152"/>
      <c r="Q71" s="152"/>
      <c r="R71" s="152"/>
      <c r="S71" s="118">
        <v>42503</v>
      </c>
      <c r="T71" s="119">
        <f t="shared" si="15"/>
        <v>42503</v>
      </c>
      <c r="U71" s="119" t="s">
        <v>47</v>
      </c>
      <c r="V71" s="120"/>
      <c r="W71" s="212">
        <v>0</v>
      </c>
      <c r="X71" s="212">
        <v>2</v>
      </c>
      <c r="Y71" s="122">
        <v>4</v>
      </c>
      <c r="Z71" s="212">
        <v>5</v>
      </c>
      <c r="AA71" s="142"/>
      <c r="AB71" s="125" t="s">
        <v>48</v>
      </c>
      <c r="AC71" s="125" t="s">
        <v>63</v>
      </c>
      <c r="AD71" s="125" t="s">
        <v>79</v>
      </c>
      <c r="AE71" s="125" t="s">
        <v>79</v>
      </c>
      <c r="AF71" s="126">
        <v>6</v>
      </c>
      <c r="AG71" s="126"/>
      <c r="AH71" s="127">
        <f t="shared" si="20"/>
        <v>6</v>
      </c>
      <c r="AI71" s="127" t="s">
        <v>47</v>
      </c>
      <c r="AJ71" s="127">
        <f t="shared" si="21"/>
        <v>2</v>
      </c>
      <c r="AK71" s="166">
        <f t="shared" ref="AK71:AK72" si="28">M71</f>
        <v>1</v>
      </c>
      <c r="AL71" s="127" t="b">
        <f t="shared" si="22"/>
        <v>0</v>
      </c>
      <c r="AM71" s="146">
        <v>25</v>
      </c>
      <c r="AN71" s="129">
        <f t="shared" si="18"/>
        <v>2.2452000000000005</v>
      </c>
      <c r="AO71" s="133">
        <v>25</v>
      </c>
      <c r="AP71" s="129">
        <f t="shared" si="23"/>
        <v>2.2452000000000005</v>
      </c>
      <c r="AQ71" s="133"/>
      <c r="AR71" s="129" t="str">
        <f t="shared" si="24"/>
        <v/>
      </c>
      <c r="AS71" s="133"/>
      <c r="AT71" s="129" t="str">
        <f t="shared" si="25"/>
        <v/>
      </c>
      <c r="AU71" s="131">
        <f t="shared" ref="AU71:AU134" si="29">IF(COUNTBLANK(AM71:AT71)=8,"NA",(AVERAGE(AN71,AP71,AR71,AT71)^2*PI()*AVERAGE(AM71,AO71,AQ71,AS71)*AJ71)/4)</f>
        <v>197.95658487219418</v>
      </c>
      <c r="AV71" s="131" t="s">
        <v>47</v>
      </c>
      <c r="AW71" s="167" t="s">
        <v>99</v>
      </c>
      <c r="AX71" s="132">
        <v>2</v>
      </c>
      <c r="AY71" s="133">
        <f>'[1]2016_match_seeds'!D68</f>
        <v>2</v>
      </c>
      <c r="AZ71" s="134" t="b">
        <f t="shared" si="27"/>
        <v>1</v>
      </c>
      <c r="BA71" s="135"/>
      <c r="BB71" s="223">
        <f>'[1]2016_match_seeds'!E68</f>
        <v>10</v>
      </c>
      <c r="BC71" s="223">
        <f>'[1]2016_match_seeds'!F68</f>
        <v>2</v>
      </c>
      <c r="BD71" s="144"/>
      <c r="BE71" s="144"/>
      <c r="BF71" s="144"/>
      <c r="BG71" s="136">
        <v>0</v>
      </c>
      <c r="BH71" s="145"/>
      <c r="BI71" s="153"/>
      <c r="BJ71" s="153"/>
      <c r="BK71" s="153"/>
      <c r="BL71" s="153"/>
      <c r="BM71" s="153"/>
    </row>
    <row r="72" spans="1:67" ht="14.4" hidden="1" x14ac:dyDescent="0.3">
      <c r="A72" s="155">
        <v>102</v>
      </c>
      <c r="B72" s="155"/>
      <c r="C72" s="172"/>
      <c r="D72" s="108">
        <v>42495</v>
      </c>
      <c r="E72" s="19">
        <v>1</v>
      </c>
      <c r="F72" s="6">
        <v>1</v>
      </c>
      <c r="G72" s="111">
        <f t="shared" si="19"/>
        <v>1</v>
      </c>
      <c r="H72" s="156">
        <v>6</v>
      </c>
      <c r="I72" s="172">
        <v>4</v>
      </c>
      <c r="J72" s="172"/>
      <c r="K72" s="172"/>
      <c r="L72" s="172"/>
      <c r="M72" s="115">
        <f t="shared" si="17"/>
        <v>6</v>
      </c>
      <c r="N72" s="173">
        <v>42504</v>
      </c>
      <c r="O72" s="108">
        <v>42505</v>
      </c>
      <c r="P72" s="108"/>
      <c r="Q72" s="108"/>
      <c r="R72" s="108"/>
      <c r="S72" s="174">
        <v>42503</v>
      </c>
      <c r="T72" s="119">
        <f t="shared" si="15"/>
        <v>42503</v>
      </c>
      <c r="U72" s="119" t="s">
        <v>47</v>
      </c>
      <c r="V72" s="175"/>
      <c r="W72" s="176" t="s">
        <v>61</v>
      </c>
      <c r="X72" s="176" t="s">
        <v>52</v>
      </c>
      <c r="Y72" s="176" t="s">
        <v>52</v>
      </c>
      <c r="Z72" s="176" t="s">
        <v>93</v>
      </c>
      <c r="AA72" s="177" t="s">
        <v>53</v>
      </c>
      <c r="AB72" s="178" t="s">
        <v>63</v>
      </c>
      <c r="AC72" s="178" t="s">
        <v>88</v>
      </c>
      <c r="AD72" s="178" t="s">
        <v>88</v>
      </c>
      <c r="AE72" s="178" t="s">
        <v>88</v>
      </c>
      <c r="AF72" s="159"/>
      <c r="AG72" s="159">
        <v>9</v>
      </c>
      <c r="AH72" s="127">
        <f t="shared" si="20"/>
        <v>9</v>
      </c>
      <c r="AI72" s="127" t="s">
        <v>47</v>
      </c>
      <c r="AJ72" s="127">
        <f t="shared" si="21"/>
        <v>4</v>
      </c>
      <c r="AK72" s="166">
        <f t="shared" si="28"/>
        <v>6</v>
      </c>
      <c r="AL72" s="127" t="b">
        <f t="shared" si="22"/>
        <v>0</v>
      </c>
      <c r="AM72" s="179">
        <v>24</v>
      </c>
      <c r="AN72" s="129">
        <f t="shared" si="18"/>
        <v>2.1882000000000001</v>
      </c>
      <c r="AO72" s="169">
        <v>24</v>
      </c>
      <c r="AP72" s="129">
        <f t="shared" si="23"/>
        <v>2.1882000000000001</v>
      </c>
      <c r="AQ72" s="169">
        <v>24</v>
      </c>
      <c r="AR72" s="129">
        <f t="shared" si="24"/>
        <v>2.1882000000000001</v>
      </c>
      <c r="AS72" s="169">
        <v>24</v>
      </c>
      <c r="AT72" s="129">
        <f t="shared" si="25"/>
        <v>2.1882000000000001</v>
      </c>
      <c r="AU72" s="131">
        <f t="shared" si="29"/>
        <v>361.02322531587134</v>
      </c>
      <c r="AV72" s="131" t="s">
        <v>47</v>
      </c>
      <c r="AW72" s="167"/>
      <c r="AX72" s="181">
        <v>4</v>
      </c>
      <c r="AY72" s="169">
        <f>'[1]2016_match_seeds'!D69</f>
        <v>4</v>
      </c>
      <c r="AZ72" s="134" t="b">
        <f t="shared" si="27"/>
        <v>1</v>
      </c>
      <c r="BA72" s="135"/>
      <c r="BB72" s="182">
        <f>'[1]2016_match_seeds'!E69</f>
        <v>14</v>
      </c>
      <c r="BC72" s="182">
        <f>'[1]2016_match_seeds'!F69</f>
        <v>4</v>
      </c>
      <c r="BD72" s="172"/>
      <c r="BE72" s="172"/>
      <c r="BF72" s="172"/>
      <c r="BG72" s="19">
        <f>1/4</f>
        <v>0.25</v>
      </c>
      <c r="BH72" s="168" t="s">
        <v>117</v>
      </c>
    </row>
    <row r="73" spans="1:67" ht="14.4" hidden="1" x14ac:dyDescent="0.3">
      <c r="A73" s="155">
        <v>103</v>
      </c>
      <c r="B73" s="155"/>
      <c r="C73" s="172"/>
      <c r="D73" s="108">
        <v>42495</v>
      </c>
      <c r="E73" s="19">
        <v>1</v>
      </c>
      <c r="F73" s="6">
        <v>1</v>
      </c>
      <c r="G73" s="111">
        <f t="shared" si="19"/>
        <v>1</v>
      </c>
      <c r="H73" s="156">
        <v>1</v>
      </c>
      <c r="I73" s="172">
        <v>1</v>
      </c>
      <c r="J73" s="172"/>
      <c r="K73" s="172"/>
      <c r="L73" s="172"/>
      <c r="M73" s="115">
        <f t="shared" si="17"/>
        <v>1</v>
      </c>
      <c r="N73" s="173">
        <v>42503</v>
      </c>
      <c r="O73" s="108">
        <v>42502</v>
      </c>
      <c r="P73" s="108"/>
      <c r="Q73" s="108"/>
      <c r="R73" s="108"/>
      <c r="S73" s="174">
        <v>42502</v>
      </c>
      <c r="T73" s="119">
        <f t="shared" si="15"/>
        <v>42502</v>
      </c>
      <c r="U73" s="119" t="s">
        <v>47</v>
      </c>
      <c r="V73" s="175"/>
      <c r="W73" s="176" t="s">
        <v>61</v>
      </c>
      <c r="X73" s="176" t="s">
        <v>62</v>
      </c>
      <c r="Y73" s="176" t="s">
        <v>63</v>
      </c>
      <c r="Z73" s="176" t="s">
        <v>64</v>
      </c>
      <c r="AA73" s="177" t="s">
        <v>72</v>
      </c>
      <c r="AB73" s="178" t="s">
        <v>64</v>
      </c>
      <c r="AC73" s="178" t="s">
        <v>64</v>
      </c>
      <c r="AD73" s="178" t="s">
        <v>64</v>
      </c>
      <c r="AE73" s="178"/>
      <c r="AF73" s="159">
        <v>7</v>
      </c>
      <c r="AG73" s="159"/>
      <c r="AH73" s="127">
        <f t="shared" si="20"/>
        <v>7</v>
      </c>
      <c r="AI73" s="127" t="s">
        <v>47</v>
      </c>
      <c r="AJ73" s="127">
        <f t="shared" si="21"/>
        <v>1</v>
      </c>
      <c r="AK73" s="127"/>
      <c r="AL73" s="127" t="b">
        <f t="shared" si="22"/>
        <v>1</v>
      </c>
      <c r="AM73" s="179">
        <v>30</v>
      </c>
      <c r="AN73" s="129">
        <f t="shared" si="18"/>
        <v>2.5302000000000002</v>
      </c>
      <c r="AO73" s="180"/>
      <c r="AP73" s="129" t="str">
        <f t="shared" si="23"/>
        <v/>
      </c>
      <c r="AQ73" s="180"/>
      <c r="AR73" s="129" t="str">
        <f t="shared" si="24"/>
        <v/>
      </c>
      <c r="AS73" s="180"/>
      <c r="AT73" s="129" t="str">
        <f t="shared" si="25"/>
        <v/>
      </c>
      <c r="AU73" s="131">
        <f t="shared" si="29"/>
        <v>150.84149875344036</v>
      </c>
      <c r="AV73" s="131" t="str">
        <f t="shared" si="26"/>
        <v>ok</v>
      </c>
      <c r="AW73" s="131"/>
      <c r="AX73" s="181">
        <v>5</v>
      </c>
      <c r="AY73" s="169">
        <f>'[1]2016_match_seeds'!D70</f>
        <v>5</v>
      </c>
      <c r="AZ73" s="134" t="b">
        <f t="shared" si="27"/>
        <v>1</v>
      </c>
      <c r="BA73" s="135"/>
      <c r="BB73" s="182">
        <f>'[1]2016_match_seeds'!E70</f>
        <v>23</v>
      </c>
      <c r="BC73" s="182">
        <f>'[1]2016_match_seeds'!F70</f>
        <v>20</v>
      </c>
      <c r="BD73" s="172"/>
      <c r="BE73" s="172"/>
      <c r="BF73" s="172"/>
      <c r="BG73" s="19">
        <v>0</v>
      </c>
      <c r="BH73" s="170"/>
    </row>
    <row r="74" spans="1:67" ht="14.4" hidden="1" x14ac:dyDescent="0.3">
      <c r="A74" s="150">
        <v>104</v>
      </c>
      <c r="B74" s="150"/>
      <c r="C74" s="114"/>
      <c r="D74" s="108">
        <v>42495</v>
      </c>
      <c r="E74" s="134">
        <v>1</v>
      </c>
      <c r="F74" s="135">
        <v>1</v>
      </c>
      <c r="G74" s="111">
        <f t="shared" si="19"/>
        <v>1</v>
      </c>
      <c r="H74" s="128">
        <v>1</v>
      </c>
      <c r="I74" s="135"/>
      <c r="J74" s="114"/>
      <c r="K74" s="114"/>
      <c r="L74" s="114"/>
      <c r="M74" s="115">
        <f t="shared" si="17"/>
        <v>1</v>
      </c>
      <c r="N74" s="116">
        <v>42504</v>
      </c>
      <c r="O74" s="152"/>
      <c r="P74" s="152"/>
      <c r="Q74" s="152"/>
      <c r="R74" s="152"/>
      <c r="S74" s="118"/>
      <c r="T74" s="119">
        <f>N74</f>
        <v>42504</v>
      </c>
      <c r="U74" s="119" t="s">
        <v>47</v>
      </c>
      <c r="V74" s="120"/>
      <c r="W74" s="122"/>
      <c r="X74" s="122"/>
      <c r="Y74" s="122"/>
      <c r="Z74" s="122"/>
      <c r="AA74" s="142"/>
      <c r="AB74" s="125"/>
      <c r="AC74" s="125"/>
      <c r="AD74" s="125"/>
      <c r="AE74" s="125"/>
      <c r="AF74" s="126"/>
      <c r="AG74" s="126"/>
      <c r="AH74" s="127" t="s">
        <v>58</v>
      </c>
      <c r="AI74" s="127" t="s">
        <v>108</v>
      </c>
      <c r="AJ74" s="127">
        <f t="shared" si="21"/>
        <v>0</v>
      </c>
      <c r="AK74" s="127"/>
      <c r="AL74" s="127" t="b">
        <f t="shared" si="22"/>
        <v>0</v>
      </c>
      <c r="AM74" s="112"/>
      <c r="AN74" s="129" t="str">
        <f t="shared" si="18"/>
        <v/>
      </c>
      <c r="AO74" s="144"/>
      <c r="AP74" s="129" t="str">
        <f t="shared" si="23"/>
        <v/>
      </c>
      <c r="AQ74" s="144"/>
      <c r="AR74" s="129" t="str">
        <f t="shared" si="24"/>
        <v/>
      </c>
      <c r="AS74" s="144"/>
      <c r="AT74" s="129" t="str">
        <f t="shared" si="25"/>
        <v/>
      </c>
      <c r="AU74" s="131" t="str">
        <f t="shared" si="29"/>
        <v>NA</v>
      </c>
      <c r="AV74" s="131" t="s">
        <v>108</v>
      </c>
      <c r="AW74" s="131"/>
      <c r="AY74" s="133">
        <f>'[1]2016_match_seeds'!D71</f>
        <v>0</v>
      </c>
      <c r="AZ74" s="134" t="b">
        <f t="shared" si="27"/>
        <v>1</v>
      </c>
      <c r="BA74" s="135"/>
      <c r="BB74" s="134">
        <f>'[1]2016_match_seeds'!E71</f>
        <v>0</v>
      </c>
      <c r="BC74" s="134">
        <f>'[1]2016_match_seeds'!F71</f>
        <v>0</v>
      </c>
      <c r="BF74" s="135"/>
      <c r="BG74" s="136">
        <v>1</v>
      </c>
      <c r="BH74" s="137" t="s">
        <v>118</v>
      </c>
      <c r="BI74" s="153"/>
      <c r="BJ74" s="153"/>
      <c r="BK74" s="153"/>
      <c r="BL74" s="153"/>
      <c r="BM74" s="153"/>
    </row>
    <row r="75" spans="1:67" ht="14.4" hidden="1" x14ac:dyDescent="0.3">
      <c r="A75" s="150">
        <v>106</v>
      </c>
      <c r="B75" s="150"/>
      <c r="C75" s="114"/>
      <c r="D75" s="108">
        <v>42495</v>
      </c>
      <c r="E75" s="134">
        <v>1</v>
      </c>
      <c r="F75" s="135">
        <v>1</v>
      </c>
      <c r="G75" s="111">
        <f t="shared" si="19"/>
        <v>1</v>
      </c>
      <c r="H75" s="128">
        <v>1</v>
      </c>
      <c r="I75" s="135"/>
      <c r="J75" s="114"/>
      <c r="K75" s="114"/>
      <c r="L75" s="114"/>
      <c r="M75" s="115">
        <f t="shared" si="17"/>
        <v>1</v>
      </c>
      <c r="N75" s="116">
        <v>42495</v>
      </c>
      <c r="O75" s="152"/>
      <c r="P75" s="152"/>
      <c r="Q75" s="152"/>
      <c r="R75" s="152"/>
      <c r="S75" s="118"/>
      <c r="T75" s="119">
        <f>N75</f>
        <v>42495</v>
      </c>
      <c r="U75" s="119" t="s">
        <v>47</v>
      </c>
      <c r="V75" s="120"/>
      <c r="W75" s="122"/>
      <c r="X75" s="122"/>
      <c r="Y75" s="122"/>
      <c r="Z75" s="122"/>
      <c r="AA75" s="142"/>
      <c r="AB75" s="125"/>
      <c r="AC75" s="125"/>
      <c r="AD75" s="125"/>
      <c r="AE75" s="125"/>
      <c r="AF75" s="126"/>
      <c r="AG75" s="126">
        <v>30</v>
      </c>
      <c r="AH75" s="127">
        <f t="shared" si="20"/>
        <v>30</v>
      </c>
      <c r="AI75" s="127" t="s">
        <v>47</v>
      </c>
      <c r="AJ75" s="127">
        <f t="shared" si="21"/>
        <v>0</v>
      </c>
      <c r="AK75" s="127"/>
      <c r="AL75" s="127" t="b">
        <f t="shared" si="22"/>
        <v>0</v>
      </c>
      <c r="AM75" s="112"/>
      <c r="AN75" s="129" t="str">
        <f t="shared" si="18"/>
        <v/>
      </c>
      <c r="AO75" s="144"/>
      <c r="AP75" s="129" t="str">
        <f t="shared" si="23"/>
        <v/>
      </c>
      <c r="AQ75" s="144"/>
      <c r="AR75" s="129" t="str">
        <f t="shared" si="24"/>
        <v/>
      </c>
      <c r="AS75" s="144"/>
      <c r="AT75" s="129" t="str">
        <f t="shared" si="25"/>
        <v/>
      </c>
      <c r="AU75" s="131" t="str">
        <f t="shared" si="29"/>
        <v>NA</v>
      </c>
      <c r="AV75" s="131" t="s">
        <v>108</v>
      </c>
      <c r="AW75" s="131"/>
      <c r="AY75" s="133">
        <f>'[1]2016_match_seeds'!D72</f>
        <v>1</v>
      </c>
      <c r="AZ75" s="134" t="b">
        <f t="shared" si="27"/>
        <v>0</v>
      </c>
      <c r="BB75" s="134">
        <f>'[1]2016_match_seeds'!E72</f>
        <v>10</v>
      </c>
      <c r="BC75" s="134">
        <f>'[1]2016_match_seeds'!F72</f>
        <v>0</v>
      </c>
      <c r="BF75" s="135"/>
      <c r="BG75" s="136">
        <v>1</v>
      </c>
      <c r="BH75" s="137" t="s">
        <v>119</v>
      </c>
      <c r="BI75" s="153"/>
      <c r="BJ75" s="153"/>
      <c r="BK75" s="153"/>
      <c r="BL75" s="153"/>
      <c r="BM75" s="153"/>
    </row>
    <row r="76" spans="1:67" ht="14.4" hidden="1" x14ac:dyDescent="0.3">
      <c r="A76" s="107">
        <v>107</v>
      </c>
      <c r="B76" s="107"/>
      <c r="D76" s="108">
        <v>42495</v>
      </c>
      <c r="E76" s="109">
        <v>1</v>
      </c>
      <c r="F76" s="110">
        <v>1</v>
      </c>
      <c r="G76" s="111">
        <f t="shared" si="19"/>
        <v>1</v>
      </c>
      <c r="H76" s="112">
        <v>1</v>
      </c>
      <c r="I76" s="135">
        <v>1</v>
      </c>
      <c r="J76" s="114"/>
      <c r="K76" s="114"/>
      <c r="L76" s="114"/>
      <c r="M76" s="115">
        <f t="shared" si="17"/>
        <v>1</v>
      </c>
      <c r="N76" s="116">
        <v>42506</v>
      </c>
      <c r="O76" s="117">
        <v>42502</v>
      </c>
      <c r="P76" s="117"/>
      <c r="Q76" s="117"/>
      <c r="R76" s="117"/>
      <c r="S76" s="118">
        <v>42502</v>
      </c>
      <c r="T76" s="119">
        <f t="shared" ref="T76:T100" si="30">IF(ISBLANK(S76),"NA",S76)</f>
        <v>42502</v>
      </c>
      <c r="U76" s="119" t="s">
        <v>47</v>
      </c>
      <c r="V76" s="120"/>
      <c r="W76" s="121" t="s">
        <v>61</v>
      </c>
      <c r="X76" s="121" t="s">
        <v>79</v>
      </c>
      <c r="Y76" s="121" t="s">
        <v>88</v>
      </c>
      <c r="Z76" s="122"/>
      <c r="AA76" s="123" t="s">
        <v>72</v>
      </c>
      <c r="AB76" s="124" t="s">
        <v>88</v>
      </c>
      <c r="AC76" s="124" t="s">
        <v>88</v>
      </c>
      <c r="AD76" s="124" t="s">
        <v>88</v>
      </c>
      <c r="AE76" s="125"/>
      <c r="AF76" s="138">
        <v>9</v>
      </c>
      <c r="AG76" s="126"/>
      <c r="AH76" s="127">
        <f t="shared" si="20"/>
        <v>9</v>
      </c>
      <c r="AI76" s="127" t="s">
        <v>47</v>
      </c>
      <c r="AJ76" s="127">
        <f t="shared" si="21"/>
        <v>1</v>
      </c>
      <c r="AK76" s="127"/>
      <c r="AL76" s="127" t="b">
        <f t="shared" si="22"/>
        <v>1</v>
      </c>
      <c r="AM76" s="128">
        <v>26</v>
      </c>
      <c r="AN76" s="129">
        <f t="shared" si="18"/>
        <v>2.3022</v>
      </c>
      <c r="AO76" s="130"/>
      <c r="AP76" s="129" t="str">
        <f t="shared" si="23"/>
        <v/>
      </c>
      <c r="AQ76" s="130"/>
      <c r="AR76" s="129" t="str">
        <f t="shared" si="24"/>
        <v/>
      </c>
      <c r="AS76" s="130"/>
      <c r="AT76" s="129" t="str">
        <f t="shared" si="25"/>
        <v/>
      </c>
      <c r="AU76" s="131">
        <f t="shared" si="29"/>
        <v>108.23041619294305</v>
      </c>
      <c r="AV76" s="131" t="str">
        <f t="shared" si="26"/>
        <v>ok</v>
      </c>
      <c r="AW76" s="131"/>
      <c r="AY76" s="133">
        <f>'[1]2016_match_seeds'!D73</f>
        <v>0</v>
      </c>
      <c r="AZ76" s="134" t="b">
        <f t="shared" si="27"/>
        <v>1</v>
      </c>
      <c r="BA76" s="135"/>
      <c r="BB76" s="134">
        <f>'[1]2016_match_seeds'!E73</f>
        <v>0</v>
      </c>
      <c r="BC76" s="134">
        <f>'[1]2016_match_seeds'!F73</f>
        <v>0</v>
      </c>
      <c r="BF76" s="135"/>
      <c r="BG76" s="136">
        <v>0</v>
      </c>
      <c r="BH76" s="184" t="s">
        <v>120</v>
      </c>
    </row>
    <row r="77" spans="1:67" ht="14.4" hidden="1" x14ac:dyDescent="0.3">
      <c r="A77" s="107">
        <v>108</v>
      </c>
      <c r="B77" s="107"/>
      <c r="D77" s="108">
        <v>42495</v>
      </c>
      <c r="E77" s="235">
        <v>1</v>
      </c>
      <c r="F77" s="110">
        <v>0</v>
      </c>
      <c r="G77" s="111">
        <f t="shared" si="19"/>
        <v>0</v>
      </c>
      <c r="H77" s="112"/>
      <c r="I77" s="135"/>
      <c r="J77" s="114"/>
      <c r="K77" s="114"/>
      <c r="L77" s="114"/>
      <c r="M77" s="115">
        <f t="shared" si="17"/>
        <v>0</v>
      </c>
      <c r="N77" s="141"/>
      <c r="O77" s="117"/>
      <c r="P77" s="117"/>
      <c r="Q77" s="117"/>
      <c r="R77" s="117"/>
      <c r="S77" s="118"/>
      <c r="T77" s="119" t="str">
        <f t="shared" si="30"/>
        <v>NA</v>
      </c>
      <c r="U77" s="119" t="s">
        <v>58</v>
      </c>
      <c r="V77" s="120"/>
      <c r="W77" s="122"/>
      <c r="X77" s="122"/>
      <c r="Y77" s="122"/>
      <c r="Z77" s="122"/>
      <c r="AA77" s="142"/>
      <c r="AB77" s="125"/>
      <c r="AC77" s="125"/>
      <c r="AD77" s="125"/>
      <c r="AE77" s="125"/>
      <c r="AF77" s="126"/>
      <c r="AG77" s="126"/>
      <c r="AH77" s="127" t="str">
        <f t="shared" si="20"/>
        <v>NA</v>
      </c>
      <c r="AI77" s="127" t="s">
        <v>58</v>
      </c>
      <c r="AJ77" s="127">
        <f t="shared" si="21"/>
        <v>0</v>
      </c>
      <c r="AK77" s="127"/>
      <c r="AL77" s="127" t="b">
        <f t="shared" si="22"/>
        <v>1</v>
      </c>
      <c r="AM77" s="112"/>
      <c r="AN77" s="129" t="str">
        <f t="shared" si="18"/>
        <v/>
      </c>
      <c r="AO77" s="144"/>
      <c r="AP77" s="129" t="str">
        <f t="shared" si="23"/>
        <v/>
      </c>
      <c r="AQ77" s="144"/>
      <c r="AR77" s="129" t="str">
        <f t="shared" si="24"/>
        <v/>
      </c>
      <c r="AS77" s="144"/>
      <c r="AT77" s="129" t="str">
        <f t="shared" si="25"/>
        <v/>
      </c>
      <c r="AU77" s="131" t="str">
        <f t="shared" si="29"/>
        <v>NA</v>
      </c>
      <c r="AV77" s="131" t="s">
        <v>58</v>
      </c>
      <c r="AW77" s="131"/>
      <c r="AY77" s="133">
        <f>'[1]2016_match_seeds'!D74</f>
        <v>0</v>
      </c>
      <c r="AZ77" s="134" t="b">
        <f t="shared" si="27"/>
        <v>1</v>
      </c>
      <c r="BA77" s="135"/>
      <c r="BB77" s="134">
        <f>'[1]2016_match_seeds'!E74</f>
        <v>0</v>
      </c>
      <c r="BC77" s="134">
        <f>'[1]2016_match_seeds'!F74</f>
        <v>0</v>
      </c>
      <c r="BF77" s="135"/>
      <c r="BG77" s="136" t="s">
        <v>58</v>
      </c>
      <c r="BH77" s="145"/>
    </row>
    <row r="78" spans="1:67" ht="14.4" hidden="1" x14ac:dyDescent="0.3">
      <c r="A78" s="107">
        <v>109</v>
      </c>
      <c r="B78" s="107"/>
      <c r="D78" s="108">
        <v>42495</v>
      </c>
      <c r="E78" s="109">
        <v>1</v>
      </c>
      <c r="F78" s="110">
        <v>1</v>
      </c>
      <c r="G78" s="111">
        <f t="shared" si="19"/>
        <v>1</v>
      </c>
      <c r="H78" s="112">
        <v>1</v>
      </c>
      <c r="I78" s="113">
        <v>1</v>
      </c>
      <c r="J78" s="114"/>
      <c r="K78" s="114"/>
      <c r="L78" s="114"/>
      <c r="M78" s="115">
        <f t="shared" si="17"/>
        <v>1</v>
      </c>
      <c r="N78" s="116">
        <v>42498</v>
      </c>
      <c r="O78" s="117"/>
      <c r="P78" s="117"/>
      <c r="Q78" s="117"/>
      <c r="R78" s="117"/>
      <c r="S78" s="118">
        <v>42498</v>
      </c>
      <c r="T78" s="119">
        <f t="shared" si="30"/>
        <v>42498</v>
      </c>
      <c r="U78" s="119" t="s">
        <v>47</v>
      </c>
      <c r="V78" s="120"/>
      <c r="W78" s="121" t="s">
        <v>53</v>
      </c>
      <c r="X78" s="122"/>
      <c r="Y78" s="122"/>
      <c r="Z78" s="122"/>
      <c r="AA78" s="123" t="s">
        <v>66</v>
      </c>
      <c r="AB78" s="124" t="s">
        <v>121</v>
      </c>
      <c r="AC78" s="125"/>
      <c r="AD78" s="125"/>
      <c r="AE78" s="125"/>
      <c r="AF78" s="126"/>
      <c r="AG78" s="126">
        <v>28</v>
      </c>
      <c r="AH78" s="127">
        <f t="shared" si="20"/>
        <v>28</v>
      </c>
      <c r="AI78" s="127" t="s">
        <v>47</v>
      </c>
      <c r="AJ78" s="127">
        <f t="shared" si="21"/>
        <v>1</v>
      </c>
      <c r="AK78" s="127"/>
      <c r="AL78" s="127" t="b">
        <f t="shared" si="22"/>
        <v>1</v>
      </c>
      <c r="AM78" s="128">
        <v>26</v>
      </c>
      <c r="AN78" s="129">
        <f t="shared" si="18"/>
        <v>2.3022</v>
      </c>
      <c r="AO78" s="130"/>
      <c r="AP78" s="129" t="str">
        <f t="shared" si="23"/>
        <v/>
      </c>
      <c r="AQ78" s="130"/>
      <c r="AR78" s="129" t="str">
        <f t="shared" si="24"/>
        <v/>
      </c>
      <c r="AS78" s="130"/>
      <c r="AT78" s="129" t="str">
        <f t="shared" si="25"/>
        <v/>
      </c>
      <c r="AU78" s="131">
        <f t="shared" si="29"/>
        <v>108.23041619294305</v>
      </c>
      <c r="AV78" s="131" t="str">
        <f t="shared" si="26"/>
        <v>ok</v>
      </c>
      <c r="AW78" s="131"/>
      <c r="AY78" s="133">
        <f>'[1]2016_match_seeds'!D75</f>
        <v>0</v>
      </c>
      <c r="AZ78" s="134" t="b">
        <f t="shared" si="27"/>
        <v>1</v>
      </c>
      <c r="BA78" s="135"/>
      <c r="BB78" s="134">
        <f>'[1]2016_match_seeds'!E75</f>
        <v>0</v>
      </c>
      <c r="BC78" s="134">
        <f>'[1]2016_match_seeds'!F75</f>
        <v>0</v>
      </c>
      <c r="BF78" s="135">
        <v>1</v>
      </c>
      <c r="BG78" s="136">
        <f>27/28</f>
        <v>0.9642857142857143</v>
      </c>
      <c r="BH78" s="137" t="s">
        <v>122</v>
      </c>
    </row>
    <row r="79" spans="1:67" ht="14.4" hidden="1" x14ac:dyDescent="0.3">
      <c r="A79" s="236">
        <v>110</v>
      </c>
      <c r="B79" s="155"/>
      <c r="C79" s="3"/>
      <c r="D79" s="108">
        <v>42495</v>
      </c>
      <c r="E79" s="19">
        <v>1</v>
      </c>
      <c r="F79" s="3">
        <v>1</v>
      </c>
      <c r="G79" s="111">
        <f t="shared" si="19"/>
        <v>1</v>
      </c>
      <c r="H79" s="156">
        <v>2</v>
      </c>
      <c r="I79" s="3"/>
      <c r="J79" s="3"/>
      <c r="K79" s="3"/>
      <c r="L79" s="3"/>
      <c r="M79" s="115">
        <f t="shared" si="17"/>
        <v>2</v>
      </c>
      <c r="N79" s="157">
        <v>42497</v>
      </c>
      <c r="O79" s="3"/>
      <c r="P79" s="10"/>
      <c r="Q79" s="10"/>
      <c r="R79" s="10"/>
      <c r="S79" s="9">
        <v>42498</v>
      </c>
      <c r="T79" s="119">
        <f t="shared" si="30"/>
        <v>42498</v>
      </c>
      <c r="U79" s="119" t="s">
        <v>47</v>
      </c>
      <c r="V79" s="158"/>
      <c r="W79" s="14">
        <v>2</v>
      </c>
      <c r="X79" s="14">
        <v>2</v>
      </c>
      <c r="Y79" s="13">
        <v>11</v>
      </c>
      <c r="Z79" s="14">
        <v>12</v>
      </c>
      <c r="AA79" s="15" t="s">
        <v>56</v>
      </c>
      <c r="AB79" s="16" t="s">
        <v>53</v>
      </c>
      <c r="AC79" s="16" t="s">
        <v>53</v>
      </c>
      <c r="AD79" s="16" t="s">
        <v>53</v>
      </c>
      <c r="AE79" s="16"/>
      <c r="AF79" s="159">
        <v>12</v>
      </c>
      <c r="AG79" s="159"/>
      <c r="AH79" s="127">
        <f t="shared" si="20"/>
        <v>12</v>
      </c>
      <c r="AI79" s="127" t="s">
        <v>47</v>
      </c>
      <c r="AJ79" s="127">
        <f t="shared" si="21"/>
        <v>2</v>
      </c>
      <c r="AK79" s="127"/>
      <c r="AL79" s="127" t="b">
        <f t="shared" si="22"/>
        <v>1</v>
      </c>
      <c r="AM79" s="161">
        <v>26</v>
      </c>
      <c r="AN79" s="129">
        <f t="shared" si="18"/>
        <v>2.3022</v>
      </c>
      <c r="AO79" s="26">
        <v>26</v>
      </c>
      <c r="AP79" s="129">
        <f t="shared" si="23"/>
        <v>2.3022</v>
      </c>
      <c r="AQ79" s="26"/>
      <c r="AR79" s="129" t="str">
        <f t="shared" si="24"/>
        <v/>
      </c>
      <c r="AS79" s="26"/>
      <c r="AT79" s="129" t="str">
        <f t="shared" si="25"/>
        <v/>
      </c>
      <c r="AU79" s="131">
        <f t="shared" si="29"/>
        <v>216.46083238588611</v>
      </c>
      <c r="AV79" s="131" t="str">
        <f t="shared" si="26"/>
        <v>ok</v>
      </c>
      <c r="AW79" s="131"/>
      <c r="AX79" s="162">
        <v>3</v>
      </c>
      <c r="AY79" s="26">
        <f>'[1]2016_match_seeds'!D76</f>
        <v>2</v>
      </c>
      <c r="AZ79" s="134" t="b">
        <f t="shared" si="27"/>
        <v>0</v>
      </c>
      <c r="BA79" s="154" t="s">
        <v>123</v>
      </c>
      <c r="BB79" s="22">
        <f>'[1]2016_match_seeds'!E76</f>
        <v>18</v>
      </c>
      <c r="BC79" s="22">
        <f>'[1]2016_match_seeds'!F76</f>
        <v>15</v>
      </c>
      <c r="BD79" s="7"/>
      <c r="BE79" s="7"/>
      <c r="BF79" s="7"/>
      <c r="BG79" s="23">
        <v>0</v>
      </c>
      <c r="BH79" s="170"/>
      <c r="BI79" s="153"/>
      <c r="BJ79" s="153"/>
      <c r="BK79" s="153"/>
      <c r="BL79" s="153"/>
      <c r="BM79" s="153"/>
    </row>
    <row r="80" spans="1:67" ht="14.4" hidden="1" x14ac:dyDescent="0.3">
      <c r="A80" s="155">
        <v>111</v>
      </c>
      <c r="B80" s="155"/>
      <c r="C80" s="3"/>
      <c r="D80" s="108">
        <v>42495</v>
      </c>
      <c r="E80" s="19">
        <v>1</v>
      </c>
      <c r="F80" s="135">
        <v>1</v>
      </c>
      <c r="G80" s="111">
        <f t="shared" si="19"/>
        <v>1</v>
      </c>
      <c r="H80" s="156">
        <v>2</v>
      </c>
      <c r="I80" s="3">
        <v>2</v>
      </c>
      <c r="J80" s="3"/>
      <c r="K80" s="3"/>
      <c r="L80" s="3"/>
      <c r="M80" s="115">
        <f t="shared" si="17"/>
        <v>2</v>
      </c>
      <c r="N80" s="157">
        <v>42497</v>
      </c>
      <c r="O80" s="3"/>
      <c r="P80" s="10"/>
      <c r="Q80" s="10"/>
      <c r="R80" s="10"/>
      <c r="S80" s="9">
        <v>42497</v>
      </c>
      <c r="T80" s="119">
        <f t="shared" si="30"/>
        <v>42497</v>
      </c>
      <c r="U80" s="119" t="s">
        <v>47</v>
      </c>
      <c r="V80" s="158"/>
      <c r="W80" s="14">
        <v>6</v>
      </c>
      <c r="X80" s="14">
        <v>19</v>
      </c>
      <c r="Y80" s="13">
        <v>35</v>
      </c>
      <c r="Z80" s="14">
        <v>42</v>
      </c>
      <c r="AA80" s="15" t="s">
        <v>121</v>
      </c>
      <c r="AB80" s="16" t="s">
        <v>124</v>
      </c>
      <c r="AC80" s="16" t="s">
        <v>97</v>
      </c>
      <c r="AD80" s="16" t="s">
        <v>97</v>
      </c>
      <c r="AE80" s="16" t="s">
        <v>97</v>
      </c>
      <c r="AF80" s="159">
        <v>43</v>
      </c>
      <c r="AG80" s="159"/>
      <c r="AH80" s="127">
        <f t="shared" si="20"/>
        <v>43</v>
      </c>
      <c r="AI80" s="127" t="s">
        <v>47</v>
      </c>
      <c r="AJ80" s="127">
        <f t="shared" si="21"/>
        <v>2</v>
      </c>
      <c r="AK80" s="127"/>
      <c r="AL80" s="127" t="b">
        <f t="shared" si="22"/>
        <v>1</v>
      </c>
      <c r="AM80" s="161">
        <v>30</v>
      </c>
      <c r="AN80" s="129">
        <f t="shared" si="18"/>
        <v>2.5302000000000002</v>
      </c>
      <c r="AO80" s="26">
        <v>30</v>
      </c>
      <c r="AP80" s="129">
        <f t="shared" si="23"/>
        <v>2.5302000000000002</v>
      </c>
      <c r="AQ80" s="26"/>
      <c r="AR80" s="129" t="str">
        <f t="shared" si="24"/>
        <v/>
      </c>
      <c r="AS80" s="26"/>
      <c r="AT80" s="129" t="str">
        <f t="shared" si="25"/>
        <v/>
      </c>
      <c r="AU80" s="131">
        <f t="shared" si="29"/>
        <v>301.68299750688072</v>
      </c>
      <c r="AV80" s="131" t="str">
        <f t="shared" si="26"/>
        <v>ok</v>
      </c>
      <c r="AW80" s="131"/>
      <c r="AX80" s="162">
        <v>1</v>
      </c>
      <c r="AY80" s="26">
        <f>'[1]2016_match_seeds'!D77</f>
        <v>1</v>
      </c>
      <c r="AZ80" s="134" t="b">
        <f t="shared" si="27"/>
        <v>1</v>
      </c>
      <c r="BA80" s="135"/>
      <c r="BB80" s="22">
        <f>'[1]2016_match_seeds'!E77</f>
        <v>6</v>
      </c>
      <c r="BC80" s="22">
        <f>'[1]2016_match_seeds'!F77</f>
        <v>0</v>
      </c>
      <c r="BD80" s="7"/>
      <c r="BE80" s="7"/>
      <c r="BF80" s="7" t="s">
        <v>52</v>
      </c>
      <c r="BG80" s="23">
        <v>1</v>
      </c>
      <c r="BH80" s="168" t="s">
        <v>125</v>
      </c>
      <c r="BI80" s="153"/>
      <c r="BJ80" s="153"/>
      <c r="BK80" s="153"/>
      <c r="BL80" s="153"/>
      <c r="BM80" s="153"/>
    </row>
    <row r="81" spans="1:65" ht="14.4" hidden="1" x14ac:dyDescent="0.3">
      <c r="A81" s="150">
        <v>112</v>
      </c>
      <c r="B81" s="150"/>
      <c r="C81" s="114"/>
      <c r="D81" s="108">
        <v>42495</v>
      </c>
      <c r="E81" s="221"/>
      <c r="F81" s="135"/>
      <c r="G81" s="111">
        <f t="shared" si="19"/>
        <v>0</v>
      </c>
      <c r="H81" s="112"/>
      <c r="I81" s="135"/>
      <c r="J81" s="114"/>
      <c r="K81" s="114"/>
      <c r="L81" s="114"/>
      <c r="M81" s="115">
        <f t="shared" si="17"/>
        <v>0</v>
      </c>
      <c r="N81" s="141"/>
      <c r="O81" s="152"/>
      <c r="P81" s="152"/>
      <c r="Q81" s="152"/>
      <c r="R81" s="152"/>
      <c r="S81" s="118"/>
      <c r="T81" s="119" t="str">
        <f t="shared" si="30"/>
        <v>NA</v>
      </c>
      <c r="U81" s="119" t="s">
        <v>58</v>
      </c>
      <c r="V81" s="120"/>
      <c r="W81" s="122"/>
      <c r="X81" s="122"/>
      <c r="Y81" s="122"/>
      <c r="Z81" s="122"/>
      <c r="AA81" s="142"/>
      <c r="AB81" s="125"/>
      <c r="AC81" s="125"/>
      <c r="AD81" s="125"/>
      <c r="AE81" s="125"/>
      <c r="AF81" s="126"/>
      <c r="AG81" s="126"/>
      <c r="AH81" s="127" t="str">
        <f t="shared" si="20"/>
        <v>NA</v>
      </c>
      <c r="AI81" s="127" t="s">
        <v>58</v>
      </c>
      <c r="AJ81" s="127">
        <f t="shared" si="21"/>
        <v>0</v>
      </c>
      <c r="AK81" s="127"/>
      <c r="AL81" s="127" t="b">
        <f t="shared" si="22"/>
        <v>1</v>
      </c>
      <c r="AM81" s="112"/>
      <c r="AN81" s="129" t="str">
        <f t="shared" si="18"/>
        <v/>
      </c>
      <c r="AO81" s="144"/>
      <c r="AP81" s="129" t="str">
        <f t="shared" si="23"/>
        <v/>
      </c>
      <c r="AQ81" s="144"/>
      <c r="AR81" s="129" t="str">
        <f t="shared" si="24"/>
        <v/>
      </c>
      <c r="AS81" s="144"/>
      <c r="AT81" s="129" t="str">
        <f t="shared" si="25"/>
        <v/>
      </c>
      <c r="AU81" s="131" t="str">
        <f t="shared" si="29"/>
        <v>NA</v>
      </c>
      <c r="AV81" s="131" t="s">
        <v>58</v>
      </c>
      <c r="AW81" s="131"/>
      <c r="AY81" s="133">
        <f>'[1]2016_match_seeds'!D78</f>
        <v>0</v>
      </c>
      <c r="AZ81" s="134" t="b">
        <f t="shared" si="27"/>
        <v>1</v>
      </c>
      <c r="BA81" s="135"/>
      <c r="BB81" s="134">
        <f>'[1]2016_match_seeds'!E78</f>
        <v>0</v>
      </c>
      <c r="BC81" s="134">
        <f>'[1]2016_match_seeds'!F78</f>
        <v>0</v>
      </c>
      <c r="BF81" s="135"/>
      <c r="BG81" s="136" t="s">
        <v>58</v>
      </c>
      <c r="BH81" s="145"/>
      <c r="BI81" s="153"/>
      <c r="BJ81" s="153"/>
      <c r="BK81" s="153"/>
      <c r="BL81" s="153"/>
      <c r="BM81" s="153"/>
    </row>
    <row r="82" spans="1:65" ht="14.4" hidden="1" x14ac:dyDescent="0.3">
      <c r="A82" s="150">
        <v>113</v>
      </c>
      <c r="B82" s="150"/>
      <c r="C82" s="114"/>
      <c r="D82" s="108">
        <v>42495</v>
      </c>
      <c r="E82" s="135"/>
      <c r="F82" s="135">
        <v>0</v>
      </c>
      <c r="G82" s="111">
        <f t="shared" si="19"/>
        <v>0</v>
      </c>
      <c r="H82" s="112"/>
      <c r="I82" s="135"/>
      <c r="J82" s="114"/>
      <c r="K82" s="114"/>
      <c r="L82" s="114"/>
      <c r="M82" s="115">
        <f t="shared" si="17"/>
        <v>0</v>
      </c>
      <c r="N82" s="141"/>
      <c r="O82" s="152"/>
      <c r="P82" s="152"/>
      <c r="Q82" s="152"/>
      <c r="R82" s="152"/>
      <c r="S82" s="118"/>
      <c r="T82" s="119" t="str">
        <f t="shared" si="30"/>
        <v>NA</v>
      </c>
      <c r="U82" s="119" t="s">
        <v>58</v>
      </c>
      <c r="V82" s="120"/>
      <c r="W82" s="122"/>
      <c r="X82" s="122"/>
      <c r="Y82" s="122"/>
      <c r="Z82" s="122"/>
      <c r="AA82" s="142"/>
      <c r="AB82" s="125"/>
      <c r="AC82" s="125"/>
      <c r="AD82" s="125"/>
      <c r="AE82" s="125"/>
      <c r="AF82" s="126"/>
      <c r="AG82" s="126"/>
      <c r="AH82" s="127" t="str">
        <f t="shared" si="20"/>
        <v>NA</v>
      </c>
      <c r="AI82" s="127" t="s">
        <v>58</v>
      </c>
      <c r="AJ82" s="127">
        <f t="shared" si="21"/>
        <v>0</v>
      </c>
      <c r="AK82" s="127"/>
      <c r="AL82" s="127" t="b">
        <f t="shared" si="22"/>
        <v>1</v>
      </c>
      <c r="AM82" s="112"/>
      <c r="AN82" s="129" t="str">
        <f t="shared" si="18"/>
        <v/>
      </c>
      <c r="AO82" s="144"/>
      <c r="AP82" s="129" t="str">
        <f t="shared" si="23"/>
        <v/>
      </c>
      <c r="AQ82" s="144"/>
      <c r="AR82" s="129" t="str">
        <f t="shared" si="24"/>
        <v/>
      </c>
      <c r="AS82" s="144"/>
      <c r="AT82" s="129" t="str">
        <f t="shared" si="25"/>
        <v/>
      </c>
      <c r="AU82" s="131" t="str">
        <f t="shared" si="29"/>
        <v>NA</v>
      </c>
      <c r="AV82" s="131" t="s">
        <v>58</v>
      </c>
      <c r="AW82" s="131"/>
      <c r="AY82" s="133">
        <f>'[1]2016_match_seeds'!D79</f>
        <v>0</v>
      </c>
      <c r="AZ82" s="134" t="b">
        <f t="shared" si="27"/>
        <v>1</v>
      </c>
      <c r="BA82" s="135"/>
      <c r="BB82" s="134">
        <f>'[1]2016_match_seeds'!E79</f>
        <v>0</v>
      </c>
      <c r="BC82" s="134">
        <f>'[1]2016_match_seeds'!F79</f>
        <v>0</v>
      </c>
      <c r="BF82" s="135"/>
      <c r="BG82" s="136" t="s">
        <v>58</v>
      </c>
      <c r="BH82" s="145"/>
      <c r="BI82" s="153"/>
      <c r="BJ82" s="153"/>
      <c r="BK82" s="153"/>
      <c r="BL82" s="153"/>
      <c r="BM82" s="153"/>
    </row>
    <row r="83" spans="1:65" ht="14.4" hidden="1" x14ac:dyDescent="0.3">
      <c r="A83" s="225">
        <v>114</v>
      </c>
      <c r="B83" s="225"/>
      <c r="D83" s="108">
        <v>42495</v>
      </c>
      <c r="E83" s="140"/>
      <c r="F83" s="110"/>
      <c r="G83" s="111">
        <f t="shared" si="19"/>
        <v>0</v>
      </c>
      <c r="H83" s="112"/>
      <c r="I83" s="135"/>
      <c r="J83" s="114"/>
      <c r="K83" s="114"/>
      <c r="L83" s="114"/>
      <c r="M83" s="115">
        <f t="shared" si="17"/>
        <v>0</v>
      </c>
      <c r="N83" s="141"/>
      <c r="O83" s="117"/>
      <c r="P83" s="117"/>
      <c r="Q83" s="117"/>
      <c r="R83" s="117"/>
      <c r="S83" s="118"/>
      <c r="T83" s="119" t="str">
        <f t="shared" si="30"/>
        <v>NA</v>
      </c>
      <c r="U83" s="119" t="s">
        <v>58</v>
      </c>
      <c r="V83" s="120"/>
      <c r="W83" s="122"/>
      <c r="X83" s="122"/>
      <c r="Y83" s="122"/>
      <c r="Z83" s="122"/>
      <c r="AA83" s="142"/>
      <c r="AB83" s="125"/>
      <c r="AC83" s="125"/>
      <c r="AD83" s="125"/>
      <c r="AE83" s="125"/>
      <c r="AF83" s="126"/>
      <c r="AG83" s="126"/>
      <c r="AH83" s="127" t="str">
        <f t="shared" si="20"/>
        <v>NA</v>
      </c>
      <c r="AI83" s="127" t="s">
        <v>58</v>
      </c>
      <c r="AJ83" s="127">
        <f t="shared" si="21"/>
        <v>0</v>
      </c>
      <c r="AK83" s="127"/>
      <c r="AL83" s="127" t="b">
        <f t="shared" si="22"/>
        <v>1</v>
      </c>
      <c r="AM83" s="112"/>
      <c r="AN83" s="129" t="str">
        <f t="shared" si="18"/>
        <v/>
      </c>
      <c r="AO83" s="144"/>
      <c r="AP83" s="129" t="str">
        <f t="shared" si="23"/>
        <v/>
      </c>
      <c r="AQ83" s="144"/>
      <c r="AR83" s="129" t="str">
        <f t="shared" si="24"/>
        <v/>
      </c>
      <c r="AS83" s="144"/>
      <c r="AT83" s="129" t="str">
        <f t="shared" si="25"/>
        <v/>
      </c>
      <c r="AU83" s="131" t="str">
        <f t="shared" si="29"/>
        <v>NA</v>
      </c>
      <c r="AV83" s="131" t="s">
        <v>58</v>
      </c>
      <c r="AW83" s="131"/>
      <c r="AY83" s="133">
        <f>'[1]2016_match_seeds'!D80</f>
        <v>0</v>
      </c>
      <c r="AZ83" s="134" t="b">
        <f t="shared" si="27"/>
        <v>1</v>
      </c>
      <c r="BA83" s="135"/>
      <c r="BB83" s="134">
        <f>'[1]2016_match_seeds'!E80</f>
        <v>0</v>
      </c>
      <c r="BC83" s="134">
        <f>'[1]2016_match_seeds'!F80</f>
        <v>0</v>
      </c>
      <c r="BF83" s="135"/>
      <c r="BG83" s="136" t="s">
        <v>58</v>
      </c>
      <c r="BH83" s="170" t="s">
        <v>115</v>
      </c>
    </row>
    <row r="84" spans="1:65" ht="14.4" hidden="1" x14ac:dyDescent="0.3">
      <c r="A84" s="107">
        <v>115</v>
      </c>
      <c r="B84" s="107"/>
      <c r="D84" s="108">
        <v>42495</v>
      </c>
      <c r="E84" s="110"/>
      <c r="F84" s="110">
        <v>0</v>
      </c>
      <c r="G84" s="111">
        <f t="shared" si="19"/>
        <v>0</v>
      </c>
      <c r="H84" s="112"/>
      <c r="I84" s="135"/>
      <c r="J84" s="114"/>
      <c r="K84" s="114"/>
      <c r="L84" s="114"/>
      <c r="M84" s="115">
        <f t="shared" si="17"/>
        <v>0</v>
      </c>
      <c r="N84" s="141"/>
      <c r="O84" s="117"/>
      <c r="P84" s="117"/>
      <c r="Q84" s="117"/>
      <c r="R84" s="117"/>
      <c r="S84" s="118"/>
      <c r="T84" s="119" t="str">
        <f t="shared" si="30"/>
        <v>NA</v>
      </c>
      <c r="U84" s="119" t="s">
        <v>58</v>
      </c>
      <c r="V84" s="120"/>
      <c r="W84" s="122"/>
      <c r="X84" s="122"/>
      <c r="Y84" s="122"/>
      <c r="Z84" s="122"/>
      <c r="AA84" s="142"/>
      <c r="AB84" s="125"/>
      <c r="AC84" s="125"/>
      <c r="AD84" s="125"/>
      <c r="AE84" s="125"/>
      <c r="AF84" s="126"/>
      <c r="AG84" s="126"/>
      <c r="AH84" s="127" t="str">
        <f t="shared" si="20"/>
        <v>NA</v>
      </c>
      <c r="AI84" s="127" t="s">
        <v>58</v>
      </c>
      <c r="AJ84" s="127">
        <f t="shared" si="21"/>
        <v>0</v>
      </c>
      <c r="AK84" s="127"/>
      <c r="AL84" s="127" t="b">
        <f t="shared" si="22"/>
        <v>1</v>
      </c>
      <c r="AM84" s="112"/>
      <c r="AN84" s="129" t="str">
        <f t="shared" si="18"/>
        <v/>
      </c>
      <c r="AO84" s="144"/>
      <c r="AP84" s="129" t="str">
        <f t="shared" si="23"/>
        <v/>
      </c>
      <c r="AQ84" s="144"/>
      <c r="AR84" s="129" t="str">
        <f t="shared" si="24"/>
        <v/>
      </c>
      <c r="AS84" s="144"/>
      <c r="AT84" s="129" t="str">
        <f t="shared" si="25"/>
        <v/>
      </c>
      <c r="AU84" s="131" t="str">
        <f t="shared" si="29"/>
        <v>NA</v>
      </c>
      <c r="AV84" s="131" t="s">
        <v>58</v>
      </c>
      <c r="AW84" s="131"/>
      <c r="AY84" s="133">
        <f>'[1]2016_match_seeds'!D81</f>
        <v>0</v>
      </c>
      <c r="AZ84" s="134" t="b">
        <f t="shared" si="27"/>
        <v>1</v>
      </c>
      <c r="BA84" s="135"/>
      <c r="BB84" s="134">
        <f>'[1]2016_match_seeds'!E81</f>
        <v>0</v>
      </c>
      <c r="BC84" s="134">
        <f>'[1]2016_match_seeds'!F81</f>
        <v>0</v>
      </c>
      <c r="BF84" s="135"/>
      <c r="BG84" s="136" t="s">
        <v>58</v>
      </c>
      <c r="BH84" s="145"/>
    </row>
    <row r="85" spans="1:65" ht="15" hidden="1" thickBot="1" x14ac:dyDescent="0.35">
      <c r="A85" s="107">
        <v>116</v>
      </c>
      <c r="B85" s="107"/>
      <c r="D85" s="108">
        <v>42495</v>
      </c>
      <c r="E85" s="109">
        <v>1</v>
      </c>
      <c r="F85" s="110">
        <v>1</v>
      </c>
      <c r="G85" s="111">
        <f t="shared" si="19"/>
        <v>1</v>
      </c>
      <c r="H85" s="146">
        <v>1</v>
      </c>
      <c r="I85" s="135">
        <v>1</v>
      </c>
      <c r="J85" s="114"/>
      <c r="K85" s="114"/>
      <c r="L85" s="114"/>
      <c r="M85" s="115">
        <f t="shared" si="17"/>
        <v>1</v>
      </c>
      <c r="N85" s="116">
        <v>42504</v>
      </c>
      <c r="O85" s="117">
        <v>42504</v>
      </c>
      <c r="P85" s="117"/>
      <c r="Q85" s="117"/>
      <c r="R85" s="117"/>
      <c r="S85" s="118">
        <v>42503</v>
      </c>
      <c r="T85" s="119">
        <f t="shared" si="30"/>
        <v>42503</v>
      </c>
      <c r="U85" s="119" t="s">
        <v>47</v>
      </c>
      <c r="V85" s="120"/>
      <c r="W85" s="122">
        <v>0</v>
      </c>
      <c r="X85" s="122">
        <v>4</v>
      </c>
      <c r="Y85" s="122">
        <v>4</v>
      </c>
      <c r="Z85" s="122"/>
      <c r="AA85" s="142">
        <v>3</v>
      </c>
      <c r="AB85" s="125">
        <v>6</v>
      </c>
      <c r="AC85" s="125">
        <v>4</v>
      </c>
      <c r="AE85" s="125"/>
      <c r="AF85" s="126"/>
      <c r="AG85" s="126"/>
      <c r="AH85" s="148">
        <v>4</v>
      </c>
      <c r="AI85" s="160" t="s">
        <v>47</v>
      </c>
      <c r="AJ85" s="127">
        <f t="shared" si="21"/>
        <v>1</v>
      </c>
      <c r="AK85" s="127"/>
      <c r="AL85" s="127" t="b">
        <f t="shared" si="22"/>
        <v>1</v>
      </c>
      <c r="AM85" s="146">
        <v>25</v>
      </c>
      <c r="AN85" s="129">
        <f t="shared" si="18"/>
        <v>2.2452000000000005</v>
      </c>
      <c r="AO85" s="144"/>
      <c r="AP85" s="129" t="str">
        <f t="shared" si="23"/>
        <v/>
      </c>
      <c r="AQ85" s="144"/>
      <c r="AR85" s="129" t="str">
        <f t="shared" si="24"/>
        <v/>
      </c>
      <c r="AS85" s="144"/>
      <c r="AT85" s="129" t="str">
        <f t="shared" si="25"/>
        <v/>
      </c>
      <c r="AU85" s="131">
        <f t="shared" si="29"/>
        <v>98.978292436097092</v>
      </c>
      <c r="AV85" s="131" t="str">
        <f t="shared" si="26"/>
        <v>ok</v>
      </c>
      <c r="AW85" s="131"/>
      <c r="AX85" s="132">
        <v>3</v>
      </c>
      <c r="AY85" s="133">
        <f>'[1]2016_match_seeds'!D82</f>
        <v>3</v>
      </c>
      <c r="AZ85" s="134" t="b">
        <f t="shared" si="27"/>
        <v>1</v>
      </c>
      <c r="BA85" s="135"/>
      <c r="BB85" s="134">
        <f>'[1]2016_match_seeds'!E82</f>
        <v>20</v>
      </c>
      <c r="BC85" s="134">
        <f>'[1]2016_match_seeds'!F82</f>
        <v>13</v>
      </c>
      <c r="BF85" s="135"/>
      <c r="BG85" s="136">
        <v>0</v>
      </c>
      <c r="BH85" s="145"/>
    </row>
    <row r="86" spans="1:65" ht="14.4" hidden="1" x14ac:dyDescent="0.3">
      <c r="A86" s="150">
        <v>117</v>
      </c>
      <c r="B86" s="150"/>
      <c r="C86" s="114"/>
      <c r="D86" s="108">
        <v>42495</v>
      </c>
      <c r="E86" s="134">
        <v>1</v>
      </c>
      <c r="F86" s="135">
        <v>1</v>
      </c>
      <c r="G86" s="111">
        <f t="shared" si="19"/>
        <v>1</v>
      </c>
      <c r="H86" s="146">
        <v>1</v>
      </c>
      <c r="I86" s="135">
        <v>2</v>
      </c>
      <c r="J86" s="114"/>
      <c r="K86" s="114"/>
      <c r="L86" s="114"/>
      <c r="M86" s="115">
        <f t="shared" si="17"/>
        <v>2</v>
      </c>
      <c r="N86" s="116">
        <v>42501</v>
      </c>
      <c r="O86" s="152">
        <v>42503</v>
      </c>
      <c r="P86" s="152"/>
      <c r="Q86" s="152"/>
      <c r="R86" s="152"/>
      <c r="S86" s="118">
        <v>42502</v>
      </c>
      <c r="T86" s="119">
        <f t="shared" si="30"/>
        <v>42502</v>
      </c>
      <c r="U86" s="119" t="s">
        <v>47</v>
      </c>
      <c r="V86" s="120"/>
      <c r="W86" s="122">
        <v>0</v>
      </c>
      <c r="X86" s="122">
        <v>8</v>
      </c>
      <c r="Y86" s="122">
        <v>14</v>
      </c>
      <c r="Z86" s="122">
        <v>16</v>
      </c>
      <c r="AA86" s="142">
        <v>7</v>
      </c>
      <c r="AB86" s="125">
        <v>16</v>
      </c>
      <c r="AC86" s="125">
        <v>16</v>
      </c>
      <c r="AD86" s="125">
        <v>16</v>
      </c>
      <c r="AE86" s="125"/>
      <c r="AF86" s="126">
        <v>16</v>
      </c>
      <c r="AG86" s="126"/>
      <c r="AH86" s="127">
        <f t="shared" si="20"/>
        <v>16</v>
      </c>
      <c r="AI86" s="127" t="s">
        <v>47</v>
      </c>
      <c r="AJ86" s="127">
        <f t="shared" si="21"/>
        <v>2</v>
      </c>
      <c r="AK86" s="127"/>
      <c r="AL86" s="127" t="b">
        <f t="shared" si="22"/>
        <v>1</v>
      </c>
      <c r="AM86" s="146">
        <v>17</v>
      </c>
      <c r="AN86" s="129">
        <f t="shared" si="18"/>
        <v>1.7892000000000001</v>
      </c>
      <c r="AO86" s="133">
        <v>17</v>
      </c>
      <c r="AP86" s="129">
        <f t="shared" si="23"/>
        <v>1.7892000000000001</v>
      </c>
      <c r="AQ86" s="133"/>
      <c r="AR86" s="129" t="str">
        <f t="shared" si="24"/>
        <v/>
      </c>
      <c r="AS86" s="133"/>
      <c r="AT86" s="129" t="str">
        <f t="shared" si="25"/>
        <v/>
      </c>
      <c r="AU86" s="131">
        <f t="shared" si="29"/>
        <v>85.484342840325041</v>
      </c>
      <c r="AV86" s="131" t="str">
        <f t="shared" si="26"/>
        <v>ok</v>
      </c>
      <c r="AW86" s="131"/>
      <c r="AX86" s="132">
        <v>4</v>
      </c>
      <c r="AY86" s="133">
        <f>'[1]2016_match_seeds'!D83</f>
        <v>4</v>
      </c>
      <c r="AZ86" s="134" t="b">
        <f t="shared" si="27"/>
        <v>1</v>
      </c>
      <c r="BA86" s="135"/>
      <c r="BB86" s="134">
        <f>'[1]2016_match_seeds'!E83</f>
        <v>21</v>
      </c>
      <c r="BC86" s="134">
        <f>'[1]2016_match_seeds'!F83</f>
        <v>10</v>
      </c>
      <c r="BF86" s="135"/>
      <c r="BG86" s="136">
        <v>0</v>
      </c>
      <c r="BH86" s="145"/>
      <c r="BI86" s="153"/>
      <c r="BJ86" s="153"/>
      <c r="BK86" s="153"/>
      <c r="BL86" s="153"/>
      <c r="BM86" s="153"/>
    </row>
    <row r="87" spans="1:65" ht="14.4" hidden="1" x14ac:dyDescent="0.3">
      <c r="A87" s="150">
        <v>118</v>
      </c>
      <c r="B87" s="150"/>
      <c r="C87" s="114"/>
      <c r="D87" s="108">
        <v>42495</v>
      </c>
      <c r="E87" s="151"/>
      <c r="F87" s="135"/>
      <c r="G87" s="111">
        <f t="shared" si="19"/>
        <v>0</v>
      </c>
      <c r="H87" s="112"/>
      <c r="I87" s="135"/>
      <c r="J87" s="114"/>
      <c r="K87" s="114"/>
      <c r="L87" s="114"/>
      <c r="M87" s="115">
        <f t="shared" si="17"/>
        <v>0</v>
      </c>
      <c r="N87" s="141"/>
      <c r="O87" s="152"/>
      <c r="P87" s="152"/>
      <c r="Q87" s="152"/>
      <c r="R87" s="152"/>
      <c r="S87" s="118"/>
      <c r="T87" s="119" t="str">
        <f t="shared" si="30"/>
        <v>NA</v>
      </c>
      <c r="U87" s="119" t="s">
        <v>58</v>
      </c>
      <c r="V87" s="120"/>
      <c r="W87" s="122"/>
      <c r="X87" s="122"/>
      <c r="Y87" s="122"/>
      <c r="Z87" s="122"/>
      <c r="AA87" s="142"/>
      <c r="AB87" s="125"/>
      <c r="AC87" s="125"/>
      <c r="AD87" s="125"/>
      <c r="AE87" s="125"/>
      <c r="AF87" s="126"/>
      <c r="AG87" s="126"/>
      <c r="AH87" s="127" t="str">
        <f t="shared" si="20"/>
        <v>NA</v>
      </c>
      <c r="AI87" s="127" t="s">
        <v>58</v>
      </c>
      <c r="AJ87" s="127">
        <f t="shared" si="21"/>
        <v>0</v>
      </c>
      <c r="AK87" s="127"/>
      <c r="AL87" s="127" t="b">
        <f t="shared" si="22"/>
        <v>1</v>
      </c>
      <c r="AM87" s="112"/>
      <c r="AN87" s="129" t="str">
        <f t="shared" si="18"/>
        <v/>
      </c>
      <c r="AO87" s="144"/>
      <c r="AP87" s="129" t="str">
        <f t="shared" si="23"/>
        <v/>
      </c>
      <c r="AQ87" s="144"/>
      <c r="AR87" s="129" t="str">
        <f t="shared" si="24"/>
        <v/>
      </c>
      <c r="AS87" s="144"/>
      <c r="AT87" s="129" t="str">
        <f t="shared" si="25"/>
        <v/>
      </c>
      <c r="AU87" s="131" t="str">
        <f t="shared" si="29"/>
        <v>NA</v>
      </c>
      <c r="AV87" s="131" t="s">
        <v>58</v>
      </c>
      <c r="AW87" s="131"/>
      <c r="AY87" s="133">
        <f>'[1]2016_match_seeds'!D84</f>
        <v>0</v>
      </c>
      <c r="AZ87" s="134" t="b">
        <f t="shared" si="27"/>
        <v>1</v>
      </c>
      <c r="BA87" s="135"/>
      <c r="BB87" s="134">
        <f>'[1]2016_match_seeds'!E84</f>
        <v>0</v>
      </c>
      <c r="BC87" s="134">
        <f>'[1]2016_match_seeds'!F84</f>
        <v>0</v>
      </c>
      <c r="BF87" s="135"/>
      <c r="BG87" s="136" t="s">
        <v>58</v>
      </c>
      <c r="BH87" s="145"/>
      <c r="BI87" s="153"/>
      <c r="BJ87" s="153"/>
      <c r="BK87" s="153"/>
      <c r="BL87" s="153"/>
      <c r="BM87" s="153"/>
    </row>
    <row r="88" spans="1:65" ht="14.4" hidden="1" x14ac:dyDescent="0.3">
      <c r="A88" s="155">
        <v>119</v>
      </c>
      <c r="B88" s="155"/>
      <c r="C88" s="172"/>
      <c r="D88" s="108">
        <v>42495</v>
      </c>
      <c r="E88" s="226"/>
      <c r="F88" s="169"/>
      <c r="G88" s="111">
        <f t="shared" si="19"/>
        <v>0</v>
      </c>
      <c r="H88" s="156"/>
      <c r="I88" s="3"/>
      <c r="J88" s="3"/>
      <c r="K88" s="3"/>
      <c r="L88" s="3"/>
      <c r="M88" s="115">
        <f t="shared" si="17"/>
        <v>0</v>
      </c>
      <c r="N88" s="164"/>
      <c r="O88" s="10"/>
      <c r="P88" s="10"/>
      <c r="Q88" s="10"/>
      <c r="R88" s="10"/>
      <c r="S88" s="9"/>
      <c r="T88" s="119" t="str">
        <f t="shared" si="30"/>
        <v>NA</v>
      </c>
      <c r="U88" s="119" t="s">
        <v>58</v>
      </c>
      <c r="V88" s="158"/>
      <c r="W88" s="14"/>
      <c r="X88" s="14"/>
      <c r="Y88" s="14"/>
      <c r="Z88" s="14"/>
      <c r="AA88" s="15"/>
      <c r="AB88" s="16"/>
      <c r="AC88" s="16"/>
      <c r="AD88" s="16"/>
      <c r="AE88" s="16"/>
      <c r="AF88" s="159"/>
      <c r="AG88" s="159"/>
      <c r="AH88" s="127" t="str">
        <f t="shared" si="20"/>
        <v>NA</v>
      </c>
      <c r="AI88" s="127" t="s">
        <v>58</v>
      </c>
      <c r="AJ88" s="127">
        <f t="shared" si="21"/>
        <v>0</v>
      </c>
      <c r="AK88" s="127"/>
      <c r="AL88" s="127" t="b">
        <f t="shared" si="22"/>
        <v>1</v>
      </c>
      <c r="AM88" s="20"/>
      <c r="AN88" s="129" t="str">
        <f t="shared" si="18"/>
        <v/>
      </c>
      <c r="AO88" s="7"/>
      <c r="AP88" s="129" t="str">
        <f t="shared" si="23"/>
        <v/>
      </c>
      <c r="AQ88" s="7"/>
      <c r="AR88" s="129" t="str">
        <f t="shared" si="24"/>
        <v/>
      </c>
      <c r="AS88" s="7"/>
      <c r="AT88" s="129" t="str">
        <f t="shared" si="25"/>
        <v/>
      </c>
      <c r="AU88" s="131" t="str">
        <f t="shared" si="29"/>
        <v>NA</v>
      </c>
      <c r="AV88" s="131" t="s">
        <v>58</v>
      </c>
      <c r="AW88" s="131"/>
      <c r="AX88" s="162"/>
      <c r="AY88" s="26">
        <f>'[1]2016_match_seeds'!D85</f>
        <v>0</v>
      </c>
      <c r="AZ88" s="134" t="b">
        <f t="shared" si="27"/>
        <v>1</v>
      </c>
      <c r="BA88" s="135"/>
      <c r="BB88" s="8">
        <f>'[1]2016_match_seeds'!E85</f>
        <v>0</v>
      </c>
      <c r="BC88" s="8">
        <f>'[1]2016_match_seeds'!F85</f>
        <v>0</v>
      </c>
      <c r="BD88" s="3"/>
      <c r="BE88" s="3"/>
      <c r="BF88" s="3"/>
      <c r="BG88" s="23" t="s">
        <v>58</v>
      </c>
      <c r="BH88" s="28"/>
    </row>
    <row r="89" spans="1:65" ht="14.4" hidden="1" x14ac:dyDescent="0.3">
      <c r="A89" s="155">
        <v>120</v>
      </c>
      <c r="B89" s="155"/>
      <c r="C89" s="3"/>
      <c r="D89" s="108">
        <v>42495</v>
      </c>
      <c r="E89" s="169"/>
      <c r="F89" s="169">
        <v>0</v>
      </c>
      <c r="G89" s="111">
        <f t="shared" si="19"/>
        <v>0</v>
      </c>
      <c r="H89" s="156"/>
      <c r="I89" s="3"/>
      <c r="J89" s="3"/>
      <c r="K89" s="3"/>
      <c r="L89" s="3"/>
      <c r="M89" s="115">
        <f t="shared" si="17"/>
        <v>0</v>
      </c>
      <c r="N89" s="164"/>
      <c r="O89" s="10"/>
      <c r="P89" s="4"/>
      <c r="Q89" s="4"/>
      <c r="R89" s="4"/>
      <c r="S89" s="9"/>
      <c r="T89" s="119" t="str">
        <f t="shared" si="30"/>
        <v>NA</v>
      </c>
      <c r="U89" s="119" t="s">
        <v>58</v>
      </c>
      <c r="V89" s="158"/>
      <c r="W89" s="13"/>
      <c r="X89" s="14"/>
      <c r="Y89" s="14"/>
      <c r="Z89" s="14"/>
      <c r="AA89" s="15"/>
      <c r="AB89" s="16"/>
      <c r="AC89" s="16"/>
      <c r="AD89" s="16"/>
      <c r="AE89" s="16"/>
      <c r="AF89" s="159"/>
      <c r="AG89" s="159"/>
      <c r="AH89" s="127" t="str">
        <f t="shared" si="20"/>
        <v>NA</v>
      </c>
      <c r="AI89" s="127" t="s">
        <v>58</v>
      </c>
      <c r="AJ89" s="127">
        <f t="shared" si="21"/>
        <v>0</v>
      </c>
      <c r="AK89" s="127"/>
      <c r="AL89" s="127" t="b">
        <f t="shared" si="22"/>
        <v>1</v>
      </c>
      <c r="AM89" s="20"/>
      <c r="AN89" s="129" t="str">
        <f t="shared" si="18"/>
        <v/>
      </c>
      <c r="AO89" s="7"/>
      <c r="AP89" s="129" t="str">
        <f t="shared" si="23"/>
        <v/>
      </c>
      <c r="AQ89" s="7"/>
      <c r="AR89" s="129" t="str">
        <f t="shared" si="24"/>
        <v/>
      </c>
      <c r="AS89" s="7"/>
      <c r="AT89" s="129" t="str">
        <f t="shared" si="25"/>
        <v/>
      </c>
      <c r="AU89" s="131" t="str">
        <f t="shared" si="29"/>
        <v>NA</v>
      </c>
      <c r="AV89" s="131" t="s">
        <v>58</v>
      </c>
      <c r="AW89" s="131"/>
      <c r="AX89" s="162"/>
      <c r="AY89" s="26">
        <f>'[1]2016_match_seeds'!D86</f>
        <v>0</v>
      </c>
      <c r="AZ89" s="134" t="b">
        <f t="shared" si="27"/>
        <v>1</v>
      </c>
      <c r="BA89" s="135"/>
      <c r="BB89" s="8">
        <f>'[1]2016_match_seeds'!E86</f>
        <v>0</v>
      </c>
      <c r="BC89" s="8">
        <f>'[1]2016_match_seeds'!F86</f>
        <v>0</v>
      </c>
      <c r="BD89" s="3"/>
      <c r="BE89" s="3"/>
      <c r="BF89" s="3"/>
      <c r="BG89" s="23" t="s">
        <v>58</v>
      </c>
      <c r="BH89" s="170"/>
    </row>
    <row r="90" spans="1:65" ht="14.4" hidden="1" x14ac:dyDescent="0.3">
      <c r="A90" s="107">
        <v>121</v>
      </c>
      <c r="B90" s="107"/>
      <c r="D90" s="108">
        <v>42495</v>
      </c>
      <c r="E90" s="109">
        <v>1</v>
      </c>
      <c r="F90" s="109">
        <v>0</v>
      </c>
      <c r="G90" s="111">
        <f t="shared" si="19"/>
        <v>0</v>
      </c>
      <c r="H90" s="112"/>
      <c r="I90" s="237" t="s">
        <v>90</v>
      </c>
      <c r="J90" s="114"/>
      <c r="K90" s="114"/>
      <c r="L90" s="114"/>
      <c r="M90" s="115">
        <f t="shared" si="17"/>
        <v>0</v>
      </c>
      <c r="N90" s="141"/>
      <c r="O90" s="117"/>
      <c r="P90" s="117"/>
      <c r="Q90" s="117"/>
      <c r="R90" s="117"/>
      <c r="S90" s="118"/>
      <c r="T90" s="119" t="str">
        <f t="shared" si="30"/>
        <v>NA</v>
      </c>
      <c r="U90" s="119" t="s">
        <v>58</v>
      </c>
      <c r="V90" s="120"/>
      <c r="W90" s="122"/>
      <c r="X90" s="122"/>
      <c r="Y90" s="122"/>
      <c r="Z90" s="122"/>
      <c r="AA90" s="142"/>
      <c r="AB90" s="125"/>
      <c r="AC90" s="125"/>
      <c r="AD90" s="125"/>
      <c r="AE90" s="125"/>
      <c r="AF90" s="126"/>
      <c r="AG90" s="126"/>
      <c r="AH90" s="127" t="str">
        <f t="shared" si="20"/>
        <v>NA</v>
      </c>
      <c r="AI90" s="127" t="s">
        <v>58</v>
      </c>
      <c r="AJ90" s="127">
        <f t="shared" si="21"/>
        <v>1</v>
      </c>
      <c r="AK90" s="166">
        <f>M90</f>
        <v>0</v>
      </c>
      <c r="AL90" s="127" t="b">
        <f t="shared" si="22"/>
        <v>0</v>
      </c>
      <c r="AM90" s="128">
        <v>23</v>
      </c>
      <c r="AN90" s="129">
        <f t="shared" si="18"/>
        <v>2.1311999999999998</v>
      </c>
      <c r="AO90" s="130"/>
      <c r="AP90" s="129" t="str">
        <f t="shared" si="23"/>
        <v/>
      </c>
      <c r="AQ90" s="130"/>
      <c r="AR90" s="129" t="str">
        <f t="shared" si="24"/>
        <v/>
      </c>
      <c r="AS90" s="130"/>
      <c r="AT90" s="129" t="str">
        <f t="shared" si="25"/>
        <v/>
      </c>
      <c r="AU90" s="131">
        <f t="shared" si="29"/>
        <v>82.047647319758084</v>
      </c>
      <c r="AV90" s="131" t="s">
        <v>47</v>
      </c>
      <c r="AW90" s="131"/>
      <c r="AX90" s="132">
        <v>1</v>
      </c>
      <c r="AY90" s="133">
        <f>'[1]2016_match_seeds'!D87</f>
        <v>0</v>
      </c>
      <c r="AZ90" s="134" t="b">
        <f t="shared" si="27"/>
        <v>0</v>
      </c>
      <c r="BA90" s="154" t="s">
        <v>126</v>
      </c>
      <c r="BB90" s="134">
        <f>'[1]2016_match_seeds'!E87</f>
        <v>0</v>
      </c>
      <c r="BC90" s="134">
        <f>'[1]2016_match_seeds'!F87</f>
        <v>0</v>
      </c>
      <c r="BF90" s="135"/>
      <c r="BG90" s="136" t="s">
        <v>58</v>
      </c>
      <c r="BH90" s="137" t="s">
        <v>127</v>
      </c>
    </row>
    <row r="91" spans="1:65" ht="14.4" hidden="1" x14ac:dyDescent="0.3">
      <c r="A91" s="236">
        <v>122</v>
      </c>
      <c r="B91" s="155"/>
      <c r="C91" s="3"/>
      <c r="D91" s="108">
        <v>42495</v>
      </c>
      <c r="E91" s="238">
        <v>1</v>
      </c>
      <c r="F91" s="169">
        <v>0</v>
      </c>
      <c r="G91" s="111">
        <f t="shared" si="19"/>
        <v>0</v>
      </c>
      <c r="H91" s="156"/>
      <c r="I91" s="3"/>
      <c r="J91" s="3"/>
      <c r="K91" s="3"/>
      <c r="L91" s="3"/>
      <c r="M91" s="115">
        <f t="shared" si="17"/>
        <v>0</v>
      </c>
      <c r="N91" s="164"/>
      <c r="O91" s="3"/>
      <c r="P91" s="10"/>
      <c r="Q91" s="10"/>
      <c r="R91" s="10"/>
      <c r="S91" s="9"/>
      <c r="T91" s="119" t="str">
        <f t="shared" si="30"/>
        <v>NA</v>
      </c>
      <c r="U91" s="119" t="s">
        <v>58</v>
      </c>
      <c r="V91" s="158"/>
      <c r="W91" s="14"/>
      <c r="X91" s="122"/>
      <c r="Y91" s="13"/>
      <c r="Z91" s="14"/>
      <c r="AA91" s="15"/>
      <c r="AB91" s="16"/>
      <c r="AC91" s="16"/>
      <c r="AD91" s="16"/>
      <c r="AE91" s="16"/>
      <c r="AF91" s="159"/>
      <c r="AG91" s="159"/>
      <c r="AH91" s="127" t="str">
        <f t="shared" si="20"/>
        <v>NA</v>
      </c>
      <c r="AI91" s="127" t="s">
        <v>58</v>
      </c>
      <c r="AJ91" s="127">
        <f t="shared" si="21"/>
        <v>0</v>
      </c>
      <c r="AK91" s="127"/>
      <c r="AL91" s="127" t="b">
        <f t="shared" si="22"/>
        <v>1</v>
      </c>
      <c r="AM91" s="20"/>
      <c r="AN91" s="129" t="str">
        <f t="shared" si="18"/>
        <v/>
      </c>
      <c r="AO91" s="7"/>
      <c r="AP91" s="129" t="str">
        <f t="shared" si="23"/>
        <v/>
      </c>
      <c r="AQ91" s="7"/>
      <c r="AR91" s="129" t="str">
        <f t="shared" si="24"/>
        <v/>
      </c>
      <c r="AS91" s="7"/>
      <c r="AT91" s="129" t="str">
        <f t="shared" si="25"/>
        <v/>
      </c>
      <c r="AU91" s="131" t="str">
        <f t="shared" si="29"/>
        <v>NA</v>
      </c>
      <c r="AV91" s="131" t="s">
        <v>58</v>
      </c>
      <c r="AW91" s="131"/>
      <c r="AX91" s="162"/>
      <c r="AY91" s="26">
        <f>'[1]2016_match_seeds'!D88</f>
        <v>0</v>
      </c>
      <c r="AZ91" s="134" t="b">
        <f t="shared" si="27"/>
        <v>1</v>
      </c>
      <c r="BA91" s="135"/>
      <c r="BB91" s="22">
        <f>'[1]2016_match_seeds'!E88</f>
        <v>0</v>
      </c>
      <c r="BC91" s="22">
        <f>'[1]2016_match_seeds'!F88</f>
        <v>0</v>
      </c>
      <c r="BD91" s="7"/>
      <c r="BE91" s="7"/>
      <c r="BF91" s="7"/>
      <c r="BG91" s="23" t="s">
        <v>58</v>
      </c>
      <c r="BH91" s="28" t="s">
        <v>128</v>
      </c>
      <c r="BI91" s="153"/>
      <c r="BJ91" s="153"/>
      <c r="BK91" s="153"/>
      <c r="BL91" s="153"/>
      <c r="BM91" s="153"/>
    </row>
    <row r="92" spans="1:65" ht="14.4" hidden="1" x14ac:dyDescent="0.3">
      <c r="A92" s="107">
        <v>123</v>
      </c>
      <c r="B92" s="107"/>
      <c r="D92" s="108">
        <v>42495</v>
      </c>
      <c r="E92" s="233"/>
      <c r="F92" s="110"/>
      <c r="G92" s="111">
        <f t="shared" si="19"/>
        <v>0</v>
      </c>
      <c r="H92" s="112"/>
      <c r="I92" s="237" t="s">
        <v>90</v>
      </c>
      <c r="J92" s="114"/>
      <c r="K92" s="114"/>
      <c r="L92" s="114"/>
      <c r="M92" s="115">
        <f t="shared" si="17"/>
        <v>0</v>
      </c>
      <c r="N92" s="141"/>
      <c r="O92" s="117"/>
      <c r="P92" s="117"/>
      <c r="Q92" s="117"/>
      <c r="R92" s="117"/>
      <c r="S92" s="118"/>
      <c r="T92" s="119" t="str">
        <f t="shared" si="30"/>
        <v>NA</v>
      </c>
      <c r="U92" s="119" t="s">
        <v>58</v>
      </c>
      <c r="V92" s="120"/>
      <c r="W92" s="122"/>
      <c r="X92" s="122"/>
      <c r="Y92" s="122"/>
      <c r="Z92" s="122"/>
      <c r="AA92" s="142"/>
      <c r="AB92" s="125"/>
      <c r="AC92" s="125"/>
      <c r="AD92" s="125"/>
      <c r="AE92" s="125"/>
      <c r="AF92" s="126"/>
      <c r="AG92" s="126"/>
      <c r="AH92" s="127" t="str">
        <f t="shared" si="20"/>
        <v>NA</v>
      </c>
      <c r="AI92" s="127" t="s">
        <v>58</v>
      </c>
      <c r="AJ92" s="127">
        <f t="shared" si="21"/>
        <v>0</v>
      </c>
      <c r="AK92" s="127"/>
      <c r="AL92" s="127" t="b">
        <f t="shared" si="22"/>
        <v>1</v>
      </c>
      <c r="AM92" s="112"/>
      <c r="AN92" s="129" t="str">
        <f t="shared" si="18"/>
        <v/>
      </c>
      <c r="AO92" s="144"/>
      <c r="AP92" s="129" t="str">
        <f t="shared" si="23"/>
        <v/>
      </c>
      <c r="AQ92" s="144"/>
      <c r="AR92" s="129" t="str">
        <f t="shared" si="24"/>
        <v/>
      </c>
      <c r="AS92" s="144"/>
      <c r="AT92" s="129" t="str">
        <f t="shared" si="25"/>
        <v/>
      </c>
      <c r="AU92" s="131" t="str">
        <f t="shared" si="29"/>
        <v>NA</v>
      </c>
      <c r="AV92" s="131" t="s">
        <v>58</v>
      </c>
      <c r="AW92" s="131"/>
      <c r="AY92" s="133">
        <f>'[1]2016_match_seeds'!D89</f>
        <v>0</v>
      </c>
      <c r="AZ92" s="134" t="b">
        <f t="shared" si="27"/>
        <v>1</v>
      </c>
      <c r="BA92" s="135"/>
      <c r="BB92" s="134">
        <f>'[1]2016_match_seeds'!E89</f>
        <v>0</v>
      </c>
      <c r="BC92" s="134">
        <f>'[1]2016_match_seeds'!F89</f>
        <v>0</v>
      </c>
      <c r="BF92" s="135"/>
      <c r="BG92" s="136" t="s">
        <v>58</v>
      </c>
      <c r="BH92" s="145"/>
    </row>
    <row r="93" spans="1:65" ht="14.4" hidden="1" x14ac:dyDescent="0.3">
      <c r="A93" s="155">
        <v>124</v>
      </c>
      <c r="B93" s="155"/>
      <c r="C93" s="3"/>
      <c r="D93" s="108">
        <v>42495</v>
      </c>
      <c r="E93" s="163"/>
      <c r="F93" s="169"/>
      <c r="G93" s="111">
        <f t="shared" si="19"/>
        <v>0</v>
      </c>
      <c r="H93" s="156"/>
      <c r="I93" s="3"/>
      <c r="J93" s="3"/>
      <c r="K93" s="3"/>
      <c r="L93" s="3"/>
      <c r="M93" s="115">
        <f t="shared" si="17"/>
        <v>0</v>
      </c>
      <c r="N93" s="164"/>
      <c r="O93" s="10"/>
      <c r="P93" s="4"/>
      <c r="Q93" s="4"/>
      <c r="R93" s="4"/>
      <c r="S93" s="9"/>
      <c r="T93" s="119" t="str">
        <f t="shared" si="30"/>
        <v>NA</v>
      </c>
      <c r="U93" s="119" t="s">
        <v>58</v>
      </c>
      <c r="V93" s="158"/>
      <c r="W93" s="13"/>
      <c r="X93" s="14"/>
      <c r="Y93" s="14"/>
      <c r="Z93" s="14"/>
      <c r="AA93" s="15"/>
      <c r="AB93" s="16"/>
      <c r="AC93" s="16"/>
      <c r="AD93" s="16"/>
      <c r="AE93" s="16"/>
      <c r="AF93" s="159"/>
      <c r="AG93" s="159"/>
      <c r="AH93" s="127" t="str">
        <f t="shared" si="20"/>
        <v>NA</v>
      </c>
      <c r="AI93" s="127" t="s">
        <v>58</v>
      </c>
      <c r="AJ93" s="127">
        <f t="shared" si="21"/>
        <v>0</v>
      </c>
      <c r="AK93" s="127"/>
      <c r="AL93" s="127" t="b">
        <f t="shared" si="22"/>
        <v>1</v>
      </c>
      <c r="AM93" s="20"/>
      <c r="AN93" s="129" t="str">
        <f t="shared" si="18"/>
        <v/>
      </c>
      <c r="AO93" s="7"/>
      <c r="AP93" s="129" t="str">
        <f t="shared" si="23"/>
        <v/>
      </c>
      <c r="AQ93" s="7"/>
      <c r="AR93" s="129" t="str">
        <f t="shared" si="24"/>
        <v/>
      </c>
      <c r="AS93" s="7"/>
      <c r="AT93" s="129" t="str">
        <f t="shared" si="25"/>
        <v/>
      </c>
      <c r="AU93" s="131" t="str">
        <f t="shared" si="29"/>
        <v>NA</v>
      </c>
      <c r="AV93" s="131" t="s">
        <v>58</v>
      </c>
      <c r="AW93" s="131"/>
      <c r="AX93" s="162"/>
      <c r="AY93" s="26">
        <f>'[1]2016_match_seeds'!D90</f>
        <v>0</v>
      </c>
      <c r="AZ93" s="134" t="b">
        <f t="shared" si="27"/>
        <v>1</v>
      </c>
      <c r="BA93" s="135"/>
      <c r="BB93" s="8">
        <f>'[1]2016_match_seeds'!E90</f>
        <v>0</v>
      </c>
      <c r="BC93" s="8">
        <f>'[1]2016_match_seeds'!F90</f>
        <v>0</v>
      </c>
      <c r="BD93" s="3"/>
      <c r="BE93" s="3"/>
      <c r="BF93" s="3"/>
      <c r="BG93" s="23" t="s">
        <v>58</v>
      </c>
      <c r="BH93" s="170"/>
    </row>
    <row r="94" spans="1:65" ht="14.4" hidden="1" x14ac:dyDescent="0.3">
      <c r="A94" s="186">
        <v>125</v>
      </c>
      <c r="B94" s="186"/>
      <c r="C94" s="114"/>
      <c r="D94" s="108">
        <v>42495</v>
      </c>
      <c r="E94" s="135"/>
      <c r="F94" s="135">
        <v>0</v>
      </c>
      <c r="G94" s="111">
        <f t="shared" si="19"/>
        <v>0</v>
      </c>
      <c r="H94" s="239"/>
      <c r="I94" s="135"/>
      <c r="J94" s="114"/>
      <c r="K94" s="114"/>
      <c r="L94" s="114"/>
      <c r="M94" s="115">
        <f t="shared" si="17"/>
        <v>0</v>
      </c>
      <c r="N94" s="116"/>
      <c r="O94" s="152"/>
      <c r="P94" s="152"/>
      <c r="Q94" s="152"/>
      <c r="R94" s="152"/>
      <c r="S94" s="118"/>
      <c r="T94" s="119" t="str">
        <f t="shared" si="30"/>
        <v>NA</v>
      </c>
      <c r="U94" s="119" t="s">
        <v>58</v>
      </c>
      <c r="V94" s="120"/>
      <c r="W94" s="122"/>
      <c r="X94" s="122"/>
      <c r="Y94" s="122"/>
      <c r="Z94" s="122"/>
      <c r="AA94" s="142"/>
      <c r="AB94" s="125"/>
      <c r="AC94" s="125"/>
      <c r="AD94" s="125"/>
      <c r="AE94" s="125"/>
      <c r="AF94" s="126"/>
      <c r="AG94" s="126"/>
      <c r="AH94" s="127" t="str">
        <f t="shared" si="20"/>
        <v>NA</v>
      </c>
      <c r="AI94" s="127" t="s">
        <v>58</v>
      </c>
      <c r="AJ94" s="127">
        <f t="shared" si="21"/>
        <v>1</v>
      </c>
      <c r="AK94" s="166">
        <f>M94</f>
        <v>0</v>
      </c>
      <c r="AL94" s="127" t="b">
        <f t="shared" si="22"/>
        <v>0</v>
      </c>
      <c r="AM94" s="128">
        <v>29</v>
      </c>
      <c r="AN94" s="129">
        <f t="shared" si="18"/>
        <v>2.4732000000000003</v>
      </c>
      <c r="AO94" s="144"/>
      <c r="AP94" s="129" t="str">
        <f t="shared" si="23"/>
        <v/>
      </c>
      <c r="AQ94" s="144"/>
      <c r="AR94" s="129" t="str">
        <f t="shared" si="24"/>
        <v/>
      </c>
      <c r="AS94" s="144"/>
      <c r="AT94" s="129" t="str">
        <f t="shared" si="25"/>
        <v/>
      </c>
      <c r="AU94" s="131">
        <f t="shared" si="29"/>
        <v>139.31771887975452</v>
      </c>
      <c r="AV94" s="131" t="s">
        <v>47</v>
      </c>
      <c r="AW94" s="131"/>
      <c r="AY94" s="133">
        <f>'[1]2016_match_seeds'!D91</f>
        <v>0</v>
      </c>
      <c r="AZ94" s="134" t="b">
        <f t="shared" si="27"/>
        <v>1</v>
      </c>
      <c r="BA94" s="135"/>
      <c r="BB94" s="134">
        <f>'[1]2016_match_seeds'!E91</f>
        <v>0</v>
      </c>
      <c r="BC94" s="134">
        <f>'[1]2016_match_seeds'!F91</f>
        <v>0</v>
      </c>
      <c r="BF94" s="135"/>
      <c r="BG94" s="136" t="s">
        <v>58</v>
      </c>
      <c r="BH94" s="170" t="s">
        <v>129</v>
      </c>
      <c r="BI94" s="153"/>
      <c r="BJ94" s="153"/>
      <c r="BK94" s="153"/>
      <c r="BL94" s="153"/>
      <c r="BM94" s="153"/>
    </row>
    <row r="95" spans="1:65" ht="14.4" hidden="1" x14ac:dyDescent="0.3">
      <c r="A95" s="155">
        <v>126</v>
      </c>
      <c r="B95" s="155"/>
      <c r="C95" s="3"/>
      <c r="D95" s="108">
        <v>42495</v>
      </c>
      <c r="E95" s="19">
        <v>1</v>
      </c>
      <c r="F95" s="6">
        <v>1</v>
      </c>
      <c r="G95" s="111">
        <f t="shared" si="19"/>
        <v>1</v>
      </c>
      <c r="H95" s="156">
        <v>1</v>
      </c>
      <c r="I95" s="3">
        <v>1</v>
      </c>
      <c r="J95" s="3"/>
      <c r="K95" s="3"/>
      <c r="L95" s="3"/>
      <c r="M95" s="115">
        <f t="shared" si="17"/>
        <v>1</v>
      </c>
      <c r="N95" s="157">
        <v>42504</v>
      </c>
      <c r="O95" s="10">
        <v>42504</v>
      </c>
      <c r="P95" s="4"/>
      <c r="Q95" s="4"/>
      <c r="R95" s="4"/>
      <c r="S95" s="9">
        <v>42503</v>
      </c>
      <c r="T95" s="119">
        <f t="shared" si="30"/>
        <v>42503</v>
      </c>
      <c r="U95" s="119" t="s">
        <v>47</v>
      </c>
      <c r="V95" s="158"/>
      <c r="W95" s="13" t="s">
        <v>61</v>
      </c>
      <c r="X95" s="14" t="s">
        <v>70</v>
      </c>
      <c r="Y95" s="14" t="s">
        <v>63</v>
      </c>
      <c r="Z95" s="14" t="s">
        <v>64</v>
      </c>
      <c r="AA95" s="15" t="s">
        <v>79</v>
      </c>
      <c r="AB95" s="16" t="s">
        <v>93</v>
      </c>
      <c r="AC95" s="16" t="s">
        <v>64</v>
      </c>
      <c r="AD95" s="16" t="s">
        <v>64</v>
      </c>
      <c r="AE95" s="16"/>
      <c r="AF95" s="159">
        <v>7</v>
      </c>
      <c r="AG95" s="159"/>
      <c r="AH95" s="127">
        <f t="shared" si="20"/>
        <v>7</v>
      </c>
      <c r="AI95" s="127" t="s">
        <v>47</v>
      </c>
      <c r="AJ95" s="127">
        <f t="shared" si="21"/>
        <v>1</v>
      </c>
      <c r="AK95" s="127"/>
      <c r="AL95" s="127" t="b">
        <f t="shared" si="22"/>
        <v>1</v>
      </c>
      <c r="AM95" s="161">
        <v>18</v>
      </c>
      <c r="AN95" s="129">
        <f t="shared" si="18"/>
        <v>1.8462000000000001</v>
      </c>
      <c r="AO95" s="7"/>
      <c r="AP95" s="129" t="str">
        <f t="shared" si="23"/>
        <v/>
      </c>
      <c r="AQ95" s="7"/>
      <c r="AR95" s="129" t="str">
        <f t="shared" si="24"/>
        <v/>
      </c>
      <c r="AS95" s="7"/>
      <c r="AT95" s="129" t="str">
        <f t="shared" si="25"/>
        <v/>
      </c>
      <c r="AU95" s="131">
        <f t="shared" si="29"/>
        <v>48.185889429597808</v>
      </c>
      <c r="AV95" s="131" t="str">
        <f t="shared" si="26"/>
        <v>ok</v>
      </c>
      <c r="AW95" s="131"/>
      <c r="AX95" s="162">
        <v>1</v>
      </c>
      <c r="AY95" s="26">
        <f>'[1]2016_match_seeds'!D92</f>
        <v>1</v>
      </c>
      <c r="AZ95" s="134" t="b">
        <f t="shared" si="27"/>
        <v>1</v>
      </c>
      <c r="BA95" s="135"/>
      <c r="BB95" s="8">
        <f>'[1]2016_match_seeds'!E92</f>
        <v>6</v>
      </c>
      <c r="BC95" s="8">
        <f>'[1]2016_match_seeds'!F92</f>
        <v>0</v>
      </c>
      <c r="BD95" s="3"/>
      <c r="BE95" s="3"/>
      <c r="BF95" s="3"/>
      <c r="BG95" s="23">
        <v>0</v>
      </c>
      <c r="BH95" s="170"/>
    </row>
    <row r="96" spans="1:65" ht="14.4" hidden="1" x14ac:dyDescent="0.3">
      <c r="A96" s="155">
        <v>127</v>
      </c>
      <c r="B96" s="155"/>
      <c r="C96" s="3"/>
      <c r="D96" s="108">
        <v>42495</v>
      </c>
      <c r="E96" s="226"/>
      <c r="F96" s="169"/>
      <c r="G96" s="111">
        <f t="shared" si="19"/>
        <v>0</v>
      </c>
      <c r="H96" s="156"/>
      <c r="I96" s="3"/>
      <c r="J96" s="3"/>
      <c r="K96" s="3"/>
      <c r="L96" s="3"/>
      <c r="M96" s="115">
        <f t="shared" si="17"/>
        <v>0</v>
      </c>
      <c r="N96" s="164"/>
      <c r="O96" s="10"/>
      <c r="P96" s="10"/>
      <c r="Q96" s="10"/>
      <c r="R96" s="10"/>
      <c r="S96" s="9"/>
      <c r="T96" s="119" t="str">
        <f t="shared" si="30"/>
        <v>NA</v>
      </c>
      <c r="U96" s="119" t="s">
        <v>58</v>
      </c>
      <c r="V96" s="158"/>
      <c r="W96" s="13"/>
      <c r="X96" s="14"/>
      <c r="Y96" s="14"/>
      <c r="Z96" s="14"/>
      <c r="AA96" s="15"/>
      <c r="AB96" s="16"/>
      <c r="AC96" s="16"/>
      <c r="AD96" s="16"/>
      <c r="AE96" s="16"/>
      <c r="AF96" s="159"/>
      <c r="AG96" s="159"/>
      <c r="AH96" s="127" t="str">
        <f t="shared" si="20"/>
        <v>NA</v>
      </c>
      <c r="AI96" s="127" t="s">
        <v>58</v>
      </c>
      <c r="AJ96" s="127">
        <f t="shared" si="21"/>
        <v>0</v>
      </c>
      <c r="AK96" s="127"/>
      <c r="AL96" s="127" t="b">
        <f t="shared" si="22"/>
        <v>1</v>
      </c>
      <c r="AM96" s="20"/>
      <c r="AN96" s="129" t="str">
        <f t="shared" si="18"/>
        <v/>
      </c>
      <c r="AO96" s="7"/>
      <c r="AP96" s="129" t="str">
        <f t="shared" si="23"/>
        <v/>
      </c>
      <c r="AQ96" s="7"/>
      <c r="AR96" s="129" t="str">
        <f t="shared" si="24"/>
        <v/>
      </c>
      <c r="AS96" s="7"/>
      <c r="AT96" s="129" t="str">
        <f t="shared" si="25"/>
        <v/>
      </c>
      <c r="AU96" s="131" t="str">
        <f t="shared" si="29"/>
        <v>NA</v>
      </c>
      <c r="AV96" s="131" t="s">
        <v>58</v>
      </c>
      <c r="AW96" s="131"/>
      <c r="AX96" s="162"/>
      <c r="AY96" s="26">
        <f>'[1]2016_match_seeds'!D93</f>
        <v>0</v>
      </c>
      <c r="AZ96" s="134" t="b">
        <f t="shared" si="27"/>
        <v>1</v>
      </c>
      <c r="BA96" s="135"/>
      <c r="BB96" s="8">
        <f>'[1]2016_match_seeds'!E93</f>
        <v>0</v>
      </c>
      <c r="BC96" s="8">
        <f>'[1]2016_match_seeds'!F93</f>
        <v>0</v>
      </c>
      <c r="BD96" s="3"/>
      <c r="BE96" s="3"/>
      <c r="BF96" s="3"/>
      <c r="BG96" s="23" t="s">
        <v>58</v>
      </c>
      <c r="BH96" s="170"/>
    </row>
    <row r="97" spans="1:67" ht="14.4" hidden="1" x14ac:dyDescent="0.3">
      <c r="A97" s="155">
        <v>128</v>
      </c>
      <c r="B97" s="155"/>
      <c r="C97" s="172"/>
      <c r="D97" s="108">
        <v>42495</v>
      </c>
      <c r="E97" s="240">
        <v>1</v>
      </c>
      <c r="F97" s="19">
        <v>1</v>
      </c>
      <c r="G97" s="111">
        <f t="shared" si="19"/>
        <v>1</v>
      </c>
      <c r="H97" s="156"/>
      <c r="I97" s="3"/>
      <c r="J97" s="3"/>
      <c r="K97" s="3"/>
      <c r="L97" s="3"/>
      <c r="M97" s="115">
        <f t="shared" si="17"/>
        <v>0</v>
      </c>
      <c r="N97" s="164"/>
      <c r="O97" s="10"/>
      <c r="P97" s="10"/>
      <c r="Q97" s="10">
        <v>42512</v>
      </c>
      <c r="R97" s="10"/>
      <c r="S97" s="9">
        <v>42512</v>
      </c>
      <c r="T97" s="119">
        <f t="shared" si="30"/>
        <v>42512</v>
      </c>
      <c r="U97" s="119" t="s">
        <v>47</v>
      </c>
      <c r="V97" s="158"/>
      <c r="W97" s="14"/>
      <c r="X97" s="14"/>
      <c r="Y97" s="14" t="s">
        <v>61</v>
      </c>
      <c r="Z97" s="14" t="s">
        <v>62</v>
      </c>
      <c r="AA97" s="15"/>
      <c r="AB97" s="16"/>
      <c r="AC97" s="16"/>
      <c r="AD97" s="16" t="s">
        <v>48</v>
      </c>
      <c r="AE97" s="16" t="s">
        <v>48</v>
      </c>
      <c r="AF97" s="159">
        <v>4</v>
      </c>
      <c r="AG97" s="159"/>
      <c r="AH97" s="127">
        <f t="shared" si="20"/>
        <v>4</v>
      </c>
      <c r="AI97" s="127" t="s">
        <v>47</v>
      </c>
      <c r="AJ97" s="127">
        <f t="shared" si="21"/>
        <v>1</v>
      </c>
      <c r="AK97" s="166">
        <f>M97</f>
        <v>0</v>
      </c>
      <c r="AL97" s="127" t="b">
        <f t="shared" si="22"/>
        <v>0</v>
      </c>
      <c r="AM97" s="161">
        <v>27</v>
      </c>
      <c r="AN97" s="129">
        <f t="shared" si="18"/>
        <v>2.3592000000000004</v>
      </c>
      <c r="AO97" s="7"/>
      <c r="AP97" s="129" t="str">
        <f t="shared" si="23"/>
        <v/>
      </c>
      <c r="AQ97" s="7"/>
      <c r="AR97" s="129" t="str">
        <f t="shared" si="24"/>
        <v/>
      </c>
      <c r="AS97" s="7"/>
      <c r="AT97" s="129" t="str">
        <f t="shared" si="25"/>
        <v/>
      </c>
      <c r="AU97" s="131">
        <f t="shared" si="29"/>
        <v>118.02748815130315</v>
      </c>
      <c r="AV97" s="131" t="s">
        <v>47</v>
      </c>
      <c r="AW97" s="131"/>
      <c r="AX97" s="162">
        <v>2</v>
      </c>
      <c r="AY97" s="26">
        <f>'[1]2016_match_seeds'!D94</f>
        <v>2</v>
      </c>
      <c r="AZ97" s="134" t="b">
        <f t="shared" si="27"/>
        <v>1</v>
      </c>
      <c r="BA97" s="135"/>
      <c r="BB97" s="8">
        <f>'[1]2016_match_seeds'!E94</f>
        <v>9</v>
      </c>
      <c r="BC97" s="8">
        <f>'[1]2016_match_seeds'!F94</f>
        <v>5</v>
      </c>
      <c r="BD97" s="3"/>
      <c r="BE97" s="3"/>
      <c r="BF97" s="3"/>
      <c r="BG97" s="23">
        <v>0</v>
      </c>
      <c r="BH97" s="170"/>
    </row>
    <row r="98" spans="1:67" s="185" customFormat="1" ht="14.4" hidden="1" x14ac:dyDescent="0.3">
      <c r="A98" s="107">
        <v>129</v>
      </c>
      <c r="B98" s="107"/>
      <c r="C98"/>
      <c r="D98" s="108">
        <v>42495</v>
      </c>
      <c r="E98" s="109">
        <v>1</v>
      </c>
      <c r="F98" s="110">
        <v>1</v>
      </c>
      <c r="G98" s="111">
        <f t="shared" si="19"/>
        <v>1</v>
      </c>
      <c r="H98" s="146">
        <v>2</v>
      </c>
      <c r="I98" s="135">
        <v>2</v>
      </c>
      <c r="J98" s="114"/>
      <c r="K98" s="114"/>
      <c r="L98" s="114"/>
      <c r="M98" s="115">
        <f t="shared" si="17"/>
        <v>2</v>
      </c>
      <c r="N98" s="116">
        <v>42502</v>
      </c>
      <c r="O98" s="117">
        <v>42501</v>
      </c>
      <c r="P98" s="117"/>
      <c r="Q98" s="117"/>
      <c r="R98" s="117"/>
      <c r="S98" s="118">
        <v>42501</v>
      </c>
      <c r="T98" s="119">
        <f t="shared" si="30"/>
        <v>42501</v>
      </c>
      <c r="U98" s="119" t="s">
        <v>47</v>
      </c>
      <c r="V98" s="120"/>
      <c r="W98" s="122">
        <v>0</v>
      </c>
      <c r="X98" s="122">
        <v>14</v>
      </c>
      <c r="Y98" s="122">
        <v>15</v>
      </c>
      <c r="Z98" s="122"/>
      <c r="AA98" s="142">
        <v>25</v>
      </c>
      <c r="AB98" s="125">
        <v>16</v>
      </c>
      <c r="AC98" s="125">
        <v>15</v>
      </c>
      <c r="AD98" s="143"/>
      <c r="AE98" s="125"/>
      <c r="AF98" s="126">
        <v>15</v>
      </c>
      <c r="AG98" s="126"/>
      <c r="AH98" s="127">
        <f t="shared" si="20"/>
        <v>15</v>
      </c>
      <c r="AI98" s="127" t="s">
        <v>47</v>
      </c>
      <c r="AJ98" s="127">
        <f t="shared" si="21"/>
        <v>2</v>
      </c>
      <c r="AK98" s="127"/>
      <c r="AL98" s="127" t="b">
        <f t="shared" si="22"/>
        <v>1</v>
      </c>
      <c r="AM98" s="146">
        <v>27</v>
      </c>
      <c r="AN98" s="129">
        <f t="shared" si="18"/>
        <v>2.3592000000000004</v>
      </c>
      <c r="AO98" s="133">
        <v>27</v>
      </c>
      <c r="AP98" s="129">
        <f t="shared" si="23"/>
        <v>2.3592000000000004</v>
      </c>
      <c r="AQ98" s="133"/>
      <c r="AR98" s="129" t="str">
        <f t="shared" si="24"/>
        <v/>
      </c>
      <c r="AS98" s="133"/>
      <c r="AT98" s="129" t="str">
        <f t="shared" si="25"/>
        <v/>
      </c>
      <c r="AU98" s="131">
        <f t="shared" si="29"/>
        <v>236.05497630260629</v>
      </c>
      <c r="AV98" s="131" t="str">
        <f t="shared" si="26"/>
        <v>ok</v>
      </c>
      <c r="AW98" s="131"/>
      <c r="AX98" s="132">
        <v>3</v>
      </c>
      <c r="AY98" s="133">
        <f>'[1]2016_match_seeds'!D95</f>
        <v>4</v>
      </c>
      <c r="AZ98" s="134" t="b">
        <f t="shared" si="27"/>
        <v>0</v>
      </c>
      <c r="BA98" s="154"/>
      <c r="BB98" s="134">
        <f>'[1]2016_match_seeds'!E95</f>
        <v>24</v>
      </c>
      <c r="BC98" s="134">
        <f>'[1]2016_match_seeds'!F95</f>
        <v>13</v>
      </c>
      <c r="BD98" s="135"/>
      <c r="BE98" s="135"/>
      <c r="BF98" s="135"/>
      <c r="BG98" s="136">
        <v>0</v>
      </c>
      <c r="BH98" s="145" t="s">
        <v>130</v>
      </c>
      <c r="BI98" s="29"/>
      <c r="BJ98" s="29"/>
      <c r="BK98" s="29"/>
      <c r="BL98" s="29"/>
      <c r="BM98" s="29"/>
      <c r="BN98" s="105"/>
      <c r="BO98" s="105"/>
    </row>
    <row r="99" spans="1:67" s="114" customFormat="1" ht="14.4" hidden="1" x14ac:dyDescent="0.3">
      <c r="A99" s="236">
        <v>130</v>
      </c>
      <c r="B99" s="165"/>
      <c r="C99" s="3"/>
      <c r="D99" s="108">
        <v>42495</v>
      </c>
      <c r="E99" s="19">
        <v>1</v>
      </c>
      <c r="F99" s="3">
        <v>1</v>
      </c>
      <c r="G99" s="111">
        <f t="shared" si="19"/>
        <v>1</v>
      </c>
      <c r="H99" s="156">
        <v>2</v>
      </c>
      <c r="I99" s="3">
        <v>2</v>
      </c>
      <c r="J99" s="3"/>
      <c r="K99" s="3"/>
      <c r="L99" s="3"/>
      <c r="M99" s="115">
        <f t="shared" si="17"/>
        <v>2</v>
      </c>
      <c r="N99" s="157">
        <v>42498</v>
      </c>
      <c r="O99" s="3"/>
      <c r="P99" s="10"/>
      <c r="Q99" s="10"/>
      <c r="R99" s="10"/>
      <c r="S99" s="9">
        <v>42497</v>
      </c>
      <c r="T99" s="119">
        <f t="shared" si="30"/>
        <v>42497</v>
      </c>
      <c r="U99" s="119" t="s">
        <v>47</v>
      </c>
      <c r="V99" s="158"/>
      <c r="W99" s="14">
        <v>6</v>
      </c>
      <c r="X99" s="14">
        <v>9</v>
      </c>
      <c r="Y99" s="13">
        <v>11</v>
      </c>
      <c r="Z99" s="14"/>
      <c r="AA99" s="15" t="s">
        <v>68</v>
      </c>
      <c r="AB99" s="16" t="s">
        <v>89</v>
      </c>
      <c r="AC99" s="16" t="s">
        <v>89</v>
      </c>
      <c r="AD99" s="16"/>
      <c r="AE99" s="16"/>
      <c r="AF99" s="159">
        <v>11</v>
      </c>
      <c r="AG99" s="159"/>
      <c r="AH99" s="127">
        <f t="shared" si="20"/>
        <v>11</v>
      </c>
      <c r="AI99" s="127" t="s">
        <v>47</v>
      </c>
      <c r="AJ99" s="127">
        <f t="shared" si="21"/>
        <v>2</v>
      </c>
      <c r="AK99" s="127"/>
      <c r="AL99" s="127" t="b">
        <f t="shared" si="22"/>
        <v>1</v>
      </c>
      <c r="AM99" s="161">
        <v>23</v>
      </c>
      <c r="AN99" s="129">
        <f t="shared" si="18"/>
        <v>2.1311999999999998</v>
      </c>
      <c r="AO99" s="26">
        <v>23</v>
      </c>
      <c r="AP99" s="129">
        <f t="shared" si="23"/>
        <v>2.1311999999999998</v>
      </c>
      <c r="AQ99" s="26"/>
      <c r="AR99" s="129" t="str">
        <f t="shared" si="24"/>
        <v/>
      </c>
      <c r="AS99" s="26"/>
      <c r="AT99" s="129" t="str">
        <f t="shared" si="25"/>
        <v/>
      </c>
      <c r="AU99" s="131">
        <f t="shared" si="29"/>
        <v>164.09529463951617</v>
      </c>
      <c r="AV99" s="131" t="str">
        <f t="shared" si="26"/>
        <v>ok</v>
      </c>
      <c r="AW99" s="131"/>
      <c r="AX99" s="162">
        <v>4</v>
      </c>
      <c r="AY99" s="26">
        <f>'[1]2016_match_seeds'!D96</f>
        <v>2</v>
      </c>
      <c r="AZ99" s="134" t="b">
        <f t="shared" si="27"/>
        <v>0</v>
      </c>
      <c r="BA99" s="154" t="s">
        <v>131</v>
      </c>
      <c r="BB99" s="22">
        <f>'[1]2016_match_seeds'!E96</f>
        <v>10</v>
      </c>
      <c r="BC99" s="22">
        <f>'[1]2016_match_seeds'!F96</f>
        <v>5</v>
      </c>
      <c r="BD99" s="7"/>
      <c r="BE99" s="7"/>
      <c r="BF99" s="7"/>
      <c r="BG99" s="23">
        <v>0</v>
      </c>
      <c r="BH99" s="28" t="s">
        <v>132</v>
      </c>
      <c r="BI99" s="153"/>
      <c r="BJ99" s="153"/>
      <c r="BK99" s="153"/>
      <c r="BL99" s="153"/>
      <c r="BM99" s="153"/>
      <c r="BN99" s="153"/>
      <c r="BO99" s="153"/>
    </row>
    <row r="100" spans="1:67" s="114" customFormat="1" ht="14.4" hidden="1" x14ac:dyDescent="0.3">
      <c r="A100" s="241">
        <v>131</v>
      </c>
      <c r="B100" s="241"/>
      <c r="C100"/>
      <c r="D100" s="108">
        <v>42495</v>
      </c>
      <c r="E100" s="109">
        <v>1</v>
      </c>
      <c r="F100" s="110">
        <v>1</v>
      </c>
      <c r="G100" s="111">
        <f t="shared" si="19"/>
        <v>1</v>
      </c>
      <c r="H100" s="239" t="s">
        <v>133</v>
      </c>
      <c r="I100" s="135">
        <v>2</v>
      </c>
      <c r="M100" s="115">
        <f t="shared" si="17"/>
        <v>2</v>
      </c>
      <c r="N100" s="116">
        <v>42506</v>
      </c>
      <c r="O100" s="117">
        <v>42510</v>
      </c>
      <c r="P100" s="117">
        <v>42510</v>
      </c>
      <c r="Q100" s="117">
        <v>42511</v>
      </c>
      <c r="R100" s="117"/>
      <c r="S100" s="118">
        <v>42511</v>
      </c>
      <c r="T100" s="119">
        <f t="shared" si="30"/>
        <v>42511</v>
      </c>
      <c r="U100" s="119" t="s">
        <v>47</v>
      </c>
      <c r="V100" s="120"/>
      <c r="W100" s="121" t="s">
        <v>61</v>
      </c>
      <c r="X100" s="121" t="s">
        <v>61</v>
      </c>
      <c r="Y100" s="121" t="s">
        <v>61</v>
      </c>
      <c r="Z100" s="121" t="s">
        <v>64</v>
      </c>
      <c r="AA100" s="123" t="s">
        <v>72</v>
      </c>
      <c r="AB100" s="124" t="s">
        <v>49</v>
      </c>
      <c r="AC100" s="124" t="s">
        <v>88</v>
      </c>
      <c r="AD100" s="124" t="s">
        <v>72</v>
      </c>
      <c r="AE100" s="124" t="s">
        <v>88</v>
      </c>
      <c r="AF100" s="138">
        <v>9</v>
      </c>
      <c r="AG100" s="126"/>
      <c r="AH100" s="127">
        <f t="shared" si="20"/>
        <v>9</v>
      </c>
      <c r="AI100" s="127" t="s">
        <v>47</v>
      </c>
      <c r="AJ100" s="127">
        <f t="shared" si="21"/>
        <v>2</v>
      </c>
      <c r="AK100" s="127"/>
      <c r="AL100" s="127" t="b">
        <f t="shared" si="22"/>
        <v>1</v>
      </c>
      <c r="AM100" s="128">
        <v>30</v>
      </c>
      <c r="AN100" s="129">
        <f t="shared" si="18"/>
        <v>2.5302000000000002</v>
      </c>
      <c r="AO100" s="139">
        <v>30</v>
      </c>
      <c r="AP100" s="129">
        <f t="shared" si="23"/>
        <v>2.5302000000000002</v>
      </c>
      <c r="AQ100" s="139"/>
      <c r="AR100" s="129" t="str">
        <f t="shared" si="24"/>
        <v/>
      </c>
      <c r="AS100" s="139"/>
      <c r="AT100" s="129" t="str">
        <f t="shared" si="25"/>
        <v/>
      </c>
      <c r="AU100" s="131">
        <f t="shared" si="29"/>
        <v>301.68299750688072</v>
      </c>
      <c r="AV100" s="131" t="str">
        <f t="shared" si="26"/>
        <v>ok</v>
      </c>
      <c r="AW100" s="131"/>
      <c r="AX100" s="132">
        <v>1</v>
      </c>
      <c r="AY100" s="133">
        <f>'[1]2016_match_seeds'!D97</f>
        <v>1</v>
      </c>
      <c r="AZ100" s="134" t="b">
        <f t="shared" si="27"/>
        <v>1</v>
      </c>
      <c r="BA100" s="135"/>
      <c r="BB100" s="134">
        <f>'[1]2016_match_seeds'!E97</f>
        <v>4</v>
      </c>
      <c r="BC100" s="134">
        <f>'[1]2016_match_seeds'!F97</f>
        <v>2</v>
      </c>
      <c r="BD100" s="135"/>
      <c r="BE100" s="135"/>
      <c r="BF100" s="135"/>
      <c r="BG100" s="136">
        <v>0</v>
      </c>
      <c r="BH100" s="184" t="s">
        <v>134</v>
      </c>
      <c r="BI100" s="29"/>
      <c r="BJ100" s="29"/>
      <c r="BK100" s="29"/>
      <c r="BL100" s="29"/>
      <c r="BM100" s="29"/>
      <c r="BN100" s="153"/>
      <c r="BO100" s="153"/>
    </row>
    <row r="101" spans="1:67" s="114" customFormat="1" ht="14.4" hidden="1" x14ac:dyDescent="0.3">
      <c r="A101" s="155">
        <v>132</v>
      </c>
      <c r="B101" s="155"/>
      <c r="C101" s="3"/>
      <c r="D101" s="108">
        <v>42495</v>
      </c>
      <c r="E101" s="23">
        <v>1</v>
      </c>
      <c r="F101" s="169">
        <v>1</v>
      </c>
      <c r="G101" s="111">
        <f t="shared" si="19"/>
        <v>1</v>
      </c>
      <c r="H101" s="179">
        <v>1</v>
      </c>
      <c r="I101" s="3"/>
      <c r="J101" s="3"/>
      <c r="K101" s="3"/>
      <c r="L101" s="3"/>
      <c r="M101" s="115">
        <f t="shared" si="17"/>
        <v>1</v>
      </c>
      <c r="N101" s="157">
        <v>42506</v>
      </c>
      <c r="O101" s="10">
        <v>42510</v>
      </c>
      <c r="P101" s="10">
        <v>42515</v>
      </c>
      <c r="Q101" s="10"/>
      <c r="R101" s="10"/>
      <c r="S101" s="9"/>
      <c r="T101" s="119">
        <f>P101</f>
        <v>42515</v>
      </c>
      <c r="U101" s="119" t="s">
        <v>47</v>
      </c>
      <c r="V101" s="158"/>
      <c r="W101" s="13"/>
      <c r="X101" s="14" t="s">
        <v>61</v>
      </c>
      <c r="Y101" s="14" t="s">
        <v>61</v>
      </c>
      <c r="Z101" s="14"/>
      <c r="AA101" s="15"/>
      <c r="AB101" s="16"/>
      <c r="AC101" s="16"/>
      <c r="AD101" s="16"/>
      <c r="AE101" s="16"/>
      <c r="AF101" s="159"/>
      <c r="AG101" s="159">
        <v>7</v>
      </c>
      <c r="AH101" s="127">
        <f t="shared" si="20"/>
        <v>7</v>
      </c>
      <c r="AI101" s="127" t="s">
        <v>47</v>
      </c>
      <c r="AJ101" s="127">
        <f t="shared" si="21"/>
        <v>1</v>
      </c>
      <c r="AK101" s="127"/>
      <c r="AL101" s="127" t="b">
        <f t="shared" si="22"/>
        <v>1</v>
      </c>
      <c r="AM101" s="161">
        <v>22</v>
      </c>
      <c r="AN101" s="129">
        <f t="shared" si="18"/>
        <v>2.0742000000000003</v>
      </c>
      <c r="AO101" s="7"/>
      <c r="AP101" s="129" t="str">
        <f t="shared" si="23"/>
        <v/>
      </c>
      <c r="AQ101" s="7"/>
      <c r="AR101" s="129" t="str">
        <f t="shared" si="24"/>
        <v/>
      </c>
      <c r="AS101" s="7"/>
      <c r="AT101" s="129" t="str">
        <f t="shared" si="25"/>
        <v/>
      </c>
      <c r="AU101" s="131">
        <f t="shared" si="29"/>
        <v>74.338504856670653</v>
      </c>
      <c r="AV101" s="131" t="str">
        <f t="shared" si="26"/>
        <v>ok</v>
      </c>
      <c r="AW101" s="131"/>
      <c r="AX101" s="162"/>
      <c r="AY101" s="26">
        <f>'[1]2016_match_seeds'!D98</f>
        <v>0</v>
      </c>
      <c r="AZ101" s="134" t="b">
        <f t="shared" si="27"/>
        <v>1</v>
      </c>
      <c r="BA101" s="135"/>
      <c r="BB101" s="8">
        <f>'[1]2016_match_seeds'!E98</f>
        <v>0</v>
      </c>
      <c r="BC101" s="8">
        <f>'[1]2016_match_seeds'!F98</f>
        <v>0</v>
      </c>
      <c r="BD101" s="3"/>
      <c r="BE101" s="3"/>
      <c r="BF101" s="3">
        <v>1</v>
      </c>
      <c r="BG101" s="23">
        <v>1</v>
      </c>
      <c r="BH101" s="168" t="s">
        <v>135</v>
      </c>
      <c r="BI101" s="153"/>
      <c r="BJ101" s="153"/>
      <c r="BK101" s="153"/>
      <c r="BL101" s="153"/>
      <c r="BM101" s="153"/>
      <c r="BN101" s="153"/>
      <c r="BO101" s="153"/>
    </row>
    <row r="102" spans="1:67" s="114" customFormat="1" ht="14.4" hidden="1" x14ac:dyDescent="0.3">
      <c r="A102" s="242">
        <v>133</v>
      </c>
      <c r="B102" s="242"/>
      <c r="C102" s="243"/>
      <c r="D102" s="188">
        <v>42495</v>
      </c>
      <c r="E102" s="97">
        <v>1</v>
      </c>
      <c r="F102" s="244">
        <v>1</v>
      </c>
      <c r="G102" s="111">
        <f t="shared" si="19"/>
        <v>1</v>
      </c>
      <c r="H102" s="245">
        <v>2</v>
      </c>
      <c r="I102" s="243"/>
      <c r="J102" s="243"/>
      <c r="K102" s="243"/>
      <c r="L102" s="243"/>
      <c r="M102" s="115">
        <f t="shared" si="17"/>
        <v>2</v>
      </c>
      <c r="N102" s="246">
        <v>42498</v>
      </c>
      <c r="O102" s="247"/>
      <c r="P102" s="247"/>
      <c r="Q102" s="247"/>
      <c r="R102" s="247"/>
      <c r="S102" s="248">
        <v>42501</v>
      </c>
      <c r="T102" s="119">
        <f>IF(ISBLANK(S102),"NA",S102)</f>
        <v>42501</v>
      </c>
      <c r="U102" s="119" t="s">
        <v>47</v>
      </c>
      <c r="V102" s="249"/>
      <c r="W102" s="250"/>
      <c r="X102" s="251" t="s">
        <v>62</v>
      </c>
      <c r="Y102" s="251"/>
      <c r="Z102" s="251"/>
      <c r="AA102" s="252"/>
      <c r="AB102" s="253"/>
      <c r="AC102" s="253" t="s">
        <v>62</v>
      </c>
      <c r="AD102" s="253"/>
      <c r="AE102" s="253"/>
      <c r="AF102" s="254"/>
      <c r="AG102" s="254">
        <v>18</v>
      </c>
      <c r="AH102" s="127">
        <f t="shared" si="20"/>
        <v>18</v>
      </c>
      <c r="AI102" s="127" t="s">
        <v>47</v>
      </c>
      <c r="AJ102" s="127">
        <f t="shared" si="21"/>
        <v>3</v>
      </c>
      <c r="AK102" s="166">
        <f>M102</f>
        <v>2</v>
      </c>
      <c r="AL102" s="127" t="b">
        <f t="shared" si="22"/>
        <v>0</v>
      </c>
      <c r="AM102" s="255">
        <v>25</v>
      </c>
      <c r="AN102" s="129">
        <f t="shared" si="18"/>
        <v>2.2452000000000005</v>
      </c>
      <c r="AO102" s="26">
        <v>25</v>
      </c>
      <c r="AP102" s="129">
        <f t="shared" si="23"/>
        <v>2.2452000000000005</v>
      </c>
      <c r="AQ102" s="26">
        <v>25</v>
      </c>
      <c r="AR102" s="129">
        <f t="shared" si="24"/>
        <v>2.2452000000000005</v>
      </c>
      <c r="AS102" s="26"/>
      <c r="AT102" s="129" t="str">
        <f t="shared" si="25"/>
        <v/>
      </c>
      <c r="AU102" s="131">
        <f t="shared" si="29"/>
        <v>296.93487730829128</v>
      </c>
      <c r="AV102" s="131" t="s">
        <v>47</v>
      </c>
      <c r="AW102" s="167" t="s">
        <v>99</v>
      </c>
      <c r="AX102" s="256"/>
      <c r="AY102" s="257">
        <f>'[1]2016_match_seeds'!D99</f>
        <v>1</v>
      </c>
      <c r="AZ102" s="134" t="b">
        <f t="shared" si="27"/>
        <v>0</v>
      </c>
      <c r="BA102" s="154"/>
      <c r="BB102" s="258">
        <f>'[1]2016_match_seeds'!E99</f>
        <v>3</v>
      </c>
      <c r="BC102" s="258">
        <f>'[1]2016_match_seeds'!F99</f>
        <v>1</v>
      </c>
      <c r="BD102" s="243"/>
      <c r="BE102" s="243"/>
      <c r="BF102" s="243"/>
      <c r="BG102" s="100">
        <f>15/18</f>
        <v>0.83333333333333337</v>
      </c>
      <c r="BH102" s="259" t="s">
        <v>136</v>
      </c>
      <c r="BI102" s="105"/>
      <c r="BJ102" s="105"/>
      <c r="BK102" s="105"/>
      <c r="BL102" s="105"/>
      <c r="BM102" s="105"/>
      <c r="BN102" s="153"/>
      <c r="BO102" s="153"/>
    </row>
    <row r="103" spans="1:67" s="114" customFormat="1" ht="14.4" hidden="1" x14ac:dyDescent="0.3">
      <c r="A103" s="155">
        <v>134</v>
      </c>
      <c r="B103" s="155"/>
      <c r="C103" s="3"/>
      <c r="D103" s="108">
        <v>42495</v>
      </c>
      <c r="E103" s="163"/>
      <c r="F103" s="6"/>
      <c r="G103" s="111">
        <f t="shared" si="19"/>
        <v>0</v>
      </c>
      <c r="H103" s="156"/>
      <c r="I103" s="3"/>
      <c r="J103" s="3"/>
      <c r="K103" s="3"/>
      <c r="L103" s="3"/>
      <c r="M103" s="115">
        <f t="shared" si="17"/>
        <v>0</v>
      </c>
      <c r="N103" s="164"/>
      <c r="O103" s="10"/>
      <c r="P103" s="4"/>
      <c r="Q103" s="4"/>
      <c r="R103" s="4"/>
      <c r="S103" s="9"/>
      <c r="T103" s="119" t="str">
        <f>IF(ISBLANK(S103),"NA",S103)</f>
        <v>NA</v>
      </c>
      <c r="U103" s="119" t="s">
        <v>58</v>
      </c>
      <c r="V103" s="158"/>
      <c r="W103" s="13"/>
      <c r="X103" s="14"/>
      <c r="Y103" s="14"/>
      <c r="Z103" s="14"/>
      <c r="AA103" s="15"/>
      <c r="AB103" s="16"/>
      <c r="AC103" s="16"/>
      <c r="AD103" s="16"/>
      <c r="AE103" s="16"/>
      <c r="AF103" s="159"/>
      <c r="AG103" s="159"/>
      <c r="AH103" s="127" t="str">
        <f t="shared" si="20"/>
        <v>NA</v>
      </c>
      <c r="AI103" s="127" t="s">
        <v>58</v>
      </c>
      <c r="AJ103" s="127">
        <f t="shared" si="21"/>
        <v>0</v>
      </c>
      <c r="AK103" s="127"/>
      <c r="AL103" s="127" t="b">
        <f t="shared" si="22"/>
        <v>1</v>
      </c>
      <c r="AM103" s="20"/>
      <c r="AN103" s="129" t="str">
        <f t="shared" si="18"/>
        <v/>
      </c>
      <c r="AO103" s="7"/>
      <c r="AP103" s="129" t="str">
        <f t="shared" si="23"/>
        <v/>
      </c>
      <c r="AQ103" s="7"/>
      <c r="AR103" s="129" t="str">
        <f t="shared" si="24"/>
        <v/>
      </c>
      <c r="AS103" s="7"/>
      <c r="AT103" s="129" t="str">
        <f t="shared" si="25"/>
        <v/>
      </c>
      <c r="AU103" s="131" t="str">
        <f t="shared" si="29"/>
        <v>NA</v>
      </c>
      <c r="AV103" s="131" t="s">
        <v>58</v>
      </c>
      <c r="AW103" s="131"/>
      <c r="AX103" s="162"/>
      <c r="AY103" s="26">
        <f>'[1]2016_match_seeds'!D100</f>
        <v>0</v>
      </c>
      <c r="AZ103" s="134" t="b">
        <f t="shared" si="27"/>
        <v>1</v>
      </c>
      <c r="BA103" s="135"/>
      <c r="BB103" s="8">
        <f>'[1]2016_match_seeds'!E100</f>
        <v>0</v>
      </c>
      <c r="BC103" s="8">
        <f>'[1]2016_match_seeds'!F100</f>
        <v>0</v>
      </c>
      <c r="BD103" s="3"/>
      <c r="BE103" s="3"/>
      <c r="BF103" s="3"/>
      <c r="BG103" s="23" t="s">
        <v>58</v>
      </c>
      <c r="BH103" s="28" t="s">
        <v>91</v>
      </c>
      <c r="BI103" s="29"/>
      <c r="BJ103" s="29"/>
      <c r="BK103" s="29"/>
      <c r="BL103" s="29"/>
      <c r="BM103" s="29"/>
      <c r="BN103" s="153"/>
      <c r="BO103" s="153"/>
    </row>
    <row r="104" spans="1:67" s="114" customFormat="1" ht="14.4" hidden="1" x14ac:dyDescent="0.3">
      <c r="A104" s="107">
        <v>135</v>
      </c>
      <c r="B104" s="107"/>
      <c r="C104"/>
      <c r="D104" s="108">
        <v>42495</v>
      </c>
      <c r="E104" s="109">
        <v>1</v>
      </c>
      <c r="F104" s="110">
        <v>1</v>
      </c>
      <c r="G104" s="111">
        <f t="shared" si="19"/>
        <v>1</v>
      </c>
      <c r="H104" s="146">
        <v>1</v>
      </c>
      <c r="I104" s="135">
        <v>1</v>
      </c>
      <c r="M104" s="115">
        <f t="shared" si="17"/>
        <v>1</v>
      </c>
      <c r="N104" s="116">
        <v>42499</v>
      </c>
      <c r="O104" s="117"/>
      <c r="P104" s="117"/>
      <c r="Q104" s="117"/>
      <c r="R104" s="117"/>
      <c r="S104" s="118">
        <v>42499</v>
      </c>
      <c r="T104" s="119">
        <f>IF(ISBLANK(S104),"NA",S104)</f>
        <v>42499</v>
      </c>
      <c r="U104" s="119" t="s">
        <v>47</v>
      </c>
      <c r="V104" s="120"/>
      <c r="W104" s="122">
        <v>3</v>
      </c>
      <c r="X104" s="122">
        <v>12</v>
      </c>
      <c r="Y104" s="122">
        <v>15</v>
      </c>
      <c r="Z104" s="122"/>
      <c r="AA104" s="142">
        <v>13</v>
      </c>
      <c r="AB104" s="125">
        <v>15</v>
      </c>
      <c r="AC104" s="125">
        <v>15</v>
      </c>
      <c r="AD104" s="125"/>
      <c r="AE104" s="125"/>
      <c r="AF104" s="126">
        <v>15</v>
      </c>
      <c r="AG104" s="126"/>
      <c r="AH104" s="127">
        <f t="shared" si="20"/>
        <v>15</v>
      </c>
      <c r="AI104" s="127" t="s">
        <v>47</v>
      </c>
      <c r="AJ104" s="127">
        <f t="shared" si="21"/>
        <v>1</v>
      </c>
      <c r="AK104" s="127"/>
      <c r="AL104" s="127" t="b">
        <f t="shared" si="22"/>
        <v>1</v>
      </c>
      <c r="AM104" s="146">
        <v>29</v>
      </c>
      <c r="AN104" s="129">
        <f t="shared" si="18"/>
        <v>2.4732000000000003</v>
      </c>
      <c r="AO104" s="144"/>
      <c r="AP104" s="129" t="str">
        <f t="shared" si="23"/>
        <v/>
      </c>
      <c r="AQ104" s="144"/>
      <c r="AR104" s="129" t="str">
        <f t="shared" si="24"/>
        <v/>
      </c>
      <c r="AS104" s="144"/>
      <c r="AT104" s="129" t="str">
        <f t="shared" si="25"/>
        <v/>
      </c>
      <c r="AU104" s="131">
        <f t="shared" si="29"/>
        <v>139.31771887975452</v>
      </c>
      <c r="AV104" s="131" t="str">
        <f t="shared" si="26"/>
        <v>ok</v>
      </c>
      <c r="AW104" s="131"/>
      <c r="AX104" s="132"/>
      <c r="AY104" s="133">
        <f>'[1]2016_match_seeds'!D101</f>
        <v>0</v>
      </c>
      <c r="AZ104" s="134" t="b">
        <f t="shared" si="27"/>
        <v>1</v>
      </c>
      <c r="BA104" s="135"/>
      <c r="BB104" s="134">
        <f>'[1]2016_match_seeds'!E101</f>
        <v>0</v>
      </c>
      <c r="BC104" s="134">
        <f>'[1]2016_match_seeds'!F101</f>
        <v>0</v>
      </c>
      <c r="BD104" s="135"/>
      <c r="BE104" s="135"/>
      <c r="BF104" s="135"/>
      <c r="BG104" s="136">
        <v>0</v>
      </c>
      <c r="BH104" s="145"/>
      <c r="BI104" s="29"/>
      <c r="BJ104" s="29"/>
      <c r="BK104" s="29"/>
      <c r="BL104" s="29"/>
      <c r="BM104" s="29"/>
      <c r="BN104" s="153"/>
      <c r="BO104" s="153"/>
    </row>
    <row r="105" spans="1:67" s="114" customFormat="1" ht="14.4" hidden="1" x14ac:dyDescent="0.3">
      <c r="A105" s="150">
        <v>136</v>
      </c>
      <c r="B105" s="150"/>
      <c r="D105" s="108">
        <v>42495</v>
      </c>
      <c r="E105" s="134">
        <v>1</v>
      </c>
      <c r="F105" s="135">
        <v>1</v>
      </c>
      <c r="G105" s="111">
        <f t="shared" si="19"/>
        <v>1</v>
      </c>
      <c r="H105" s="128">
        <v>1</v>
      </c>
      <c r="I105" s="135"/>
      <c r="M105" s="115">
        <f t="shared" si="17"/>
        <v>1</v>
      </c>
      <c r="N105" s="116">
        <v>42506</v>
      </c>
      <c r="O105" s="152"/>
      <c r="P105" s="152"/>
      <c r="Q105" s="152"/>
      <c r="R105" s="152"/>
      <c r="S105" s="118"/>
      <c r="T105" s="119">
        <f>N105</f>
        <v>42506</v>
      </c>
      <c r="U105" s="119" t="s">
        <v>47</v>
      </c>
      <c r="V105" s="120"/>
      <c r="W105" s="122"/>
      <c r="X105" s="122"/>
      <c r="Y105" s="122"/>
      <c r="Z105" s="122"/>
      <c r="AA105" s="142"/>
      <c r="AB105" s="125"/>
      <c r="AC105" s="125"/>
      <c r="AD105" s="125"/>
      <c r="AE105" s="125"/>
      <c r="AF105" s="126"/>
      <c r="AG105" s="126"/>
      <c r="AH105" s="127" t="s">
        <v>58</v>
      </c>
      <c r="AI105" s="127" t="s">
        <v>108</v>
      </c>
      <c r="AJ105" s="127">
        <f t="shared" si="21"/>
        <v>0</v>
      </c>
      <c r="AK105" s="127"/>
      <c r="AL105" s="127" t="b">
        <f t="shared" si="22"/>
        <v>0</v>
      </c>
      <c r="AM105" s="112"/>
      <c r="AN105" s="129" t="str">
        <f t="shared" si="18"/>
        <v/>
      </c>
      <c r="AO105" s="144"/>
      <c r="AP105" s="129" t="str">
        <f t="shared" si="23"/>
        <v/>
      </c>
      <c r="AQ105" s="144"/>
      <c r="AR105" s="129" t="str">
        <f t="shared" si="24"/>
        <v/>
      </c>
      <c r="AS105" s="144"/>
      <c r="AT105" s="129" t="str">
        <f t="shared" si="25"/>
        <v/>
      </c>
      <c r="AU105" s="131" t="str">
        <f t="shared" si="29"/>
        <v>NA</v>
      </c>
      <c r="AV105" s="131" t="s">
        <v>108</v>
      </c>
      <c r="AW105" s="131"/>
      <c r="AX105" s="132"/>
      <c r="AY105" s="133">
        <f>'[1]2016_match_seeds'!D102</f>
        <v>0</v>
      </c>
      <c r="AZ105" s="134" t="b">
        <f t="shared" si="27"/>
        <v>1</v>
      </c>
      <c r="BA105" s="135"/>
      <c r="BB105" s="134">
        <f>'[1]2016_match_seeds'!E102</f>
        <v>0</v>
      </c>
      <c r="BC105" s="134">
        <f>'[1]2016_match_seeds'!F102</f>
        <v>0</v>
      </c>
      <c r="BD105" s="135"/>
      <c r="BE105" s="135"/>
      <c r="BF105" s="135"/>
      <c r="BG105" s="136">
        <v>1</v>
      </c>
      <c r="BH105" s="137" t="s">
        <v>137</v>
      </c>
      <c r="BI105" s="153"/>
      <c r="BJ105" s="153"/>
      <c r="BK105" s="153"/>
      <c r="BL105" s="153"/>
      <c r="BM105" s="153"/>
      <c r="BN105" s="153"/>
      <c r="BO105" s="153"/>
    </row>
    <row r="106" spans="1:67" s="114" customFormat="1" ht="14.4" hidden="1" x14ac:dyDescent="0.3">
      <c r="A106" s="150">
        <v>137</v>
      </c>
      <c r="B106" s="150"/>
      <c r="D106" s="108">
        <v>42495</v>
      </c>
      <c r="E106" s="221"/>
      <c r="F106" s="135"/>
      <c r="G106" s="111">
        <f t="shared" si="19"/>
        <v>0</v>
      </c>
      <c r="H106" s="112"/>
      <c r="I106" s="135"/>
      <c r="M106" s="115">
        <f t="shared" si="17"/>
        <v>0</v>
      </c>
      <c r="N106" s="141"/>
      <c r="O106" s="152"/>
      <c r="P106" s="152"/>
      <c r="Q106" s="152"/>
      <c r="R106" s="152"/>
      <c r="S106" s="118"/>
      <c r="T106" s="119" t="str">
        <f>IF(ISBLANK(S106),"NA",S106)</f>
        <v>NA</v>
      </c>
      <c r="U106" s="119" t="s">
        <v>58</v>
      </c>
      <c r="V106" s="120"/>
      <c r="W106" s="122"/>
      <c r="X106" s="122"/>
      <c r="Y106" s="122"/>
      <c r="Z106" s="122"/>
      <c r="AA106" s="142"/>
      <c r="AB106" s="125"/>
      <c r="AC106" s="125"/>
      <c r="AD106" s="125"/>
      <c r="AE106" s="125"/>
      <c r="AF106" s="126"/>
      <c r="AG106" s="126"/>
      <c r="AH106" s="127" t="str">
        <f t="shared" si="20"/>
        <v>NA</v>
      </c>
      <c r="AI106" s="127" t="s">
        <v>58</v>
      </c>
      <c r="AJ106" s="127">
        <f t="shared" si="21"/>
        <v>0</v>
      </c>
      <c r="AK106" s="127"/>
      <c r="AL106" s="127" t="b">
        <f t="shared" si="22"/>
        <v>1</v>
      </c>
      <c r="AM106" s="112"/>
      <c r="AN106" s="129" t="str">
        <f t="shared" si="18"/>
        <v/>
      </c>
      <c r="AO106" s="144"/>
      <c r="AP106" s="129" t="str">
        <f t="shared" si="23"/>
        <v/>
      </c>
      <c r="AQ106" s="144"/>
      <c r="AR106" s="129" t="str">
        <f t="shared" si="24"/>
        <v/>
      </c>
      <c r="AS106" s="144"/>
      <c r="AT106" s="129" t="str">
        <f t="shared" si="25"/>
        <v/>
      </c>
      <c r="AU106" s="131" t="str">
        <f t="shared" si="29"/>
        <v>NA</v>
      </c>
      <c r="AV106" s="131" t="s">
        <v>58</v>
      </c>
      <c r="AW106" s="131"/>
      <c r="AX106" s="132"/>
      <c r="AY106" s="133">
        <f>'[1]2016_match_seeds'!D103</f>
        <v>0</v>
      </c>
      <c r="AZ106" s="134" t="b">
        <f t="shared" si="27"/>
        <v>1</v>
      </c>
      <c r="BA106" s="135"/>
      <c r="BB106" s="134">
        <f>'[1]2016_match_seeds'!E103</f>
        <v>0</v>
      </c>
      <c r="BC106" s="134">
        <f>'[1]2016_match_seeds'!F103</f>
        <v>0</v>
      </c>
      <c r="BD106" s="135"/>
      <c r="BE106" s="135"/>
      <c r="BF106" s="135"/>
      <c r="BG106" s="136" t="s">
        <v>58</v>
      </c>
      <c r="BH106" s="145"/>
      <c r="BI106" s="153"/>
      <c r="BJ106" s="153"/>
      <c r="BK106" s="153"/>
      <c r="BL106" s="153"/>
      <c r="BM106" s="153"/>
      <c r="BN106" s="153"/>
      <c r="BO106" s="153"/>
    </row>
    <row r="107" spans="1:67" s="114" customFormat="1" ht="15" hidden="1" thickBot="1" x14ac:dyDescent="0.35">
      <c r="A107" s="155">
        <v>138</v>
      </c>
      <c r="B107" s="155"/>
      <c r="C107" s="3"/>
      <c r="D107" s="108">
        <v>42495</v>
      </c>
      <c r="E107" s="19">
        <v>1</v>
      </c>
      <c r="F107" s="135">
        <v>1</v>
      </c>
      <c r="G107" s="111">
        <f t="shared" si="19"/>
        <v>1</v>
      </c>
      <c r="H107" s="156">
        <v>1</v>
      </c>
      <c r="I107" s="3"/>
      <c r="J107" s="3"/>
      <c r="K107" s="3"/>
      <c r="L107" s="3"/>
      <c r="M107" s="115">
        <f t="shared" si="17"/>
        <v>1</v>
      </c>
      <c r="N107" s="157">
        <v>42506</v>
      </c>
      <c r="O107" s="3"/>
      <c r="P107" s="10"/>
      <c r="Q107" s="10"/>
      <c r="R107" s="10"/>
      <c r="S107" s="9"/>
      <c r="T107" s="119">
        <f>N107</f>
        <v>42506</v>
      </c>
      <c r="U107" s="119" t="s">
        <v>47</v>
      </c>
      <c r="V107" s="158"/>
      <c r="W107" s="14"/>
      <c r="X107" s="14">
        <v>0</v>
      </c>
      <c r="Y107" s="13">
        <v>0</v>
      </c>
      <c r="Z107" s="14"/>
      <c r="AA107" s="15" t="s">
        <v>72</v>
      </c>
      <c r="AB107" s="16"/>
      <c r="AC107" s="16" t="s">
        <v>61</v>
      </c>
      <c r="AD107" s="16" t="s">
        <v>61</v>
      </c>
      <c r="AE107" s="16"/>
      <c r="AF107" s="159">
        <v>0</v>
      </c>
      <c r="AG107" s="159"/>
      <c r="AH107" s="148">
        <v>10</v>
      </c>
      <c r="AI107" s="160" t="s">
        <v>47</v>
      </c>
      <c r="AJ107" s="127">
        <f t="shared" si="21"/>
        <v>1</v>
      </c>
      <c r="AK107" s="127"/>
      <c r="AL107" s="127" t="b">
        <f t="shared" si="22"/>
        <v>1</v>
      </c>
      <c r="AM107" s="161">
        <v>20</v>
      </c>
      <c r="AN107" s="129">
        <f t="shared" si="18"/>
        <v>1.9602000000000002</v>
      </c>
      <c r="AO107" s="7"/>
      <c r="AP107" s="129" t="str">
        <f t="shared" si="23"/>
        <v/>
      </c>
      <c r="AQ107" s="7"/>
      <c r="AR107" s="129" t="str">
        <f t="shared" si="24"/>
        <v/>
      </c>
      <c r="AS107" s="7"/>
      <c r="AT107" s="129" t="str">
        <f t="shared" si="25"/>
        <v/>
      </c>
      <c r="AU107" s="131">
        <f t="shared" si="29"/>
        <v>60.356027361673355</v>
      </c>
      <c r="AV107" s="131" t="str">
        <f t="shared" si="26"/>
        <v>ok</v>
      </c>
      <c r="AW107" s="131"/>
      <c r="AX107" s="162"/>
      <c r="AY107" s="26">
        <f>'[1]2016_match_seeds'!D104</f>
        <v>0</v>
      </c>
      <c r="AZ107" s="134" t="b">
        <f t="shared" si="27"/>
        <v>1</v>
      </c>
      <c r="BA107" s="135"/>
      <c r="BB107" s="22">
        <f>'[1]2016_match_seeds'!E104</f>
        <v>0</v>
      </c>
      <c r="BC107" s="22">
        <f>'[1]2016_match_seeds'!F104</f>
        <v>0</v>
      </c>
      <c r="BD107" s="7"/>
      <c r="BE107" s="7"/>
      <c r="BF107" s="7" t="s">
        <v>52</v>
      </c>
      <c r="BG107" s="23">
        <v>1</v>
      </c>
      <c r="BH107" s="28" t="s">
        <v>138</v>
      </c>
      <c r="BI107" s="153"/>
      <c r="BJ107" s="153"/>
      <c r="BK107" s="153"/>
      <c r="BL107" s="153"/>
      <c r="BM107" s="153"/>
      <c r="BN107" s="153"/>
      <c r="BO107" s="153"/>
    </row>
    <row r="108" spans="1:67" s="114" customFormat="1" ht="14.4" hidden="1" x14ac:dyDescent="0.3">
      <c r="A108" s="155">
        <v>211</v>
      </c>
      <c r="B108" s="155"/>
      <c r="C108" s="3"/>
      <c r="D108" s="108">
        <v>42495</v>
      </c>
      <c r="E108" s="19">
        <v>1</v>
      </c>
      <c r="F108" s="135">
        <v>1</v>
      </c>
      <c r="G108" s="111">
        <f t="shared" si="19"/>
        <v>1</v>
      </c>
      <c r="H108" s="20">
        <v>2</v>
      </c>
      <c r="I108" s="3">
        <v>2</v>
      </c>
      <c r="K108" s="3"/>
      <c r="L108" s="3"/>
      <c r="M108" s="115">
        <f t="shared" si="17"/>
        <v>2</v>
      </c>
      <c r="N108" s="157">
        <v>42501</v>
      </c>
      <c r="O108" s="171">
        <v>42504</v>
      </c>
      <c r="P108" s="10"/>
      <c r="Q108" s="10"/>
      <c r="R108" s="10"/>
      <c r="S108" s="9">
        <v>42504</v>
      </c>
      <c r="T108" s="119">
        <f>IF(ISBLANK(S108),"NA",S108)</f>
        <v>42504</v>
      </c>
      <c r="U108" s="119" t="s">
        <v>47</v>
      </c>
      <c r="V108" s="158"/>
      <c r="W108" s="14">
        <v>0</v>
      </c>
      <c r="X108" s="14">
        <v>1</v>
      </c>
      <c r="Y108" s="13">
        <v>4</v>
      </c>
      <c r="Z108" s="14"/>
      <c r="AA108" s="15" t="s">
        <v>72</v>
      </c>
      <c r="AB108" s="16" t="s">
        <v>48</v>
      </c>
      <c r="AC108" s="16" t="s">
        <v>48</v>
      </c>
      <c r="AD108" s="16" t="s">
        <v>48</v>
      </c>
      <c r="AE108" s="16"/>
      <c r="AF108" s="159">
        <v>4</v>
      </c>
      <c r="AG108" s="159"/>
      <c r="AH108" s="127">
        <f t="shared" si="20"/>
        <v>4</v>
      </c>
      <c r="AI108" s="127" t="s">
        <v>47</v>
      </c>
      <c r="AJ108" s="127">
        <v>2</v>
      </c>
      <c r="AK108" s="166">
        <f t="shared" ref="AK108:AK109" si="31">M108</f>
        <v>2</v>
      </c>
      <c r="AL108" s="127" t="b">
        <f t="shared" si="22"/>
        <v>1</v>
      </c>
      <c r="AM108" s="161">
        <v>27</v>
      </c>
      <c r="AN108" s="129">
        <f t="shared" si="18"/>
        <v>2.3592000000000004</v>
      </c>
      <c r="AO108" s="7"/>
      <c r="AP108" s="129" t="str">
        <f t="shared" si="23"/>
        <v/>
      </c>
      <c r="AQ108" s="7"/>
      <c r="AR108" s="129" t="str">
        <f t="shared" si="24"/>
        <v/>
      </c>
      <c r="AS108" s="7"/>
      <c r="AT108" s="129" t="str">
        <f t="shared" si="25"/>
        <v/>
      </c>
      <c r="AU108" s="131">
        <f t="shared" si="29"/>
        <v>236.05497630260629</v>
      </c>
      <c r="AV108" s="131" t="s">
        <v>77</v>
      </c>
      <c r="AW108" s="167" t="s">
        <v>94</v>
      </c>
      <c r="AX108" s="162">
        <v>2</v>
      </c>
      <c r="AY108" s="26">
        <f>'[1]2016_match_seeds'!D105</f>
        <v>2</v>
      </c>
      <c r="AZ108" s="134" t="b">
        <f t="shared" si="27"/>
        <v>1</v>
      </c>
      <c r="BA108" s="135"/>
      <c r="BB108" s="22">
        <f>'[1]2016_match_seeds'!E105</f>
        <v>8</v>
      </c>
      <c r="BC108" s="22">
        <f>'[1]2016_match_seeds'!F105</f>
        <v>4</v>
      </c>
      <c r="BD108" s="7"/>
      <c r="BE108" s="7"/>
      <c r="BF108" s="7"/>
      <c r="BG108" s="23">
        <v>0</v>
      </c>
      <c r="BH108" s="28"/>
      <c r="BI108" s="153"/>
      <c r="BJ108" s="153"/>
      <c r="BK108" s="153"/>
      <c r="BL108" s="153"/>
      <c r="BM108" s="153"/>
      <c r="BN108" s="153"/>
      <c r="BO108" s="153"/>
    </row>
    <row r="109" spans="1:67" s="114" customFormat="1" ht="14.4" hidden="1" x14ac:dyDescent="0.3">
      <c r="A109" s="260">
        <v>212</v>
      </c>
      <c r="B109" s="260"/>
      <c r="C109"/>
      <c r="D109" s="108">
        <v>42495</v>
      </c>
      <c r="E109" s="109">
        <v>1</v>
      </c>
      <c r="F109" s="110">
        <v>1</v>
      </c>
      <c r="G109" s="111">
        <f t="shared" si="19"/>
        <v>1</v>
      </c>
      <c r="H109" s="112">
        <v>3</v>
      </c>
      <c r="I109" s="113">
        <v>3</v>
      </c>
      <c r="J109" s="113">
        <v>5</v>
      </c>
      <c r="M109" s="115">
        <f t="shared" si="17"/>
        <v>5</v>
      </c>
      <c r="N109" s="116">
        <v>42500</v>
      </c>
      <c r="O109" s="117"/>
      <c r="P109" s="117"/>
      <c r="Q109" s="117"/>
      <c r="R109" s="117"/>
      <c r="S109" s="118">
        <v>42498</v>
      </c>
      <c r="T109" s="119">
        <f>IF(ISBLANK(S109),"NA",S109)</f>
        <v>42498</v>
      </c>
      <c r="U109" s="119" t="s">
        <v>47</v>
      </c>
      <c r="V109" s="120"/>
      <c r="W109" s="121" t="s">
        <v>62</v>
      </c>
      <c r="X109" s="121" t="s">
        <v>112</v>
      </c>
      <c r="Y109" s="121" t="s">
        <v>139</v>
      </c>
      <c r="Z109" s="121" t="s">
        <v>140</v>
      </c>
      <c r="AA109" s="123" t="s">
        <v>121</v>
      </c>
      <c r="AB109" s="124" t="s">
        <v>139</v>
      </c>
      <c r="AC109" s="124" t="s">
        <v>139</v>
      </c>
      <c r="AD109" s="124" t="s">
        <v>140</v>
      </c>
      <c r="AE109" s="125"/>
      <c r="AF109" s="138">
        <v>38</v>
      </c>
      <c r="AG109" s="126"/>
      <c r="AH109" s="127">
        <f t="shared" si="20"/>
        <v>38</v>
      </c>
      <c r="AI109" s="127" t="s">
        <v>47</v>
      </c>
      <c r="AJ109" s="127">
        <v>5</v>
      </c>
      <c r="AK109" s="166">
        <f t="shared" si="31"/>
        <v>5</v>
      </c>
      <c r="AL109" s="127" t="b">
        <f t="shared" si="22"/>
        <v>1</v>
      </c>
      <c r="AM109" s="128">
        <v>27</v>
      </c>
      <c r="AN109" s="129">
        <f t="shared" si="18"/>
        <v>2.3592000000000004</v>
      </c>
      <c r="AO109" s="139">
        <v>27</v>
      </c>
      <c r="AP109" s="129">
        <f t="shared" si="23"/>
        <v>2.3592000000000004</v>
      </c>
      <c r="AQ109" s="139">
        <v>27</v>
      </c>
      <c r="AR109" s="129">
        <f t="shared" si="24"/>
        <v>2.3592000000000004</v>
      </c>
      <c r="AS109" s="139">
        <v>27</v>
      </c>
      <c r="AT109" s="129">
        <f t="shared" si="25"/>
        <v>2.3592000000000004</v>
      </c>
      <c r="AU109" s="131">
        <f t="shared" si="29"/>
        <v>590.13744075651573</v>
      </c>
      <c r="AV109" s="131" t="s">
        <v>77</v>
      </c>
      <c r="AW109" s="167" t="s">
        <v>94</v>
      </c>
      <c r="AX109" s="132">
        <v>8</v>
      </c>
      <c r="AY109" s="133">
        <f>'[1]2016_match_seeds'!D106</f>
        <v>8</v>
      </c>
      <c r="AZ109" s="134" t="b">
        <f t="shared" si="27"/>
        <v>1</v>
      </c>
      <c r="BA109" s="135"/>
      <c r="BB109" s="134">
        <f>'[1]2016_match_seeds'!E106</f>
        <v>62</v>
      </c>
      <c r="BC109" s="134">
        <f>'[1]2016_match_seeds'!F106</f>
        <v>13</v>
      </c>
      <c r="BD109" s="135"/>
      <c r="BE109" s="135"/>
      <c r="BF109" s="135"/>
      <c r="BG109" s="136">
        <v>0</v>
      </c>
      <c r="BH109" s="184" t="s">
        <v>141</v>
      </c>
      <c r="BI109" s="29"/>
      <c r="BJ109" s="29"/>
      <c r="BK109" s="29"/>
      <c r="BL109" s="29"/>
      <c r="BM109" s="29"/>
      <c r="BN109" s="153"/>
      <c r="BO109" s="153"/>
    </row>
    <row r="110" spans="1:67" s="114" customFormat="1" ht="14.4" hidden="1" x14ac:dyDescent="0.3">
      <c r="A110" s="241">
        <v>213</v>
      </c>
      <c r="B110" s="241"/>
      <c r="C110"/>
      <c r="D110" s="108">
        <v>42495</v>
      </c>
      <c r="E110" s="233"/>
      <c r="F110" s="110"/>
      <c r="G110" s="111">
        <f t="shared" si="19"/>
        <v>0</v>
      </c>
      <c r="H110" s="112"/>
      <c r="I110" s="135"/>
      <c r="M110" s="115">
        <f t="shared" si="17"/>
        <v>0</v>
      </c>
      <c r="N110" s="141"/>
      <c r="O110" s="117"/>
      <c r="P110" s="117"/>
      <c r="Q110" s="117"/>
      <c r="R110" s="117"/>
      <c r="S110" s="118"/>
      <c r="T110" s="119" t="str">
        <f>IF(ISBLANK(S110),"NA",S110)</f>
        <v>NA</v>
      </c>
      <c r="U110" s="119" t="s">
        <v>58</v>
      </c>
      <c r="V110" s="120"/>
      <c r="W110" s="122"/>
      <c r="X110" s="122"/>
      <c r="Y110" s="122"/>
      <c r="Z110" s="122"/>
      <c r="AA110" s="142"/>
      <c r="AB110" s="125"/>
      <c r="AC110" s="125"/>
      <c r="AD110" s="125"/>
      <c r="AE110" s="125"/>
      <c r="AF110" s="126"/>
      <c r="AG110" s="126"/>
      <c r="AH110" s="127" t="str">
        <f t="shared" si="20"/>
        <v>NA</v>
      </c>
      <c r="AI110" s="127" t="s">
        <v>58</v>
      </c>
      <c r="AJ110" s="127">
        <f t="shared" si="21"/>
        <v>0</v>
      </c>
      <c r="AK110" s="127"/>
      <c r="AL110" s="127" t="b">
        <f t="shared" si="22"/>
        <v>1</v>
      </c>
      <c r="AM110" s="112"/>
      <c r="AN110" s="129" t="str">
        <f t="shared" si="18"/>
        <v/>
      </c>
      <c r="AO110" s="144"/>
      <c r="AP110" s="129" t="str">
        <f t="shared" si="23"/>
        <v/>
      </c>
      <c r="AQ110" s="144"/>
      <c r="AR110" s="129" t="str">
        <f t="shared" si="24"/>
        <v/>
      </c>
      <c r="AS110" s="144"/>
      <c r="AT110" s="129" t="str">
        <f t="shared" si="25"/>
        <v/>
      </c>
      <c r="AU110" s="131" t="str">
        <f t="shared" si="29"/>
        <v>NA</v>
      </c>
      <c r="AV110" s="131" t="s">
        <v>58</v>
      </c>
      <c r="AW110" s="131"/>
      <c r="AX110" s="132"/>
      <c r="AY110" s="133">
        <f>'[1]2016_match_seeds'!D107</f>
        <v>0</v>
      </c>
      <c r="AZ110" s="134" t="b">
        <f t="shared" si="27"/>
        <v>1</v>
      </c>
      <c r="BA110" s="135"/>
      <c r="BB110" s="134">
        <f>'[1]2016_match_seeds'!E107</f>
        <v>0</v>
      </c>
      <c r="BC110" s="134">
        <f>'[1]2016_match_seeds'!F107</f>
        <v>0</v>
      </c>
      <c r="BD110" s="135"/>
      <c r="BE110" s="135"/>
      <c r="BF110" s="135"/>
      <c r="BG110" s="136" t="s">
        <v>58</v>
      </c>
      <c r="BH110" s="145"/>
      <c r="BI110" s="29"/>
      <c r="BJ110" s="29"/>
      <c r="BK110" s="29"/>
      <c r="BL110" s="29"/>
      <c r="BM110" s="29"/>
      <c r="BN110" s="153"/>
      <c r="BO110" s="153"/>
    </row>
    <row r="111" spans="1:67" s="114" customFormat="1" ht="14.4" hidden="1" x14ac:dyDescent="0.3">
      <c r="A111" s="241">
        <v>214</v>
      </c>
      <c r="B111" s="241"/>
      <c r="C111"/>
      <c r="D111" s="108">
        <v>42495</v>
      </c>
      <c r="E111" s="233"/>
      <c r="F111" s="110"/>
      <c r="G111" s="111">
        <f t="shared" si="19"/>
        <v>0</v>
      </c>
      <c r="H111" s="112"/>
      <c r="I111" s="135"/>
      <c r="M111" s="115">
        <f t="shared" si="17"/>
        <v>0</v>
      </c>
      <c r="N111" s="141"/>
      <c r="O111" s="117"/>
      <c r="P111" s="117"/>
      <c r="Q111" s="117"/>
      <c r="R111" s="117"/>
      <c r="S111" s="118"/>
      <c r="T111" s="119" t="str">
        <f>IF(ISBLANK(S111),"NA",S111)</f>
        <v>NA</v>
      </c>
      <c r="U111" s="119" t="s">
        <v>58</v>
      </c>
      <c r="V111" s="120"/>
      <c r="W111" s="122"/>
      <c r="X111" s="122"/>
      <c r="Y111" s="122"/>
      <c r="Z111" s="122"/>
      <c r="AA111" s="142"/>
      <c r="AB111" s="125"/>
      <c r="AC111" s="125"/>
      <c r="AD111" s="125"/>
      <c r="AE111" s="125"/>
      <c r="AF111" s="126"/>
      <c r="AG111" s="126"/>
      <c r="AH111" s="127" t="str">
        <f t="shared" si="20"/>
        <v>NA</v>
      </c>
      <c r="AI111" s="127" t="s">
        <v>58</v>
      </c>
      <c r="AJ111" s="127">
        <f t="shared" si="21"/>
        <v>0</v>
      </c>
      <c r="AK111" s="127"/>
      <c r="AL111" s="127" t="b">
        <f t="shared" si="22"/>
        <v>1</v>
      </c>
      <c r="AM111" s="112"/>
      <c r="AN111" s="129" t="str">
        <f t="shared" si="18"/>
        <v/>
      </c>
      <c r="AO111" s="144"/>
      <c r="AP111" s="129" t="str">
        <f t="shared" si="23"/>
        <v/>
      </c>
      <c r="AQ111" s="144"/>
      <c r="AR111" s="129" t="str">
        <f t="shared" si="24"/>
        <v/>
      </c>
      <c r="AS111" s="144"/>
      <c r="AT111" s="129" t="str">
        <f t="shared" si="25"/>
        <v/>
      </c>
      <c r="AU111" s="131" t="str">
        <f t="shared" si="29"/>
        <v>NA</v>
      </c>
      <c r="AV111" s="131" t="s">
        <v>58</v>
      </c>
      <c r="AW111" s="131"/>
      <c r="AX111" s="132"/>
      <c r="AY111" s="133">
        <f>'[1]2016_match_seeds'!D108</f>
        <v>0</v>
      </c>
      <c r="AZ111" s="134" t="b">
        <f t="shared" si="27"/>
        <v>1</v>
      </c>
      <c r="BA111" s="135"/>
      <c r="BB111" s="134">
        <f>'[1]2016_match_seeds'!E108</f>
        <v>0</v>
      </c>
      <c r="BC111" s="134">
        <f>'[1]2016_match_seeds'!F108</f>
        <v>0</v>
      </c>
      <c r="BD111" s="135"/>
      <c r="BE111" s="135"/>
      <c r="BF111" s="135"/>
      <c r="BG111" s="136" t="s">
        <v>58</v>
      </c>
      <c r="BH111" s="145"/>
      <c r="BI111" s="29"/>
      <c r="BJ111" s="29"/>
      <c r="BK111" s="29"/>
      <c r="BL111" s="29"/>
      <c r="BM111" s="29"/>
      <c r="BN111" s="153"/>
      <c r="BO111" s="153"/>
    </row>
    <row r="112" spans="1:67" s="114" customFormat="1" ht="14.4" hidden="1" x14ac:dyDescent="0.3">
      <c r="A112" s="260">
        <v>215</v>
      </c>
      <c r="B112" s="260"/>
      <c r="C112"/>
      <c r="D112" s="108">
        <v>42495</v>
      </c>
      <c r="E112" s="109">
        <v>1</v>
      </c>
      <c r="F112" s="110">
        <v>1</v>
      </c>
      <c r="G112" s="111">
        <f t="shared" si="19"/>
        <v>1</v>
      </c>
      <c r="H112" s="112">
        <v>1</v>
      </c>
      <c r="I112" s="113">
        <v>1</v>
      </c>
      <c r="M112" s="115">
        <f t="shared" si="17"/>
        <v>1</v>
      </c>
      <c r="N112" s="116">
        <v>42500</v>
      </c>
      <c r="O112" s="117"/>
      <c r="P112" s="117"/>
      <c r="Q112" s="117"/>
      <c r="R112" s="117"/>
      <c r="S112" s="118">
        <v>42498</v>
      </c>
      <c r="T112" s="119">
        <f>IF(ISBLANK(S112),"NA",S112)</f>
        <v>42498</v>
      </c>
      <c r="U112" s="119" t="s">
        <v>47</v>
      </c>
      <c r="V112" s="120"/>
      <c r="W112" s="121" t="s">
        <v>63</v>
      </c>
      <c r="X112" s="121" t="s">
        <v>72</v>
      </c>
      <c r="Y112" s="121" t="s">
        <v>53</v>
      </c>
      <c r="Z112" s="121"/>
      <c r="AA112" s="123" t="s">
        <v>64</v>
      </c>
      <c r="AB112" s="124" t="s">
        <v>53</v>
      </c>
      <c r="AC112" s="124" t="s">
        <v>53</v>
      </c>
      <c r="AD112" s="124" t="s">
        <v>53</v>
      </c>
      <c r="AE112" s="125"/>
      <c r="AF112" s="138">
        <v>12</v>
      </c>
      <c r="AG112" s="126"/>
      <c r="AH112" s="127">
        <f t="shared" si="20"/>
        <v>12</v>
      </c>
      <c r="AI112" s="127" t="s">
        <v>47</v>
      </c>
      <c r="AJ112" s="127">
        <f t="shared" si="21"/>
        <v>1</v>
      </c>
      <c r="AK112" s="127"/>
      <c r="AL112" s="127" t="b">
        <f t="shared" si="22"/>
        <v>1</v>
      </c>
      <c r="AM112" s="128">
        <v>24</v>
      </c>
      <c r="AN112" s="129">
        <f t="shared" si="18"/>
        <v>2.1882000000000001</v>
      </c>
      <c r="AO112" s="130"/>
      <c r="AP112" s="129" t="str">
        <f t="shared" si="23"/>
        <v/>
      </c>
      <c r="AQ112" s="130"/>
      <c r="AR112" s="129" t="str">
        <f t="shared" si="24"/>
        <v/>
      </c>
      <c r="AS112" s="130"/>
      <c r="AT112" s="129" t="str">
        <f t="shared" si="25"/>
        <v/>
      </c>
      <c r="AU112" s="131">
        <f t="shared" si="29"/>
        <v>90.255806328967836</v>
      </c>
      <c r="AV112" s="131" t="str">
        <f t="shared" si="26"/>
        <v>ok</v>
      </c>
      <c r="AW112" s="131"/>
      <c r="AX112" s="132">
        <v>4</v>
      </c>
      <c r="AY112" s="133">
        <f>'[1]2016_match_seeds'!D109</f>
        <v>4</v>
      </c>
      <c r="AZ112" s="134" t="b">
        <f t="shared" si="27"/>
        <v>1</v>
      </c>
      <c r="BA112" s="135"/>
      <c r="BB112" s="134">
        <f>'[1]2016_match_seeds'!E109</f>
        <v>23</v>
      </c>
      <c r="BC112" s="134">
        <f>'[1]2016_match_seeds'!F109</f>
        <v>0</v>
      </c>
      <c r="BD112" s="135"/>
      <c r="BE112" s="135"/>
      <c r="BF112" s="135"/>
      <c r="BG112" s="136">
        <v>0</v>
      </c>
      <c r="BH112" s="145" t="s">
        <v>142</v>
      </c>
      <c r="BI112" s="29"/>
      <c r="BJ112" s="29"/>
      <c r="BK112" s="29"/>
      <c r="BL112" s="29"/>
      <c r="BM112" s="29"/>
      <c r="BN112" s="153"/>
      <c r="BO112" s="153"/>
    </row>
    <row r="113" spans="1:67" s="114" customFormat="1" ht="14.4" x14ac:dyDescent="0.3">
      <c r="A113" s="107">
        <v>216</v>
      </c>
      <c r="B113" s="107"/>
      <c r="C113"/>
      <c r="D113" s="108">
        <v>42495</v>
      </c>
      <c r="E113" s="109">
        <v>1</v>
      </c>
      <c r="F113" s="110">
        <v>1</v>
      </c>
      <c r="G113" s="111">
        <f t="shared" si="19"/>
        <v>1</v>
      </c>
      <c r="H113" s="112"/>
      <c r="I113" s="113">
        <v>2</v>
      </c>
      <c r="M113" s="115">
        <f t="shared" si="17"/>
        <v>2</v>
      </c>
      <c r="N113" s="141"/>
      <c r="O113" s="261">
        <v>42509</v>
      </c>
      <c r="P113" s="261">
        <v>42515</v>
      </c>
      <c r="Q113" s="117">
        <v>42514</v>
      </c>
      <c r="R113" s="117"/>
      <c r="S113" s="118"/>
      <c r="T113" s="119">
        <f>Q113</f>
        <v>42514</v>
      </c>
      <c r="U113" s="119" t="s">
        <v>47</v>
      </c>
      <c r="V113" s="120"/>
      <c r="W113" s="121" t="s">
        <v>61</v>
      </c>
      <c r="X113" s="121" t="s">
        <v>61</v>
      </c>
      <c r="Y113" s="121" t="s">
        <v>61</v>
      </c>
      <c r="Z113" s="121" t="s">
        <v>61</v>
      </c>
      <c r="AA113" s="142"/>
      <c r="AB113" s="124"/>
      <c r="AC113" s="124"/>
      <c r="AD113" s="124"/>
      <c r="AE113" s="124"/>
      <c r="AF113" s="126"/>
      <c r="AG113" s="126">
        <v>5</v>
      </c>
      <c r="AH113" s="127">
        <f t="shared" si="20"/>
        <v>5</v>
      </c>
      <c r="AI113" s="127" t="s">
        <v>47</v>
      </c>
      <c r="AJ113" s="127">
        <f t="shared" si="21"/>
        <v>2</v>
      </c>
      <c r="AK113" s="127"/>
      <c r="AL113" s="127" t="b">
        <f t="shared" si="22"/>
        <v>1</v>
      </c>
      <c r="AM113" s="128">
        <v>29</v>
      </c>
      <c r="AN113" s="129">
        <f t="shared" si="18"/>
        <v>2.4732000000000003</v>
      </c>
      <c r="AO113" s="139">
        <v>29</v>
      </c>
      <c r="AP113" s="129">
        <f t="shared" si="23"/>
        <v>2.4732000000000003</v>
      </c>
      <c r="AQ113" s="139"/>
      <c r="AR113" s="129" t="str">
        <f t="shared" si="24"/>
        <v/>
      </c>
      <c r="AS113" s="139"/>
      <c r="AT113" s="129" t="str">
        <f t="shared" si="25"/>
        <v/>
      </c>
      <c r="AU113" s="131">
        <f t="shared" si="29"/>
        <v>278.63543775950905</v>
      </c>
      <c r="AV113" s="131" t="str">
        <f t="shared" si="26"/>
        <v>ok</v>
      </c>
      <c r="AW113" s="131"/>
      <c r="AX113" s="132"/>
      <c r="AY113" s="133">
        <f>'[1]2016_match_seeds'!D110</f>
        <v>0</v>
      </c>
      <c r="AZ113" s="134" t="b">
        <f t="shared" si="27"/>
        <v>1</v>
      </c>
      <c r="BA113" s="135"/>
      <c r="BB113" s="134">
        <f>'[1]2016_match_seeds'!E110</f>
        <v>0</v>
      </c>
      <c r="BC113" s="134">
        <f>'[1]2016_match_seeds'!F110</f>
        <v>0</v>
      </c>
      <c r="BD113" s="135"/>
      <c r="BE113" s="135"/>
      <c r="BF113" s="135"/>
      <c r="BG113" s="136">
        <v>0.5</v>
      </c>
      <c r="BH113" s="184" t="s">
        <v>143</v>
      </c>
      <c r="BI113" s="29"/>
      <c r="BJ113" s="29"/>
      <c r="BK113" s="29"/>
      <c r="BL113" s="29"/>
      <c r="BM113" s="29"/>
      <c r="BN113" s="153"/>
      <c r="BO113" s="153"/>
    </row>
    <row r="114" spans="1:67" s="114" customFormat="1" ht="14.4" hidden="1" x14ac:dyDescent="0.3">
      <c r="A114" s="155">
        <v>217</v>
      </c>
      <c r="B114" s="155"/>
      <c r="C114" s="3"/>
      <c r="D114" s="108">
        <v>42495</v>
      </c>
      <c r="E114" s="23">
        <v>1</v>
      </c>
      <c r="F114" s="135">
        <v>1</v>
      </c>
      <c r="G114" s="111">
        <f t="shared" si="19"/>
        <v>1</v>
      </c>
      <c r="H114" s="156">
        <v>1</v>
      </c>
      <c r="I114" s="3">
        <v>1</v>
      </c>
      <c r="J114" s="3"/>
      <c r="K114" s="3"/>
      <c r="L114" s="3"/>
      <c r="M114" s="115">
        <f t="shared" si="17"/>
        <v>1</v>
      </c>
      <c r="N114" s="157">
        <v>42507</v>
      </c>
      <c r="O114" s="171">
        <v>42503</v>
      </c>
      <c r="P114" s="10"/>
      <c r="Q114" s="10"/>
      <c r="R114" s="10"/>
      <c r="S114" s="9">
        <v>42502</v>
      </c>
      <c r="T114" s="119">
        <f t="shared" ref="T114:T123" si="32">IF(ISBLANK(S114),"NA",S114)</f>
        <v>42502</v>
      </c>
      <c r="U114" s="119" t="s">
        <v>47</v>
      </c>
      <c r="V114" s="158"/>
      <c r="W114" s="14">
        <v>0</v>
      </c>
      <c r="X114" s="14">
        <v>6</v>
      </c>
      <c r="Y114" s="13">
        <v>11</v>
      </c>
      <c r="Z114" s="14">
        <v>17</v>
      </c>
      <c r="AA114" s="15"/>
      <c r="AB114" s="16" t="s">
        <v>103</v>
      </c>
      <c r="AC114" s="16" t="s">
        <v>54</v>
      </c>
      <c r="AD114" s="16"/>
      <c r="AE114" s="16"/>
      <c r="AF114" s="159">
        <v>17</v>
      </c>
      <c r="AG114" s="159"/>
      <c r="AH114" s="127">
        <f t="shared" si="20"/>
        <v>17</v>
      </c>
      <c r="AI114" s="127" t="s">
        <v>47</v>
      </c>
      <c r="AJ114" s="127">
        <f t="shared" si="21"/>
        <v>1</v>
      </c>
      <c r="AK114" s="127"/>
      <c r="AL114" s="127" t="b">
        <f t="shared" si="22"/>
        <v>1</v>
      </c>
      <c r="AM114" s="161">
        <v>22</v>
      </c>
      <c r="AN114" s="129">
        <f t="shared" si="18"/>
        <v>2.0742000000000003</v>
      </c>
      <c r="AO114" s="7"/>
      <c r="AP114" s="129" t="str">
        <f t="shared" si="23"/>
        <v/>
      </c>
      <c r="AQ114" s="7"/>
      <c r="AR114" s="129" t="str">
        <f t="shared" si="24"/>
        <v/>
      </c>
      <c r="AS114" s="7"/>
      <c r="AT114" s="129" t="str">
        <f t="shared" si="25"/>
        <v/>
      </c>
      <c r="AU114" s="131">
        <f t="shared" si="29"/>
        <v>74.338504856670653</v>
      </c>
      <c r="AV114" s="131" t="str">
        <f t="shared" si="26"/>
        <v>ok</v>
      </c>
      <c r="AW114" s="131"/>
      <c r="AX114" s="162">
        <v>3</v>
      </c>
      <c r="AY114" s="26">
        <f>'[1]2016_match_seeds'!D111</f>
        <v>3</v>
      </c>
      <c r="AZ114" s="134" t="b">
        <f t="shared" si="27"/>
        <v>1</v>
      </c>
      <c r="BA114" s="135"/>
      <c r="BB114" s="22">
        <f>'[1]2016_match_seeds'!E111</f>
        <v>8</v>
      </c>
      <c r="BC114" s="22">
        <f>'[1]2016_match_seeds'!F111</f>
        <v>4</v>
      </c>
      <c r="BD114" s="7"/>
      <c r="BE114" s="7"/>
      <c r="BF114" s="7"/>
      <c r="BG114" s="23">
        <v>0</v>
      </c>
      <c r="BH114" s="28" t="s">
        <v>144</v>
      </c>
      <c r="BI114" s="153"/>
      <c r="BJ114" s="153"/>
      <c r="BK114" s="153"/>
      <c r="BL114" s="153"/>
      <c r="BM114" s="153"/>
      <c r="BN114" s="153"/>
      <c r="BO114" s="153"/>
    </row>
    <row r="115" spans="1:67" s="114" customFormat="1" ht="14.4" hidden="1" x14ac:dyDescent="0.3">
      <c r="A115" s="150">
        <v>219</v>
      </c>
      <c r="B115" s="150"/>
      <c r="D115" s="108">
        <v>42495</v>
      </c>
      <c r="E115" s="135"/>
      <c r="F115" s="262"/>
      <c r="G115" s="111">
        <f t="shared" si="19"/>
        <v>0</v>
      </c>
      <c r="H115" s="112"/>
      <c r="I115" s="135"/>
      <c r="M115" s="115">
        <f t="shared" si="17"/>
        <v>0</v>
      </c>
      <c r="N115" s="141"/>
      <c r="O115" s="152"/>
      <c r="P115" s="152"/>
      <c r="Q115" s="152"/>
      <c r="R115" s="152"/>
      <c r="S115" s="118"/>
      <c r="T115" s="119" t="str">
        <f t="shared" si="32"/>
        <v>NA</v>
      </c>
      <c r="U115" s="119" t="s">
        <v>58</v>
      </c>
      <c r="V115" s="120"/>
      <c r="W115" s="122"/>
      <c r="X115" s="122"/>
      <c r="Y115" s="122"/>
      <c r="Z115" s="122"/>
      <c r="AA115" s="142"/>
      <c r="AB115" s="125"/>
      <c r="AC115" s="125"/>
      <c r="AD115" s="125"/>
      <c r="AE115" s="125"/>
      <c r="AF115" s="126"/>
      <c r="AG115" s="126"/>
      <c r="AH115" s="127" t="str">
        <f t="shared" si="20"/>
        <v>NA</v>
      </c>
      <c r="AI115" s="127" t="s">
        <v>58</v>
      </c>
      <c r="AJ115" s="127">
        <f t="shared" si="21"/>
        <v>0</v>
      </c>
      <c r="AK115" s="127"/>
      <c r="AL115" s="127" t="b">
        <f t="shared" si="22"/>
        <v>1</v>
      </c>
      <c r="AM115" s="112"/>
      <c r="AN115" s="129" t="str">
        <f t="shared" si="18"/>
        <v/>
      </c>
      <c r="AO115" s="144"/>
      <c r="AP115" s="129" t="str">
        <f t="shared" si="23"/>
        <v/>
      </c>
      <c r="AQ115" s="144"/>
      <c r="AR115" s="129" t="str">
        <f t="shared" si="24"/>
        <v/>
      </c>
      <c r="AS115" s="144"/>
      <c r="AT115" s="129" t="str">
        <f t="shared" si="25"/>
        <v/>
      </c>
      <c r="AU115" s="131" t="str">
        <f t="shared" si="29"/>
        <v>NA</v>
      </c>
      <c r="AV115" s="131" t="s">
        <v>58</v>
      </c>
      <c r="AW115" s="131"/>
      <c r="AX115" s="132"/>
      <c r="AY115" s="133">
        <f>'[1]2016_match_seeds'!D112</f>
        <v>0</v>
      </c>
      <c r="AZ115" s="134" t="b">
        <f t="shared" si="27"/>
        <v>1</v>
      </c>
      <c r="BA115" s="135"/>
      <c r="BB115" s="134">
        <f>'[1]2016_match_seeds'!E112</f>
        <v>0</v>
      </c>
      <c r="BC115" s="134">
        <f>'[1]2016_match_seeds'!F112</f>
        <v>0</v>
      </c>
      <c r="BD115" s="135"/>
      <c r="BE115" s="135"/>
      <c r="BF115" s="135"/>
      <c r="BG115" s="136" t="s">
        <v>58</v>
      </c>
      <c r="BH115" s="145"/>
      <c r="BI115" s="153"/>
      <c r="BJ115" s="153"/>
      <c r="BK115" s="153"/>
      <c r="BL115" s="153"/>
      <c r="BM115" s="153"/>
      <c r="BN115" s="153"/>
      <c r="BO115" s="153"/>
    </row>
    <row r="116" spans="1:67" s="114" customFormat="1" ht="14.4" hidden="1" x14ac:dyDescent="0.3">
      <c r="A116" s="155">
        <v>220</v>
      </c>
      <c r="B116" s="155"/>
      <c r="C116" s="3"/>
      <c r="D116" s="108">
        <v>42495</v>
      </c>
      <c r="E116" s="19">
        <v>1</v>
      </c>
      <c r="F116" s="135">
        <v>1</v>
      </c>
      <c r="G116" s="111">
        <f t="shared" si="19"/>
        <v>1</v>
      </c>
      <c r="H116" s="156">
        <v>2</v>
      </c>
      <c r="I116" s="3">
        <v>1</v>
      </c>
      <c r="J116" s="3"/>
      <c r="K116" s="3"/>
      <c r="L116" s="3"/>
      <c r="M116" s="115">
        <f t="shared" si="17"/>
        <v>2</v>
      </c>
      <c r="N116" s="157">
        <v>42499</v>
      </c>
      <c r="O116" s="3"/>
      <c r="P116" s="10"/>
      <c r="Q116" s="10"/>
      <c r="R116" s="10"/>
      <c r="S116" s="9">
        <v>42498</v>
      </c>
      <c r="T116" s="119">
        <f t="shared" si="32"/>
        <v>42498</v>
      </c>
      <c r="U116" s="119" t="s">
        <v>47</v>
      </c>
      <c r="V116" s="158"/>
      <c r="W116" s="14">
        <v>4</v>
      </c>
      <c r="X116" s="14">
        <v>9</v>
      </c>
      <c r="Y116" s="13">
        <v>9</v>
      </c>
      <c r="Z116" s="14"/>
      <c r="AA116" s="15" t="s">
        <v>53</v>
      </c>
      <c r="AB116" s="16" t="s">
        <v>93</v>
      </c>
      <c r="AC116" s="16" t="s">
        <v>88</v>
      </c>
      <c r="AD116" s="16"/>
      <c r="AE116" s="16"/>
      <c r="AF116" s="159">
        <v>9</v>
      </c>
      <c r="AG116" s="159"/>
      <c r="AH116" s="127">
        <f t="shared" si="20"/>
        <v>9</v>
      </c>
      <c r="AI116" s="127" t="s">
        <v>47</v>
      </c>
      <c r="AJ116" s="127">
        <f t="shared" si="21"/>
        <v>1</v>
      </c>
      <c r="AK116" s="166">
        <f>M116</f>
        <v>2</v>
      </c>
      <c r="AL116" s="127" t="b">
        <f t="shared" si="22"/>
        <v>0</v>
      </c>
      <c r="AM116" s="161">
        <v>21</v>
      </c>
      <c r="AN116" s="129">
        <f t="shared" si="18"/>
        <v>2.0171999999999999</v>
      </c>
      <c r="AO116" s="7"/>
      <c r="AP116" s="129" t="str">
        <f t="shared" si="23"/>
        <v/>
      </c>
      <c r="AQ116" s="7"/>
      <c r="AR116" s="129" t="str">
        <f t="shared" si="24"/>
        <v/>
      </c>
      <c r="AS116" s="7"/>
      <c r="AT116" s="129" t="str">
        <f t="shared" si="25"/>
        <v/>
      </c>
      <c r="AU116" s="131">
        <f t="shared" si="29"/>
        <v>67.113068387908129</v>
      </c>
      <c r="AV116" s="131" t="s">
        <v>47</v>
      </c>
      <c r="AW116" s="167"/>
      <c r="AX116" s="162">
        <v>3</v>
      </c>
      <c r="AY116" s="26">
        <f>'[1]2016_match_seeds'!D113</f>
        <v>3</v>
      </c>
      <c r="AZ116" s="134" t="b">
        <f t="shared" si="27"/>
        <v>1</v>
      </c>
      <c r="BA116" s="154" t="s">
        <v>145</v>
      </c>
      <c r="BB116" s="22">
        <f>'[1]2016_match_seeds'!E113</f>
        <v>19</v>
      </c>
      <c r="BC116" s="22">
        <f>'[1]2016_match_seeds'!F113</f>
        <v>7</v>
      </c>
      <c r="BD116" s="7"/>
      <c r="BE116" s="7"/>
      <c r="BF116" s="7"/>
      <c r="BG116" s="23">
        <v>0</v>
      </c>
      <c r="BH116" s="28" t="s">
        <v>146</v>
      </c>
      <c r="BI116" s="153"/>
      <c r="BJ116" s="153"/>
      <c r="BK116" s="153"/>
      <c r="BL116" s="153"/>
      <c r="BM116" s="153"/>
      <c r="BN116" s="153"/>
      <c r="BO116" s="153"/>
    </row>
    <row r="117" spans="1:67" s="114" customFormat="1" ht="14.4" hidden="1" x14ac:dyDescent="0.3">
      <c r="A117" s="165">
        <v>221</v>
      </c>
      <c r="B117" s="165"/>
      <c r="C117" s="3"/>
      <c r="D117" s="108">
        <v>42495</v>
      </c>
      <c r="E117" s="23">
        <v>1</v>
      </c>
      <c r="F117" s="135">
        <v>1</v>
      </c>
      <c r="G117" s="111">
        <f t="shared" si="19"/>
        <v>1</v>
      </c>
      <c r="H117" s="20">
        <v>3</v>
      </c>
      <c r="I117" s="3">
        <v>3</v>
      </c>
      <c r="J117" s="3"/>
      <c r="K117" s="3"/>
      <c r="L117" s="3"/>
      <c r="M117" s="115">
        <f t="shared" si="17"/>
        <v>3</v>
      </c>
      <c r="N117" s="157">
        <v>42499</v>
      </c>
      <c r="O117" s="3"/>
      <c r="P117" s="10"/>
      <c r="Q117" s="10"/>
      <c r="R117" s="10"/>
      <c r="S117" s="9">
        <v>42497</v>
      </c>
      <c r="T117" s="119">
        <f t="shared" si="32"/>
        <v>42497</v>
      </c>
      <c r="U117" s="119" t="s">
        <v>47</v>
      </c>
      <c r="V117" s="158"/>
      <c r="W117" s="14">
        <v>12</v>
      </c>
      <c r="X117" s="14">
        <v>39</v>
      </c>
      <c r="Y117" s="13">
        <v>46</v>
      </c>
      <c r="Z117" s="14">
        <v>54</v>
      </c>
      <c r="AA117" s="15" t="s">
        <v>67</v>
      </c>
      <c r="AB117" s="16" t="s">
        <v>147</v>
      </c>
      <c r="AC117" s="16" t="s">
        <v>148</v>
      </c>
      <c r="AD117" s="16" t="s">
        <v>149</v>
      </c>
      <c r="AE117" s="16" t="s">
        <v>149</v>
      </c>
      <c r="AF117" s="159">
        <v>55</v>
      </c>
      <c r="AG117" s="159"/>
      <c r="AH117" s="127">
        <f t="shared" si="20"/>
        <v>55</v>
      </c>
      <c r="AI117" s="127" t="s">
        <v>47</v>
      </c>
      <c r="AJ117" s="127">
        <f t="shared" si="21"/>
        <v>3</v>
      </c>
      <c r="AK117" s="127"/>
      <c r="AL117" s="127" t="b">
        <f t="shared" si="22"/>
        <v>1</v>
      </c>
      <c r="AM117" s="161">
        <v>25</v>
      </c>
      <c r="AN117" s="129">
        <f t="shared" si="18"/>
        <v>2.2452000000000005</v>
      </c>
      <c r="AO117" s="26">
        <v>25</v>
      </c>
      <c r="AP117" s="129">
        <f t="shared" si="23"/>
        <v>2.2452000000000005</v>
      </c>
      <c r="AQ117" s="26">
        <v>25</v>
      </c>
      <c r="AR117" s="129">
        <f t="shared" si="24"/>
        <v>2.2452000000000005</v>
      </c>
      <c r="AS117" s="26"/>
      <c r="AT117" s="129" t="str">
        <f t="shared" si="25"/>
        <v/>
      </c>
      <c r="AU117" s="131">
        <f t="shared" si="29"/>
        <v>296.93487730829128</v>
      </c>
      <c r="AV117" s="131" t="str">
        <f t="shared" si="26"/>
        <v>ok</v>
      </c>
      <c r="AW117" s="131"/>
      <c r="AX117" s="162">
        <v>7</v>
      </c>
      <c r="AY117" s="26">
        <f>'[1]2016_match_seeds'!D114</f>
        <v>7</v>
      </c>
      <c r="AZ117" s="134" t="b">
        <f t="shared" si="27"/>
        <v>1</v>
      </c>
      <c r="BA117" s="135"/>
      <c r="BB117" s="22">
        <f>'[1]2016_match_seeds'!E114</f>
        <v>32</v>
      </c>
      <c r="BC117" s="22">
        <f>'[1]2016_match_seeds'!F114</f>
        <v>3</v>
      </c>
      <c r="BD117" s="7"/>
      <c r="BE117" s="7"/>
      <c r="BF117" s="7"/>
      <c r="BG117" s="23">
        <v>0</v>
      </c>
      <c r="BH117" s="170" t="s">
        <v>87</v>
      </c>
      <c r="BI117" s="153"/>
      <c r="BJ117" s="153"/>
      <c r="BK117" s="153"/>
      <c r="BL117" s="153"/>
      <c r="BM117" s="153"/>
      <c r="BN117" s="153"/>
      <c r="BO117" s="153"/>
    </row>
    <row r="118" spans="1:67" s="114" customFormat="1" ht="14.4" x14ac:dyDescent="0.3">
      <c r="A118" s="165">
        <v>222</v>
      </c>
      <c r="B118" s="165"/>
      <c r="C118" s="3"/>
      <c r="D118" s="108">
        <v>42495</v>
      </c>
      <c r="E118" s="19">
        <v>1</v>
      </c>
      <c r="F118" s="135">
        <v>1</v>
      </c>
      <c r="G118" s="111">
        <f t="shared" si="19"/>
        <v>1</v>
      </c>
      <c r="H118" s="20">
        <v>1</v>
      </c>
      <c r="I118" s="3">
        <v>1</v>
      </c>
      <c r="J118" s="3"/>
      <c r="K118" s="3">
        <v>2</v>
      </c>
      <c r="L118" s="3"/>
      <c r="M118" s="115">
        <f t="shared" si="17"/>
        <v>2</v>
      </c>
      <c r="N118" s="164"/>
      <c r="O118" s="171">
        <v>42509</v>
      </c>
      <c r="P118" s="10">
        <v>42509</v>
      </c>
      <c r="Q118" s="10">
        <v>42511</v>
      </c>
      <c r="R118" s="10"/>
      <c r="S118" s="9">
        <v>42511</v>
      </c>
      <c r="T118" s="119">
        <f t="shared" si="32"/>
        <v>42511</v>
      </c>
      <c r="U118" s="119" t="s">
        <v>47</v>
      </c>
      <c r="V118" s="158"/>
      <c r="W118" s="14">
        <v>0</v>
      </c>
      <c r="X118" s="14">
        <v>0</v>
      </c>
      <c r="Y118" s="13">
        <v>0</v>
      </c>
      <c r="Z118" s="14">
        <v>4</v>
      </c>
      <c r="AA118" s="15"/>
      <c r="AB118" s="16"/>
      <c r="AC118" s="16" t="s">
        <v>70</v>
      </c>
      <c r="AD118" s="16" t="s">
        <v>48</v>
      </c>
      <c r="AE118" s="16"/>
      <c r="AF118" s="159">
        <v>4</v>
      </c>
      <c r="AG118" s="159"/>
      <c r="AH118" s="127">
        <f t="shared" si="20"/>
        <v>4</v>
      </c>
      <c r="AI118" s="127" t="s">
        <v>47</v>
      </c>
      <c r="AJ118" s="127">
        <f t="shared" si="21"/>
        <v>1</v>
      </c>
      <c r="AK118" s="166">
        <f>M118</f>
        <v>2</v>
      </c>
      <c r="AL118" s="127" t="b">
        <f t="shared" si="22"/>
        <v>0</v>
      </c>
      <c r="AM118" s="161">
        <v>24</v>
      </c>
      <c r="AN118" s="129">
        <f t="shared" si="18"/>
        <v>2.1882000000000001</v>
      </c>
      <c r="AO118" s="7"/>
      <c r="AP118" s="129" t="str">
        <f t="shared" si="23"/>
        <v/>
      </c>
      <c r="AQ118" s="7"/>
      <c r="AR118" s="129" t="str">
        <f t="shared" si="24"/>
        <v/>
      </c>
      <c r="AS118" s="7"/>
      <c r="AT118" s="129" t="str">
        <f t="shared" si="25"/>
        <v/>
      </c>
      <c r="AU118" s="131">
        <f t="shared" si="29"/>
        <v>90.255806328967836</v>
      </c>
      <c r="AV118" s="131" t="s">
        <v>47</v>
      </c>
      <c r="AW118" s="167"/>
      <c r="AX118" s="162">
        <v>6</v>
      </c>
      <c r="AY118" s="26">
        <f>'[1]2016_match_seeds'!D115</f>
        <v>6</v>
      </c>
      <c r="AZ118" s="134" t="b">
        <f t="shared" si="27"/>
        <v>1</v>
      </c>
      <c r="BA118" s="135"/>
      <c r="BB118" s="22">
        <f>'[1]2016_match_seeds'!E115</f>
        <v>18</v>
      </c>
      <c r="BC118" s="22">
        <f>'[1]2016_match_seeds'!F115</f>
        <v>11</v>
      </c>
      <c r="BD118" s="7"/>
      <c r="BE118" s="7"/>
      <c r="BF118" s="7"/>
      <c r="BG118" s="23">
        <v>0.5</v>
      </c>
      <c r="BH118" s="170" t="s">
        <v>150</v>
      </c>
      <c r="BI118" s="153"/>
      <c r="BJ118" s="153"/>
      <c r="BK118" s="153"/>
      <c r="BL118" s="153"/>
      <c r="BM118" s="153"/>
      <c r="BN118" s="153"/>
      <c r="BO118" s="153"/>
    </row>
    <row r="119" spans="1:67" s="114" customFormat="1" ht="14.4" hidden="1" x14ac:dyDescent="0.3">
      <c r="A119" s="150">
        <v>223</v>
      </c>
      <c r="B119" s="150"/>
      <c r="D119" s="108">
        <v>42495</v>
      </c>
      <c r="E119" s="134">
        <v>1</v>
      </c>
      <c r="F119" s="135">
        <v>1</v>
      </c>
      <c r="G119" s="111">
        <f t="shared" si="19"/>
        <v>1</v>
      </c>
      <c r="H119" s="128">
        <v>1</v>
      </c>
      <c r="I119" s="135">
        <v>1</v>
      </c>
      <c r="M119" s="115">
        <f t="shared" si="17"/>
        <v>1</v>
      </c>
      <c r="N119" s="116">
        <v>42504</v>
      </c>
      <c r="O119" s="152">
        <v>42501</v>
      </c>
      <c r="P119" s="152"/>
      <c r="Q119" s="152"/>
      <c r="R119" s="152"/>
      <c r="S119" s="118">
        <v>42501</v>
      </c>
      <c r="T119" s="119">
        <f t="shared" si="32"/>
        <v>42501</v>
      </c>
      <c r="U119" s="119" t="s">
        <v>47</v>
      </c>
      <c r="V119" s="120"/>
      <c r="W119" s="122">
        <v>0</v>
      </c>
      <c r="X119" s="122">
        <v>5</v>
      </c>
      <c r="Y119" s="122">
        <v>10</v>
      </c>
      <c r="Z119" s="122"/>
      <c r="AA119" s="142">
        <v>12</v>
      </c>
      <c r="AB119" s="125">
        <v>10</v>
      </c>
      <c r="AC119" s="125">
        <v>10</v>
      </c>
      <c r="AD119" s="125"/>
      <c r="AE119" s="125"/>
      <c r="AF119" s="138">
        <v>10</v>
      </c>
      <c r="AG119" s="126"/>
      <c r="AH119" s="127">
        <f t="shared" si="20"/>
        <v>10</v>
      </c>
      <c r="AI119" s="127" t="s">
        <v>47</v>
      </c>
      <c r="AJ119" s="127">
        <f t="shared" si="21"/>
        <v>1</v>
      </c>
      <c r="AK119" s="127"/>
      <c r="AL119" s="127" t="b">
        <f t="shared" si="22"/>
        <v>1</v>
      </c>
      <c r="AM119" s="128">
        <v>21</v>
      </c>
      <c r="AN119" s="129">
        <f t="shared" si="18"/>
        <v>2.0171999999999999</v>
      </c>
      <c r="AO119" s="144"/>
      <c r="AP119" s="129" t="str">
        <f t="shared" si="23"/>
        <v/>
      </c>
      <c r="AQ119" s="144"/>
      <c r="AR119" s="129" t="str">
        <f t="shared" si="24"/>
        <v/>
      </c>
      <c r="AS119" s="144"/>
      <c r="AT119" s="129" t="str">
        <f t="shared" si="25"/>
        <v/>
      </c>
      <c r="AU119" s="131">
        <f t="shared" si="29"/>
        <v>67.113068387908129</v>
      </c>
      <c r="AV119" s="131" t="str">
        <f t="shared" si="26"/>
        <v>ok</v>
      </c>
      <c r="AW119" s="131"/>
      <c r="AX119" s="132"/>
      <c r="AY119" s="133">
        <f>'[1]2016_match_seeds'!D116</f>
        <v>0</v>
      </c>
      <c r="AZ119" s="134" t="b">
        <f t="shared" si="27"/>
        <v>1</v>
      </c>
      <c r="BA119" s="135"/>
      <c r="BB119" s="134">
        <f>'[1]2016_match_seeds'!E116</f>
        <v>0</v>
      </c>
      <c r="BC119" s="134">
        <f>'[1]2016_match_seeds'!F116</f>
        <v>0</v>
      </c>
      <c r="BD119" s="135"/>
      <c r="BE119" s="135"/>
      <c r="BF119" s="135"/>
      <c r="BG119" s="136">
        <v>0</v>
      </c>
      <c r="BH119" s="145"/>
      <c r="BI119" s="153"/>
      <c r="BJ119" s="153"/>
      <c r="BK119" s="153"/>
      <c r="BL119" s="153"/>
      <c r="BM119" s="153"/>
      <c r="BN119" s="153"/>
      <c r="BO119" s="153"/>
    </row>
    <row r="120" spans="1:67" s="114" customFormat="1" ht="14.4" hidden="1" x14ac:dyDescent="0.3">
      <c r="A120" s="107">
        <v>224</v>
      </c>
      <c r="B120" s="107"/>
      <c r="C120"/>
      <c r="D120" s="108">
        <v>42495</v>
      </c>
      <c r="E120" s="233"/>
      <c r="F120" s="110"/>
      <c r="G120" s="111">
        <f t="shared" si="19"/>
        <v>0</v>
      </c>
      <c r="H120" s="112"/>
      <c r="I120" s="135"/>
      <c r="M120" s="115">
        <f t="shared" si="17"/>
        <v>0</v>
      </c>
      <c r="N120" s="141"/>
      <c r="O120" s="117"/>
      <c r="P120" s="117"/>
      <c r="Q120" s="117"/>
      <c r="R120" s="117"/>
      <c r="S120" s="118"/>
      <c r="T120" s="119" t="str">
        <f t="shared" si="32"/>
        <v>NA</v>
      </c>
      <c r="U120" s="119" t="s">
        <v>58</v>
      </c>
      <c r="V120" s="120"/>
      <c r="W120" s="122"/>
      <c r="X120" s="122"/>
      <c r="Y120" s="122"/>
      <c r="Z120" s="122"/>
      <c r="AA120" s="142"/>
      <c r="AB120" s="125"/>
      <c r="AC120" s="125"/>
      <c r="AD120" s="125"/>
      <c r="AE120" s="125"/>
      <c r="AF120" s="126"/>
      <c r="AG120" s="126"/>
      <c r="AH120" s="127" t="str">
        <f t="shared" si="20"/>
        <v>NA</v>
      </c>
      <c r="AI120" s="127" t="s">
        <v>58</v>
      </c>
      <c r="AJ120" s="127">
        <f t="shared" si="21"/>
        <v>0</v>
      </c>
      <c r="AK120" s="127"/>
      <c r="AL120" s="127" t="b">
        <f t="shared" si="22"/>
        <v>1</v>
      </c>
      <c r="AM120" s="112"/>
      <c r="AN120" s="129" t="str">
        <f t="shared" si="18"/>
        <v/>
      </c>
      <c r="AO120" s="144"/>
      <c r="AP120" s="129" t="str">
        <f t="shared" si="23"/>
        <v/>
      </c>
      <c r="AQ120" s="144"/>
      <c r="AR120" s="129" t="str">
        <f t="shared" si="24"/>
        <v/>
      </c>
      <c r="AS120" s="144"/>
      <c r="AT120" s="129" t="str">
        <f t="shared" si="25"/>
        <v/>
      </c>
      <c r="AU120" s="131" t="str">
        <f t="shared" si="29"/>
        <v>NA</v>
      </c>
      <c r="AV120" s="131" t="s">
        <v>58</v>
      </c>
      <c r="AW120" s="131"/>
      <c r="AX120" s="132"/>
      <c r="AY120" s="133">
        <f>'[1]2016_match_seeds'!D117</f>
        <v>0</v>
      </c>
      <c r="AZ120" s="134" t="b">
        <f t="shared" si="27"/>
        <v>1</v>
      </c>
      <c r="BA120" s="135"/>
      <c r="BB120" s="134">
        <f>'[1]2016_match_seeds'!E117</f>
        <v>0</v>
      </c>
      <c r="BC120" s="134">
        <f>'[1]2016_match_seeds'!F117</f>
        <v>0</v>
      </c>
      <c r="BD120" s="135"/>
      <c r="BE120" s="135"/>
      <c r="BF120" s="135"/>
      <c r="BG120" s="136" t="s">
        <v>58</v>
      </c>
      <c r="BH120" s="145"/>
      <c r="BI120" s="29"/>
      <c r="BJ120" s="29"/>
      <c r="BK120" s="29"/>
      <c r="BL120" s="29"/>
      <c r="BM120" s="29"/>
      <c r="BN120" s="153"/>
      <c r="BO120" s="153"/>
    </row>
    <row r="121" spans="1:67" s="114" customFormat="1" ht="14.4" hidden="1" x14ac:dyDescent="0.3">
      <c r="A121" s="155">
        <v>225</v>
      </c>
      <c r="B121" s="155"/>
      <c r="C121" s="3"/>
      <c r="D121" s="108">
        <v>42495</v>
      </c>
      <c r="E121" s="19">
        <v>1</v>
      </c>
      <c r="F121" s="6">
        <v>1</v>
      </c>
      <c r="G121" s="111">
        <f t="shared" si="19"/>
        <v>1</v>
      </c>
      <c r="H121" s="179">
        <v>1</v>
      </c>
      <c r="I121" s="3"/>
      <c r="J121" s="3"/>
      <c r="K121" s="3"/>
      <c r="L121" s="3"/>
      <c r="M121" s="115">
        <f t="shared" si="17"/>
        <v>1</v>
      </c>
      <c r="N121" s="157">
        <v>42506</v>
      </c>
      <c r="O121" s="10">
        <v>42504</v>
      </c>
      <c r="P121" s="4">
        <v>42508</v>
      </c>
      <c r="Q121" s="4"/>
      <c r="R121" s="4"/>
      <c r="S121" s="9">
        <v>42507</v>
      </c>
      <c r="T121" s="119">
        <f t="shared" si="32"/>
        <v>42507</v>
      </c>
      <c r="U121" s="119" t="s">
        <v>47</v>
      </c>
      <c r="V121" s="158"/>
      <c r="W121" s="13" t="s">
        <v>61</v>
      </c>
      <c r="X121" s="14" t="s">
        <v>61</v>
      </c>
      <c r="Y121" s="14" t="s">
        <v>62</v>
      </c>
      <c r="Z121" s="14" t="s">
        <v>48</v>
      </c>
      <c r="AA121" s="15"/>
      <c r="AB121" s="16" t="s">
        <v>48</v>
      </c>
      <c r="AC121" s="16" t="s">
        <v>48</v>
      </c>
      <c r="AD121" s="16" t="s">
        <v>48</v>
      </c>
      <c r="AE121" s="16"/>
      <c r="AF121" s="159">
        <v>4</v>
      </c>
      <c r="AG121" s="159"/>
      <c r="AH121" s="127">
        <f t="shared" si="20"/>
        <v>4</v>
      </c>
      <c r="AI121" s="127" t="s">
        <v>47</v>
      </c>
      <c r="AJ121" s="127">
        <f t="shared" si="21"/>
        <v>1</v>
      </c>
      <c r="AK121" s="127"/>
      <c r="AL121" s="127" t="b">
        <f t="shared" si="22"/>
        <v>1</v>
      </c>
      <c r="AM121" s="161">
        <v>24</v>
      </c>
      <c r="AN121" s="129">
        <f t="shared" si="18"/>
        <v>2.1882000000000001</v>
      </c>
      <c r="AO121" s="7"/>
      <c r="AP121" s="129" t="str">
        <f t="shared" si="23"/>
        <v/>
      </c>
      <c r="AQ121" s="7"/>
      <c r="AR121" s="129" t="str">
        <f t="shared" si="24"/>
        <v/>
      </c>
      <c r="AS121" s="7"/>
      <c r="AT121" s="129" t="str">
        <f t="shared" si="25"/>
        <v/>
      </c>
      <c r="AU121" s="131">
        <f t="shared" si="29"/>
        <v>90.255806328967836</v>
      </c>
      <c r="AV121" s="131" t="str">
        <f t="shared" si="26"/>
        <v>ok</v>
      </c>
      <c r="AW121" s="131"/>
      <c r="AX121" s="162"/>
      <c r="AY121" s="26">
        <f>'[1]2016_match_seeds'!D118</f>
        <v>0</v>
      </c>
      <c r="AZ121" s="134" t="b">
        <f t="shared" si="27"/>
        <v>1</v>
      </c>
      <c r="BA121" s="135"/>
      <c r="BB121" s="8">
        <f>'[1]2016_match_seeds'!E118</f>
        <v>0</v>
      </c>
      <c r="BC121" s="8">
        <f>'[1]2016_match_seeds'!F118</f>
        <v>0</v>
      </c>
      <c r="BD121" s="3"/>
      <c r="BE121" s="3"/>
      <c r="BF121" s="3">
        <v>1</v>
      </c>
      <c r="BG121" s="23">
        <v>1</v>
      </c>
      <c r="BH121" s="168" t="s">
        <v>151</v>
      </c>
      <c r="BI121" s="29"/>
      <c r="BJ121" s="29"/>
      <c r="BK121" s="29"/>
      <c r="BL121" s="29"/>
      <c r="BM121" s="29"/>
      <c r="BN121" s="153"/>
      <c r="BO121" s="153"/>
    </row>
    <row r="122" spans="1:67" s="114" customFormat="1" ht="14.4" hidden="1" x14ac:dyDescent="0.3">
      <c r="A122" s="155">
        <v>226</v>
      </c>
      <c r="B122" s="155"/>
      <c r="C122" s="3"/>
      <c r="D122" s="108">
        <v>42495</v>
      </c>
      <c r="E122" s="19">
        <v>1</v>
      </c>
      <c r="F122" s="26">
        <v>1</v>
      </c>
      <c r="G122" s="111">
        <f t="shared" si="19"/>
        <v>1</v>
      </c>
      <c r="H122" s="156">
        <v>1</v>
      </c>
      <c r="I122" s="3">
        <v>1</v>
      </c>
      <c r="J122" s="3"/>
      <c r="K122" s="3"/>
      <c r="L122" s="3"/>
      <c r="M122" s="115">
        <f t="shared" si="17"/>
        <v>1</v>
      </c>
      <c r="N122" s="157">
        <v>42500</v>
      </c>
      <c r="O122" s="10"/>
      <c r="P122" s="10"/>
      <c r="Q122" s="10"/>
      <c r="R122" s="10"/>
      <c r="S122" s="9">
        <v>42498</v>
      </c>
      <c r="T122" s="119">
        <f t="shared" si="32"/>
        <v>42498</v>
      </c>
      <c r="U122" s="119" t="s">
        <v>47</v>
      </c>
      <c r="V122" s="158"/>
      <c r="W122" s="13" t="s">
        <v>70</v>
      </c>
      <c r="X122" s="14" t="s">
        <v>88</v>
      </c>
      <c r="Y122" s="14" t="s">
        <v>89</v>
      </c>
      <c r="Z122" s="14" t="s">
        <v>103</v>
      </c>
      <c r="AA122" s="15" t="s">
        <v>53</v>
      </c>
      <c r="AB122" s="16" t="s">
        <v>103</v>
      </c>
      <c r="AC122" s="16" t="s">
        <v>103</v>
      </c>
      <c r="AD122" s="16" t="s">
        <v>103</v>
      </c>
      <c r="AE122" s="16"/>
      <c r="AF122" s="159">
        <v>14</v>
      </c>
      <c r="AG122" s="159"/>
      <c r="AH122" s="127">
        <f t="shared" si="20"/>
        <v>14</v>
      </c>
      <c r="AI122" s="127" t="s">
        <v>47</v>
      </c>
      <c r="AJ122" s="127">
        <f t="shared" si="21"/>
        <v>1</v>
      </c>
      <c r="AK122" s="127"/>
      <c r="AL122" s="127" t="b">
        <f t="shared" si="22"/>
        <v>1</v>
      </c>
      <c r="AM122" s="161">
        <v>25</v>
      </c>
      <c r="AN122" s="129">
        <f t="shared" si="18"/>
        <v>2.2452000000000005</v>
      </c>
      <c r="AO122" s="7"/>
      <c r="AP122" s="129" t="str">
        <f t="shared" si="23"/>
        <v/>
      </c>
      <c r="AQ122" s="7"/>
      <c r="AR122" s="129" t="str">
        <f t="shared" si="24"/>
        <v/>
      </c>
      <c r="AS122" s="7"/>
      <c r="AT122" s="129" t="str">
        <f t="shared" si="25"/>
        <v/>
      </c>
      <c r="AU122" s="131">
        <f t="shared" si="29"/>
        <v>98.978292436097092</v>
      </c>
      <c r="AV122" s="131" t="str">
        <f t="shared" si="26"/>
        <v>ok</v>
      </c>
      <c r="AW122" s="131"/>
      <c r="AX122" s="162">
        <v>2</v>
      </c>
      <c r="AY122" s="26">
        <f>'[1]2016_match_seeds'!D119</f>
        <v>2</v>
      </c>
      <c r="AZ122" s="134" t="b">
        <f t="shared" si="27"/>
        <v>1</v>
      </c>
      <c r="BA122" s="154"/>
      <c r="BB122" s="8">
        <f>'[1]2016_match_seeds'!E119</f>
        <v>12</v>
      </c>
      <c r="BC122" s="8">
        <f>'[1]2016_match_seeds'!F119</f>
        <v>7</v>
      </c>
      <c r="BD122" s="3"/>
      <c r="BE122" s="3"/>
      <c r="BF122" s="3"/>
      <c r="BG122" s="23">
        <v>0</v>
      </c>
      <c r="BH122" s="28"/>
      <c r="BI122" s="29"/>
      <c r="BJ122" s="29"/>
      <c r="BK122" s="29"/>
      <c r="BL122" s="29"/>
      <c r="BM122" s="29"/>
      <c r="BN122" s="153"/>
      <c r="BO122" s="153"/>
    </row>
    <row r="123" spans="1:67" s="114" customFormat="1" ht="14.4" hidden="1" x14ac:dyDescent="0.3">
      <c r="A123" s="107">
        <v>227</v>
      </c>
      <c r="B123" s="107"/>
      <c r="C123"/>
      <c r="D123" s="108">
        <v>42495</v>
      </c>
      <c r="E123" s="233"/>
      <c r="F123" s="110"/>
      <c r="G123" s="111">
        <f t="shared" si="19"/>
        <v>0</v>
      </c>
      <c r="H123" s="112"/>
      <c r="I123" s="237" t="s">
        <v>90</v>
      </c>
      <c r="M123" s="115">
        <f t="shared" si="17"/>
        <v>0</v>
      </c>
      <c r="N123" s="141"/>
      <c r="O123" s="117"/>
      <c r="P123" s="117"/>
      <c r="Q123" s="117"/>
      <c r="R123" s="117"/>
      <c r="S123" s="118"/>
      <c r="T123" s="119" t="str">
        <f t="shared" si="32"/>
        <v>NA</v>
      </c>
      <c r="U123" s="119" t="s">
        <v>58</v>
      </c>
      <c r="V123" s="120"/>
      <c r="W123" s="122"/>
      <c r="X123" s="122"/>
      <c r="Y123" s="122"/>
      <c r="Z123" s="122"/>
      <c r="AA123" s="142"/>
      <c r="AB123" s="125"/>
      <c r="AC123" s="125"/>
      <c r="AD123" s="125"/>
      <c r="AE123" s="125"/>
      <c r="AF123" s="126"/>
      <c r="AG123" s="126"/>
      <c r="AH123" s="127" t="str">
        <f t="shared" si="20"/>
        <v>NA</v>
      </c>
      <c r="AI123" s="127" t="s">
        <v>58</v>
      </c>
      <c r="AJ123" s="127">
        <f t="shared" si="21"/>
        <v>0</v>
      </c>
      <c r="AK123" s="127"/>
      <c r="AL123" s="127" t="b">
        <f t="shared" si="22"/>
        <v>1</v>
      </c>
      <c r="AM123" s="112"/>
      <c r="AN123" s="129" t="str">
        <f t="shared" si="18"/>
        <v/>
      </c>
      <c r="AO123" s="144"/>
      <c r="AP123" s="129" t="str">
        <f t="shared" si="23"/>
        <v/>
      </c>
      <c r="AQ123" s="144"/>
      <c r="AR123" s="129" t="str">
        <f t="shared" si="24"/>
        <v/>
      </c>
      <c r="AS123" s="144"/>
      <c r="AT123" s="129" t="str">
        <f t="shared" si="25"/>
        <v/>
      </c>
      <c r="AU123" s="131" t="str">
        <f t="shared" si="29"/>
        <v>NA</v>
      </c>
      <c r="AV123" s="131" t="s">
        <v>58</v>
      </c>
      <c r="AW123" s="131"/>
      <c r="AX123" s="132"/>
      <c r="AY123" s="133">
        <f>'[1]2016_match_seeds'!D120</f>
        <v>0</v>
      </c>
      <c r="AZ123" s="134" t="b">
        <f t="shared" si="27"/>
        <v>1</v>
      </c>
      <c r="BA123" s="135"/>
      <c r="BB123" s="134">
        <f>'[1]2016_match_seeds'!E120</f>
        <v>0</v>
      </c>
      <c r="BC123" s="134">
        <f>'[1]2016_match_seeds'!F120</f>
        <v>0</v>
      </c>
      <c r="BD123" s="135"/>
      <c r="BE123" s="135"/>
      <c r="BF123" s="135"/>
      <c r="BG123" s="136" t="s">
        <v>58</v>
      </c>
      <c r="BH123" s="145"/>
      <c r="BI123" s="29"/>
      <c r="BJ123" s="29"/>
      <c r="BK123" s="29"/>
      <c r="BL123" s="29"/>
      <c r="BM123" s="29"/>
      <c r="BN123" s="153"/>
      <c r="BO123" s="153"/>
    </row>
    <row r="124" spans="1:67" s="114" customFormat="1" ht="14.4" x14ac:dyDescent="0.3">
      <c r="A124" s="155">
        <v>228</v>
      </c>
      <c r="B124" s="155"/>
      <c r="C124" s="3"/>
      <c r="D124" s="108">
        <v>42495</v>
      </c>
      <c r="E124" s="19">
        <v>1</v>
      </c>
      <c r="F124" s="6">
        <v>1</v>
      </c>
      <c r="G124" s="111">
        <f t="shared" si="19"/>
        <v>1</v>
      </c>
      <c r="H124" s="156">
        <v>1</v>
      </c>
      <c r="I124" s="3">
        <v>1</v>
      </c>
      <c r="J124" s="3"/>
      <c r="K124" s="3"/>
      <c r="L124" s="3"/>
      <c r="M124" s="115">
        <f t="shared" si="17"/>
        <v>1</v>
      </c>
      <c r="N124" s="157">
        <v>42502</v>
      </c>
      <c r="O124" s="10">
        <v>42501</v>
      </c>
      <c r="P124" s="10"/>
      <c r="Q124" s="10"/>
      <c r="R124" s="10"/>
      <c r="S124" s="9"/>
      <c r="T124" s="119">
        <f>O124</f>
        <v>42501</v>
      </c>
      <c r="U124" s="119" t="s">
        <v>47</v>
      </c>
      <c r="V124" s="158"/>
      <c r="W124" s="13" t="s">
        <v>61</v>
      </c>
      <c r="X124" s="14"/>
      <c r="Y124" s="14"/>
      <c r="Z124" s="14"/>
      <c r="AA124" s="15" t="s">
        <v>49</v>
      </c>
      <c r="AB124" s="16" t="s">
        <v>93</v>
      </c>
      <c r="AC124" s="16"/>
      <c r="AD124" s="16"/>
      <c r="AE124" s="16"/>
      <c r="AF124" s="159"/>
      <c r="AG124" s="159">
        <v>8</v>
      </c>
      <c r="AH124" s="127">
        <f t="shared" si="20"/>
        <v>8</v>
      </c>
      <c r="AI124" s="127" t="s">
        <v>47</v>
      </c>
      <c r="AJ124" s="127">
        <f t="shared" si="21"/>
        <v>1</v>
      </c>
      <c r="AK124" s="127"/>
      <c r="AL124" s="127" t="b">
        <f t="shared" si="22"/>
        <v>1</v>
      </c>
      <c r="AM124" s="161">
        <v>26</v>
      </c>
      <c r="AN124" s="129">
        <f t="shared" si="18"/>
        <v>2.3022</v>
      </c>
      <c r="AO124" s="7"/>
      <c r="AP124" s="129" t="str">
        <f t="shared" si="23"/>
        <v/>
      </c>
      <c r="AQ124" s="7"/>
      <c r="AR124" s="129" t="str">
        <f t="shared" si="24"/>
        <v/>
      </c>
      <c r="AS124" s="7"/>
      <c r="AT124" s="129" t="str">
        <f t="shared" si="25"/>
        <v/>
      </c>
      <c r="AU124" s="131">
        <f t="shared" si="29"/>
        <v>108.23041619294305</v>
      </c>
      <c r="AV124" s="131" t="str">
        <f t="shared" si="26"/>
        <v>ok</v>
      </c>
      <c r="AW124" s="131"/>
      <c r="AX124" s="162"/>
      <c r="AY124" s="26">
        <f>'[1]2016_match_seeds'!D121</f>
        <v>0</v>
      </c>
      <c r="AZ124" s="134" t="b">
        <f t="shared" si="27"/>
        <v>1</v>
      </c>
      <c r="BA124" s="135"/>
      <c r="BB124" s="8">
        <f>'[1]2016_match_seeds'!E121</f>
        <v>0</v>
      </c>
      <c r="BC124" s="8">
        <f>'[1]2016_match_seeds'!F121</f>
        <v>0</v>
      </c>
      <c r="BD124" s="3"/>
      <c r="BE124" s="3"/>
      <c r="BF124" s="3"/>
      <c r="BG124" s="23">
        <v>0.5</v>
      </c>
      <c r="BH124" s="263" t="s">
        <v>152</v>
      </c>
      <c r="BI124" s="29"/>
      <c r="BJ124" s="29"/>
      <c r="BK124" s="29"/>
      <c r="BL124" s="29"/>
      <c r="BM124" s="29"/>
      <c r="BN124" s="153"/>
      <c r="BO124" s="153"/>
    </row>
    <row r="125" spans="1:67" s="114" customFormat="1" ht="14.4" hidden="1" x14ac:dyDescent="0.3">
      <c r="A125" s="150">
        <v>229</v>
      </c>
      <c r="B125" s="150"/>
      <c r="D125" s="108">
        <v>42495</v>
      </c>
      <c r="E125" s="134">
        <v>1</v>
      </c>
      <c r="F125" s="135">
        <v>1</v>
      </c>
      <c r="G125" s="111">
        <f t="shared" si="19"/>
        <v>1</v>
      </c>
      <c r="H125" s="128">
        <v>2</v>
      </c>
      <c r="I125" s="135">
        <v>2</v>
      </c>
      <c r="M125" s="115">
        <f t="shared" si="17"/>
        <v>2</v>
      </c>
      <c r="N125" s="116">
        <v>42501</v>
      </c>
      <c r="O125" s="152"/>
      <c r="P125" s="152"/>
      <c r="Q125" s="152"/>
      <c r="R125" s="152"/>
      <c r="S125" s="118">
        <v>42500</v>
      </c>
      <c r="T125" s="119">
        <f t="shared" ref="T125:T159" si="33">IF(ISBLANK(S125),"NA",S125)</f>
        <v>42500</v>
      </c>
      <c r="U125" s="119" t="s">
        <v>47</v>
      </c>
      <c r="V125" s="120"/>
      <c r="W125" s="122">
        <v>1</v>
      </c>
      <c r="X125" s="122">
        <v>11</v>
      </c>
      <c r="Y125" s="122">
        <v>17</v>
      </c>
      <c r="Z125" s="122"/>
      <c r="AA125" s="142">
        <v>18</v>
      </c>
      <c r="AB125" s="125">
        <v>17</v>
      </c>
      <c r="AC125" s="125">
        <v>17</v>
      </c>
      <c r="AD125" s="125"/>
      <c r="AE125" s="125"/>
      <c r="AF125" s="138">
        <v>17</v>
      </c>
      <c r="AG125" s="126"/>
      <c r="AH125" s="127">
        <f t="shared" si="20"/>
        <v>17</v>
      </c>
      <c r="AI125" s="127" t="s">
        <v>47</v>
      </c>
      <c r="AJ125" s="127">
        <f t="shared" si="21"/>
        <v>2</v>
      </c>
      <c r="AK125" s="127"/>
      <c r="AL125" s="127" t="b">
        <f t="shared" si="22"/>
        <v>1</v>
      </c>
      <c r="AM125" s="128">
        <v>28</v>
      </c>
      <c r="AN125" s="129">
        <f t="shared" si="18"/>
        <v>2.4161999999999999</v>
      </c>
      <c r="AO125" s="139">
        <v>28</v>
      </c>
      <c r="AP125" s="129">
        <f t="shared" si="23"/>
        <v>2.4161999999999999</v>
      </c>
      <c r="AQ125" s="139"/>
      <c r="AR125" s="129" t="str">
        <f t="shared" si="24"/>
        <v/>
      </c>
      <c r="AS125" s="139"/>
      <c r="AT125" s="129" t="str">
        <f t="shared" si="25"/>
        <v/>
      </c>
      <c r="AU125" s="131">
        <f t="shared" si="29"/>
        <v>256.769637725949</v>
      </c>
      <c r="AV125" s="131" t="str">
        <f t="shared" si="26"/>
        <v>ok</v>
      </c>
      <c r="AW125" s="131"/>
      <c r="AX125" s="132">
        <v>5</v>
      </c>
      <c r="AY125" s="133">
        <f>'[1]2016_match_seeds'!D122</f>
        <v>5</v>
      </c>
      <c r="AZ125" s="134" t="b">
        <f t="shared" si="27"/>
        <v>1</v>
      </c>
      <c r="BA125" s="135"/>
      <c r="BB125" s="134">
        <f>'[1]2016_match_seeds'!E122</f>
        <v>24</v>
      </c>
      <c r="BC125" s="134">
        <f>'[1]2016_match_seeds'!F122</f>
        <v>2</v>
      </c>
      <c r="BD125" s="135"/>
      <c r="BE125" s="135"/>
      <c r="BF125" s="135"/>
      <c r="BG125" s="136">
        <v>0</v>
      </c>
      <c r="BH125" s="145"/>
      <c r="BI125" s="153"/>
      <c r="BJ125" s="153"/>
      <c r="BK125" s="153"/>
      <c r="BL125" s="153"/>
      <c r="BM125" s="153"/>
      <c r="BN125" s="153"/>
      <c r="BO125" s="153"/>
    </row>
    <row r="126" spans="1:67" s="114" customFormat="1" ht="14.4" hidden="1" x14ac:dyDescent="0.3">
      <c r="A126" s="150">
        <v>230</v>
      </c>
      <c r="B126" s="150"/>
      <c r="D126" s="108">
        <v>42500</v>
      </c>
      <c r="E126" s="134">
        <v>1</v>
      </c>
      <c r="F126" s="135">
        <v>1</v>
      </c>
      <c r="G126" s="111">
        <f t="shared" si="19"/>
        <v>1</v>
      </c>
      <c r="H126" s="239"/>
      <c r="I126" s="135">
        <v>2</v>
      </c>
      <c r="M126" s="115">
        <f t="shared" si="17"/>
        <v>2</v>
      </c>
      <c r="N126" s="141"/>
      <c r="O126" s="152"/>
      <c r="P126" s="152"/>
      <c r="Q126" s="152"/>
      <c r="R126" s="152"/>
      <c r="S126" s="118">
        <v>42500</v>
      </c>
      <c r="T126" s="119">
        <f t="shared" si="33"/>
        <v>42500</v>
      </c>
      <c r="U126" s="119" t="s">
        <v>47</v>
      </c>
      <c r="V126" s="120"/>
      <c r="W126" s="122">
        <v>1</v>
      </c>
      <c r="X126" s="122">
        <v>11</v>
      </c>
      <c r="Y126" s="122">
        <v>16</v>
      </c>
      <c r="Z126" s="122"/>
      <c r="AA126" s="142"/>
      <c r="AB126" s="125">
        <v>20</v>
      </c>
      <c r="AC126" s="125">
        <v>16</v>
      </c>
      <c r="AD126" s="125">
        <v>16</v>
      </c>
      <c r="AE126" s="125"/>
      <c r="AF126" s="138">
        <v>16</v>
      </c>
      <c r="AG126" s="126"/>
      <c r="AH126" s="127">
        <f t="shared" si="20"/>
        <v>16</v>
      </c>
      <c r="AI126" s="127" t="s">
        <v>47</v>
      </c>
      <c r="AJ126" s="127">
        <f t="shared" si="21"/>
        <v>2</v>
      </c>
      <c r="AK126" s="127"/>
      <c r="AL126" s="127" t="b">
        <f t="shared" si="22"/>
        <v>1</v>
      </c>
      <c r="AM126" s="128">
        <v>28</v>
      </c>
      <c r="AN126" s="129">
        <f t="shared" si="18"/>
        <v>2.4161999999999999</v>
      </c>
      <c r="AO126" s="139">
        <v>28</v>
      </c>
      <c r="AP126" s="129">
        <f t="shared" si="23"/>
        <v>2.4161999999999999</v>
      </c>
      <c r="AQ126" s="139"/>
      <c r="AR126" s="129" t="str">
        <f t="shared" si="24"/>
        <v/>
      </c>
      <c r="AS126" s="139"/>
      <c r="AT126" s="129" t="str">
        <f t="shared" si="25"/>
        <v/>
      </c>
      <c r="AU126" s="131">
        <f t="shared" si="29"/>
        <v>256.769637725949</v>
      </c>
      <c r="AV126" s="131" t="str">
        <f t="shared" si="26"/>
        <v>ok</v>
      </c>
      <c r="AW126" s="131"/>
      <c r="AX126" s="132"/>
      <c r="AY126" s="133">
        <f>'[1]2016_match_seeds'!D123</f>
        <v>0</v>
      </c>
      <c r="AZ126" s="134" t="b">
        <f t="shared" si="27"/>
        <v>1</v>
      </c>
      <c r="BA126" s="135"/>
      <c r="BB126" s="134">
        <f>'[1]2016_match_seeds'!E123</f>
        <v>0</v>
      </c>
      <c r="BC126" s="134">
        <f>'[1]2016_match_seeds'!F123</f>
        <v>0</v>
      </c>
      <c r="BD126" s="135"/>
      <c r="BE126" s="135"/>
      <c r="BF126" s="135">
        <v>1</v>
      </c>
      <c r="BG126" s="136">
        <v>1</v>
      </c>
      <c r="BH126" s="137" t="s">
        <v>153</v>
      </c>
      <c r="BI126" s="153"/>
      <c r="BJ126" s="153"/>
      <c r="BK126" s="153"/>
      <c r="BL126" s="153"/>
      <c r="BM126" s="153"/>
      <c r="BN126" s="153"/>
      <c r="BO126" s="153"/>
    </row>
    <row r="127" spans="1:67" s="114" customFormat="1" ht="14.4" hidden="1" x14ac:dyDescent="0.3">
      <c r="A127" s="150">
        <v>231</v>
      </c>
      <c r="B127" s="150"/>
      <c r="D127" s="108">
        <v>42495</v>
      </c>
      <c r="E127" s="135"/>
      <c r="F127" s="135">
        <v>0</v>
      </c>
      <c r="G127" s="111">
        <f t="shared" si="19"/>
        <v>0</v>
      </c>
      <c r="H127" s="112"/>
      <c r="I127" s="135"/>
      <c r="M127" s="115">
        <f t="shared" si="17"/>
        <v>0</v>
      </c>
      <c r="N127" s="141"/>
      <c r="O127" s="152"/>
      <c r="P127" s="152"/>
      <c r="Q127" s="152"/>
      <c r="R127" s="152"/>
      <c r="S127" s="118"/>
      <c r="T127" s="119" t="str">
        <f t="shared" si="33"/>
        <v>NA</v>
      </c>
      <c r="U127" s="119" t="s">
        <v>58</v>
      </c>
      <c r="V127" s="120"/>
      <c r="W127" s="122"/>
      <c r="X127" s="122"/>
      <c r="Y127" s="122"/>
      <c r="Z127" s="122"/>
      <c r="AA127" s="142"/>
      <c r="AB127" s="125"/>
      <c r="AC127" s="125"/>
      <c r="AD127" s="125"/>
      <c r="AE127" s="125"/>
      <c r="AF127" s="126"/>
      <c r="AG127" s="126"/>
      <c r="AH127" s="127" t="str">
        <f t="shared" si="20"/>
        <v>NA</v>
      </c>
      <c r="AI127" s="127" t="s">
        <v>58</v>
      </c>
      <c r="AJ127" s="127">
        <f t="shared" si="21"/>
        <v>0</v>
      </c>
      <c r="AK127" s="127"/>
      <c r="AL127" s="127" t="b">
        <f t="shared" si="22"/>
        <v>1</v>
      </c>
      <c r="AM127" s="112"/>
      <c r="AN127" s="129" t="str">
        <f t="shared" si="18"/>
        <v/>
      </c>
      <c r="AO127" s="144"/>
      <c r="AP127" s="129" t="str">
        <f t="shared" si="23"/>
        <v/>
      </c>
      <c r="AQ127" s="144"/>
      <c r="AR127" s="129" t="str">
        <f t="shared" si="24"/>
        <v/>
      </c>
      <c r="AS127" s="144"/>
      <c r="AT127" s="129" t="str">
        <f t="shared" si="25"/>
        <v/>
      </c>
      <c r="AU127" s="131" t="str">
        <f t="shared" si="29"/>
        <v>NA</v>
      </c>
      <c r="AV127" s="131" t="s">
        <v>58</v>
      </c>
      <c r="AW127" s="131"/>
      <c r="AX127" s="132"/>
      <c r="AY127" s="133">
        <f>'[1]2016_match_seeds'!D124</f>
        <v>0</v>
      </c>
      <c r="AZ127" s="134" t="b">
        <f t="shared" si="27"/>
        <v>1</v>
      </c>
      <c r="BA127" s="135"/>
      <c r="BB127" s="134">
        <f>'[1]2016_match_seeds'!E124</f>
        <v>0</v>
      </c>
      <c r="BC127" s="134">
        <f>'[1]2016_match_seeds'!F124</f>
        <v>0</v>
      </c>
      <c r="BD127" s="135"/>
      <c r="BE127" s="135"/>
      <c r="BF127" s="135"/>
      <c r="BG127" s="136" t="s">
        <v>58</v>
      </c>
      <c r="BH127" s="145"/>
      <c r="BI127" s="153"/>
      <c r="BJ127" s="153"/>
      <c r="BK127" s="153"/>
      <c r="BL127" s="153"/>
      <c r="BM127" s="153"/>
      <c r="BN127" s="153"/>
      <c r="BO127" s="153"/>
    </row>
    <row r="128" spans="1:67" s="114" customFormat="1" ht="14.4" hidden="1" x14ac:dyDescent="0.3">
      <c r="A128" s="107">
        <v>232</v>
      </c>
      <c r="B128" s="107"/>
      <c r="C128"/>
      <c r="D128" s="108">
        <v>42495</v>
      </c>
      <c r="E128" s="109">
        <v>1</v>
      </c>
      <c r="F128" s="110">
        <v>1</v>
      </c>
      <c r="G128" s="111">
        <f t="shared" si="19"/>
        <v>1</v>
      </c>
      <c r="H128" s="112">
        <v>1</v>
      </c>
      <c r="I128" s="135">
        <v>1</v>
      </c>
      <c r="M128" s="115">
        <f t="shared" si="17"/>
        <v>1</v>
      </c>
      <c r="N128" s="116">
        <v>42504</v>
      </c>
      <c r="O128" s="117">
        <v>42502</v>
      </c>
      <c r="P128" s="117"/>
      <c r="Q128" s="117"/>
      <c r="R128" s="117"/>
      <c r="S128" s="118">
        <v>42501</v>
      </c>
      <c r="T128" s="119">
        <f t="shared" si="33"/>
        <v>42501</v>
      </c>
      <c r="U128" s="119" t="s">
        <v>47</v>
      </c>
      <c r="V128" s="120"/>
      <c r="W128" s="121" t="s">
        <v>61</v>
      </c>
      <c r="X128" s="121" t="s">
        <v>63</v>
      </c>
      <c r="Y128" s="121" t="s">
        <v>63</v>
      </c>
      <c r="Z128" s="121" t="s">
        <v>64</v>
      </c>
      <c r="AA128" s="123" t="s">
        <v>72</v>
      </c>
      <c r="AB128" s="124" t="s">
        <v>64</v>
      </c>
      <c r="AC128" s="124" t="s">
        <v>64</v>
      </c>
      <c r="AD128" s="124" t="s">
        <v>64</v>
      </c>
      <c r="AE128" s="125"/>
      <c r="AF128" s="138">
        <v>7</v>
      </c>
      <c r="AG128" s="126"/>
      <c r="AH128" s="127">
        <f t="shared" si="20"/>
        <v>7</v>
      </c>
      <c r="AI128" s="127" t="s">
        <v>47</v>
      </c>
      <c r="AJ128" s="127">
        <f t="shared" si="21"/>
        <v>1</v>
      </c>
      <c r="AK128" s="127"/>
      <c r="AL128" s="127" t="b">
        <f t="shared" si="22"/>
        <v>1</v>
      </c>
      <c r="AM128" s="128">
        <v>26</v>
      </c>
      <c r="AN128" s="129">
        <f t="shared" si="18"/>
        <v>2.3022</v>
      </c>
      <c r="AO128" s="130"/>
      <c r="AP128" s="129" t="str">
        <f t="shared" si="23"/>
        <v/>
      </c>
      <c r="AQ128" s="130"/>
      <c r="AR128" s="129" t="str">
        <f t="shared" si="24"/>
        <v/>
      </c>
      <c r="AS128" s="130"/>
      <c r="AT128" s="129" t="str">
        <f t="shared" si="25"/>
        <v/>
      </c>
      <c r="AU128" s="131">
        <f t="shared" si="29"/>
        <v>108.23041619294305</v>
      </c>
      <c r="AV128" s="131" t="str">
        <f t="shared" si="26"/>
        <v>ok</v>
      </c>
      <c r="AW128" s="131"/>
      <c r="AX128" s="132">
        <v>4</v>
      </c>
      <c r="AY128" s="133">
        <f>'[1]2016_match_seeds'!D125</f>
        <v>4</v>
      </c>
      <c r="AZ128" s="134" t="b">
        <f t="shared" si="27"/>
        <v>1</v>
      </c>
      <c r="BA128" s="135"/>
      <c r="BB128" s="134">
        <f>'[1]2016_match_seeds'!E125</f>
        <v>23</v>
      </c>
      <c r="BC128" s="134">
        <f>'[1]2016_match_seeds'!F125</f>
        <v>1</v>
      </c>
      <c r="BD128" s="135"/>
      <c r="BE128" s="135"/>
      <c r="BF128" s="135"/>
      <c r="BG128" s="136">
        <v>0</v>
      </c>
      <c r="BH128" s="145"/>
      <c r="BI128" s="29"/>
      <c r="BJ128" s="29"/>
      <c r="BK128" s="29"/>
      <c r="BL128" s="29"/>
      <c r="BM128" s="29"/>
      <c r="BN128" s="153"/>
      <c r="BO128" s="153"/>
    </row>
    <row r="129" spans="1:67" s="185" customFormat="1" ht="14.4" hidden="1" x14ac:dyDescent="0.3">
      <c r="A129" s="241">
        <v>233</v>
      </c>
      <c r="B129" s="241"/>
      <c r="C129"/>
      <c r="D129" s="108">
        <v>42495</v>
      </c>
      <c r="E129" s="109">
        <v>1</v>
      </c>
      <c r="F129" s="110">
        <v>1</v>
      </c>
      <c r="G129" s="111">
        <f t="shared" si="19"/>
        <v>1</v>
      </c>
      <c r="H129" s="112">
        <v>3</v>
      </c>
      <c r="I129" s="135">
        <v>3</v>
      </c>
      <c r="J129" s="114"/>
      <c r="K129" s="114"/>
      <c r="L129" s="114"/>
      <c r="M129" s="115">
        <f t="shared" si="17"/>
        <v>3</v>
      </c>
      <c r="N129" s="116">
        <v>42505</v>
      </c>
      <c r="O129" s="117">
        <v>42504</v>
      </c>
      <c r="P129" s="117"/>
      <c r="Q129" s="117"/>
      <c r="R129" s="117"/>
      <c r="S129" s="118">
        <v>42503</v>
      </c>
      <c r="T129" s="119">
        <f t="shared" si="33"/>
        <v>42503</v>
      </c>
      <c r="U129" s="119" t="s">
        <v>47</v>
      </c>
      <c r="V129" s="120"/>
      <c r="W129" s="121" t="s">
        <v>61</v>
      </c>
      <c r="X129" s="121" t="s">
        <v>79</v>
      </c>
      <c r="Y129" s="121" t="s">
        <v>103</v>
      </c>
      <c r="Z129" s="121" t="s">
        <v>105</v>
      </c>
      <c r="AA129" s="123" t="s">
        <v>104</v>
      </c>
      <c r="AB129" s="124" t="s">
        <v>104</v>
      </c>
      <c r="AC129" s="124" t="s">
        <v>105</v>
      </c>
      <c r="AD129" s="124" t="s">
        <v>154</v>
      </c>
      <c r="AE129" s="124" t="s">
        <v>105</v>
      </c>
      <c r="AF129" s="138">
        <v>26</v>
      </c>
      <c r="AG129" s="126"/>
      <c r="AH129" s="127">
        <f t="shared" si="20"/>
        <v>26</v>
      </c>
      <c r="AI129" s="127" t="s">
        <v>47</v>
      </c>
      <c r="AJ129" s="127">
        <f t="shared" si="21"/>
        <v>3</v>
      </c>
      <c r="AK129" s="127"/>
      <c r="AL129" s="127" t="b">
        <f t="shared" si="22"/>
        <v>1</v>
      </c>
      <c r="AM129" s="128">
        <v>25</v>
      </c>
      <c r="AN129" s="129">
        <f t="shared" si="18"/>
        <v>2.2452000000000005</v>
      </c>
      <c r="AO129" s="139">
        <v>25</v>
      </c>
      <c r="AP129" s="129">
        <f t="shared" si="23"/>
        <v>2.2452000000000005</v>
      </c>
      <c r="AQ129" s="139">
        <v>25</v>
      </c>
      <c r="AR129" s="129">
        <f t="shared" si="24"/>
        <v>2.2452000000000005</v>
      </c>
      <c r="AS129" s="139"/>
      <c r="AT129" s="129" t="str">
        <f t="shared" si="25"/>
        <v/>
      </c>
      <c r="AU129" s="131">
        <f t="shared" si="29"/>
        <v>296.93487730829128</v>
      </c>
      <c r="AV129" s="131" t="str">
        <f t="shared" si="26"/>
        <v>ok</v>
      </c>
      <c r="AW129" s="131"/>
      <c r="AX129" s="132">
        <v>7</v>
      </c>
      <c r="AY129" s="133">
        <f>'[1]2016_match_seeds'!D126</f>
        <v>7</v>
      </c>
      <c r="AZ129" s="134" t="b">
        <f t="shared" si="27"/>
        <v>1</v>
      </c>
      <c r="BA129" s="154"/>
      <c r="BB129" s="134">
        <f>'[1]2016_match_seeds'!E126</f>
        <v>40</v>
      </c>
      <c r="BC129" s="134">
        <f>'[1]2016_match_seeds'!F126</f>
        <v>11</v>
      </c>
      <c r="BD129" s="135"/>
      <c r="BE129" s="135"/>
      <c r="BF129" s="135"/>
      <c r="BG129" s="136">
        <v>0</v>
      </c>
      <c r="BH129" s="184" t="s">
        <v>155</v>
      </c>
      <c r="BI129" s="29"/>
      <c r="BJ129" s="29"/>
      <c r="BK129" s="29"/>
      <c r="BL129" s="29"/>
      <c r="BM129" s="29"/>
      <c r="BN129" s="105"/>
      <c r="BO129" s="105"/>
    </row>
    <row r="130" spans="1:67" ht="14.4" hidden="1" x14ac:dyDescent="0.3">
      <c r="A130" s="236">
        <v>234</v>
      </c>
      <c r="B130" s="165"/>
      <c r="C130" s="3"/>
      <c r="D130" s="108">
        <v>42495</v>
      </c>
      <c r="E130" s="23">
        <v>1</v>
      </c>
      <c r="F130" s="3">
        <v>1</v>
      </c>
      <c r="G130" s="111">
        <f t="shared" si="19"/>
        <v>1</v>
      </c>
      <c r="H130" s="156">
        <v>1</v>
      </c>
      <c r="I130" s="3"/>
      <c r="J130" s="3"/>
      <c r="K130" s="3"/>
      <c r="L130" s="3"/>
      <c r="M130" s="115">
        <f t="shared" si="17"/>
        <v>1</v>
      </c>
      <c r="N130" s="171">
        <v>42507</v>
      </c>
      <c r="O130" s="171">
        <v>42503</v>
      </c>
      <c r="P130" s="10"/>
      <c r="Q130" s="10"/>
      <c r="R130" s="10"/>
      <c r="S130" s="9">
        <v>42502</v>
      </c>
      <c r="T130" s="119">
        <f t="shared" si="33"/>
        <v>42502</v>
      </c>
      <c r="U130" s="119" t="s">
        <v>47</v>
      </c>
      <c r="V130" s="158"/>
      <c r="W130" s="14">
        <v>0</v>
      </c>
      <c r="X130" s="14"/>
      <c r="Y130" s="13">
        <v>2</v>
      </c>
      <c r="Z130" s="14">
        <v>2</v>
      </c>
      <c r="AA130" s="15"/>
      <c r="AB130" s="16" t="s">
        <v>62</v>
      </c>
      <c r="AC130" s="16" t="s">
        <v>62</v>
      </c>
      <c r="AD130" s="16" t="s">
        <v>62</v>
      </c>
      <c r="AE130" s="16" t="s">
        <v>62</v>
      </c>
      <c r="AF130" s="159">
        <v>3</v>
      </c>
      <c r="AG130" s="159"/>
      <c r="AH130" s="127">
        <f t="shared" si="20"/>
        <v>3</v>
      </c>
      <c r="AI130" s="127" t="s">
        <v>47</v>
      </c>
      <c r="AJ130" s="127">
        <f t="shared" si="21"/>
        <v>1</v>
      </c>
      <c r="AK130" s="127"/>
      <c r="AL130" s="127" t="b">
        <f t="shared" si="22"/>
        <v>1</v>
      </c>
      <c r="AM130" s="264">
        <v>21</v>
      </c>
      <c r="AN130" s="129">
        <f t="shared" si="18"/>
        <v>2.0171999999999999</v>
      </c>
      <c r="AP130" s="129" t="str">
        <f t="shared" si="23"/>
        <v/>
      </c>
      <c r="AR130" s="129" t="str">
        <f t="shared" si="24"/>
        <v/>
      </c>
      <c r="AT130" s="129" t="str">
        <f t="shared" si="25"/>
        <v/>
      </c>
      <c r="AU130" s="131">
        <f t="shared" si="29"/>
        <v>67.113068387908129</v>
      </c>
      <c r="AV130" s="131" t="str">
        <f t="shared" si="26"/>
        <v>ok</v>
      </c>
      <c r="AW130" s="131"/>
      <c r="AX130" s="162">
        <v>2</v>
      </c>
      <c r="AY130" s="26">
        <f>'[1]2016_match_seeds'!D127</f>
        <v>2</v>
      </c>
      <c r="AZ130" s="134" t="b">
        <f t="shared" si="27"/>
        <v>1</v>
      </c>
      <c r="BA130" s="135"/>
      <c r="BB130" s="22">
        <f>'[1]2016_match_seeds'!E127</f>
        <v>13</v>
      </c>
      <c r="BC130" s="22">
        <f>'[1]2016_match_seeds'!F127</f>
        <v>1</v>
      </c>
      <c r="BD130" s="7"/>
      <c r="BE130" s="7"/>
      <c r="BF130" s="7"/>
      <c r="BG130" s="23">
        <v>0</v>
      </c>
      <c r="BH130" s="170" t="s">
        <v>156</v>
      </c>
      <c r="BI130" s="153"/>
      <c r="BJ130" s="153"/>
      <c r="BK130" s="153"/>
      <c r="BL130" s="153"/>
      <c r="BM130" s="153"/>
    </row>
    <row r="131" spans="1:67" ht="14.4" hidden="1" x14ac:dyDescent="0.3">
      <c r="A131" s="107">
        <v>235</v>
      </c>
      <c r="B131" s="107"/>
      <c r="D131" s="108">
        <v>42495</v>
      </c>
      <c r="E131" s="233"/>
      <c r="F131" s="110"/>
      <c r="G131" s="111">
        <f t="shared" si="19"/>
        <v>0</v>
      </c>
      <c r="H131" s="112"/>
      <c r="I131" s="135"/>
      <c r="J131" s="114"/>
      <c r="K131" s="114"/>
      <c r="L131" s="114"/>
      <c r="M131" s="115">
        <f t="shared" si="17"/>
        <v>0</v>
      </c>
      <c r="N131" s="141"/>
      <c r="O131" s="117"/>
      <c r="P131" s="117"/>
      <c r="Q131" s="117"/>
      <c r="R131" s="117"/>
      <c r="S131" s="118"/>
      <c r="T131" s="119" t="str">
        <f t="shared" si="33"/>
        <v>NA</v>
      </c>
      <c r="U131" s="119" t="s">
        <v>58</v>
      </c>
      <c r="V131" s="120"/>
      <c r="W131" s="122"/>
      <c r="X131" s="122"/>
      <c r="Y131" s="122"/>
      <c r="Z131" s="122"/>
      <c r="AA131" s="142"/>
      <c r="AB131" s="125"/>
      <c r="AC131" s="125"/>
      <c r="AD131" s="125"/>
      <c r="AE131" s="125"/>
      <c r="AF131" s="126"/>
      <c r="AG131" s="126"/>
      <c r="AH131" s="127" t="str">
        <f t="shared" si="20"/>
        <v>NA</v>
      </c>
      <c r="AI131" s="127" t="s">
        <v>58</v>
      </c>
      <c r="AJ131" s="127">
        <f t="shared" si="21"/>
        <v>0</v>
      </c>
      <c r="AK131" s="127"/>
      <c r="AL131" s="127" t="b">
        <f t="shared" si="22"/>
        <v>1</v>
      </c>
      <c r="AM131" s="112"/>
      <c r="AN131" s="129" t="str">
        <f t="shared" si="18"/>
        <v/>
      </c>
      <c r="AO131" s="144"/>
      <c r="AP131" s="129" t="str">
        <f t="shared" si="23"/>
        <v/>
      </c>
      <c r="AQ131" s="144"/>
      <c r="AR131" s="129" t="str">
        <f t="shared" si="24"/>
        <v/>
      </c>
      <c r="AS131" s="144"/>
      <c r="AT131" s="129" t="str">
        <f t="shared" si="25"/>
        <v/>
      </c>
      <c r="AU131" s="131" t="str">
        <f t="shared" si="29"/>
        <v>NA</v>
      </c>
      <c r="AV131" s="131" t="s">
        <v>58</v>
      </c>
      <c r="AW131" s="131"/>
      <c r="AY131" s="133">
        <f>'[1]2016_match_seeds'!D128</f>
        <v>0</v>
      </c>
      <c r="AZ131" s="134" t="b">
        <f t="shared" si="27"/>
        <v>1</v>
      </c>
      <c r="BA131" s="135"/>
      <c r="BB131" s="134">
        <f>'[1]2016_match_seeds'!E128</f>
        <v>0</v>
      </c>
      <c r="BC131" s="134">
        <f>'[1]2016_match_seeds'!F128</f>
        <v>0</v>
      </c>
      <c r="BF131" s="135"/>
      <c r="BG131" s="136" t="s">
        <v>58</v>
      </c>
      <c r="BH131" s="145"/>
    </row>
    <row r="132" spans="1:67" ht="14.4" hidden="1" x14ac:dyDescent="0.3">
      <c r="A132" s="107">
        <v>236</v>
      </c>
      <c r="B132" s="107"/>
      <c r="D132" s="108">
        <v>42495</v>
      </c>
      <c r="E132" s="109">
        <v>1</v>
      </c>
      <c r="F132" s="110">
        <v>1</v>
      </c>
      <c r="G132" s="111">
        <f t="shared" si="19"/>
        <v>1</v>
      </c>
      <c r="H132" s="146">
        <v>1</v>
      </c>
      <c r="I132" s="135">
        <v>1</v>
      </c>
      <c r="J132" s="114"/>
      <c r="K132" s="114"/>
      <c r="L132" s="114"/>
      <c r="M132" s="115">
        <f t="shared" si="17"/>
        <v>1</v>
      </c>
      <c r="N132" s="116">
        <v>42500</v>
      </c>
      <c r="O132" s="117"/>
      <c r="P132" s="117"/>
      <c r="Q132" s="117"/>
      <c r="R132" s="117"/>
      <c r="S132" s="118">
        <v>42498</v>
      </c>
      <c r="T132" s="119">
        <f t="shared" si="33"/>
        <v>42498</v>
      </c>
      <c r="U132" s="119" t="s">
        <v>47</v>
      </c>
      <c r="V132" s="120"/>
      <c r="W132" s="122">
        <v>4</v>
      </c>
      <c r="X132" s="122">
        <v>11</v>
      </c>
      <c r="Y132" s="122">
        <v>14</v>
      </c>
      <c r="Z132" s="122">
        <v>16</v>
      </c>
      <c r="AA132" s="142">
        <v>15</v>
      </c>
      <c r="AB132" s="125">
        <v>15</v>
      </c>
      <c r="AC132" s="125">
        <v>16</v>
      </c>
      <c r="AD132" s="125">
        <v>16</v>
      </c>
      <c r="AE132" s="125"/>
      <c r="AF132" s="126">
        <v>16</v>
      </c>
      <c r="AG132" s="126"/>
      <c r="AH132" s="127">
        <f t="shared" si="20"/>
        <v>16</v>
      </c>
      <c r="AI132" s="127" t="s">
        <v>47</v>
      </c>
      <c r="AJ132" s="127">
        <f t="shared" si="21"/>
        <v>1</v>
      </c>
      <c r="AK132" s="127"/>
      <c r="AL132" s="127" t="b">
        <f t="shared" si="22"/>
        <v>1</v>
      </c>
      <c r="AM132" s="146">
        <v>22</v>
      </c>
      <c r="AN132" s="129">
        <f t="shared" si="18"/>
        <v>2.0742000000000003</v>
      </c>
      <c r="AO132" s="144"/>
      <c r="AP132" s="129" t="str">
        <f t="shared" si="23"/>
        <v/>
      </c>
      <c r="AQ132" s="144"/>
      <c r="AR132" s="129" t="str">
        <f t="shared" si="24"/>
        <v/>
      </c>
      <c r="AS132" s="144"/>
      <c r="AT132" s="129" t="str">
        <f t="shared" si="25"/>
        <v/>
      </c>
      <c r="AU132" s="131">
        <f t="shared" si="29"/>
        <v>74.338504856670653</v>
      </c>
      <c r="AV132" s="131" t="str">
        <f t="shared" si="26"/>
        <v>ok</v>
      </c>
      <c r="AW132" s="131"/>
      <c r="AX132" s="132">
        <v>3</v>
      </c>
      <c r="AY132" s="133">
        <f>'[1]2016_match_seeds'!D129</f>
        <v>3</v>
      </c>
      <c r="AZ132" s="134" t="b">
        <f t="shared" si="27"/>
        <v>1</v>
      </c>
      <c r="BA132" s="135"/>
      <c r="BB132" s="134">
        <f>'[1]2016_match_seeds'!E129</f>
        <v>16</v>
      </c>
      <c r="BC132" s="134">
        <f>'[1]2016_match_seeds'!F129</f>
        <v>11</v>
      </c>
      <c r="BF132" s="135"/>
      <c r="BG132" s="136">
        <v>0</v>
      </c>
      <c r="BH132" s="145"/>
    </row>
    <row r="133" spans="1:67" ht="14.4" hidden="1" x14ac:dyDescent="0.3">
      <c r="A133" s="155">
        <v>237</v>
      </c>
      <c r="B133" s="155"/>
      <c r="C133" s="3"/>
      <c r="D133" s="108">
        <v>42495</v>
      </c>
      <c r="E133" s="19">
        <v>1</v>
      </c>
      <c r="F133" s="169">
        <v>1</v>
      </c>
      <c r="G133" s="111">
        <f t="shared" si="19"/>
        <v>1</v>
      </c>
      <c r="H133" s="156">
        <v>1</v>
      </c>
      <c r="I133" s="3">
        <v>2</v>
      </c>
      <c r="J133" s="3"/>
      <c r="K133" s="3"/>
      <c r="L133" s="3"/>
      <c r="M133" s="115">
        <f t="shared" ref="M133:M174" si="34">MAX(H133:L133)</f>
        <v>2</v>
      </c>
      <c r="N133" s="157">
        <v>42505</v>
      </c>
      <c r="O133" s="10">
        <v>42502</v>
      </c>
      <c r="P133" s="4"/>
      <c r="Q133" s="4"/>
      <c r="R133" s="4"/>
      <c r="S133" s="10">
        <v>42502</v>
      </c>
      <c r="T133" s="119">
        <f t="shared" si="33"/>
        <v>42502</v>
      </c>
      <c r="U133" s="119" t="s">
        <v>47</v>
      </c>
      <c r="V133" s="158"/>
      <c r="W133" s="13" t="s">
        <v>61</v>
      </c>
      <c r="X133" s="14" t="s">
        <v>48</v>
      </c>
      <c r="Y133" s="14" t="s">
        <v>64</v>
      </c>
      <c r="Z133" s="14" t="s">
        <v>93</v>
      </c>
      <c r="AA133" s="15" t="s">
        <v>93</v>
      </c>
      <c r="AB133" s="16" t="s">
        <v>93</v>
      </c>
      <c r="AC133" s="16" t="s">
        <v>93</v>
      </c>
      <c r="AD133" s="16" t="s">
        <v>93</v>
      </c>
      <c r="AE133" s="16"/>
      <c r="AF133" s="159">
        <v>8</v>
      </c>
      <c r="AG133" s="159"/>
      <c r="AH133" s="127">
        <f t="shared" si="20"/>
        <v>8</v>
      </c>
      <c r="AI133" s="127" t="s">
        <v>47</v>
      </c>
      <c r="AJ133" s="127">
        <v>2</v>
      </c>
      <c r="AK133" s="166">
        <f>M133</f>
        <v>2</v>
      </c>
      <c r="AL133" s="127" t="b">
        <f t="shared" si="22"/>
        <v>1</v>
      </c>
      <c r="AM133" s="161">
        <v>28</v>
      </c>
      <c r="AN133" s="129">
        <f t="shared" ref="AN133:AN174" si="35">IF(ISBLANK(AM133)=TRUE,"",0.0057*AM133*10+0.8202)</f>
        <v>2.4161999999999999</v>
      </c>
      <c r="AO133" s="7"/>
      <c r="AP133" s="129" t="str">
        <f t="shared" si="23"/>
        <v/>
      </c>
      <c r="AQ133" s="7"/>
      <c r="AR133" s="129" t="str">
        <f t="shared" si="24"/>
        <v/>
      </c>
      <c r="AS133" s="7"/>
      <c r="AT133" s="129" t="str">
        <f t="shared" si="25"/>
        <v/>
      </c>
      <c r="AU133" s="131">
        <f t="shared" si="29"/>
        <v>256.769637725949</v>
      </c>
      <c r="AV133" s="131" t="s">
        <v>77</v>
      </c>
      <c r="AW133" s="167" t="s">
        <v>94</v>
      </c>
      <c r="AX133" s="162">
        <v>5</v>
      </c>
      <c r="AY133" s="26">
        <f>'[1]2016_match_seeds'!D130</f>
        <v>5</v>
      </c>
      <c r="AZ133" s="134" t="b">
        <f t="shared" si="27"/>
        <v>1</v>
      </c>
      <c r="BA133" s="135"/>
      <c r="BB133" s="8">
        <f>'[1]2016_match_seeds'!E130</f>
        <v>32</v>
      </c>
      <c r="BC133" s="8">
        <f>'[1]2016_match_seeds'!F130</f>
        <v>14</v>
      </c>
      <c r="BD133" s="3"/>
      <c r="BE133" s="3"/>
      <c r="BF133" s="3"/>
      <c r="BG133" s="23">
        <v>0</v>
      </c>
      <c r="BH133" s="28"/>
    </row>
    <row r="134" spans="1:67" s="114" customFormat="1" ht="14.4" hidden="1" x14ac:dyDescent="0.3">
      <c r="A134" s="155">
        <v>238</v>
      </c>
      <c r="B134" s="155"/>
      <c r="C134" s="265"/>
      <c r="D134" s="108">
        <v>42495</v>
      </c>
      <c r="E134" s="19">
        <v>1</v>
      </c>
      <c r="F134" s="26">
        <v>1</v>
      </c>
      <c r="G134" s="111">
        <f t="shared" ref="G134:G174" si="36">IF(F134=1,1,0)</f>
        <v>1</v>
      </c>
      <c r="H134" s="180">
        <v>2</v>
      </c>
      <c r="I134" s="3">
        <v>2</v>
      </c>
      <c r="J134" s="3"/>
      <c r="K134" s="3"/>
      <c r="L134" s="3"/>
      <c r="M134" s="115">
        <f t="shared" si="34"/>
        <v>2</v>
      </c>
      <c r="N134" s="171">
        <v>42505</v>
      </c>
      <c r="O134" s="10">
        <v>42510</v>
      </c>
      <c r="P134" s="10">
        <v>42512</v>
      </c>
      <c r="Q134" s="10">
        <v>42515</v>
      </c>
      <c r="R134" s="10"/>
      <c r="S134" s="10">
        <v>42514</v>
      </c>
      <c r="T134" s="119">
        <f t="shared" si="33"/>
        <v>42514</v>
      </c>
      <c r="U134" s="209" t="s">
        <v>47</v>
      </c>
      <c r="V134" s="14"/>
      <c r="W134" s="13" t="s">
        <v>61</v>
      </c>
      <c r="X134" s="14" t="s">
        <v>61</v>
      </c>
      <c r="Y134" s="14" t="s">
        <v>61</v>
      </c>
      <c r="Z134" s="14" t="s">
        <v>52</v>
      </c>
      <c r="AA134" s="16" t="s">
        <v>70</v>
      </c>
      <c r="AB134" s="16" t="s">
        <v>63</v>
      </c>
      <c r="AC134" s="16" t="s">
        <v>70</v>
      </c>
      <c r="AD134" s="16" t="s">
        <v>70</v>
      </c>
      <c r="AE134" s="16" t="s">
        <v>70</v>
      </c>
      <c r="AF134" s="18">
        <v>2</v>
      </c>
      <c r="AG134" s="18"/>
      <c r="AH134" s="127">
        <f t="shared" ref="AH134:AH174" si="37">IF(F134=1,MAX(AF134:AG134),"NA")</f>
        <v>2</v>
      </c>
      <c r="AI134" s="160" t="s">
        <v>47</v>
      </c>
      <c r="AJ134" s="127">
        <f t="shared" ref="AJ134:AJ174" si="38">(8-COUNTBLANK(AM134:AT134))/2</f>
        <v>2</v>
      </c>
      <c r="AK134" s="127"/>
      <c r="AL134" s="127" t="b">
        <f t="shared" ref="AL134:AL174" si="39">AJ134=M134</f>
        <v>1</v>
      </c>
      <c r="AM134" s="26">
        <v>27</v>
      </c>
      <c r="AN134" s="129">
        <f t="shared" si="35"/>
        <v>2.3592000000000004</v>
      </c>
      <c r="AO134" s="26">
        <v>27</v>
      </c>
      <c r="AP134" s="129">
        <f t="shared" ref="AP134:AP174" si="40">IF(ISBLANK(AO134)=TRUE,"",0.0057*AO134*10+0.8202)</f>
        <v>2.3592000000000004</v>
      </c>
      <c r="AQ134" s="26"/>
      <c r="AR134" s="129" t="str">
        <f t="shared" ref="AR134:AR174" si="41">IF(ISBLANK(AQ134)=TRUE,"",0.0057*AQ134*10+0.8202)</f>
        <v/>
      </c>
      <c r="AS134" s="26"/>
      <c r="AT134" s="129" t="str">
        <f t="shared" ref="AT134:AT174" si="42">IF(ISBLANK(AS134)=TRUE,"",0.0057*AS134*10+0.8202)</f>
        <v/>
      </c>
      <c r="AU134" s="131">
        <f t="shared" si="29"/>
        <v>236.05497630260629</v>
      </c>
      <c r="AV134" s="131" t="str">
        <f t="shared" ref="AV134:AV174" si="43">IF(AL134=TRUE,"ok","")</f>
        <v>ok</v>
      </c>
      <c r="AW134" s="131"/>
      <c r="AX134" s="26"/>
      <c r="AY134" s="26">
        <f>'[1]2016_match_seeds'!D131</f>
        <v>0</v>
      </c>
      <c r="AZ134" s="134" t="b">
        <f t="shared" ref="AZ134:AZ174" si="44">AX134=AY134</f>
        <v>1</v>
      </c>
      <c r="BA134" s="135"/>
      <c r="BB134" s="8">
        <f>'[1]2016_match_seeds'!E131</f>
        <v>0</v>
      </c>
      <c r="BC134" s="8">
        <f>'[1]2016_match_seeds'!F131</f>
        <v>0</v>
      </c>
      <c r="BD134" s="3"/>
      <c r="BE134" s="3"/>
      <c r="BF134" s="3"/>
      <c r="BG134" s="23">
        <v>0</v>
      </c>
      <c r="BH134" s="236" t="s">
        <v>157</v>
      </c>
      <c r="BI134" s="29"/>
      <c r="BJ134" s="29"/>
      <c r="BK134" s="29"/>
      <c r="BL134" s="29"/>
      <c r="BM134" s="29"/>
      <c r="BN134" s="153"/>
      <c r="BO134" s="153"/>
    </row>
    <row r="135" spans="1:67" s="185" customFormat="1" ht="14.4" hidden="1" x14ac:dyDescent="0.3">
      <c r="A135" s="266">
        <v>240</v>
      </c>
      <c r="B135" s="266"/>
      <c r="D135" s="188">
        <v>42495</v>
      </c>
      <c r="E135" s="190"/>
      <c r="F135" s="190">
        <v>0</v>
      </c>
      <c r="G135" s="111">
        <f t="shared" si="36"/>
        <v>0</v>
      </c>
      <c r="H135" s="191"/>
      <c r="I135" s="190">
        <v>1</v>
      </c>
      <c r="M135" s="115">
        <f t="shared" si="34"/>
        <v>1</v>
      </c>
      <c r="N135" s="267"/>
      <c r="O135" s="193">
        <v>42505</v>
      </c>
      <c r="P135" s="193">
        <v>42507</v>
      </c>
      <c r="Q135" s="193"/>
      <c r="R135" s="193"/>
      <c r="S135" s="194">
        <v>42506</v>
      </c>
      <c r="T135" s="119">
        <f t="shared" si="33"/>
        <v>42506</v>
      </c>
      <c r="U135" s="119" t="s">
        <v>47</v>
      </c>
      <c r="V135" s="195"/>
      <c r="W135" s="196" t="s">
        <v>61</v>
      </c>
      <c r="X135" s="196" t="s">
        <v>61</v>
      </c>
      <c r="Y135" s="196" t="s">
        <v>70</v>
      </c>
      <c r="Z135" s="196" t="s">
        <v>62</v>
      </c>
      <c r="AA135" s="230"/>
      <c r="AB135" s="199" t="s">
        <v>70</v>
      </c>
      <c r="AC135" s="199" t="s">
        <v>62</v>
      </c>
      <c r="AD135" s="199" t="s">
        <v>62</v>
      </c>
      <c r="AE135" s="200"/>
      <c r="AF135" s="201">
        <v>3</v>
      </c>
      <c r="AG135" s="202"/>
      <c r="AH135" s="127" t="str">
        <f t="shared" si="37"/>
        <v>NA</v>
      </c>
      <c r="AI135" s="127" t="s">
        <v>58</v>
      </c>
      <c r="AJ135" s="127">
        <f t="shared" si="38"/>
        <v>1</v>
      </c>
      <c r="AK135" s="127"/>
      <c r="AL135" s="127" t="b">
        <f t="shared" si="39"/>
        <v>1</v>
      </c>
      <c r="AM135" s="203">
        <v>21</v>
      </c>
      <c r="AN135" s="129">
        <f t="shared" si="35"/>
        <v>2.0171999999999999</v>
      </c>
      <c r="AO135" s="268"/>
      <c r="AP135" s="129" t="str">
        <f t="shared" si="40"/>
        <v/>
      </c>
      <c r="AQ135" s="268"/>
      <c r="AR135" s="129" t="str">
        <f t="shared" si="41"/>
        <v/>
      </c>
      <c r="AS135" s="268"/>
      <c r="AT135" s="129" t="str">
        <f t="shared" si="42"/>
        <v/>
      </c>
      <c r="AU135" s="131">
        <f t="shared" ref="AU135:AU174" si="45">IF(COUNTBLANK(AM135:AT135)=8,"NA",(AVERAGE(AN135,AP135,AR135,AT135)^2*PI()*AVERAGE(AM135,AO135,AQ135,AS135)*AJ135)/4)</f>
        <v>67.113068387908129</v>
      </c>
      <c r="AV135" s="131" t="str">
        <f t="shared" si="43"/>
        <v>ok</v>
      </c>
      <c r="AW135" s="131"/>
      <c r="AX135" s="204">
        <v>2</v>
      </c>
      <c r="AY135" s="205">
        <f>'[1]2016_match_seeds'!D132</f>
        <v>2</v>
      </c>
      <c r="AZ135" s="134" t="b">
        <f t="shared" si="44"/>
        <v>1</v>
      </c>
      <c r="BA135" s="135"/>
      <c r="BB135" s="189">
        <f>'[1]2016_match_seeds'!E132</f>
        <v>8</v>
      </c>
      <c r="BC135" s="189">
        <f>'[1]2016_match_seeds'!F132</f>
        <v>1</v>
      </c>
      <c r="BD135" s="190"/>
      <c r="BE135" s="190"/>
      <c r="BF135" s="190"/>
      <c r="BG135" s="206" t="s">
        <v>58</v>
      </c>
      <c r="BH135" s="207" t="s">
        <v>142</v>
      </c>
      <c r="BI135" s="105"/>
      <c r="BJ135" s="105"/>
      <c r="BK135" s="105"/>
      <c r="BL135" s="105"/>
      <c r="BM135" s="105"/>
      <c r="BN135" s="105"/>
      <c r="BO135" s="105"/>
    </row>
    <row r="136" spans="1:67" ht="14.4" hidden="1" x14ac:dyDescent="0.3">
      <c r="A136" s="107">
        <v>241</v>
      </c>
      <c r="B136" s="107"/>
      <c r="D136" s="108">
        <v>42495</v>
      </c>
      <c r="E136" s="109">
        <v>1</v>
      </c>
      <c r="F136" s="110">
        <v>1</v>
      </c>
      <c r="G136" s="111">
        <f t="shared" si="36"/>
        <v>1</v>
      </c>
      <c r="H136" s="146">
        <v>1</v>
      </c>
      <c r="I136" s="135">
        <v>2</v>
      </c>
      <c r="J136" s="114"/>
      <c r="K136" s="114"/>
      <c r="L136" s="114"/>
      <c r="M136" s="115">
        <f t="shared" si="34"/>
        <v>2</v>
      </c>
      <c r="N136" s="116">
        <v>42499</v>
      </c>
      <c r="O136" s="117"/>
      <c r="P136" s="117"/>
      <c r="Q136" s="117"/>
      <c r="R136" s="117"/>
      <c r="S136" s="118">
        <v>42499</v>
      </c>
      <c r="T136" s="119">
        <f t="shared" si="33"/>
        <v>42499</v>
      </c>
      <c r="U136" s="119" t="s">
        <v>47</v>
      </c>
      <c r="V136" s="120"/>
      <c r="W136" s="122">
        <v>4</v>
      </c>
      <c r="X136" s="122">
        <v>14</v>
      </c>
      <c r="Y136" s="122">
        <v>16</v>
      </c>
      <c r="Z136" s="122"/>
      <c r="AA136" s="142">
        <v>7</v>
      </c>
      <c r="AB136" s="125">
        <v>16</v>
      </c>
      <c r="AC136" s="125">
        <v>16</v>
      </c>
      <c r="AD136" s="125"/>
      <c r="AE136" s="125"/>
      <c r="AF136" s="126">
        <v>16</v>
      </c>
      <c r="AG136" s="126"/>
      <c r="AH136" s="127">
        <f t="shared" si="37"/>
        <v>16</v>
      </c>
      <c r="AI136" s="127" t="s">
        <v>47</v>
      </c>
      <c r="AJ136" s="127">
        <f t="shared" si="38"/>
        <v>2</v>
      </c>
      <c r="AK136" s="127"/>
      <c r="AL136" s="127" t="b">
        <f t="shared" si="39"/>
        <v>1</v>
      </c>
      <c r="AM136" s="146">
        <v>25</v>
      </c>
      <c r="AN136" s="129">
        <f t="shared" si="35"/>
        <v>2.2452000000000005</v>
      </c>
      <c r="AO136" s="133">
        <v>25</v>
      </c>
      <c r="AP136" s="129">
        <f t="shared" si="40"/>
        <v>2.2452000000000005</v>
      </c>
      <c r="AQ136" s="133"/>
      <c r="AR136" s="129" t="str">
        <f t="shared" si="41"/>
        <v/>
      </c>
      <c r="AS136" s="133"/>
      <c r="AT136" s="129" t="str">
        <f t="shared" si="42"/>
        <v/>
      </c>
      <c r="AU136" s="131">
        <f t="shared" si="45"/>
        <v>197.95658487219418</v>
      </c>
      <c r="AV136" s="131" t="str">
        <f t="shared" si="43"/>
        <v>ok</v>
      </c>
      <c r="AW136" s="131"/>
      <c r="AX136" s="132">
        <v>9</v>
      </c>
      <c r="AY136" s="133">
        <f>'[1]2016_match_seeds'!D133</f>
        <v>8</v>
      </c>
      <c r="AZ136" s="134" t="b">
        <f t="shared" si="44"/>
        <v>0</v>
      </c>
      <c r="BA136" s="135"/>
      <c r="BB136" s="134">
        <f>'[1]2016_match_seeds'!E133</f>
        <v>33</v>
      </c>
      <c r="BC136" s="134">
        <f>'[1]2016_match_seeds'!F133</f>
        <v>21</v>
      </c>
      <c r="BF136" s="135"/>
      <c r="BG136" s="136">
        <v>0</v>
      </c>
      <c r="BH136" s="145"/>
    </row>
    <row r="137" spans="1:67" ht="14.4" hidden="1" x14ac:dyDescent="0.3">
      <c r="A137" s="150">
        <v>242</v>
      </c>
      <c r="B137" s="150"/>
      <c r="C137" s="114"/>
      <c r="D137" s="108">
        <v>42495</v>
      </c>
      <c r="E137" s="151"/>
      <c r="F137" s="135"/>
      <c r="G137" s="111">
        <f t="shared" si="36"/>
        <v>0</v>
      </c>
      <c r="H137" s="112"/>
      <c r="I137" s="135"/>
      <c r="J137" s="114"/>
      <c r="K137" s="114"/>
      <c r="L137" s="114"/>
      <c r="M137" s="115">
        <f t="shared" si="34"/>
        <v>0</v>
      </c>
      <c r="N137" s="141"/>
      <c r="O137" s="152"/>
      <c r="P137" s="152"/>
      <c r="Q137" s="152"/>
      <c r="R137" s="152"/>
      <c r="S137" s="118"/>
      <c r="T137" s="119" t="str">
        <f t="shared" si="33"/>
        <v>NA</v>
      </c>
      <c r="U137" s="119" t="s">
        <v>58</v>
      </c>
      <c r="V137" s="120"/>
      <c r="W137" s="122"/>
      <c r="X137" s="122"/>
      <c r="Y137" s="122"/>
      <c r="Z137" s="122"/>
      <c r="AA137" s="142"/>
      <c r="AB137" s="125"/>
      <c r="AC137" s="125"/>
      <c r="AD137" s="125"/>
      <c r="AE137" s="125"/>
      <c r="AF137" s="126"/>
      <c r="AG137" s="126"/>
      <c r="AH137" s="127" t="str">
        <f t="shared" si="37"/>
        <v>NA</v>
      </c>
      <c r="AI137" s="127" t="s">
        <v>58</v>
      </c>
      <c r="AJ137" s="127">
        <f t="shared" si="38"/>
        <v>0</v>
      </c>
      <c r="AK137" s="127"/>
      <c r="AL137" s="127" t="b">
        <f t="shared" si="39"/>
        <v>1</v>
      </c>
      <c r="AM137" s="112"/>
      <c r="AN137" s="129" t="str">
        <f t="shared" si="35"/>
        <v/>
      </c>
      <c r="AO137" s="144"/>
      <c r="AP137" s="129" t="str">
        <f t="shared" si="40"/>
        <v/>
      </c>
      <c r="AQ137" s="144"/>
      <c r="AR137" s="129" t="str">
        <f t="shared" si="41"/>
        <v/>
      </c>
      <c r="AS137" s="144"/>
      <c r="AT137" s="129" t="str">
        <f t="shared" si="42"/>
        <v/>
      </c>
      <c r="AU137" s="131" t="str">
        <f t="shared" si="45"/>
        <v>NA</v>
      </c>
      <c r="AV137" s="131" t="s">
        <v>58</v>
      </c>
      <c r="AW137" s="131"/>
      <c r="AY137" s="133">
        <f>'[1]2016_match_seeds'!D134</f>
        <v>0</v>
      </c>
      <c r="AZ137" s="134" t="b">
        <f t="shared" si="44"/>
        <v>1</v>
      </c>
      <c r="BA137" s="135"/>
      <c r="BB137" s="134">
        <f>'[1]2016_match_seeds'!E134</f>
        <v>0</v>
      </c>
      <c r="BC137" s="134">
        <f>'[1]2016_match_seeds'!F134</f>
        <v>0</v>
      </c>
      <c r="BF137" s="135"/>
      <c r="BG137" s="136" t="s">
        <v>58</v>
      </c>
      <c r="BH137" s="145"/>
      <c r="BI137" s="153"/>
      <c r="BJ137" s="153"/>
      <c r="BK137" s="153"/>
      <c r="BL137" s="153"/>
      <c r="BM137" s="153"/>
    </row>
    <row r="138" spans="1:67" ht="14.4" hidden="1" x14ac:dyDescent="0.3">
      <c r="A138" s="150">
        <v>243</v>
      </c>
      <c r="B138" s="150"/>
      <c r="C138" s="114"/>
      <c r="D138" s="108">
        <v>42495</v>
      </c>
      <c r="E138" s="135"/>
      <c r="F138" s="135">
        <v>0</v>
      </c>
      <c r="G138" s="111">
        <f t="shared" si="36"/>
        <v>0</v>
      </c>
      <c r="H138" s="112"/>
      <c r="I138" s="135"/>
      <c r="J138" s="114"/>
      <c r="K138" s="114"/>
      <c r="L138" s="114"/>
      <c r="M138" s="115">
        <f t="shared" si="34"/>
        <v>0</v>
      </c>
      <c r="N138" s="141"/>
      <c r="O138" s="152"/>
      <c r="P138" s="152"/>
      <c r="Q138" s="152"/>
      <c r="R138" s="152"/>
      <c r="S138" s="118"/>
      <c r="T138" s="119" t="str">
        <f t="shared" si="33"/>
        <v>NA</v>
      </c>
      <c r="U138" s="119" t="s">
        <v>58</v>
      </c>
      <c r="V138" s="120"/>
      <c r="W138" s="122"/>
      <c r="X138" s="122"/>
      <c r="Y138" s="122"/>
      <c r="Z138" s="122"/>
      <c r="AA138" s="142"/>
      <c r="AB138" s="125"/>
      <c r="AC138" s="125"/>
      <c r="AD138" s="125"/>
      <c r="AE138" s="125"/>
      <c r="AF138" s="126"/>
      <c r="AG138" s="126"/>
      <c r="AH138" s="127" t="str">
        <f t="shared" si="37"/>
        <v>NA</v>
      </c>
      <c r="AI138" s="127" t="s">
        <v>58</v>
      </c>
      <c r="AJ138" s="127">
        <f t="shared" si="38"/>
        <v>0</v>
      </c>
      <c r="AK138" s="127"/>
      <c r="AL138" s="127" t="b">
        <f t="shared" si="39"/>
        <v>1</v>
      </c>
      <c r="AM138" s="112"/>
      <c r="AN138" s="129" t="str">
        <f t="shared" si="35"/>
        <v/>
      </c>
      <c r="AO138" s="144"/>
      <c r="AP138" s="129" t="str">
        <f t="shared" si="40"/>
        <v/>
      </c>
      <c r="AQ138" s="144"/>
      <c r="AR138" s="129" t="str">
        <f t="shared" si="41"/>
        <v/>
      </c>
      <c r="AS138" s="144"/>
      <c r="AT138" s="129" t="str">
        <f t="shared" si="42"/>
        <v/>
      </c>
      <c r="AU138" s="131" t="str">
        <f t="shared" si="45"/>
        <v>NA</v>
      </c>
      <c r="AV138" s="131" t="s">
        <v>58</v>
      </c>
      <c r="AW138" s="131"/>
      <c r="AY138" s="133">
        <f>'[1]2016_match_seeds'!D135</f>
        <v>0</v>
      </c>
      <c r="AZ138" s="134" t="b">
        <f t="shared" si="44"/>
        <v>1</v>
      </c>
      <c r="BA138" s="135"/>
      <c r="BB138" s="134">
        <f>'[1]2016_match_seeds'!E135</f>
        <v>0</v>
      </c>
      <c r="BC138" s="134">
        <f>'[1]2016_match_seeds'!F135</f>
        <v>0</v>
      </c>
      <c r="BF138" s="135"/>
      <c r="BG138" s="136" t="s">
        <v>58</v>
      </c>
      <c r="BH138" s="145"/>
      <c r="BI138" s="153"/>
      <c r="BJ138" s="153"/>
      <c r="BK138" s="153"/>
      <c r="BL138" s="153"/>
      <c r="BM138" s="153"/>
    </row>
    <row r="139" spans="1:67" ht="14.4" hidden="1" x14ac:dyDescent="0.3">
      <c r="A139" s="150">
        <v>244</v>
      </c>
      <c r="B139" s="150"/>
      <c r="C139" s="114"/>
      <c r="D139" s="108">
        <v>42495</v>
      </c>
      <c r="E139" s="135"/>
      <c r="F139" s="135">
        <v>0</v>
      </c>
      <c r="G139" s="111">
        <f t="shared" si="36"/>
        <v>0</v>
      </c>
      <c r="H139" s="112"/>
      <c r="I139" s="135"/>
      <c r="J139" s="114"/>
      <c r="K139" s="114"/>
      <c r="L139" s="114"/>
      <c r="M139" s="115">
        <f t="shared" si="34"/>
        <v>0</v>
      </c>
      <c r="N139" s="141"/>
      <c r="O139" s="152"/>
      <c r="P139" s="152"/>
      <c r="Q139" s="152"/>
      <c r="R139" s="152"/>
      <c r="S139" s="118"/>
      <c r="T139" s="119" t="str">
        <f t="shared" si="33"/>
        <v>NA</v>
      </c>
      <c r="U139" s="119" t="s">
        <v>58</v>
      </c>
      <c r="V139" s="120"/>
      <c r="W139" s="122"/>
      <c r="X139" s="122"/>
      <c r="Y139" s="122"/>
      <c r="Z139" s="122"/>
      <c r="AA139" s="142"/>
      <c r="AB139" s="125"/>
      <c r="AC139" s="125"/>
      <c r="AD139" s="125"/>
      <c r="AE139" s="125"/>
      <c r="AF139" s="213"/>
      <c r="AG139" s="126"/>
      <c r="AH139" s="127" t="str">
        <f t="shared" si="37"/>
        <v>NA</v>
      </c>
      <c r="AI139" s="127" t="s">
        <v>58</v>
      </c>
      <c r="AJ139" s="127">
        <f t="shared" si="38"/>
        <v>0</v>
      </c>
      <c r="AK139" s="127"/>
      <c r="AL139" s="127" t="b">
        <f t="shared" si="39"/>
        <v>1</v>
      </c>
      <c r="AM139" s="112"/>
      <c r="AN139" s="129" t="str">
        <f t="shared" si="35"/>
        <v/>
      </c>
      <c r="AO139" s="144"/>
      <c r="AP139" s="129" t="str">
        <f t="shared" si="40"/>
        <v/>
      </c>
      <c r="AQ139" s="144"/>
      <c r="AR139" s="129" t="str">
        <f t="shared" si="41"/>
        <v/>
      </c>
      <c r="AS139" s="144"/>
      <c r="AT139" s="129" t="str">
        <f t="shared" si="42"/>
        <v/>
      </c>
      <c r="AU139" s="131" t="str">
        <f t="shared" si="45"/>
        <v>NA</v>
      </c>
      <c r="AV139" s="131" t="s">
        <v>58</v>
      </c>
      <c r="AW139" s="131"/>
      <c r="AY139" s="133">
        <f>'[1]2016_match_seeds'!D136</f>
        <v>0</v>
      </c>
      <c r="AZ139" s="134" t="b">
        <f t="shared" si="44"/>
        <v>1</v>
      </c>
      <c r="BA139" s="135"/>
      <c r="BB139" s="134">
        <f>'[1]2016_match_seeds'!E136</f>
        <v>0</v>
      </c>
      <c r="BC139" s="134">
        <f>'[1]2016_match_seeds'!F136</f>
        <v>0</v>
      </c>
      <c r="BF139" s="114"/>
      <c r="BG139" s="136" t="s">
        <v>58</v>
      </c>
      <c r="BH139" s="145" t="s">
        <v>158</v>
      </c>
      <c r="BI139" s="153"/>
      <c r="BJ139" s="153"/>
      <c r="BK139" s="153"/>
      <c r="BL139" s="153"/>
      <c r="BM139" s="153"/>
    </row>
    <row r="140" spans="1:67" ht="14.4" hidden="1" x14ac:dyDescent="0.3">
      <c r="A140" s="107">
        <v>245</v>
      </c>
      <c r="B140" s="107"/>
      <c r="D140" s="108">
        <v>42495</v>
      </c>
      <c r="E140" s="233"/>
      <c r="F140" s="110"/>
      <c r="G140" s="111">
        <f t="shared" si="36"/>
        <v>0</v>
      </c>
      <c r="H140" s="112"/>
      <c r="I140" s="135"/>
      <c r="J140" s="114"/>
      <c r="K140" s="114"/>
      <c r="L140" s="114"/>
      <c r="M140" s="115">
        <f t="shared" si="34"/>
        <v>0</v>
      </c>
      <c r="N140" s="141"/>
      <c r="O140" s="117"/>
      <c r="P140" s="117"/>
      <c r="Q140" s="117"/>
      <c r="R140" s="117"/>
      <c r="S140" s="118"/>
      <c r="T140" s="119" t="str">
        <f t="shared" si="33"/>
        <v>NA</v>
      </c>
      <c r="U140" s="119" t="s">
        <v>58</v>
      </c>
      <c r="V140" s="120"/>
      <c r="W140" s="122"/>
      <c r="X140" s="122"/>
      <c r="Y140" s="122"/>
      <c r="Z140" s="122"/>
      <c r="AA140" s="142"/>
      <c r="AB140" s="125"/>
      <c r="AC140" s="125"/>
      <c r="AD140" s="125"/>
      <c r="AE140" s="125"/>
      <c r="AF140" s="126"/>
      <c r="AG140" s="126"/>
      <c r="AH140" s="127" t="str">
        <f t="shared" si="37"/>
        <v>NA</v>
      </c>
      <c r="AI140" s="127" t="s">
        <v>58</v>
      </c>
      <c r="AJ140" s="127">
        <f t="shared" si="38"/>
        <v>0</v>
      </c>
      <c r="AK140" s="127"/>
      <c r="AL140" s="127" t="b">
        <f t="shared" si="39"/>
        <v>1</v>
      </c>
      <c r="AM140" s="112"/>
      <c r="AN140" s="129" t="str">
        <f t="shared" si="35"/>
        <v/>
      </c>
      <c r="AO140" s="144"/>
      <c r="AP140" s="129" t="str">
        <f t="shared" si="40"/>
        <v/>
      </c>
      <c r="AQ140" s="144"/>
      <c r="AR140" s="129" t="str">
        <f t="shared" si="41"/>
        <v/>
      </c>
      <c r="AS140" s="144"/>
      <c r="AT140" s="129" t="str">
        <f t="shared" si="42"/>
        <v/>
      </c>
      <c r="AU140" s="131" t="str">
        <f t="shared" si="45"/>
        <v>NA</v>
      </c>
      <c r="AV140" s="131" t="s">
        <v>58</v>
      </c>
      <c r="AW140" s="131"/>
      <c r="AY140" s="133">
        <f>'[1]2016_match_seeds'!D137</f>
        <v>0</v>
      </c>
      <c r="AZ140" s="134" t="b">
        <f t="shared" si="44"/>
        <v>1</v>
      </c>
      <c r="BA140" s="135"/>
      <c r="BB140" s="134">
        <f>'[1]2016_match_seeds'!E137</f>
        <v>0</v>
      </c>
      <c r="BC140" s="134">
        <f>'[1]2016_match_seeds'!F137</f>
        <v>0</v>
      </c>
      <c r="BF140" s="135"/>
      <c r="BG140" s="136" t="s">
        <v>58</v>
      </c>
      <c r="BH140" s="145"/>
    </row>
    <row r="141" spans="1:67" ht="14.4" hidden="1" x14ac:dyDescent="0.3">
      <c r="A141" s="155">
        <v>246</v>
      </c>
      <c r="B141" s="155"/>
      <c r="C141" s="3"/>
      <c r="D141" s="108">
        <v>42495</v>
      </c>
      <c r="E141" s="19">
        <v>1</v>
      </c>
      <c r="F141" s="135">
        <v>0</v>
      </c>
      <c r="G141" s="111">
        <f t="shared" si="36"/>
        <v>0</v>
      </c>
      <c r="H141" s="20"/>
      <c r="I141" s="3"/>
      <c r="J141" s="3"/>
      <c r="K141" s="3"/>
      <c r="L141" s="3"/>
      <c r="M141" s="115">
        <f t="shared" si="34"/>
        <v>0</v>
      </c>
      <c r="N141" s="164"/>
      <c r="O141" s="3"/>
      <c r="P141" s="10"/>
      <c r="Q141" s="10"/>
      <c r="R141" s="10"/>
      <c r="S141" s="9"/>
      <c r="T141" s="119" t="str">
        <f t="shared" si="33"/>
        <v>NA</v>
      </c>
      <c r="U141" s="119" t="s">
        <v>58</v>
      </c>
      <c r="V141" s="158"/>
      <c r="W141" s="14"/>
      <c r="X141" s="14"/>
      <c r="Y141" s="13"/>
      <c r="Z141" s="14"/>
      <c r="AA141" s="15"/>
      <c r="AB141" s="16"/>
      <c r="AC141" s="16"/>
      <c r="AD141" s="16"/>
      <c r="AE141" s="16"/>
      <c r="AF141" s="159"/>
      <c r="AG141" s="159"/>
      <c r="AH141" s="127" t="str">
        <f t="shared" si="37"/>
        <v>NA</v>
      </c>
      <c r="AI141" s="127" t="s">
        <v>58</v>
      </c>
      <c r="AJ141" s="127">
        <f t="shared" si="38"/>
        <v>0</v>
      </c>
      <c r="AK141" s="127"/>
      <c r="AL141" s="127" t="b">
        <f t="shared" si="39"/>
        <v>1</v>
      </c>
      <c r="AM141" s="20"/>
      <c r="AN141" s="129" t="str">
        <f t="shared" si="35"/>
        <v/>
      </c>
      <c r="AO141" s="7"/>
      <c r="AP141" s="129" t="str">
        <f t="shared" si="40"/>
        <v/>
      </c>
      <c r="AQ141" s="7"/>
      <c r="AR141" s="129" t="str">
        <f t="shared" si="41"/>
        <v/>
      </c>
      <c r="AS141" s="7"/>
      <c r="AT141" s="129" t="str">
        <f t="shared" si="42"/>
        <v/>
      </c>
      <c r="AU141" s="131" t="str">
        <f t="shared" si="45"/>
        <v>NA</v>
      </c>
      <c r="AV141" s="131" t="s">
        <v>58</v>
      </c>
      <c r="AW141" s="131"/>
      <c r="AX141" s="162"/>
      <c r="AY141" s="26">
        <f>'[1]2016_match_seeds'!D138</f>
        <v>0</v>
      </c>
      <c r="AZ141" s="134" t="b">
        <f t="shared" si="44"/>
        <v>1</v>
      </c>
      <c r="BA141" s="135"/>
      <c r="BB141" s="22">
        <f>'[1]2016_match_seeds'!E138</f>
        <v>0</v>
      </c>
      <c r="BC141" s="22">
        <f>'[1]2016_match_seeds'!F138</f>
        <v>0</v>
      </c>
      <c r="BD141" s="7"/>
      <c r="BE141" s="7"/>
      <c r="BF141" s="7"/>
      <c r="BG141" s="23" t="s">
        <v>58</v>
      </c>
      <c r="BH141" s="28"/>
      <c r="BI141" s="153"/>
      <c r="BJ141" s="153"/>
      <c r="BK141" s="153"/>
      <c r="BL141" s="153"/>
      <c r="BM141" s="153"/>
    </row>
    <row r="142" spans="1:67" ht="14.4" hidden="1" x14ac:dyDescent="0.3">
      <c r="A142" s="107">
        <v>247</v>
      </c>
      <c r="B142" s="107"/>
      <c r="D142" s="108">
        <v>42495</v>
      </c>
      <c r="E142" s="110"/>
      <c r="F142" s="110">
        <v>0</v>
      </c>
      <c r="G142" s="111">
        <f t="shared" si="36"/>
        <v>0</v>
      </c>
      <c r="H142" s="112">
        <v>2</v>
      </c>
      <c r="I142" s="113">
        <v>2</v>
      </c>
      <c r="J142" s="114"/>
      <c r="K142" s="114"/>
      <c r="L142" s="114"/>
      <c r="M142" s="115">
        <f t="shared" si="34"/>
        <v>2</v>
      </c>
      <c r="N142" s="141"/>
      <c r="O142" s="117"/>
      <c r="P142" s="117"/>
      <c r="Q142" s="117"/>
      <c r="R142" s="117"/>
      <c r="S142" s="118"/>
      <c r="T142" s="119" t="str">
        <f t="shared" si="33"/>
        <v>NA</v>
      </c>
      <c r="U142" s="119" t="s">
        <v>58</v>
      </c>
      <c r="V142" s="120"/>
      <c r="W142" s="122"/>
      <c r="X142" s="122"/>
      <c r="Y142" s="122"/>
      <c r="Z142" s="122"/>
      <c r="AA142" s="142"/>
      <c r="AB142" s="125"/>
      <c r="AC142" s="125"/>
      <c r="AD142" s="125"/>
      <c r="AE142" s="125"/>
      <c r="AF142" s="126"/>
      <c r="AG142" s="126"/>
      <c r="AH142" s="127" t="str">
        <f t="shared" si="37"/>
        <v>NA</v>
      </c>
      <c r="AI142" s="127" t="s">
        <v>58</v>
      </c>
      <c r="AJ142" s="127">
        <f t="shared" si="38"/>
        <v>0</v>
      </c>
      <c r="AK142" s="127"/>
      <c r="AL142" s="127" t="b">
        <f t="shared" si="39"/>
        <v>0</v>
      </c>
      <c r="AM142" s="112"/>
      <c r="AN142" s="129" t="str">
        <f t="shared" si="35"/>
        <v/>
      </c>
      <c r="AO142" s="144"/>
      <c r="AP142" s="129" t="str">
        <f t="shared" si="40"/>
        <v/>
      </c>
      <c r="AQ142" s="144"/>
      <c r="AR142" s="129" t="str">
        <f t="shared" si="41"/>
        <v/>
      </c>
      <c r="AS142" s="144"/>
      <c r="AT142" s="129" t="str">
        <f t="shared" si="42"/>
        <v/>
      </c>
      <c r="AU142" s="131" t="str">
        <f t="shared" si="45"/>
        <v>NA</v>
      </c>
      <c r="AV142" s="131" t="s">
        <v>58</v>
      </c>
      <c r="AW142" s="131"/>
      <c r="AY142" s="133">
        <f>'[1]2016_match_seeds'!D139</f>
        <v>0</v>
      </c>
      <c r="AZ142" s="134" t="b">
        <f t="shared" si="44"/>
        <v>1</v>
      </c>
      <c r="BA142" s="135"/>
      <c r="BB142" s="134">
        <f>'[1]2016_match_seeds'!E139</f>
        <v>0</v>
      </c>
      <c r="BC142" s="134">
        <f>'[1]2016_match_seeds'!F139</f>
        <v>0</v>
      </c>
      <c r="BF142" s="135"/>
      <c r="BG142" s="136" t="s">
        <v>58</v>
      </c>
      <c r="BH142" s="145"/>
    </row>
    <row r="143" spans="1:67" ht="14.4" hidden="1" x14ac:dyDescent="0.3">
      <c r="A143" s="107">
        <v>248</v>
      </c>
      <c r="B143" s="107"/>
      <c r="D143" s="108">
        <v>42495</v>
      </c>
      <c r="E143" s="109">
        <v>1</v>
      </c>
      <c r="F143" s="110">
        <v>1</v>
      </c>
      <c r="G143" s="111">
        <f t="shared" si="36"/>
        <v>1</v>
      </c>
      <c r="H143" s="146">
        <v>1</v>
      </c>
      <c r="I143" s="135">
        <v>1</v>
      </c>
      <c r="J143" s="114"/>
      <c r="K143" s="114"/>
      <c r="L143" s="114"/>
      <c r="M143" s="115">
        <f t="shared" si="34"/>
        <v>1</v>
      </c>
      <c r="N143" s="116">
        <v>42504</v>
      </c>
      <c r="O143" s="117"/>
      <c r="P143" s="117"/>
      <c r="Q143" s="117"/>
      <c r="R143" s="117"/>
      <c r="S143" s="118">
        <v>42500</v>
      </c>
      <c r="T143" s="119">
        <f t="shared" si="33"/>
        <v>42500</v>
      </c>
      <c r="U143" s="119" t="s">
        <v>47</v>
      </c>
      <c r="V143" s="120"/>
      <c r="W143" s="122">
        <v>1</v>
      </c>
      <c r="X143" s="122">
        <v>8</v>
      </c>
      <c r="Y143" s="122">
        <v>8</v>
      </c>
      <c r="Z143" s="122">
        <v>11</v>
      </c>
      <c r="AA143" s="142">
        <v>11</v>
      </c>
      <c r="AB143" s="125">
        <v>8</v>
      </c>
      <c r="AC143" s="125">
        <v>11</v>
      </c>
      <c r="AD143" s="125">
        <v>11</v>
      </c>
      <c r="AE143" s="125"/>
      <c r="AF143" s="126">
        <v>11</v>
      </c>
      <c r="AG143" s="126"/>
      <c r="AH143" s="127">
        <f t="shared" si="37"/>
        <v>11</v>
      </c>
      <c r="AI143" s="127" t="s">
        <v>47</v>
      </c>
      <c r="AJ143" s="127">
        <f t="shared" si="38"/>
        <v>1</v>
      </c>
      <c r="AK143" s="127"/>
      <c r="AL143" s="127" t="b">
        <f t="shared" si="39"/>
        <v>1</v>
      </c>
      <c r="AM143" s="146">
        <v>24</v>
      </c>
      <c r="AN143" s="129">
        <f t="shared" si="35"/>
        <v>2.1882000000000001</v>
      </c>
      <c r="AO143" s="144"/>
      <c r="AP143" s="129" t="str">
        <f t="shared" si="40"/>
        <v/>
      </c>
      <c r="AQ143" s="144"/>
      <c r="AR143" s="129" t="str">
        <f t="shared" si="41"/>
        <v/>
      </c>
      <c r="AS143" s="144"/>
      <c r="AT143" s="129" t="str">
        <f t="shared" si="42"/>
        <v/>
      </c>
      <c r="AU143" s="131">
        <f t="shared" si="45"/>
        <v>90.255806328967836</v>
      </c>
      <c r="AV143" s="131" t="str">
        <f t="shared" si="43"/>
        <v>ok</v>
      </c>
      <c r="AW143" s="131"/>
      <c r="AX143" s="132">
        <v>5</v>
      </c>
      <c r="AY143" s="133">
        <f>'[1]2016_match_seeds'!D140</f>
        <v>5</v>
      </c>
      <c r="AZ143" s="134" t="b">
        <f t="shared" si="44"/>
        <v>1</v>
      </c>
      <c r="BA143" s="135"/>
      <c r="BB143" s="134">
        <f>'[1]2016_match_seeds'!E140</f>
        <v>17</v>
      </c>
      <c r="BC143" s="134">
        <f>'[1]2016_match_seeds'!F140</f>
        <v>7</v>
      </c>
      <c r="BF143" s="135"/>
      <c r="BG143" s="136">
        <v>0</v>
      </c>
      <c r="BH143" s="145"/>
    </row>
    <row r="144" spans="1:67" ht="14.4" hidden="1" x14ac:dyDescent="0.3">
      <c r="A144" s="155">
        <v>249</v>
      </c>
      <c r="B144" s="155"/>
      <c r="C144" s="3"/>
      <c r="D144" s="108">
        <v>42495</v>
      </c>
      <c r="E144" s="19">
        <v>1</v>
      </c>
      <c r="F144" s="135">
        <v>1</v>
      </c>
      <c r="G144" s="111">
        <f t="shared" si="36"/>
        <v>1</v>
      </c>
      <c r="H144" s="156">
        <v>1</v>
      </c>
      <c r="I144" s="3" t="s">
        <v>90</v>
      </c>
      <c r="J144" s="3"/>
      <c r="K144" s="3"/>
      <c r="L144" s="3"/>
      <c r="M144" s="115">
        <f t="shared" si="34"/>
        <v>1</v>
      </c>
      <c r="N144" s="157">
        <v>42505</v>
      </c>
      <c r="O144" s="171">
        <v>42510</v>
      </c>
      <c r="P144" s="10">
        <v>42513</v>
      </c>
      <c r="Q144" s="10">
        <v>42514</v>
      </c>
      <c r="R144" s="10"/>
      <c r="S144" s="9">
        <v>42514</v>
      </c>
      <c r="T144" s="119">
        <f t="shared" si="33"/>
        <v>42514</v>
      </c>
      <c r="U144" s="119" t="s">
        <v>47</v>
      </c>
      <c r="V144" s="158"/>
      <c r="W144" s="14">
        <v>0</v>
      </c>
      <c r="X144" s="14">
        <v>0</v>
      </c>
      <c r="Y144" s="13">
        <v>0</v>
      </c>
      <c r="Z144" s="14">
        <v>2</v>
      </c>
      <c r="AA144" s="15" t="s">
        <v>79</v>
      </c>
      <c r="AB144" s="16" t="s">
        <v>63</v>
      </c>
      <c r="AC144" s="16" t="s">
        <v>62</v>
      </c>
      <c r="AD144" s="16" t="s">
        <v>48</v>
      </c>
      <c r="AE144" s="16" t="s">
        <v>48</v>
      </c>
      <c r="AF144" s="159">
        <v>4</v>
      </c>
      <c r="AG144" s="159"/>
      <c r="AH144" s="127">
        <f t="shared" si="37"/>
        <v>4</v>
      </c>
      <c r="AI144" s="127" t="s">
        <v>47</v>
      </c>
      <c r="AJ144" s="127">
        <f t="shared" si="38"/>
        <v>1</v>
      </c>
      <c r="AK144" s="127"/>
      <c r="AL144" s="127" t="b">
        <f t="shared" si="39"/>
        <v>1</v>
      </c>
      <c r="AM144" s="161">
        <v>30</v>
      </c>
      <c r="AN144" s="129">
        <f t="shared" si="35"/>
        <v>2.5302000000000002</v>
      </c>
      <c r="AO144" s="7"/>
      <c r="AP144" s="129" t="str">
        <f t="shared" si="40"/>
        <v/>
      </c>
      <c r="AQ144" s="7"/>
      <c r="AR144" s="129" t="str">
        <f t="shared" si="41"/>
        <v/>
      </c>
      <c r="AS144" s="7"/>
      <c r="AT144" s="129" t="str">
        <f t="shared" si="42"/>
        <v/>
      </c>
      <c r="AU144" s="131">
        <f t="shared" si="45"/>
        <v>150.84149875344036</v>
      </c>
      <c r="AV144" s="131" t="str">
        <f t="shared" si="43"/>
        <v>ok</v>
      </c>
      <c r="AW144" s="131"/>
      <c r="AX144" s="162">
        <v>2</v>
      </c>
      <c r="AY144" s="26">
        <f>'[1]2016_match_seeds'!D141</f>
        <v>2</v>
      </c>
      <c r="AZ144" s="134" t="b">
        <f t="shared" si="44"/>
        <v>1</v>
      </c>
      <c r="BA144" s="135"/>
      <c r="BB144" s="22">
        <f>'[1]2016_match_seeds'!E141</f>
        <v>12</v>
      </c>
      <c r="BC144" s="22">
        <f>'[1]2016_match_seeds'!F141</f>
        <v>5</v>
      </c>
      <c r="BD144" s="7"/>
      <c r="BE144" s="7"/>
      <c r="BF144" s="7"/>
      <c r="BG144" s="23">
        <v>0</v>
      </c>
      <c r="BH144" s="170" t="s">
        <v>142</v>
      </c>
      <c r="BI144" s="153"/>
      <c r="BJ144" s="153"/>
      <c r="BK144" s="153"/>
      <c r="BL144" s="153"/>
      <c r="BM144" s="153"/>
    </row>
    <row r="145" spans="1:65" ht="14.4" hidden="1" x14ac:dyDescent="0.3">
      <c r="A145" s="150">
        <v>250</v>
      </c>
      <c r="B145" s="150"/>
      <c r="C145" s="114"/>
      <c r="D145" s="108">
        <v>42495</v>
      </c>
      <c r="E145" s="134">
        <v>1</v>
      </c>
      <c r="F145" s="135">
        <v>1</v>
      </c>
      <c r="G145" s="111">
        <f t="shared" si="36"/>
        <v>1</v>
      </c>
      <c r="H145" s="128">
        <v>3</v>
      </c>
      <c r="I145" s="135">
        <v>3</v>
      </c>
      <c r="J145" s="114"/>
      <c r="K145" s="114"/>
      <c r="L145" s="114"/>
      <c r="M145" s="115">
        <f t="shared" si="34"/>
        <v>3</v>
      </c>
      <c r="N145" s="116">
        <v>42502</v>
      </c>
      <c r="O145" s="152"/>
      <c r="P145" s="152"/>
      <c r="Q145" s="152"/>
      <c r="R145" s="152"/>
      <c r="S145" s="118">
        <v>42500</v>
      </c>
      <c r="T145" s="119">
        <f t="shared" si="33"/>
        <v>42500</v>
      </c>
      <c r="U145" s="119" t="s">
        <v>47</v>
      </c>
      <c r="V145" s="120"/>
      <c r="W145" s="122">
        <v>2</v>
      </c>
      <c r="X145" s="122">
        <v>28</v>
      </c>
      <c r="Y145" s="122">
        <v>39</v>
      </c>
      <c r="Z145" s="122">
        <v>41</v>
      </c>
      <c r="AA145" s="142">
        <v>40</v>
      </c>
      <c r="AB145" s="125">
        <v>45</v>
      </c>
      <c r="AC145" s="125">
        <v>41</v>
      </c>
      <c r="AD145" s="125">
        <v>41</v>
      </c>
      <c r="AE145" s="125"/>
      <c r="AF145" s="138">
        <v>41</v>
      </c>
      <c r="AG145" s="126"/>
      <c r="AH145" s="127">
        <f t="shared" si="37"/>
        <v>41</v>
      </c>
      <c r="AI145" s="127" t="s">
        <v>47</v>
      </c>
      <c r="AJ145" s="127">
        <f t="shared" si="38"/>
        <v>3</v>
      </c>
      <c r="AK145" s="127"/>
      <c r="AL145" s="127" t="b">
        <f t="shared" si="39"/>
        <v>1</v>
      </c>
      <c r="AM145" s="128">
        <v>31</v>
      </c>
      <c r="AN145" s="129">
        <f t="shared" si="35"/>
        <v>2.5872000000000002</v>
      </c>
      <c r="AO145" s="139">
        <v>31</v>
      </c>
      <c r="AP145" s="129">
        <f t="shared" si="40"/>
        <v>2.5872000000000002</v>
      </c>
      <c r="AQ145" s="139">
        <v>31</v>
      </c>
      <c r="AR145" s="129">
        <f t="shared" si="41"/>
        <v>2.5872000000000002</v>
      </c>
      <c r="AS145" s="139"/>
      <c r="AT145" s="129" t="str">
        <f t="shared" si="42"/>
        <v/>
      </c>
      <c r="AU145" s="131">
        <f t="shared" si="45"/>
        <v>488.91440710748799</v>
      </c>
      <c r="AV145" s="131" t="str">
        <f t="shared" si="43"/>
        <v>ok</v>
      </c>
      <c r="AW145" s="131"/>
      <c r="AX145" s="132">
        <v>11</v>
      </c>
      <c r="AY145" s="133">
        <f>'[1]2016_match_seeds'!D142</f>
        <v>10</v>
      </c>
      <c r="AZ145" s="134" t="b">
        <f t="shared" si="44"/>
        <v>0</v>
      </c>
      <c r="BA145" s="135"/>
      <c r="BB145" s="134">
        <f>'[1]2016_match_seeds'!E142</f>
        <v>50</v>
      </c>
      <c r="BC145" s="134">
        <f>'[1]2016_match_seeds'!F142</f>
        <v>8</v>
      </c>
      <c r="BF145" s="135"/>
      <c r="BG145" s="136">
        <v>0</v>
      </c>
      <c r="BH145" s="184" t="s">
        <v>159</v>
      </c>
      <c r="BI145" s="153"/>
      <c r="BJ145" s="153"/>
      <c r="BK145" s="153"/>
      <c r="BL145" s="153"/>
      <c r="BM145" s="153"/>
    </row>
    <row r="146" spans="1:65" ht="14.4" hidden="1" x14ac:dyDescent="0.3">
      <c r="A146" s="155">
        <v>251</v>
      </c>
      <c r="B146" s="155"/>
      <c r="C146" s="172"/>
      <c r="D146" s="108">
        <v>42495</v>
      </c>
      <c r="E146" s="19">
        <v>1</v>
      </c>
      <c r="F146" s="169">
        <v>1</v>
      </c>
      <c r="G146" s="111">
        <f t="shared" si="36"/>
        <v>1</v>
      </c>
      <c r="H146" s="156">
        <v>2</v>
      </c>
      <c r="I146" s="172">
        <v>2</v>
      </c>
      <c r="J146" s="172"/>
      <c r="K146" s="172"/>
      <c r="L146" s="172"/>
      <c r="M146" s="115">
        <f t="shared" si="34"/>
        <v>2</v>
      </c>
      <c r="N146" s="173">
        <v>42502</v>
      </c>
      <c r="O146" s="108">
        <v>42504</v>
      </c>
      <c r="P146" s="108"/>
      <c r="Q146" s="108"/>
      <c r="R146" s="108"/>
      <c r="S146" s="174">
        <v>42504</v>
      </c>
      <c r="T146" s="119">
        <f t="shared" si="33"/>
        <v>42504</v>
      </c>
      <c r="U146" s="119" t="s">
        <v>47</v>
      </c>
      <c r="V146" s="175"/>
      <c r="W146" s="176" t="s">
        <v>61</v>
      </c>
      <c r="X146" s="176" t="s">
        <v>70</v>
      </c>
      <c r="Y146" s="176" t="s">
        <v>72</v>
      </c>
      <c r="Z146" s="176" t="s">
        <v>103</v>
      </c>
      <c r="AA146" s="177" t="s">
        <v>66</v>
      </c>
      <c r="AB146" s="178" t="s">
        <v>53</v>
      </c>
      <c r="AC146" s="178" t="s">
        <v>50</v>
      </c>
      <c r="AD146" s="178" t="s">
        <v>103</v>
      </c>
      <c r="AE146" s="178"/>
      <c r="AF146" s="18">
        <v>14</v>
      </c>
      <c r="AG146" s="159"/>
      <c r="AH146" s="127">
        <f t="shared" si="37"/>
        <v>14</v>
      </c>
      <c r="AI146" s="127" t="s">
        <v>47</v>
      </c>
      <c r="AJ146" s="127">
        <f t="shared" si="38"/>
        <v>2</v>
      </c>
      <c r="AK146" s="127"/>
      <c r="AL146" s="127" t="b">
        <f t="shared" si="39"/>
        <v>1</v>
      </c>
      <c r="AM146" s="179">
        <v>29</v>
      </c>
      <c r="AN146" s="129">
        <f t="shared" si="35"/>
        <v>2.4732000000000003</v>
      </c>
      <c r="AO146" s="169">
        <v>29</v>
      </c>
      <c r="AP146" s="129">
        <f t="shared" si="40"/>
        <v>2.4732000000000003</v>
      </c>
      <c r="AQ146" s="169"/>
      <c r="AR146" s="129" t="str">
        <f t="shared" si="41"/>
        <v/>
      </c>
      <c r="AS146" s="169"/>
      <c r="AT146" s="129" t="str">
        <f t="shared" si="42"/>
        <v/>
      </c>
      <c r="AU146" s="131">
        <f t="shared" si="45"/>
        <v>278.63543775950905</v>
      </c>
      <c r="AV146" s="131" t="str">
        <f t="shared" si="43"/>
        <v>ok</v>
      </c>
      <c r="AW146" s="131"/>
      <c r="AX146" s="181">
        <v>5</v>
      </c>
      <c r="AY146" s="169">
        <f>'[1]2016_match_seeds'!D143</f>
        <v>5</v>
      </c>
      <c r="AZ146" s="134" t="b">
        <f t="shared" si="44"/>
        <v>1</v>
      </c>
      <c r="BA146" s="135"/>
      <c r="BB146" s="182">
        <f>'[1]2016_match_seeds'!E143</f>
        <v>29</v>
      </c>
      <c r="BC146" s="182">
        <f>'[1]2016_match_seeds'!F143</f>
        <v>18</v>
      </c>
      <c r="BD146" s="172"/>
      <c r="BE146" s="172"/>
      <c r="BF146" s="172"/>
      <c r="BG146" s="19">
        <v>0</v>
      </c>
      <c r="BH146" s="170"/>
    </row>
    <row r="147" spans="1:65" ht="14.4" hidden="1" x14ac:dyDescent="0.3">
      <c r="A147" s="107">
        <v>252</v>
      </c>
      <c r="B147" s="107"/>
      <c r="D147" s="108">
        <v>42495</v>
      </c>
      <c r="E147" s="109">
        <v>1</v>
      </c>
      <c r="F147" s="110">
        <v>1</v>
      </c>
      <c r="G147" s="111">
        <f t="shared" si="36"/>
        <v>1</v>
      </c>
      <c r="H147" s="112">
        <v>1</v>
      </c>
      <c r="I147" s="135">
        <v>1</v>
      </c>
      <c r="J147" s="114"/>
      <c r="K147" s="114"/>
      <c r="L147" s="114"/>
      <c r="M147" s="115">
        <f t="shared" si="34"/>
        <v>1</v>
      </c>
      <c r="N147" s="116">
        <v>42507</v>
      </c>
      <c r="O147" s="117">
        <v>42502</v>
      </c>
      <c r="P147" s="117"/>
      <c r="Q147" s="117"/>
      <c r="R147" s="117"/>
      <c r="S147" s="118">
        <v>42502</v>
      </c>
      <c r="T147" s="119">
        <f t="shared" si="33"/>
        <v>42502</v>
      </c>
      <c r="U147" s="119" t="s">
        <v>47</v>
      </c>
      <c r="V147" s="120"/>
      <c r="W147" s="121" t="s">
        <v>61</v>
      </c>
      <c r="X147" s="121" t="s">
        <v>48</v>
      </c>
      <c r="Y147" s="121" t="s">
        <v>48</v>
      </c>
      <c r="Z147" s="122"/>
      <c r="AA147" s="123" t="s">
        <v>63</v>
      </c>
      <c r="AB147" s="124" t="s">
        <v>48</v>
      </c>
      <c r="AC147" s="124" t="s">
        <v>48</v>
      </c>
      <c r="AD147" s="124" t="s">
        <v>48</v>
      </c>
      <c r="AE147" s="125"/>
      <c r="AF147" s="138">
        <v>4</v>
      </c>
      <c r="AG147" s="126"/>
      <c r="AH147" s="127">
        <f t="shared" si="37"/>
        <v>4</v>
      </c>
      <c r="AI147" s="127" t="s">
        <v>47</v>
      </c>
      <c r="AJ147" s="127">
        <f t="shared" si="38"/>
        <v>1</v>
      </c>
      <c r="AK147" s="127"/>
      <c r="AL147" s="127" t="b">
        <f t="shared" si="39"/>
        <v>1</v>
      </c>
      <c r="AM147" s="128">
        <v>23</v>
      </c>
      <c r="AN147" s="129">
        <f t="shared" si="35"/>
        <v>2.1311999999999998</v>
      </c>
      <c r="AO147" s="130"/>
      <c r="AP147" s="129" t="str">
        <f t="shared" si="40"/>
        <v/>
      </c>
      <c r="AQ147" s="130"/>
      <c r="AR147" s="129" t="str">
        <f t="shared" si="41"/>
        <v/>
      </c>
      <c r="AS147" s="130"/>
      <c r="AT147" s="129" t="str">
        <f t="shared" si="42"/>
        <v/>
      </c>
      <c r="AU147" s="131">
        <f t="shared" si="45"/>
        <v>82.047647319758084</v>
      </c>
      <c r="AV147" s="131" t="str">
        <f t="shared" si="43"/>
        <v>ok</v>
      </c>
      <c r="AW147" s="131"/>
      <c r="AY147" s="133">
        <f>'[1]2016_match_seeds'!D144</f>
        <v>0</v>
      </c>
      <c r="AZ147" s="134" t="b">
        <f t="shared" si="44"/>
        <v>1</v>
      </c>
      <c r="BA147" s="135"/>
      <c r="BB147" s="134">
        <f>'[1]2016_match_seeds'!E144</f>
        <v>0</v>
      </c>
      <c r="BC147" s="134">
        <f>'[1]2016_match_seeds'!F144</f>
        <v>0</v>
      </c>
      <c r="BF147" s="135"/>
      <c r="BG147" s="136">
        <v>0</v>
      </c>
      <c r="BH147" s="145"/>
    </row>
    <row r="148" spans="1:65" ht="14.4" x14ac:dyDescent="0.3">
      <c r="A148" s="236">
        <v>253</v>
      </c>
      <c r="B148" s="155"/>
      <c r="C148" s="3"/>
      <c r="D148" s="108">
        <v>42495</v>
      </c>
      <c r="E148" s="19">
        <v>1</v>
      </c>
      <c r="F148" s="3">
        <v>1</v>
      </c>
      <c r="G148" s="111">
        <f t="shared" si="36"/>
        <v>1</v>
      </c>
      <c r="H148" s="156"/>
      <c r="I148" s="3">
        <v>1</v>
      </c>
      <c r="J148" s="3"/>
      <c r="K148" s="3"/>
      <c r="L148" s="3"/>
      <c r="M148" s="115">
        <f t="shared" si="34"/>
        <v>1</v>
      </c>
      <c r="N148" s="164"/>
      <c r="O148" s="3"/>
      <c r="P148" s="10"/>
      <c r="Q148" s="10"/>
      <c r="R148" s="10"/>
      <c r="S148" s="9">
        <v>42499</v>
      </c>
      <c r="T148" s="119">
        <f t="shared" si="33"/>
        <v>42499</v>
      </c>
      <c r="U148" s="119" t="s">
        <v>47</v>
      </c>
      <c r="V148" s="158"/>
      <c r="W148" s="14">
        <v>4</v>
      </c>
      <c r="X148" s="14">
        <v>17</v>
      </c>
      <c r="Y148" s="13">
        <v>18</v>
      </c>
      <c r="Z148" s="14">
        <v>19</v>
      </c>
      <c r="AA148" s="15"/>
      <c r="AB148" s="16" t="s">
        <v>86</v>
      </c>
      <c r="AC148" s="16" t="s">
        <v>86</v>
      </c>
      <c r="AD148" s="16" t="s">
        <v>86</v>
      </c>
      <c r="AE148" s="16"/>
      <c r="AF148" s="159">
        <v>19</v>
      </c>
      <c r="AG148" s="159"/>
      <c r="AH148" s="127">
        <f t="shared" si="37"/>
        <v>19</v>
      </c>
      <c r="AI148" s="127" t="s">
        <v>47</v>
      </c>
      <c r="AJ148" s="127">
        <f t="shared" si="38"/>
        <v>1</v>
      </c>
      <c r="AK148" s="127"/>
      <c r="AL148" s="127" t="b">
        <f t="shared" si="39"/>
        <v>1</v>
      </c>
      <c r="AM148" s="161">
        <v>31</v>
      </c>
      <c r="AN148" s="129">
        <f t="shared" si="35"/>
        <v>2.5872000000000002</v>
      </c>
      <c r="AO148" s="7"/>
      <c r="AP148" s="129" t="str">
        <f t="shared" si="40"/>
        <v/>
      </c>
      <c r="AQ148" s="7"/>
      <c r="AR148" s="129" t="str">
        <f t="shared" si="41"/>
        <v/>
      </c>
      <c r="AS148" s="7"/>
      <c r="AT148" s="129" t="str">
        <f t="shared" si="42"/>
        <v/>
      </c>
      <c r="AU148" s="131">
        <f t="shared" si="45"/>
        <v>162.97146903582933</v>
      </c>
      <c r="AV148" s="131" t="str">
        <f t="shared" si="43"/>
        <v>ok</v>
      </c>
      <c r="AW148" s="131"/>
      <c r="AX148" s="162"/>
      <c r="AY148" s="26">
        <f>'[1]2016_match_seeds'!D145</f>
        <v>0</v>
      </c>
      <c r="AZ148" s="134" t="b">
        <f t="shared" si="44"/>
        <v>1</v>
      </c>
      <c r="BA148" s="135"/>
      <c r="BB148" s="22">
        <f>'[1]2016_match_seeds'!E145</f>
        <v>0</v>
      </c>
      <c r="BC148" s="22">
        <f>'[1]2016_match_seeds'!F145</f>
        <v>0</v>
      </c>
      <c r="BD148" s="7"/>
      <c r="BE148" s="7"/>
      <c r="BF148" s="7"/>
      <c r="BG148" s="23">
        <v>0.5</v>
      </c>
      <c r="BH148" s="168" t="s">
        <v>160</v>
      </c>
      <c r="BI148" s="153"/>
      <c r="BJ148" s="153"/>
      <c r="BK148" s="153"/>
      <c r="BL148" s="153"/>
      <c r="BM148" s="153"/>
    </row>
    <row r="149" spans="1:65" ht="14.4" hidden="1" x14ac:dyDescent="0.3">
      <c r="A149" s="186">
        <v>300</v>
      </c>
      <c r="B149" s="186"/>
      <c r="C149" s="114"/>
      <c r="D149" s="108">
        <v>42495</v>
      </c>
      <c r="E149" s="135"/>
      <c r="F149" s="135">
        <v>0</v>
      </c>
      <c r="G149" s="111">
        <f t="shared" si="36"/>
        <v>0</v>
      </c>
      <c r="H149" s="112"/>
      <c r="I149" s="135"/>
      <c r="J149" s="114"/>
      <c r="K149" s="114"/>
      <c r="L149" s="114"/>
      <c r="M149" s="115">
        <f t="shared" si="34"/>
        <v>0</v>
      </c>
      <c r="N149" s="141"/>
      <c r="O149" s="152"/>
      <c r="P149" s="152"/>
      <c r="Q149" s="152"/>
      <c r="R149" s="152"/>
      <c r="S149" s="118"/>
      <c r="T149" s="119" t="str">
        <f t="shared" si="33"/>
        <v>NA</v>
      </c>
      <c r="U149" s="119" t="s">
        <v>58</v>
      </c>
      <c r="V149" s="120"/>
      <c r="W149" s="122"/>
      <c r="X149" s="122"/>
      <c r="Y149" s="122"/>
      <c r="Z149" s="122"/>
      <c r="AA149" s="142"/>
      <c r="AB149" s="125"/>
      <c r="AC149" s="125"/>
      <c r="AD149" s="125"/>
      <c r="AE149" s="125"/>
      <c r="AF149" s="126"/>
      <c r="AG149" s="126"/>
      <c r="AH149" s="127" t="str">
        <f t="shared" si="37"/>
        <v>NA</v>
      </c>
      <c r="AI149" s="127" t="s">
        <v>58</v>
      </c>
      <c r="AJ149" s="127">
        <f t="shared" si="38"/>
        <v>0</v>
      </c>
      <c r="AK149" s="127"/>
      <c r="AL149" s="127" t="b">
        <f t="shared" si="39"/>
        <v>1</v>
      </c>
      <c r="AM149" s="112"/>
      <c r="AN149" s="129" t="str">
        <f t="shared" si="35"/>
        <v/>
      </c>
      <c r="AO149" s="144"/>
      <c r="AP149" s="129" t="str">
        <f t="shared" si="40"/>
        <v/>
      </c>
      <c r="AQ149" s="144"/>
      <c r="AR149" s="129" t="str">
        <f t="shared" si="41"/>
        <v/>
      </c>
      <c r="AS149" s="144"/>
      <c r="AT149" s="129" t="str">
        <f t="shared" si="42"/>
        <v/>
      </c>
      <c r="AU149" s="131" t="str">
        <f t="shared" si="45"/>
        <v>NA</v>
      </c>
      <c r="AV149" s="131" t="s">
        <v>58</v>
      </c>
      <c r="AW149" s="131"/>
      <c r="AY149" s="133">
        <f>'[1]2016_match_seeds'!D146</f>
        <v>0</v>
      </c>
      <c r="AZ149" s="134" t="b">
        <f t="shared" si="44"/>
        <v>1</v>
      </c>
      <c r="BA149" s="135"/>
      <c r="BB149" s="134">
        <f>'[1]2016_match_seeds'!E146</f>
        <v>0</v>
      </c>
      <c r="BC149" s="134">
        <f>'[1]2016_match_seeds'!F146</f>
        <v>0</v>
      </c>
      <c r="BF149" s="135"/>
      <c r="BG149" s="136" t="s">
        <v>58</v>
      </c>
      <c r="BH149" s="170" t="s">
        <v>85</v>
      </c>
      <c r="BI149" s="153"/>
      <c r="BJ149" s="153"/>
      <c r="BK149" s="153"/>
      <c r="BL149" s="153"/>
      <c r="BM149" s="153"/>
    </row>
    <row r="150" spans="1:65" ht="15.6" hidden="1" customHeight="1" x14ac:dyDescent="0.3">
      <c r="A150" s="155">
        <v>301</v>
      </c>
      <c r="B150" s="155"/>
      <c r="C150" s="265"/>
      <c r="D150" s="108">
        <v>42495</v>
      </c>
      <c r="E150" s="8">
        <v>1</v>
      </c>
      <c r="F150" s="169">
        <v>1</v>
      </c>
      <c r="G150" s="111">
        <f t="shared" si="36"/>
        <v>1</v>
      </c>
      <c r="H150" s="156">
        <v>3</v>
      </c>
      <c r="I150" s="3">
        <v>3</v>
      </c>
      <c r="J150" s="3"/>
      <c r="K150" s="3"/>
      <c r="L150" s="3"/>
      <c r="M150" s="115">
        <f t="shared" si="34"/>
        <v>3</v>
      </c>
      <c r="N150" s="157">
        <v>42501</v>
      </c>
      <c r="O150" s="3"/>
      <c r="P150" s="10"/>
      <c r="Q150" s="10"/>
      <c r="R150" s="10"/>
      <c r="S150" s="9">
        <v>42499</v>
      </c>
      <c r="T150" s="119">
        <f t="shared" si="33"/>
        <v>42499</v>
      </c>
      <c r="U150" s="119" t="s">
        <v>47</v>
      </c>
      <c r="V150" s="158"/>
      <c r="W150" s="14">
        <v>3</v>
      </c>
      <c r="X150" s="14">
        <v>32</v>
      </c>
      <c r="Y150" s="13">
        <v>38</v>
      </c>
      <c r="Z150" s="14">
        <v>44</v>
      </c>
      <c r="AA150" s="15" t="s">
        <v>67</v>
      </c>
      <c r="AB150" s="16" t="s">
        <v>161</v>
      </c>
      <c r="AC150" s="16" t="s">
        <v>161</v>
      </c>
      <c r="AD150" s="16" t="s">
        <v>161</v>
      </c>
      <c r="AE150" s="16"/>
      <c r="AF150" s="159">
        <v>44</v>
      </c>
      <c r="AG150" s="159"/>
      <c r="AH150" s="127">
        <f t="shared" si="37"/>
        <v>44</v>
      </c>
      <c r="AI150" s="127" t="s">
        <v>47</v>
      </c>
      <c r="AJ150" s="127">
        <f t="shared" si="38"/>
        <v>3</v>
      </c>
      <c r="AK150" s="127"/>
      <c r="AL150" s="127" t="b">
        <f t="shared" si="39"/>
        <v>1</v>
      </c>
      <c r="AM150" s="161">
        <v>25</v>
      </c>
      <c r="AN150" s="129">
        <f t="shared" si="35"/>
        <v>2.2452000000000005</v>
      </c>
      <c r="AO150" s="26">
        <v>25</v>
      </c>
      <c r="AP150" s="129">
        <f t="shared" si="40"/>
        <v>2.2452000000000005</v>
      </c>
      <c r="AQ150" s="26">
        <v>25</v>
      </c>
      <c r="AR150" s="129">
        <f t="shared" si="41"/>
        <v>2.2452000000000005</v>
      </c>
      <c r="AS150" s="26"/>
      <c r="AT150" s="129" t="str">
        <f t="shared" si="42"/>
        <v/>
      </c>
      <c r="AU150" s="131">
        <f t="shared" si="45"/>
        <v>296.93487730829128</v>
      </c>
      <c r="AV150" s="131" t="str">
        <f t="shared" si="43"/>
        <v>ok</v>
      </c>
      <c r="AW150" s="131"/>
      <c r="AX150" s="162">
        <v>8</v>
      </c>
      <c r="AY150" s="26">
        <f>'[1]2016_match_seeds'!D147</f>
        <v>8</v>
      </c>
      <c r="AZ150" s="134" t="b">
        <f t="shared" si="44"/>
        <v>1</v>
      </c>
      <c r="BA150" s="135"/>
      <c r="BB150" s="22">
        <f>'[1]2016_match_seeds'!E147</f>
        <v>35</v>
      </c>
      <c r="BC150" s="22">
        <f>'[1]2016_match_seeds'!F147</f>
        <v>0</v>
      </c>
      <c r="BD150" s="7"/>
      <c r="BE150" s="7"/>
      <c r="BF150" s="7"/>
      <c r="BG150" s="136">
        <f>12/44</f>
        <v>0.27272727272727271</v>
      </c>
      <c r="BH150" s="168" t="s">
        <v>162</v>
      </c>
      <c r="BI150" s="153"/>
      <c r="BJ150" s="153"/>
      <c r="BK150" s="153"/>
      <c r="BL150" s="153"/>
      <c r="BM150" s="153"/>
    </row>
    <row r="151" spans="1:65" ht="14.4" hidden="1" x14ac:dyDescent="0.3">
      <c r="A151" s="107">
        <v>303</v>
      </c>
      <c r="B151" s="107"/>
      <c r="D151" s="108">
        <v>42495</v>
      </c>
      <c r="E151" s="109">
        <v>1</v>
      </c>
      <c r="F151" s="110">
        <v>1</v>
      </c>
      <c r="G151" s="111">
        <f t="shared" si="36"/>
        <v>1</v>
      </c>
      <c r="H151" s="112">
        <v>1</v>
      </c>
      <c r="I151" s="113">
        <v>1</v>
      </c>
      <c r="J151" s="114"/>
      <c r="K151" s="114"/>
      <c r="L151" s="114"/>
      <c r="M151" s="115">
        <f t="shared" si="34"/>
        <v>1</v>
      </c>
      <c r="N151" s="116">
        <v>42496</v>
      </c>
      <c r="O151" s="117"/>
      <c r="P151" s="117"/>
      <c r="Q151" s="117"/>
      <c r="R151" s="117"/>
      <c r="S151" s="118">
        <v>42496</v>
      </c>
      <c r="T151" s="119">
        <f t="shared" si="33"/>
        <v>42496</v>
      </c>
      <c r="U151" s="119" t="s">
        <v>47</v>
      </c>
      <c r="V151" s="120"/>
      <c r="W151" s="121" t="s">
        <v>54</v>
      </c>
      <c r="X151" s="121" t="s">
        <v>68</v>
      </c>
      <c r="Y151" s="121" t="s">
        <v>104</v>
      </c>
      <c r="Z151" s="122"/>
      <c r="AA151" s="123" t="s">
        <v>104</v>
      </c>
      <c r="AB151" s="124" t="s">
        <v>163</v>
      </c>
      <c r="AC151" s="124" t="s">
        <v>104</v>
      </c>
      <c r="AD151" s="124" t="s">
        <v>104</v>
      </c>
      <c r="AE151" s="125"/>
      <c r="AF151" s="138">
        <v>23</v>
      </c>
      <c r="AG151" s="126"/>
      <c r="AH151" s="127">
        <f t="shared" si="37"/>
        <v>23</v>
      </c>
      <c r="AI151" s="127" t="s">
        <v>47</v>
      </c>
      <c r="AJ151" s="127">
        <f t="shared" si="38"/>
        <v>1</v>
      </c>
      <c r="AK151" s="127"/>
      <c r="AL151" s="127" t="b">
        <f t="shared" si="39"/>
        <v>1</v>
      </c>
      <c r="AM151" s="128">
        <v>27</v>
      </c>
      <c r="AN151" s="129">
        <f t="shared" si="35"/>
        <v>2.3592000000000004</v>
      </c>
      <c r="AO151" s="130"/>
      <c r="AP151" s="129" t="str">
        <f t="shared" si="40"/>
        <v/>
      </c>
      <c r="AQ151" s="130"/>
      <c r="AR151" s="129" t="str">
        <f t="shared" si="41"/>
        <v/>
      </c>
      <c r="AS151" s="130"/>
      <c r="AT151" s="129" t="str">
        <f t="shared" si="42"/>
        <v/>
      </c>
      <c r="AU151" s="131">
        <f t="shared" si="45"/>
        <v>118.02748815130315</v>
      </c>
      <c r="AV151" s="131" t="str">
        <f t="shared" si="43"/>
        <v>ok</v>
      </c>
      <c r="AW151" s="131"/>
      <c r="AX151" s="132">
        <v>3</v>
      </c>
      <c r="AY151" s="133">
        <f>'[1]2016_match_seeds'!D148</f>
        <v>3</v>
      </c>
      <c r="AZ151" s="134" t="b">
        <f t="shared" si="44"/>
        <v>1</v>
      </c>
      <c r="BA151" s="135"/>
      <c r="BB151" s="134">
        <f>'[1]2016_match_seeds'!E148</f>
        <v>14</v>
      </c>
      <c r="BC151" s="134">
        <f>'[1]2016_match_seeds'!F148</f>
        <v>2</v>
      </c>
      <c r="BF151" s="135"/>
      <c r="BG151" s="136">
        <v>0</v>
      </c>
      <c r="BH151" s="184" t="s">
        <v>164</v>
      </c>
    </row>
    <row r="152" spans="1:65" ht="15" hidden="1" thickBot="1" x14ac:dyDescent="0.35">
      <c r="A152" s="107">
        <v>304</v>
      </c>
      <c r="B152" s="107"/>
      <c r="D152" s="108">
        <v>42495</v>
      </c>
      <c r="E152" s="109">
        <v>1</v>
      </c>
      <c r="F152" s="110">
        <v>1</v>
      </c>
      <c r="G152" s="111">
        <f t="shared" si="36"/>
        <v>1</v>
      </c>
      <c r="H152" s="146">
        <v>2</v>
      </c>
      <c r="I152" s="135">
        <v>2</v>
      </c>
      <c r="J152" s="114"/>
      <c r="K152" s="114"/>
      <c r="L152" s="114"/>
      <c r="M152" s="115">
        <f t="shared" si="34"/>
        <v>2</v>
      </c>
      <c r="N152" s="116">
        <v>42501</v>
      </c>
      <c r="O152" s="117"/>
      <c r="P152" s="117"/>
      <c r="Q152" s="117"/>
      <c r="R152" s="117"/>
      <c r="S152" s="118">
        <v>42498</v>
      </c>
      <c r="T152" s="119">
        <f t="shared" si="33"/>
        <v>42498</v>
      </c>
      <c r="U152" s="119" t="s">
        <v>47</v>
      </c>
      <c r="V152" s="120"/>
      <c r="W152" s="122">
        <v>5</v>
      </c>
      <c r="X152" s="122">
        <v>10</v>
      </c>
      <c r="Y152" s="122">
        <v>10</v>
      </c>
      <c r="Z152" s="122"/>
      <c r="AA152" s="142">
        <v>10</v>
      </c>
      <c r="AB152" s="125">
        <v>10</v>
      </c>
      <c r="AC152" s="125">
        <v>10</v>
      </c>
      <c r="AD152" s="125"/>
      <c r="AE152" s="125"/>
      <c r="AF152" s="126"/>
      <c r="AG152" s="126"/>
      <c r="AH152" s="148">
        <v>10</v>
      </c>
      <c r="AI152" s="160" t="s">
        <v>47</v>
      </c>
      <c r="AJ152" s="127">
        <f t="shared" si="38"/>
        <v>2</v>
      </c>
      <c r="AK152" s="127"/>
      <c r="AL152" s="127" t="b">
        <f t="shared" si="39"/>
        <v>1</v>
      </c>
      <c r="AM152" s="146">
        <v>22</v>
      </c>
      <c r="AN152" s="129">
        <f t="shared" si="35"/>
        <v>2.0742000000000003</v>
      </c>
      <c r="AO152" s="133">
        <v>22</v>
      </c>
      <c r="AP152" s="129">
        <f t="shared" si="40"/>
        <v>2.0742000000000003</v>
      </c>
      <c r="AQ152" s="133"/>
      <c r="AR152" s="129" t="str">
        <f t="shared" si="41"/>
        <v/>
      </c>
      <c r="AS152" s="133"/>
      <c r="AT152" s="129" t="str">
        <f t="shared" si="42"/>
        <v/>
      </c>
      <c r="AU152" s="131">
        <f t="shared" si="45"/>
        <v>148.67700971334131</v>
      </c>
      <c r="AV152" s="131" t="str">
        <f t="shared" si="43"/>
        <v>ok</v>
      </c>
      <c r="AW152" s="131"/>
      <c r="AX152" s="132">
        <v>4</v>
      </c>
      <c r="AY152" s="133">
        <f>'[1]2016_match_seeds'!D149</f>
        <v>4</v>
      </c>
      <c r="AZ152" s="134" t="b">
        <f t="shared" si="44"/>
        <v>1</v>
      </c>
      <c r="BA152" s="135"/>
      <c r="BB152" s="134">
        <f>'[1]2016_match_seeds'!E149</f>
        <v>15</v>
      </c>
      <c r="BC152" s="134">
        <f>'[1]2016_match_seeds'!F149</f>
        <v>11</v>
      </c>
      <c r="BF152" s="135"/>
      <c r="BG152" s="136">
        <v>0</v>
      </c>
      <c r="BH152" s="145"/>
    </row>
    <row r="153" spans="1:65" ht="14.4" hidden="1" x14ac:dyDescent="0.3">
      <c r="A153" s="107">
        <v>305</v>
      </c>
      <c r="B153" s="107"/>
      <c r="D153" s="108">
        <v>42495</v>
      </c>
      <c r="E153" s="109">
        <v>1</v>
      </c>
      <c r="F153" s="110">
        <v>1</v>
      </c>
      <c r="G153" s="111">
        <f t="shared" si="36"/>
        <v>1</v>
      </c>
      <c r="H153" s="112">
        <v>1</v>
      </c>
      <c r="I153" s="269">
        <v>1</v>
      </c>
      <c r="J153" s="114"/>
      <c r="K153" s="114"/>
      <c r="L153" s="114"/>
      <c r="M153" s="115">
        <f t="shared" si="34"/>
        <v>1</v>
      </c>
      <c r="N153" s="116">
        <v>42505</v>
      </c>
      <c r="O153" s="117">
        <v>42502</v>
      </c>
      <c r="P153" s="117"/>
      <c r="Q153" s="117"/>
      <c r="R153" s="117"/>
      <c r="S153" s="118">
        <v>42503</v>
      </c>
      <c r="T153" s="119">
        <f t="shared" si="33"/>
        <v>42503</v>
      </c>
      <c r="U153" s="119" t="s">
        <v>47</v>
      </c>
      <c r="V153" s="120"/>
      <c r="W153" s="121" t="s">
        <v>61</v>
      </c>
      <c r="X153" s="121" t="s">
        <v>79</v>
      </c>
      <c r="Y153" s="121" t="s">
        <v>93</v>
      </c>
      <c r="Z153" s="122"/>
      <c r="AA153" s="123" t="s">
        <v>72</v>
      </c>
      <c r="AB153" s="124" t="s">
        <v>93</v>
      </c>
      <c r="AC153" s="124" t="s">
        <v>93</v>
      </c>
      <c r="AD153" s="124" t="s">
        <v>93</v>
      </c>
      <c r="AE153" s="125"/>
      <c r="AF153" s="138">
        <v>8</v>
      </c>
      <c r="AG153" s="126"/>
      <c r="AH153" s="127">
        <f t="shared" si="37"/>
        <v>8</v>
      </c>
      <c r="AI153" s="127" t="s">
        <v>47</v>
      </c>
      <c r="AJ153" s="127">
        <f t="shared" si="38"/>
        <v>1</v>
      </c>
      <c r="AK153" s="127"/>
      <c r="AL153" s="127" t="b">
        <f t="shared" si="39"/>
        <v>1</v>
      </c>
      <c r="AM153" s="128">
        <v>28</v>
      </c>
      <c r="AN153" s="129">
        <f t="shared" si="35"/>
        <v>2.4161999999999999</v>
      </c>
      <c r="AO153" s="130"/>
      <c r="AP153" s="129" t="str">
        <f t="shared" si="40"/>
        <v/>
      </c>
      <c r="AQ153" s="130"/>
      <c r="AR153" s="129" t="str">
        <f t="shared" si="41"/>
        <v/>
      </c>
      <c r="AS153" s="130"/>
      <c r="AT153" s="129" t="str">
        <f t="shared" si="42"/>
        <v/>
      </c>
      <c r="AU153" s="131">
        <f t="shared" si="45"/>
        <v>128.3848188629745</v>
      </c>
      <c r="AV153" s="131" t="str">
        <f t="shared" si="43"/>
        <v>ok</v>
      </c>
      <c r="AW153" s="131"/>
      <c r="AX153" s="132">
        <v>1</v>
      </c>
      <c r="AY153" s="133">
        <f>'[1]2016_match_seeds'!D150</f>
        <v>1</v>
      </c>
      <c r="AZ153" s="134" t="b">
        <f t="shared" si="44"/>
        <v>1</v>
      </c>
      <c r="BA153" s="135"/>
      <c r="BB153" s="134">
        <f>'[1]2016_match_seeds'!E150</f>
        <v>6</v>
      </c>
      <c r="BC153" s="134">
        <f>'[1]2016_match_seeds'!F150</f>
        <v>2</v>
      </c>
      <c r="BF153" s="135"/>
      <c r="BG153" s="136">
        <v>0</v>
      </c>
      <c r="BH153" s="145"/>
    </row>
    <row r="154" spans="1:65" ht="14.4" hidden="1" x14ac:dyDescent="0.3">
      <c r="A154" s="107">
        <v>306</v>
      </c>
      <c r="B154" s="107"/>
      <c r="D154" s="108">
        <v>42495</v>
      </c>
      <c r="E154" s="233"/>
      <c r="F154" s="110"/>
      <c r="G154" s="111">
        <f t="shared" si="36"/>
        <v>0</v>
      </c>
      <c r="H154" s="112"/>
      <c r="I154" s="237" t="s">
        <v>90</v>
      </c>
      <c r="J154" s="114"/>
      <c r="K154" s="114"/>
      <c r="L154" s="114"/>
      <c r="M154" s="115">
        <f t="shared" si="34"/>
        <v>0</v>
      </c>
      <c r="N154" s="141"/>
      <c r="O154" s="117"/>
      <c r="P154" s="117"/>
      <c r="Q154" s="117"/>
      <c r="R154" s="117"/>
      <c r="S154" s="118"/>
      <c r="T154" s="119" t="str">
        <f t="shared" si="33"/>
        <v>NA</v>
      </c>
      <c r="U154" s="119" t="s">
        <v>58</v>
      </c>
      <c r="V154" s="120"/>
      <c r="W154" s="122"/>
      <c r="X154" s="122"/>
      <c r="Y154" s="122"/>
      <c r="Z154" s="122"/>
      <c r="AA154" s="142"/>
      <c r="AB154" s="125"/>
      <c r="AC154" s="125"/>
      <c r="AD154" s="125"/>
      <c r="AE154" s="125"/>
      <c r="AF154" s="126"/>
      <c r="AG154" s="126"/>
      <c r="AH154" s="127" t="str">
        <f t="shared" si="37"/>
        <v>NA</v>
      </c>
      <c r="AI154" s="127" t="s">
        <v>58</v>
      </c>
      <c r="AJ154" s="127">
        <f t="shared" si="38"/>
        <v>0</v>
      </c>
      <c r="AK154" s="127"/>
      <c r="AL154" s="127" t="b">
        <f t="shared" si="39"/>
        <v>1</v>
      </c>
      <c r="AM154" s="112"/>
      <c r="AN154" s="129" t="str">
        <f t="shared" si="35"/>
        <v/>
      </c>
      <c r="AO154" s="144"/>
      <c r="AP154" s="129" t="str">
        <f t="shared" si="40"/>
        <v/>
      </c>
      <c r="AQ154" s="144"/>
      <c r="AR154" s="129" t="str">
        <f t="shared" si="41"/>
        <v/>
      </c>
      <c r="AS154" s="144"/>
      <c r="AT154" s="129" t="str">
        <f t="shared" si="42"/>
        <v/>
      </c>
      <c r="AU154" s="131" t="str">
        <f t="shared" si="45"/>
        <v>NA</v>
      </c>
      <c r="AV154" s="131" t="s">
        <v>58</v>
      </c>
      <c r="AW154" s="131"/>
      <c r="AY154" s="133">
        <f>'[1]2016_match_seeds'!D151</f>
        <v>0</v>
      </c>
      <c r="AZ154" s="134" t="b">
        <f t="shared" si="44"/>
        <v>1</v>
      </c>
      <c r="BA154" s="135"/>
      <c r="BB154" s="134">
        <f>'[1]2016_match_seeds'!E151</f>
        <v>0</v>
      </c>
      <c r="BC154" s="134">
        <f>'[1]2016_match_seeds'!F151</f>
        <v>0</v>
      </c>
      <c r="BF154" s="135"/>
      <c r="BG154" s="136" t="s">
        <v>58</v>
      </c>
      <c r="BH154" s="145"/>
    </row>
    <row r="155" spans="1:65" ht="14.4" hidden="1" x14ac:dyDescent="0.3">
      <c r="A155" s="107">
        <v>307</v>
      </c>
      <c r="B155" s="107"/>
      <c r="D155" s="108">
        <v>42495</v>
      </c>
      <c r="E155" s="233"/>
      <c r="F155" s="110"/>
      <c r="G155" s="111">
        <f t="shared" si="36"/>
        <v>0</v>
      </c>
      <c r="H155" s="112"/>
      <c r="I155" s="237" t="s">
        <v>90</v>
      </c>
      <c r="J155" s="114"/>
      <c r="K155" s="114"/>
      <c r="L155" s="114"/>
      <c r="M155" s="115">
        <f t="shared" si="34"/>
        <v>0</v>
      </c>
      <c r="N155" s="141"/>
      <c r="O155" s="117"/>
      <c r="P155" s="117"/>
      <c r="Q155" s="117"/>
      <c r="R155" s="117"/>
      <c r="S155" s="118"/>
      <c r="T155" s="119" t="str">
        <f t="shared" si="33"/>
        <v>NA</v>
      </c>
      <c r="U155" s="119" t="s">
        <v>58</v>
      </c>
      <c r="V155" s="120"/>
      <c r="W155" s="122"/>
      <c r="X155" s="122"/>
      <c r="Y155" s="122"/>
      <c r="Z155" s="122"/>
      <c r="AA155" s="142"/>
      <c r="AB155" s="125"/>
      <c r="AC155" s="125"/>
      <c r="AD155" s="125"/>
      <c r="AE155" s="125"/>
      <c r="AF155" s="126"/>
      <c r="AG155" s="126"/>
      <c r="AH155" s="127" t="str">
        <f t="shared" si="37"/>
        <v>NA</v>
      </c>
      <c r="AI155" s="127" t="s">
        <v>58</v>
      </c>
      <c r="AJ155" s="127">
        <f t="shared" si="38"/>
        <v>0</v>
      </c>
      <c r="AK155" s="127"/>
      <c r="AL155" s="127" t="b">
        <f t="shared" si="39"/>
        <v>1</v>
      </c>
      <c r="AM155" s="112"/>
      <c r="AN155" s="129" t="str">
        <f t="shared" si="35"/>
        <v/>
      </c>
      <c r="AO155" s="144"/>
      <c r="AP155" s="129" t="str">
        <f t="shared" si="40"/>
        <v/>
      </c>
      <c r="AQ155" s="144"/>
      <c r="AR155" s="129" t="str">
        <f t="shared" si="41"/>
        <v/>
      </c>
      <c r="AS155" s="144"/>
      <c r="AT155" s="129" t="str">
        <f t="shared" si="42"/>
        <v/>
      </c>
      <c r="AU155" s="131" t="str">
        <f t="shared" si="45"/>
        <v>NA</v>
      </c>
      <c r="AV155" s="131" t="s">
        <v>58</v>
      </c>
      <c r="AW155" s="131"/>
      <c r="AY155" s="133">
        <f>'[1]2016_match_seeds'!D152</f>
        <v>0</v>
      </c>
      <c r="AZ155" s="134" t="b">
        <f t="shared" si="44"/>
        <v>1</v>
      </c>
      <c r="BA155" s="135"/>
      <c r="BB155" s="134">
        <f>'[1]2016_match_seeds'!E152</f>
        <v>0</v>
      </c>
      <c r="BC155" s="134">
        <f>'[1]2016_match_seeds'!F152</f>
        <v>0</v>
      </c>
      <c r="BF155" s="135"/>
      <c r="BG155" s="136" t="s">
        <v>58</v>
      </c>
      <c r="BH155" s="145"/>
    </row>
    <row r="156" spans="1:65" ht="14.4" hidden="1" x14ac:dyDescent="0.3">
      <c r="A156" s="150">
        <v>307</v>
      </c>
      <c r="B156" s="150"/>
      <c r="C156" s="114"/>
      <c r="D156" s="108">
        <v>42495</v>
      </c>
      <c r="E156" s="151"/>
      <c r="F156" s="135"/>
      <c r="G156" s="111">
        <f t="shared" si="36"/>
        <v>0</v>
      </c>
      <c r="H156" s="112"/>
      <c r="I156" s="135"/>
      <c r="J156" s="114"/>
      <c r="K156" s="114"/>
      <c r="L156" s="114"/>
      <c r="M156" s="115">
        <f t="shared" si="34"/>
        <v>0</v>
      </c>
      <c r="N156" s="141"/>
      <c r="O156" s="152"/>
      <c r="P156" s="152"/>
      <c r="Q156" s="152"/>
      <c r="R156" s="152"/>
      <c r="S156" s="118"/>
      <c r="T156" s="119" t="str">
        <f t="shared" si="33"/>
        <v>NA</v>
      </c>
      <c r="U156" s="119" t="s">
        <v>58</v>
      </c>
      <c r="V156" s="120"/>
      <c r="W156" s="122"/>
      <c r="X156" s="122"/>
      <c r="Y156" s="122"/>
      <c r="Z156" s="122"/>
      <c r="AA156" s="142"/>
      <c r="AB156" s="125"/>
      <c r="AC156" s="125"/>
      <c r="AD156" s="125"/>
      <c r="AE156" s="125"/>
      <c r="AF156" s="126"/>
      <c r="AG156" s="126"/>
      <c r="AH156" s="127" t="str">
        <f t="shared" si="37"/>
        <v>NA</v>
      </c>
      <c r="AI156" s="127" t="s">
        <v>58</v>
      </c>
      <c r="AJ156" s="127">
        <f t="shared" si="38"/>
        <v>0</v>
      </c>
      <c r="AK156" s="127"/>
      <c r="AL156" s="127" t="b">
        <f t="shared" si="39"/>
        <v>1</v>
      </c>
      <c r="AM156" s="112"/>
      <c r="AN156" s="129" t="str">
        <f t="shared" si="35"/>
        <v/>
      </c>
      <c r="AO156" s="144"/>
      <c r="AP156" s="129" t="str">
        <f t="shared" si="40"/>
        <v/>
      </c>
      <c r="AQ156" s="144"/>
      <c r="AR156" s="129" t="str">
        <f t="shared" si="41"/>
        <v/>
      </c>
      <c r="AS156" s="144"/>
      <c r="AT156" s="129" t="str">
        <f t="shared" si="42"/>
        <v/>
      </c>
      <c r="AU156" s="131" t="str">
        <f t="shared" si="45"/>
        <v>NA</v>
      </c>
      <c r="AV156" s="131" t="s">
        <v>58</v>
      </c>
      <c r="AW156" s="131"/>
      <c r="AY156" s="133">
        <f>'[1]2016_match_seeds'!D153</f>
        <v>0</v>
      </c>
      <c r="AZ156" s="134" t="b">
        <f t="shared" si="44"/>
        <v>1</v>
      </c>
      <c r="BA156" s="135"/>
      <c r="BB156" s="134">
        <f>'[1]2016_match_seeds'!E153</f>
        <v>0</v>
      </c>
      <c r="BC156" s="134">
        <f>'[1]2016_match_seeds'!F153</f>
        <v>0</v>
      </c>
      <c r="BF156" s="135" t="s">
        <v>165</v>
      </c>
      <c r="BG156" s="136" t="s">
        <v>58</v>
      </c>
      <c r="BH156" s="145"/>
      <c r="BI156" s="153"/>
      <c r="BJ156" s="153"/>
      <c r="BK156" s="153"/>
      <c r="BL156" s="153"/>
      <c r="BM156" s="153"/>
    </row>
    <row r="157" spans="1:65" ht="14.4" hidden="1" x14ac:dyDescent="0.3">
      <c r="A157" s="165">
        <v>308</v>
      </c>
      <c r="B157" s="165"/>
      <c r="C157" s="3"/>
      <c r="D157" s="108">
        <v>42495</v>
      </c>
      <c r="E157" s="19">
        <v>1</v>
      </c>
      <c r="F157" s="135">
        <v>1</v>
      </c>
      <c r="G157" s="111">
        <f t="shared" si="36"/>
        <v>1</v>
      </c>
      <c r="H157" s="20">
        <v>1</v>
      </c>
      <c r="I157" s="3">
        <v>1</v>
      </c>
      <c r="J157" s="3"/>
      <c r="K157" s="3"/>
      <c r="L157" s="3"/>
      <c r="M157" s="115">
        <f t="shared" si="34"/>
        <v>1</v>
      </c>
      <c r="N157" s="157">
        <v>42498</v>
      </c>
      <c r="O157" s="3"/>
      <c r="P157" s="10"/>
      <c r="Q157" s="10"/>
      <c r="R157" s="10"/>
      <c r="S157" s="9">
        <v>42497</v>
      </c>
      <c r="T157" s="119">
        <f t="shared" si="33"/>
        <v>42497</v>
      </c>
      <c r="U157" s="119" t="s">
        <v>47</v>
      </c>
      <c r="V157" s="158"/>
      <c r="W157" s="14">
        <v>3</v>
      </c>
      <c r="X157" s="14">
        <v>9</v>
      </c>
      <c r="Y157" s="13">
        <v>11</v>
      </c>
      <c r="Z157" s="14">
        <v>14</v>
      </c>
      <c r="AA157" s="15" t="s">
        <v>72</v>
      </c>
      <c r="AB157" s="16" t="s">
        <v>89</v>
      </c>
      <c r="AC157" s="16" t="s">
        <v>103</v>
      </c>
      <c r="AD157" s="16" t="s">
        <v>103</v>
      </c>
      <c r="AE157" s="16"/>
      <c r="AF157" s="159">
        <v>14</v>
      </c>
      <c r="AG157" s="159"/>
      <c r="AH157" s="127">
        <f t="shared" si="37"/>
        <v>14</v>
      </c>
      <c r="AI157" s="127" t="s">
        <v>47</v>
      </c>
      <c r="AJ157" s="127">
        <f t="shared" si="38"/>
        <v>2</v>
      </c>
      <c r="AK157" s="166">
        <f t="shared" ref="AK157:AK159" si="46">M157</f>
        <v>1</v>
      </c>
      <c r="AL157" s="127" t="b">
        <f t="shared" si="39"/>
        <v>0</v>
      </c>
      <c r="AM157" s="161">
        <v>19</v>
      </c>
      <c r="AN157" s="129">
        <f t="shared" si="35"/>
        <v>1.9032000000000002</v>
      </c>
      <c r="AO157" s="26">
        <v>19</v>
      </c>
      <c r="AP157" s="129">
        <f t="shared" si="40"/>
        <v>1.9032000000000002</v>
      </c>
      <c r="AQ157" s="26"/>
      <c r="AR157" s="129" t="str">
        <f t="shared" si="41"/>
        <v/>
      </c>
      <c r="AS157" s="26"/>
      <c r="AT157" s="129" t="str">
        <f t="shared" si="42"/>
        <v/>
      </c>
      <c r="AU157" s="131">
        <f t="shared" si="45"/>
        <v>108.10414245233801</v>
      </c>
      <c r="AV157" s="131" t="s">
        <v>47</v>
      </c>
      <c r="AW157" s="167" t="s">
        <v>99</v>
      </c>
      <c r="AX157" s="162">
        <v>2</v>
      </c>
      <c r="AY157" s="26">
        <f>'[1]2016_match_seeds'!D154</f>
        <v>2</v>
      </c>
      <c r="AZ157" s="134" t="b">
        <f t="shared" si="44"/>
        <v>1</v>
      </c>
      <c r="BA157" s="135"/>
      <c r="BB157" s="22">
        <f>'[1]2016_match_seeds'!E154</f>
        <v>3</v>
      </c>
      <c r="BC157" s="22">
        <f>'[1]2016_match_seeds'!F154</f>
        <v>0</v>
      </c>
      <c r="BD157" s="7"/>
      <c r="BE157" s="7"/>
      <c r="BF157" s="7"/>
      <c r="BG157" s="23">
        <v>0</v>
      </c>
      <c r="BH157" s="170" t="s">
        <v>166</v>
      </c>
      <c r="BI157" s="153"/>
      <c r="BJ157" s="153"/>
      <c r="BK157" s="153"/>
      <c r="BL157" s="153"/>
      <c r="BM157" s="153"/>
    </row>
    <row r="158" spans="1:65" ht="14.4" hidden="1" x14ac:dyDescent="0.3">
      <c r="A158" s="107">
        <v>309</v>
      </c>
      <c r="B158" s="107"/>
      <c r="D158" s="108">
        <v>42495</v>
      </c>
      <c r="E158" s="109">
        <v>1</v>
      </c>
      <c r="F158" s="109">
        <v>1</v>
      </c>
      <c r="G158" s="111">
        <f t="shared" si="36"/>
        <v>1</v>
      </c>
      <c r="H158" s="112"/>
      <c r="I158" s="237" t="s">
        <v>90</v>
      </c>
      <c r="J158" s="114"/>
      <c r="K158" s="114"/>
      <c r="L158" s="114"/>
      <c r="M158" s="115">
        <f t="shared" si="34"/>
        <v>0</v>
      </c>
      <c r="N158" s="141"/>
      <c r="O158" s="117"/>
      <c r="P158" s="117">
        <v>42507</v>
      </c>
      <c r="Q158" s="117"/>
      <c r="R158" s="117"/>
      <c r="S158" s="118">
        <v>42507</v>
      </c>
      <c r="T158" s="119">
        <f t="shared" si="33"/>
        <v>42507</v>
      </c>
      <c r="U158" s="119" t="s">
        <v>47</v>
      </c>
      <c r="V158" s="120"/>
      <c r="W158" s="122"/>
      <c r="X158" s="121" t="s">
        <v>61</v>
      </c>
      <c r="Y158" s="121" t="s">
        <v>62</v>
      </c>
      <c r="Z158" s="122"/>
      <c r="AA158" s="142"/>
      <c r="AB158" s="125"/>
      <c r="AC158" s="124"/>
      <c r="AD158" s="124"/>
      <c r="AE158" s="125"/>
      <c r="AF158" s="138">
        <v>5</v>
      </c>
      <c r="AG158" s="126"/>
      <c r="AH158" s="127">
        <f t="shared" si="37"/>
        <v>5</v>
      </c>
      <c r="AI158" s="127" t="s">
        <v>47</v>
      </c>
      <c r="AJ158" s="127">
        <f t="shared" si="38"/>
        <v>1</v>
      </c>
      <c r="AK158" s="166">
        <f t="shared" si="46"/>
        <v>0</v>
      </c>
      <c r="AL158" s="127" t="b">
        <f t="shared" si="39"/>
        <v>0</v>
      </c>
      <c r="AM158" s="128">
        <v>36</v>
      </c>
      <c r="AN158" s="129">
        <f t="shared" si="35"/>
        <v>2.8722000000000003</v>
      </c>
      <c r="AO158" s="130"/>
      <c r="AP158" s="129" t="str">
        <f t="shared" si="40"/>
        <v/>
      </c>
      <c r="AQ158" s="130"/>
      <c r="AR158" s="129" t="str">
        <f t="shared" si="41"/>
        <v/>
      </c>
      <c r="AS158" s="130"/>
      <c r="AT158" s="129" t="str">
        <f t="shared" si="42"/>
        <v/>
      </c>
      <c r="AU158" s="131">
        <f t="shared" si="45"/>
        <v>233.25004589122574</v>
      </c>
      <c r="AV158" s="131" t="s">
        <v>47</v>
      </c>
      <c r="AW158" s="131"/>
      <c r="AX158" s="132">
        <v>2</v>
      </c>
      <c r="AY158" s="133">
        <f>'[1]2016_match_seeds'!D155</f>
        <v>2</v>
      </c>
      <c r="AZ158" s="134" t="b">
        <f t="shared" si="44"/>
        <v>1</v>
      </c>
      <c r="BA158" s="135"/>
      <c r="BB158" s="134">
        <f>'[1]2016_match_seeds'!E155</f>
        <v>15</v>
      </c>
      <c r="BC158" s="134">
        <f>'[1]2016_match_seeds'!F155</f>
        <v>4</v>
      </c>
      <c r="BF158" s="135"/>
      <c r="BG158" s="136">
        <v>0</v>
      </c>
      <c r="BH158" s="184" t="s">
        <v>167</v>
      </c>
    </row>
    <row r="159" spans="1:65" ht="14.4" hidden="1" x14ac:dyDescent="0.3">
      <c r="A159" s="107">
        <v>310</v>
      </c>
      <c r="B159" s="107"/>
      <c r="D159" s="108">
        <v>42495</v>
      </c>
      <c r="E159" s="109">
        <v>1</v>
      </c>
      <c r="F159" s="110">
        <v>1</v>
      </c>
      <c r="G159" s="111">
        <f t="shared" si="36"/>
        <v>1</v>
      </c>
      <c r="H159" s="112"/>
      <c r="I159" s="135">
        <v>1</v>
      </c>
      <c r="J159" s="114"/>
      <c r="K159" s="114"/>
      <c r="L159" s="114"/>
      <c r="M159" s="115">
        <f t="shared" si="34"/>
        <v>1</v>
      </c>
      <c r="N159" s="141"/>
      <c r="O159" s="117"/>
      <c r="P159" s="117"/>
      <c r="Q159" s="117"/>
      <c r="R159" s="117"/>
      <c r="S159" s="118">
        <v>42500</v>
      </c>
      <c r="T159" s="119">
        <f t="shared" si="33"/>
        <v>42500</v>
      </c>
      <c r="U159" s="119" t="s">
        <v>47</v>
      </c>
      <c r="V159" s="120"/>
      <c r="W159" s="121" t="s">
        <v>70</v>
      </c>
      <c r="X159" s="121" t="s">
        <v>56</v>
      </c>
      <c r="Y159" s="122"/>
      <c r="Z159" s="122"/>
      <c r="AA159" s="142"/>
      <c r="AB159" s="124" t="s">
        <v>121</v>
      </c>
      <c r="AC159" s="124" t="s">
        <v>121</v>
      </c>
      <c r="AD159" s="125"/>
      <c r="AE159" s="125"/>
      <c r="AF159" s="138">
        <v>13</v>
      </c>
      <c r="AG159" s="126"/>
      <c r="AH159" s="127">
        <f t="shared" si="37"/>
        <v>13</v>
      </c>
      <c r="AI159" s="127" t="s">
        <v>47</v>
      </c>
      <c r="AJ159" s="127">
        <f t="shared" si="38"/>
        <v>2</v>
      </c>
      <c r="AK159" s="166">
        <f t="shared" si="46"/>
        <v>1</v>
      </c>
      <c r="AL159" s="127" t="b">
        <f t="shared" si="39"/>
        <v>0</v>
      </c>
      <c r="AM159" s="128">
        <v>23</v>
      </c>
      <c r="AN159" s="129">
        <f t="shared" si="35"/>
        <v>2.1311999999999998</v>
      </c>
      <c r="AO159" s="139">
        <v>23</v>
      </c>
      <c r="AP159" s="129">
        <f t="shared" si="40"/>
        <v>2.1311999999999998</v>
      </c>
      <c r="AQ159" s="139"/>
      <c r="AR159" s="129" t="str">
        <f t="shared" si="41"/>
        <v/>
      </c>
      <c r="AS159" s="139"/>
      <c r="AT159" s="129" t="str">
        <f t="shared" si="42"/>
        <v/>
      </c>
      <c r="AU159" s="131">
        <f t="shared" si="45"/>
        <v>164.09529463951617</v>
      </c>
      <c r="AV159" s="131" t="s">
        <v>47</v>
      </c>
      <c r="AW159" s="167" t="s">
        <v>99</v>
      </c>
      <c r="AX159" s="132">
        <v>5</v>
      </c>
      <c r="AY159" s="133">
        <f>'[1]2016_match_seeds'!D156</f>
        <v>5</v>
      </c>
      <c r="AZ159" s="134" t="b">
        <f t="shared" si="44"/>
        <v>1</v>
      </c>
      <c r="BA159" s="135"/>
      <c r="BB159" s="134">
        <f>'[1]2016_match_seeds'!E156</f>
        <v>24</v>
      </c>
      <c r="BC159" s="134">
        <f>'[1]2016_match_seeds'!F156</f>
        <v>5</v>
      </c>
      <c r="BF159" s="135"/>
      <c r="BG159" s="136">
        <f>15/28</f>
        <v>0.5357142857142857</v>
      </c>
      <c r="BH159" s="137" t="s">
        <v>168</v>
      </c>
    </row>
    <row r="160" spans="1:65" ht="14.4" hidden="1" x14ac:dyDescent="0.3">
      <c r="A160" s="107">
        <v>339</v>
      </c>
      <c r="B160" s="107"/>
      <c r="D160" s="108">
        <v>42495</v>
      </c>
      <c r="E160" s="235">
        <v>1</v>
      </c>
      <c r="F160" s="110">
        <v>1</v>
      </c>
      <c r="G160" s="111">
        <f t="shared" si="36"/>
        <v>1</v>
      </c>
      <c r="H160" s="112"/>
      <c r="I160" s="135">
        <v>1</v>
      </c>
      <c r="J160" s="114"/>
      <c r="K160" s="114"/>
      <c r="L160" s="114"/>
      <c r="M160" s="115">
        <f t="shared" si="34"/>
        <v>1</v>
      </c>
      <c r="N160" s="141"/>
      <c r="O160" s="117">
        <v>42510</v>
      </c>
      <c r="P160" s="117">
        <v>42509</v>
      </c>
      <c r="Q160" s="117"/>
      <c r="R160" s="117"/>
      <c r="S160" s="118"/>
      <c r="T160" s="119">
        <f>P160</f>
        <v>42509</v>
      </c>
      <c r="U160" s="119" t="s">
        <v>47</v>
      </c>
      <c r="V160" s="120"/>
      <c r="W160" s="121"/>
      <c r="X160" s="121" t="s">
        <v>61</v>
      </c>
      <c r="Y160" s="122"/>
      <c r="Z160" s="122"/>
      <c r="AA160" s="142"/>
      <c r="AB160" s="124"/>
      <c r="AC160" s="124" t="s">
        <v>62</v>
      </c>
      <c r="AD160" s="125"/>
      <c r="AE160" s="125"/>
      <c r="AF160" s="126"/>
      <c r="AG160" s="126">
        <v>5</v>
      </c>
      <c r="AH160" s="127">
        <f t="shared" si="37"/>
        <v>5</v>
      </c>
      <c r="AI160" s="127" t="s">
        <v>47</v>
      </c>
      <c r="AJ160" s="127">
        <f t="shared" si="38"/>
        <v>1</v>
      </c>
      <c r="AK160" s="127"/>
      <c r="AL160" s="127" t="b">
        <f t="shared" si="39"/>
        <v>1</v>
      </c>
      <c r="AM160" s="128">
        <v>24</v>
      </c>
      <c r="AN160" s="129">
        <f t="shared" si="35"/>
        <v>2.1882000000000001</v>
      </c>
      <c r="AO160" s="130"/>
      <c r="AP160" s="129" t="str">
        <f t="shared" si="40"/>
        <v/>
      </c>
      <c r="AQ160" s="130"/>
      <c r="AR160" s="129" t="str">
        <f t="shared" si="41"/>
        <v/>
      </c>
      <c r="AS160" s="130"/>
      <c r="AT160" s="129" t="str">
        <f t="shared" si="42"/>
        <v/>
      </c>
      <c r="AU160" s="131">
        <f t="shared" si="45"/>
        <v>90.255806328967836</v>
      </c>
      <c r="AV160" s="131" t="str">
        <f t="shared" si="43"/>
        <v>ok</v>
      </c>
      <c r="AW160" s="131"/>
      <c r="AY160" s="133">
        <f>'[1]2016_match_seeds'!D157</f>
        <v>0</v>
      </c>
      <c r="AZ160" s="134" t="b">
        <f t="shared" si="44"/>
        <v>1</v>
      </c>
      <c r="BA160" s="135"/>
      <c r="BB160" s="134">
        <f>'[1]2016_match_seeds'!E157</f>
        <v>0</v>
      </c>
      <c r="BC160" s="134">
        <f>'[1]2016_match_seeds'!F157</f>
        <v>0</v>
      </c>
      <c r="BF160" s="135">
        <v>1</v>
      </c>
      <c r="BG160" s="136">
        <v>1</v>
      </c>
      <c r="BH160" s="137" t="s">
        <v>169</v>
      </c>
    </row>
    <row r="161" spans="1:67" ht="15" hidden="1" thickBot="1" x14ac:dyDescent="0.35">
      <c r="A161" s="155">
        <v>401</v>
      </c>
      <c r="B161" s="155"/>
      <c r="C161" s="114"/>
      <c r="D161" s="108">
        <v>42495</v>
      </c>
      <c r="E161" s="134">
        <v>1</v>
      </c>
      <c r="F161" s="135">
        <v>1</v>
      </c>
      <c r="G161" s="111">
        <f t="shared" si="36"/>
        <v>1</v>
      </c>
      <c r="H161" s="112">
        <v>1</v>
      </c>
      <c r="I161" s="135"/>
      <c r="J161" s="114"/>
      <c r="K161" s="114"/>
      <c r="L161" s="114"/>
      <c r="M161" s="115">
        <f t="shared" si="34"/>
        <v>1</v>
      </c>
      <c r="N161" s="116">
        <v>42504</v>
      </c>
      <c r="O161" s="114"/>
      <c r="P161" s="152"/>
      <c r="Q161" s="152"/>
      <c r="R161" s="152"/>
      <c r="S161" s="118"/>
      <c r="T161" s="119">
        <f>N161</f>
        <v>42504</v>
      </c>
      <c r="U161" s="119" t="s">
        <v>47</v>
      </c>
      <c r="V161" s="120"/>
      <c r="W161" s="212"/>
      <c r="X161" s="212"/>
      <c r="Y161" s="122"/>
      <c r="Z161" s="212"/>
      <c r="AA161" s="123" t="s">
        <v>53</v>
      </c>
      <c r="AB161" s="125"/>
      <c r="AC161" s="125"/>
      <c r="AD161" s="125"/>
      <c r="AE161" s="125"/>
      <c r="AF161" s="126"/>
      <c r="AG161" s="126"/>
      <c r="AH161" s="148">
        <v>12</v>
      </c>
      <c r="AI161" s="160" t="s">
        <v>47</v>
      </c>
      <c r="AJ161" s="127">
        <f t="shared" si="38"/>
        <v>1</v>
      </c>
      <c r="AK161" s="127"/>
      <c r="AL161" s="127" t="b">
        <f t="shared" si="39"/>
        <v>1</v>
      </c>
      <c r="AM161" s="146">
        <v>25</v>
      </c>
      <c r="AN161" s="129">
        <f t="shared" si="35"/>
        <v>2.2452000000000005</v>
      </c>
      <c r="AO161" s="144"/>
      <c r="AP161" s="129" t="str">
        <f t="shared" si="40"/>
        <v/>
      </c>
      <c r="AQ161" s="144"/>
      <c r="AR161" s="129" t="str">
        <f t="shared" si="41"/>
        <v/>
      </c>
      <c r="AS161" s="144"/>
      <c r="AT161" s="129" t="str">
        <f t="shared" si="42"/>
        <v/>
      </c>
      <c r="AU161" s="131">
        <f t="shared" si="45"/>
        <v>98.978292436097092</v>
      </c>
      <c r="AV161" s="131" t="str">
        <f t="shared" si="43"/>
        <v>ok</v>
      </c>
      <c r="AW161" s="131"/>
      <c r="AY161" s="133">
        <f>'[1]2016_match_seeds'!D158</f>
        <v>0</v>
      </c>
      <c r="AZ161" s="134" t="b">
        <f t="shared" si="44"/>
        <v>1</v>
      </c>
      <c r="BA161" s="135"/>
      <c r="BB161" s="223">
        <f>'[1]2016_match_seeds'!E158</f>
        <v>0</v>
      </c>
      <c r="BC161" s="223">
        <f>'[1]2016_match_seeds'!F158</f>
        <v>0</v>
      </c>
      <c r="BD161" s="144"/>
      <c r="BE161" s="144"/>
      <c r="BF161" s="144" t="s">
        <v>52</v>
      </c>
      <c r="BG161" s="136">
        <v>1</v>
      </c>
      <c r="BH161" s="145" t="s">
        <v>170</v>
      </c>
      <c r="BI161" s="153"/>
      <c r="BJ161" s="153"/>
      <c r="BK161" s="153"/>
      <c r="BL161" s="153"/>
      <c r="BM161" s="153"/>
    </row>
    <row r="162" spans="1:67" ht="14.4" hidden="1" x14ac:dyDescent="0.3">
      <c r="A162" s="107">
        <v>402</v>
      </c>
      <c r="B162" s="107"/>
      <c r="D162" s="108">
        <v>42495</v>
      </c>
      <c r="E162" s="109">
        <v>1</v>
      </c>
      <c r="F162" s="110">
        <v>1</v>
      </c>
      <c r="G162" s="111">
        <f t="shared" si="36"/>
        <v>1</v>
      </c>
      <c r="H162" s="112">
        <v>1</v>
      </c>
      <c r="I162" s="135">
        <v>1</v>
      </c>
      <c r="J162" s="114"/>
      <c r="K162" s="114"/>
      <c r="L162" s="114"/>
      <c r="M162" s="115">
        <f t="shared" si="34"/>
        <v>1</v>
      </c>
      <c r="N162" s="116">
        <v>42502</v>
      </c>
      <c r="O162" s="117"/>
      <c r="P162" s="117"/>
      <c r="Q162" s="117"/>
      <c r="R162" s="117"/>
      <c r="S162" s="118">
        <v>42500</v>
      </c>
      <c r="T162" s="119">
        <f>IF(ISBLANK(S162),"NA",S162)</f>
        <v>42500</v>
      </c>
      <c r="U162" s="119" t="s">
        <v>47</v>
      </c>
      <c r="V162" s="120"/>
      <c r="W162" s="121" t="s">
        <v>70</v>
      </c>
      <c r="X162" s="122"/>
      <c r="Y162" s="122"/>
      <c r="Z162" s="122"/>
      <c r="AA162" s="123" t="s">
        <v>49</v>
      </c>
      <c r="AB162" s="124" t="s">
        <v>79</v>
      </c>
      <c r="AC162" s="125"/>
      <c r="AD162" s="125"/>
      <c r="AE162" s="125"/>
      <c r="AF162" s="126"/>
      <c r="AG162" s="138">
        <v>6</v>
      </c>
      <c r="AH162" s="127">
        <f t="shared" si="37"/>
        <v>6</v>
      </c>
      <c r="AI162" s="127" t="s">
        <v>47</v>
      </c>
      <c r="AJ162" s="127">
        <f t="shared" si="38"/>
        <v>1</v>
      </c>
      <c r="AK162" s="127"/>
      <c r="AL162" s="127" t="b">
        <f t="shared" si="39"/>
        <v>1</v>
      </c>
      <c r="AM162" s="128">
        <v>29</v>
      </c>
      <c r="AN162" s="129">
        <f t="shared" si="35"/>
        <v>2.4732000000000003</v>
      </c>
      <c r="AO162" s="130"/>
      <c r="AP162" s="129" t="str">
        <f t="shared" si="40"/>
        <v/>
      </c>
      <c r="AQ162" s="130"/>
      <c r="AR162" s="129" t="str">
        <f t="shared" si="41"/>
        <v/>
      </c>
      <c r="AS162" s="130"/>
      <c r="AT162" s="129" t="str">
        <f t="shared" si="42"/>
        <v/>
      </c>
      <c r="AU162" s="131">
        <f t="shared" si="45"/>
        <v>139.31771887975452</v>
      </c>
      <c r="AV162" s="131" t="str">
        <f t="shared" si="43"/>
        <v>ok</v>
      </c>
      <c r="AW162" s="131"/>
      <c r="AX162" s="132">
        <v>1</v>
      </c>
      <c r="AY162" s="133">
        <f>'[1]2016_match_seeds'!D159</f>
        <v>1</v>
      </c>
      <c r="AZ162" s="134" t="b">
        <f t="shared" si="44"/>
        <v>1</v>
      </c>
      <c r="BA162" s="135"/>
      <c r="BB162" s="134">
        <f>'[1]2016_match_seeds'!E159</f>
        <v>5</v>
      </c>
      <c r="BC162" s="134">
        <f>'[1]2016_match_seeds'!F159</f>
        <v>0</v>
      </c>
      <c r="BF162" s="135">
        <v>1</v>
      </c>
      <c r="BG162" s="136">
        <v>1</v>
      </c>
      <c r="BH162" s="137" t="s">
        <v>171</v>
      </c>
    </row>
    <row r="163" spans="1:67" ht="15" hidden="1" thickBot="1" x14ac:dyDescent="0.35">
      <c r="A163" s="107">
        <v>403</v>
      </c>
      <c r="B163" s="107"/>
      <c r="D163" s="108">
        <v>42495</v>
      </c>
      <c r="E163" s="109">
        <v>1</v>
      </c>
      <c r="F163" s="110">
        <v>1</v>
      </c>
      <c r="G163" s="111">
        <f t="shared" si="36"/>
        <v>1</v>
      </c>
      <c r="H163" s="146">
        <v>1</v>
      </c>
      <c r="I163" s="135"/>
      <c r="J163" s="114"/>
      <c r="K163" s="114"/>
      <c r="L163" s="114"/>
      <c r="M163" s="115">
        <f t="shared" si="34"/>
        <v>1</v>
      </c>
      <c r="N163" s="116">
        <v>42506</v>
      </c>
      <c r="O163" s="117"/>
      <c r="P163" s="117"/>
      <c r="Q163" s="117"/>
      <c r="R163" s="117"/>
      <c r="S163" s="118"/>
      <c r="T163" s="119">
        <f>N163</f>
        <v>42506</v>
      </c>
      <c r="U163" s="119" t="s">
        <v>47</v>
      </c>
      <c r="V163" s="120"/>
      <c r="W163" s="122"/>
      <c r="X163" s="122"/>
      <c r="Y163" s="122"/>
      <c r="Z163" s="122"/>
      <c r="AA163" s="142">
        <v>3</v>
      </c>
      <c r="AB163" s="125"/>
      <c r="AC163" s="125"/>
      <c r="AD163" s="125"/>
      <c r="AE163" s="125"/>
      <c r="AF163" s="126"/>
      <c r="AG163" s="126"/>
      <c r="AH163" s="148">
        <v>3</v>
      </c>
      <c r="AI163" s="160" t="s">
        <v>47</v>
      </c>
      <c r="AJ163" s="127">
        <f t="shared" si="38"/>
        <v>1</v>
      </c>
      <c r="AK163" s="127"/>
      <c r="AL163" s="127" t="b">
        <f t="shared" si="39"/>
        <v>1</v>
      </c>
      <c r="AM163" s="146">
        <v>36</v>
      </c>
      <c r="AN163" s="129">
        <f t="shared" si="35"/>
        <v>2.8722000000000003</v>
      </c>
      <c r="AO163" s="144"/>
      <c r="AP163" s="129" t="str">
        <f t="shared" si="40"/>
        <v/>
      </c>
      <c r="AQ163" s="144"/>
      <c r="AR163" s="129" t="str">
        <f t="shared" si="41"/>
        <v/>
      </c>
      <c r="AS163" s="144"/>
      <c r="AT163" s="129" t="str">
        <f t="shared" si="42"/>
        <v/>
      </c>
      <c r="AU163" s="131">
        <f t="shared" si="45"/>
        <v>233.25004589122574</v>
      </c>
      <c r="AV163" s="131" t="str">
        <f t="shared" si="43"/>
        <v>ok</v>
      </c>
      <c r="AW163" s="131"/>
      <c r="AY163" s="133">
        <f>'[1]2016_match_seeds'!D160</f>
        <v>0</v>
      </c>
      <c r="AZ163" s="134" t="b">
        <f t="shared" si="44"/>
        <v>1</v>
      </c>
      <c r="BA163" s="135"/>
      <c r="BB163" s="134">
        <f>'[1]2016_match_seeds'!E160</f>
        <v>0</v>
      </c>
      <c r="BC163" s="134">
        <f>'[1]2016_match_seeds'!F160</f>
        <v>0</v>
      </c>
      <c r="BF163" s="135">
        <v>1</v>
      </c>
      <c r="BG163" s="136">
        <v>1</v>
      </c>
      <c r="BH163" s="183" t="s">
        <v>172</v>
      </c>
    </row>
    <row r="164" spans="1:67" s="185" customFormat="1" ht="15" hidden="1" thickBot="1" x14ac:dyDescent="0.35">
      <c r="A164" s="107">
        <v>404</v>
      </c>
      <c r="B164" s="107"/>
      <c r="C164"/>
      <c r="D164" s="108">
        <v>42495</v>
      </c>
      <c r="E164" s="109">
        <v>1</v>
      </c>
      <c r="F164" s="110">
        <v>1</v>
      </c>
      <c r="G164" s="111">
        <f t="shared" si="36"/>
        <v>1</v>
      </c>
      <c r="H164" s="146">
        <v>1</v>
      </c>
      <c r="I164" s="135"/>
      <c r="J164" s="114"/>
      <c r="K164" s="114"/>
      <c r="L164" s="114"/>
      <c r="M164" s="115">
        <f t="shared" si="34"/>
        <v>1</v>
      </c>
      <c r="N164" s="116">
        <v>42506</v>
      </c>
      <c r="O164" s="117"/>
      <c r="P164" s="117"/>
      <c r="Q164" s="117"/>
      <c r="R164" s="117"/>
      <c r="S164" s="118"/>
      <c r="T164" s="119">
        <f>N164</f>
        <v>42506</v>
      </c>
      <c r="U164" s="119" t="s">
        <v>47</v>
      </c>
      <c r="V164" s="120"/>
      <c r="W164" s="122"/>
      <c r="X164" s="122"/>
      <c r="Y164" s="122"/>
      <c r="Z164" s="122"/>
      <c r="AA164" s="142">
        <v>3</v>
      </c>
      <c r="AB164" s="125"/>
      <c r="AC164" s="125"/>
      <c r="AD164" s="125"/>
      <c r="AE164" s="125"/>
      <c r="AF164" s="126"/>
      <c r="AG164" s="126"/>
      <c r="AH164" s="148">
        <v>3</v>
      </c>
      <c r="AI164" s="160" t="s">
        <v>47</v>
      </c>
      <c r="AJ164" s="127">
        <f t="shared" si="38"/>
        <v>1</v>
      </c>
      <c r="AK164" s="127"/>
      <c r="AL164" s="127" t="b">
        <f t="shared" si="39"/>
        <v>1</v>
      </c>
      <c r="AM164" s="146">
        <v>36</v>
      </c>
      <c r="AN164" s="129">
        <f t="shared" si="35"/>
        <v>2.8722000000000003</v>
      </c>
      <c r="AO164" s="144"/>
      <c r="AP164" s="129" t="str">
        <f t="shared" si="40"/>
        <v/>
      </c>
      <c r="AQ164" s="144"/>
      <c r="AR164" s="129" t="str">
        <f t="shared" si="41"/>
        <v/>
      </c>
      <c r="AS164" s="144"/>
      <c r="AT164" s="129" t="str">
        <f t="shared" si="42"/>
        <v/>
      </c>
      <c r="AU164" s="131">
        <f t="shared" si="45"/>
        <v>233.25004589122574</v>
      </c>
      <c r="AV164" s="131" t="str">
        <f t="shared" si="43"/>
        <v>ok</v>
      </c>
      <c r="AW164" s="131"/>
      <c r="AX164" s="132"/>
      <c r="AY164" s="133">
        <f>'[1]2016_match_seeds'!D161</f>
        <v>0</v>
      </c>
      <c r="AZ164" s="134" t="b">
        <f t="shared" si="44"/>
        <v>1</v>
      </c>
      <c r="BA164" s="135"/>
      <c r="BB164" s="134">
        <f>'[1]2016_match_seeds'!E161</f>
        <v>0</v>
      </c>
      <c r="BC164" s="134">
        <f>'[1]2016_match_seeds'!F161</f>
        <v>0</v>
      </c>
      <c r="BD164" s="135"/>
      <c r="BE164" s="135"/>
      <c r="BF164" s="135">
        <v>1</v>
      </c>
      <c r="BG164" s="136">
        <v>1</v>
      </c>
      <c r="BH164" s="183" t="s">
        <v>172</v>
      </c>
      <c r="BI164" s="29"/>
      <c r="BJ164" s="29"/>
      <c r="BK164" s="29"/>
      <c r="BL164" s="29"/>
      <c r="BM164" s="29"/>
      <c r="BN164" s="105"/>
      <c r="BO164" s="105"/>
    </row>
    <row r="165" spans="1:67" s="114" customFormat="1" ht="14.4" hidden="1" x14ac:dyDescent="0.3">
      <c r="A165" s="155">
        <v>405</v>
      </c>
      <c r="B165" s="155"/>
      <c r="D165" s="108">
        <v>42495</v>
      </c>
      <c r="E165" s="134">
        <v>1</v>
      </c>
      <c r="F165" s="135">
        <v>1</v>
      </c>
      <c r="G165" s="111">
        <f t="shared" si="36"/>
        <v>1</v>
      </c>
      <c r="H165" s="112">
        <v>1</v>
      </c>
      <c r="I165" s="135"/>
      <c r="M165" s="115">
        <f t="shared" si="34"/>
        <v>1</v>
      </c>
      <c r="N165" s="141"/>
      <c r="P165" s="152"/>
      <c r="Q165" s="152"/>
      <c r="R165" s="152"/>
      <c r="S165" s="118">
        <v>42499</v>
      </c>
      <c r="T165" s="119">
        <f t="shared" ref="T165:T174" si="47">IF(ISBLANK(S165),"NA",S165)</f>
        <v>42499</v>
      </c>
      <c r="U165" s="119" t="s">
        <v>47</v>
      </c>
      <c r="V165" s="120"/>
      <c r="W165" s="212">
        <v>2</v>
      </c>
      <c r="X165" s="212">
        <v>6</v>
      </c>
      <c r="Y165" s="122">
        <v>12</v>
      </c>
      <c r="Z165" s="212">
        <v>18</v>
      </c>
      <c r="AA165" s="123" t="s">
        <v>53</v>
      </c>
      <c r="AB165" s="125" t="s">
        <v>53</v>
      </c>
      <c r="AC165" s="125" t="s">
        <v>53</v>
      </c>
      <c r="AD165" s="125" t="s">
        <v>53</v>
      </c>
      <c r="AE165" s="125" t="s">
        <v>53</v>
      </c>
      <c r="AF165" s="126">
        <v>20</v>
      </c>
      <c r="AG165" s="126"/>
      <c r="AH165" s="127">
        <f t="shared" si="37"/>
        <v>20</v>
      </c>
      <c r="AI165" s="127" t="s">
        <v>47</v>
      </c>
      <c r="AJ165" s="127">
        <f t="shared" si="38"/>
        <v>2</v>
      </c>
      <c r="AK165" s="166">
        <f>M165</f>
        <v>1</v>
      </c>
      <c r="AL165" s="127" t="b">
        <f t="shared" si="39"/>
        <v>0</v>
      </c>
      <c r="AM165" s="146">
        <v>23</v>
      </c>
      <c r="AN165" s="129">
        <f t="shared" si="35"/>
        <v>2.1311999999999998</v>
      </c>
      <c r="AO165" s="133">
        <v>23</v>
      </c>
      <c r="AP165" s="129">
        <f t="shared" si="40"/>
        <v>2.1311999999999998</v>
      </c>
      <c r="AQ165" s="133"/>
      <c r="AR165" s="129" t="str">
        <f t="shared" si="41"/>
        <v/>
      </c>
      <c r="AS165" s="133"/>
      <c r="AT165" s="129" t="str">
        <f t="shared" si="42"/>
        <v/>
      </c>
      <c r="AU165" s="131">
        <f t="shared" si="45"/>
        <v>164.09529463951617</v>
      </c>
      <c r="AV165" s="131" t="s">
        <v>47</v>
      </c>
      <c r="AW165" s="167" t="s">
        <v>99</v>
      </c>
      <c r="AX165" s="132">
        <v>3</v>
      </c>
      <c r="AY165" s="133">
        <f>'[1]2016_match_seeds'!D162</f>
        <v>3</v>
      </c>
      <c r="AZ165" s="134" t="b">
        <f t="shared" si="44"/>
        <v>1</v>
      </c>
      <c r="BA165" s="135"/>
      <c r="BB165" s="223">
        <f>'[1]2016_match_seeds'!E162</f>
        <v>11</v>
      </c>
      <c r="BC165" s="223">
        <f>'[1]2016_match_seeds'!F162</f>
        <v>0</v>
      </c>
      <c r="BD165" s="144"/>
      <c r="BE165" s="144"/>
      <c r="BF165" s="144"/>
      <c r="BG165" s="136">
        <v>1</v>
      </c>
      <c r="BH165" s="183" t="s">
        <v>173</v>
      </c>
      <c r="BI165" s="153"/>
      <c r="BJ165" s="153"/>
      <c r="BK165" s="153"/>
      <c r="BL165" s="153"/>
      <c r="BM165" s="153"/>
      <c r="BN165" s="153"/>
      <c r="BO165" s="153"/>
    </row>
    <row r="166" spans="1:67" s="114" customFormat="1" ht="14.4" x14ac:dyDescent="0.3">
      <c r="A166" s="155">
        <v>406</v>
      </c>
      <c r="B166" s="155"/>
      <c r="D166" s="108">
        <v>42495</v>
      </c>
      <c r="E166" s="134">
        <v>1</v>
      </c>
      <c r="F166" s="135">
        <v>1</v>
      </c>
      <c r="G166" s="111">
        <f t="shared" si="36"/>
        <v>1</v>
      </c>
      <c r="H166" s="112">
        <v>2</v>
      </c>
      <c r="I166" s="135"/>
      <c r="M166" s="115">
        <f t="shared" si="34"/>
        <v>2</v>
      </c>
      <c r="N166" s="141"/>
      <c r="O166" s="234">
        <v>42502</v>
      </c>
      <c r="P166" s="152"/>
      <c r="Q166" s="152"/>
      <c r="R166" s="152"/>
      <c r="S166" s="118">
        <v>42502</v>
      </c>
      <c r="T166" s="119">
        <f t="shared" si="47"/>
        <v>42502</v>
      </c>
      <c r="U166" s="119" t="s">
        <v>47</v>
      </c>
      <c r="V166" s="120"/>
      <c r="W166" s="212">
        <v>0</v>
      </c>
      <c r="X166" s="212">
        <v>9</v>
      </c>
      <c r="Y166" s="122">
        <v>10</v>
      </c>
      <c r="Z166" s="212"/>
      <c r="AA166" s="123" t="s">
        <v>53</v>
      </c>
      <c r="AB166" s="125" t="s">
        <v>53</v>
      </c>
      <c r="AC166" s="125" t="s">
        <v>72</v>
      </c>
      <c r="AD166" s="125"/>
      <c r="AE166" s="125"/>
      <c r="AF166" s="126">
        <v>10</v>
      </c>
      <c r="AG166" s="126"/>
      <c r="AH166" s="127">
        <f t="shared" si="37"/>
        <v>10</v>
      </c>
      <c r="AI166" s="127" t="s">
        <v>47</v>
      </c>
      <c r="AJ166" s="127">
        <f t="shared" si="38"/>
        <v>2</v>
      </c>
      <c r="AK166" s="127"/>
      <c r="AL166" s="127" t="b">
        <f t="shared" si="39"/>
        <v>1</v>
      </c>
      <c r="AM166" s="146">
        <v>19</v>
      </c>
      <c r="AN166" s="129">
        <f t="shared" si="35"/>
        <v>1.9032000000000002</v>
      </c>
      <c r="AO166" s="133">
        <v>19</v>
      </c>
      <c r="AP166" s="129">
        <f t="shared" si="40"/>
        <v>1.9032000000000002</v>
      </c>
      <c r="AQ166" s="133"/>
      <c r="AR166" s="129" t="str">
        <f t="shared" si="41"/>
        <v/>
      </c>
      <c r="AS166" s="133"/>
      <c r="AT166" s="129" t="str">
        <f t="shared" si="42"/>
        <v/>
      </c>
      <c r="AU166" s="131">
        <f t="shared" si="45"/>
        <v>108.10414245233801</v>
      </c>
      <c r="AV166" s="131" t="str">
        <f t="shared" si="43"/>
        <v>ok</v>
      </c>
      <c r="AW166" s="131"/>
      <c r="AX166" s="132"/>
      <c r="AY166" s="133">
        <f>'[1]2016_match_seeds'!D163</f>
        <v>0</v>
      </c>
      <c r="AZ166" s="134" t="b">
        <f t="shared" si="44"/>
        <v>1</v>
      </c>
      <c r="BA166" s="135"/>
      <c r="BB166" s="223">
        <f>'[1]2016_match_seeds'!E163</f>
        <v>0</v>
      </c>
      <c r="BC166" s="223">
        <f>'[1]2016_match_seeds'!F163</f>
        <v>0</v>
      </c>
      <c r="BD166" s="144"/>
      <c r="BE166" s="144"/>
      <c r="BF166" s="144"/>
      <c r="BG166" s="136">
        <v>0.5</v>
      </c>
      <c r="BH166" s="183" t="s">
        <v>174</v>
      </c>
      <c r="BI166" s="153"/>
      <c r="BJ166" s="153"/>
      <c r="BK166" s="153"/>
      <c r="BL166" s="153"/>
      <c r="BM166" s="153"/>
      <c r="BN166" s="153"/>
      <c r="BO166" s="153"/>
    </row>
    <row r="167" spans="1:67" s="114" customFormat="1" ht="14.4" hidden="1" x14ac:dyDescent="0.3">
      <c r="A167" s="155">
        <v>407</v>
      </c>
      <c r="B167" s="155"/>
      <c r="D167" s="108">
        <v>42495</v>
      </c>
      <c r="E167" s="134">
        <v>1</v>
      </c>
      <c r="F167" s="135">
        <v>1</v>
      </c>
      <c r="G167" s="111">
        <f t="shared" si="36"/>
        <v>1</v>
      </c>
      <c r="H167" s="112">
        <v>2</v>
      </c>
      <c r="I167" s="135"/>
      <c r="M167" s="115">
        <f t="shared" si="34"/>
        <v>2</v>
      </c>
      <c r="N167" s="141"/>
      <c r="P167" s="152"/>
      <c r="Q167" s="152"/>
      <c r="R167" s="152"/>
      <c r="S167" s="118">
        <v>42496</v>
      </c>
      <c r="T167" s="119">
        <f t="shared" si="47"/>
        <v>42496</v>
      </c>
      <c r="U167" s="119" t="s">
        <v>47</v>
      </c>
      <c r="V167" s="120"/>
      <c r="W167" s="212">
        <v>6</v>
      </c>
      <c r="X167" s="212">
        <v>15</v>
      </c>
      <c r="Y167" s="122">
        <v>15</v>
      </c>
      <c r="Z167" s="212"/>
      <c r="AA167" s="123" t="s">
        <v>49</v>
      </c>
      <c r="AB167" s="125" t="s">
        <v>49</v>
      </c>
      <c r="AC167" s="125" t="s">
        <v>49</v>
      </c>
      <c r="AD167" s="125"/>
      <c r="AE167" s="125"/>
      <c r="AF167" s="126">
        <v>15</v>
      </c>
      <c r="AG167" s="126"/>
      <c r="AH167" s="127">
        <f t="shared" si="37"/>
        <v>15</v>
      </c>
      <c r="AI167" s="127" t="s">
        <v>47</v>
      </c>
      <c r="AJ167" s="127">
        <f t="shared" si="38"/>
        <v>3</v>
      </c>
      <c r="AK167" s="166">
        <f>M167</f>
        <v>2</v>
      </c>
      <c r="AL167" s="127" t="b">
        <f t="shared" si="39"/>
        <v>0</v>
      </c>
      <c r="AM167" s="146">
        <v>17</v>
      </c>
      <c r="AN167" s="129">
        <f t="shared" si="35"/>
        <v>1.7892000000000001</v>
      </c>
      <c r="AO167" s="133">
        <v>17</v>
      </c>
      <c r="AP167" s="129">
        <f t="shared" si="40"/>
        <v>1.7892000000000001</v>
      </c>
      <c r="AQ167" s="133">
        <v>17</v>
      </c>
      <c r="AR167" s="129">
        <f t="shared" si="41"/>
        <v>1.7892000000000001</v>
      </c>
      <c r="AS167" s="133"/>
      <c r="AT167" s="129" t="str">
        <f t="shared" si="42"/>
        <v/>
      </c>
      <c r="AU167" s="131">
        <f t="shared" si="45"/>
        <v>128.22651426048756</v>
      </c>
      <c r="AV167" s="131" t="s">
        <v>47</v>
      </c>
      <c r="AW167" s="167" t="s">
        <v>99</v>
      </c>
      <c r="AX167" s="132">
        <v>5</v>
      </c>
      <c r="AY167" s="133">
        <f>'[1]2016_match_seeds'!D164</f>
        <v>5</v>
      </c>
      <c r="AZ167" s="134" t="b">
        <f t="shared" si="44"/>
        <v>1</v>
      </c>
      <c r="BA167" s="154" t="s">
        <v>175</v>
      </c>
      <c r="BB167" s="223">
        <f>'[1]2016_match_seeds'!E164</f>
        <v>20</v>
      </c>
      <c r="BC167" s="223">
        <f>'[1]2016_match_seeds'!F164</f>
        <v>9</v>
      </c>
      <c r="BD167" s="144"/>
      <c r="BE167" s="144"/>
      <c r="BF167" s="144"/>
      <c r="BG167" s="136">
        <v>0</v>
      </c>
      <c r="BH167" s="145" t="s">
        <v>176</v>
      </c>
      <c r="BI167" s="153"/>
      <c r="BJ167" s="153"/>
      <c r="BK167" s="153"/>
      <c r="BL167" s="153"/>
      <c r="BM167" s="153"/>
      <c r="BN167" s="153"/>
      <c r="BO167" s="153"/>
    </row>
    <row r="168" spans="1:67" s="114" customFormat="1" ht="14.4" hidden="1" x14ac:dyDescent="0.3">
      <c r="A168" s="187">
        <v>408</v>
      </c>
      <c r="B168" s="187"/>
      <c r="C168" s="185"/>
      <c r="D168" s="188">
        <v>42495</v>
      </c>
      <c r="E168" s="189">
        <v>1</v>
      </c>
      <c r="F168" s="190">
        <v>1</v>
      </c>
      <c r="G168" s="111">
        <f t="shared" si="36"/>
        <v>1</v>
      </c>
      <c r="H168" s="191"/>
      <c r="I168" s="190">
        <v>1</v>
      </c>
      <c r="J168" s="185"/>
      <c r="K168" s="185"/>
      <c r="L168" s="185"/>
      <c r="M168" s="115">
        <f t="shared" si="34"/>
        <v>1</v>
      </c>
      <c r="N168" s="267"/>
      <c r="O168" s="193"/>
      <c r="P168" s="193"/>
      <c r="Q168" s="193"/>
      <c r="R168" s="193"/>
      <c r="S168" s="194">
        <v>42497</v>
      </c>
      <c r="T168" s="119">
        <f t="shared" si="47"/>
        <v>42497</v>
      </c>
      <c r="U168" s="119" t="s">
        <v>47</v>
      </c>
      <c r="V168" s="195"/>
      <c r="W168" s="196" t="s">
        <v>48</v>
      </c>
      <c r="X168" s="196" t="s">
        <v>79</v>
      </c>
      <c r="Y168" s="196" t="s">
        <v>79</v>
      </c>
      <c r="Z168" s="197"/>
      <c r="AA168" s="230"/>
      <c r="AB168" s="199" t="s">
        <v>63</v>
      </c>
      <c r="AC168" s="199" t="s">
        <v>79</v>
      </c>
      <c r="AD168" s="199" t="s">
        <v>79</v>
      </c>
      <c r="AE168" s="200"/>
      <c r="AF168" s="201">
        <v>6</v>
      </c>
      <c r="AG168" s="202"/>
      <c r="AH168" s="127">
        <f t="shared" si="37"/>
        <v>6</v>
      </c>
      <c r="AI168" s="127" t="s">
        <v>47</v>
      </c>
      <c r="AJ168" s="127">
        <f t="shared" si="38"/>
        <v>1</v>
      </c>
      <c r="AK168" s="127"/>
      <c r="AL168" s="127" t="b">
        <f t="shared" si="39"/>
        <v>1</v>
      </c>
      <c r="AM168" s="203">
        <v>24</v>
      </c>
      <c r="AN168" s="129">
        <f t="shared" si="35"/>
        <v>2.1882000000000001</v>
      </c>
      <c r="AO168" s="268"/>
      <c r="AP168" s="129" t="str">
        <f t="shared" si="40"/>
        <v/>
      </c>
      <c r="AQ168" s="268"/>
      <c r="AR168" s="129" t="str">
        <f t="shared" si="41"/>
        <v/>
      </c>
      <c r="AS168" s="268"/>
      <c r="AT168" s="129" t="str">
        <f t="shared" si="42"/>
        <v/>
      </c>
      <c r="AU168" s="131">
        <f t="shared" si="45"/>
        <v>90.255806328967836</v>
      </c>
      <c r="AV168" s="131" t="str">
        <f t="shared" si="43"/>
        <v>ok</v>
      </c>
      <c r="AW168" s="131"/>
      <c r="AX168" s="204">
        <v>2</v>
      </c>
      <c r="AY168" s="205">
        <f>'[1]2016_match_seeds'!D165</f>
        <v>2</v>
      </c>
      <c r="AZ168" s="134" t="b">
        <f t="shared" si="44"/>
        <v>1</v>
      </c>
      <c r="BA168" s="135"/>
      <c r="BB168" s="189">
        <f>'[1]2016_match_seeds'!E165</f>
        <v>12</v>
      </c>
      <c r="BC168" s="189">
        <f>'[1]2016_match_seeds'!F165</f>
        <v>5</v>
      </c>
      <c r="BD168" s="190"/>
      <c r="BE168" s="190"/>
      <c r="BF168" s="190"/>
      <c r="BG168" s="206">
        <v>0</v>
      </c>
      <c r="BH168" s="207"/>
      <c r="BI168" s="105"/>
      <c r="BJ168" s="105"/>
      <c r="BK168" s="105"/>
      <c r="BL168" s="105"/>
      <c r="BM168" s="105"/>
      <c r="BN168" s="153"/>
      <c r="BO168" s="153"/>
    </row>
    <row r="169" spans="1:67" s="114" customFormat="1" ht="14.4" hidden="1" x14ac:dyDescent="0.3">
      <c r="A169" s="107">
        <v>409</v>
      </c>
      <c r="B169" s="107"/>
      <c r="C169"/>
      <c r="D169" s="108">
        <v>42495</v>
      </c>
      <c r="E169" s="109">
        <v>1</v>
      </c>
      <c r="F169" s="110">
        <v>1</v>
      </c>
      <c r="G169" s="111">
        <f t="shared" si="36"/>
        <v>1</v>
      </c>
      <c r="H169" s="112"/>
      <c r="I169" s="135">
        <v>1</v>
      </c>
      <c r="M169" s="115">
        <f t="shared" si="34"/>
        <v>1</v>
      </c>
      <c r="N169" s="141"/>
      <c r="O169" s="117"/>
      <c r="P169" s="117"/>
      <c r="Q169" s="117"/>
      <c r="R169" s="117"/>
      <c r="S169" s="118">
        <v>42497</v>
      </c>
      <c r="T169" s="119">
        <f t="shared" si="47"/>
        <v>42497</v>
      </c>
      <c r="U169" s="119" t="s">
        <v>47</v>
      </c>
      <c r="V169" s="120"/>
      <c r="W169" s="121" t="s">
        <v>63</v>
      </c>
      <c r="X169" s="121" t="s">
        <v>50</v>
      </c>
      <c r="Y169" s="121" t="s">
        <v>49</v>
      </c>
      <c r="Z169" s="122"/>
      <c r="AA169" s="142"/>
      <c r="AB169" s="124" t="s">
        <v>103</v>
      </c>
      <c r="AC169" s="124" t="s">
        <v>49</v>
      </c>
      <c r="AD169" s="125"/>
      <c r="AE169" s="125"/>
      <c r="AF169" s="138">
        <v>15</v>
      </c>
      <c r="AG169" s="126"/>
      <c r="AH169" s="127">
        <f t="shared" si="37"/>
        <v>15</v>
      </c>
      <c r="AI169" s="127" t="s">
        <v>47</v>
      </c>
      <c r="AJ169" s="127">
        <f t="shared" si="38"/>
        <v>1</v>
      </c>
      <c r="AK169" s="127"/>
      <c r="AL169" s="127" t="b">
        <f t="shared" si="39"/>
        <v>1</v>
      </c>
      <c r="AM169" s="128">
        <v>30</v>
      </c>
      <c r="AN169" s="129">
        <f t="shared" si="35"/>
        <v>2.5302000000000002</v>
      </c>
      <c r="AO169" s="130"/>
      <c r="AP169" s="129" t="str">
        <f t="shared" si="40"/>
        <v/>
      </c>
      <c r="AQ169" s="130"/>
      <c r="AR169" s="129" t="str">
        <f t="shared" si="41"/>
        <v/>
      </c>
      <c r="AS169" s="130"/>
      <c r="AT169" s="129" t="str">
        <f t="shared" si="42"/>
        <v/>
      </c>
      <c r="AU169" s="131">
        <f t="shared" si="45"/>
        <v>150.84149875344036</v>
      </c>
      <c r="AV169" s="131" t="str">
        <f t="shared" si="43"/>
        <v>ok</v>
      </c>
      <c r="AW169" s="131"/>
      <c r="AX169" s="132">
        <v>9</v>
      </c>
      <c r="AY169" s="133">
        <f>'[1]2016_match_seeds'!D166</f>
        <v>9</v>
      </c>
      <c r="AZ169" s="134" t="b">
        <f t="shared" si="44"/>
        <v>1</v>
      </c>
      <c r="BA169" s="135"/>
      <c r="BB169" s="134">
        <f>'[1]2016_match_seeds'!E166</f>
        <v>58</v>
      </c>
      <c r="BC169" s="134">
        <f>'[1]2016_match_seeds'!F166</f>
        <v>14</v>
      </c>
      <c r="BD169" s="135"/>
      <c r="BE169" s="135"/>
      <c r="BF169" s="135"/>
      <c r="BG169" s="136">
        <v>0</v>
      </c>
      <c r="BH169" s="145"/>
      <c r="BI169" s="29"/>
      <c r="BJ169" s="29"/>
      <c r="BK169" s="29"/>
      <c r="BL169" s="29"/>
      <c r="BM169" s="29"/>
      <c r="BN169" s="153"/>
      <c r="BO169" s="153"/>
    </row>
    <row r="170" spans="1:67" s="185" customFormat="1" ht="14.4" hidden="1" x14ac:dyDescent="0.3">
      <c r="A170" s="150">
        <v>410</v>
      </c>
      <c r="B170" s="150"/>
      <c r="C170" s="114"/>
      <c r="D170" s="108">
        <v>42495</v>
      </c>
      <c r="E170" s="134">
        <v>1</v>
      </c>
      <c r="F170" s="135">
        <v>1</v>
      </c>
      <c r="G170" s="111">
        <f t="shared" si="36"/>
        <v>1</v>
      </c>
      <c r="H170" s="112"/>
      <c r="I170" s="135">
        <v>2</v>
      </c>
      <c r="J170" s="114"/>
      <c r="K170" s="114"/>
      <c r="L170" s="114"/>
      <c r="M170" s="115">
        <f t="shared" si="34"/>
        <v>2</v>
      </c>
      <c r="N170" s="141"/>
      <c r="O170" s="152"/>
      <c r="P170" s="152"/>
      <c r="Q170" s="152"/>
      <c r="R170" s="152"/>
      <c r="S170" s="118">
        <v>42497</v>
      </c>
      <c r="T170" s="119">
        <f t="shared" si="47"/>
        <v>42497</v>
      </c>
      <c r="U170" s="119" t="s">
        <v>47</v>
      </c>
      <c r="V170" s="120"/>
      <c r="W170" s="121" t="s">
        <v>72</v>
      </c>
      <c r="X170" s="121" t="s">
        <v>56</v>
      </c>
      <c r="Y170" s="122"/>
      <c r="Z170" s="122"/>
      <c r="AA170" s="142"/>
      <c r="AB170" s="124" t="s">
        <v>67</v>
      </c>
      <c r="AC170" s="124" t="s">
        <v>177</v>
      </c>
      <c r="AD170" s="125"/>
      <c r="AE170" s="125"/>
      <c r="AF170" s="126"/>
      <c r="AG170" s="126">
        <v>31</v>
      </c>
      <c r="AH170" s="127">
        <f t="shared" si="37"/>
        <v>31</v>
      </c>
      <c r="AI170" s="127" t="s">
        <v>47</v>
      </c>
      <c r="AJ170" s="127">
        <v>2</v>
      </c>
      <c r="AK170" s="166">
        <f>M170</f>
        <v>2</v>
      </c>
      <c r="AL170" s="127" t="b">
        <f t="shared" si="39"/>
        <v>1</v>
      </c>
      <c r="AM170" s="128">
        <v>24</v>
      </c>
      <c r="AN170" s="129">
        <f t="shared" si="35"/>
        <v>2.1882000000000001</v>
      </c>
      <c r="AO170" s="130"/>
      <c r="AP170" s="129" t="str">
        <f t="shared" si="40"/>
        <v/>
      </c>
      <c r="AQ170" s="130"/>
      <c r="AR170" s="129" t="str">
        <f t="shared" si="41"/>
        <v/>
      </c>
      <c r="AS170" s="130"/>
      <c r="AT170" s="129" t="str">
        <f t="shared" si="42"/>
        <v/>
      </c>
      <c r="AU170" s="131">
        <f t="shared" si="45"/>
        <v>180.51161265793567</v>
      </c>
      <c r="AV170" s="131" t="s">
        <v>77</v>
      </c>
      <c r="AW170" s="167" t="s">
        <v>94</v>
      </c>
      <c r="AX170" s="132"/>
      <c r="AY170" s="133">
        <f>'[1]2016_match_seeds'!D167</f>
        <v>0</v>
      </c>
      <c r="AZ170" s="134" t="b">
        <f t="shared" si="44"/>
        <v>1</v>
      </c>
      <c r="BA170" s="135"/>
      <c r="BB170" s="134">
        <f>'[1]2016_match_seeds'!E167</f>
        <v>0</v>
      </c>
      <c r="BC170" s="134">
        <f>'[1]2016_match_seeds'!F167</f>
        <v>0</v>
      </c>
      <c r="BD170" s="135"/>
      <c r="BE170" s="135"/>
      <c r="BF170" s="190">
        <v>1</v>
      </c>
      <c r="BG170" s="136">
        <v>1</v>
      </c>
      <c r="BH170" s="270" t="s">
        <v>178</v>
      </c>
      <c r="BI170" s="153"/>
      <c r="BJ170" s="153"/>
      <c r="BK170" s="153"/>
      <c r="BL170" s="153"/>
      <c r="BM170" s="153"/>
      <c r="BN170" s="105"/>
      <c r="BO170" s="105"/>
    </row>
    <row r="171" spans="1:67" ht="14.4" hidden="1" x14ac:dyDescent="0.3">
      <c r="A171" s="271">
        <v>411</v>
      </c>
      <c r="B171" s="186"/>
      <c r="C171" s="114"/>
      <c r="D171" s="108">
        <v>42500</v>
      </c>
      <c r="E171" s="134">
        <v>1</v>
      </c>
      <c r="F171" s="135">
        <v>1</v>
      </c>
      <c r="G171" s="111">
        <f t="shared" si="36"/>
        <v>1</v>
      </c>
      <c r="H171" s="239"/>
      <c r="I171" s="135">
        <v>1</v>
      </c>
      <c r="J171" s="114"/>
      <c r="K171" s="114"/>
      <c r="L171" s="114"/>
      <c r="M171" s="115">
        <f t="shared" si="34"/>
        <v>1</v>
      </c>
      <c r="N171" s="141"/>
      <c r="O171" s="152"/>
      <c r="P171" s="152"/>
      <c r="Q171" s="152"/>
      <c r="R171" s="152"/>
      <c r="S171" s="118">
        <v>42499</v>
      </c>
      <c r="T171" s="119">
        <f t="shared" si="47"/>
        <v>42499</v>
      </c>
      <c r="U171" s="119" t="s">
        <v>47</v>
      </c>
      <c r="V171" s="120"/>
      <c r="W171" s="122">
        <v>3</v>
      </c>
      <c r="X171" s="122">
        <v>13</v>
      </c>
      <c r="Y171" s="122">
        <v>18</v>
      </c>
      <c r="Z171" s="122">
        <v>18</v>
      </c>
      <c r="AA171" s="142"/>
      <c r="AB171" s="125">
        <v>21</v>
      </c>
      <c r="AC171" s="125">
        <v>19</v>
      </c>
      <c r="AD171" s="125">
        <v>19</v>
      </c>
      <c r="AE171" s="125">
        <v>19</v>
      </c>
      <c r="AF171" s="138">
        <v>19</v>
      </c>
      <c r="AG171" s="126"/>
      <c r="AH171" s="127">
        <f t="shared" si="37"/>
        <v>19</v>
      </c>
      <c r="AI171" s="127" t="s">
        <v>47</v>
      </c>
      <c r="AJ171" s="127">
        <f t="shared" si="38"/>
        <v>1</v>
      </c>
      <c r="AK171" s="127"/>
      <c r="AL171" s="127" t="b">
        <f t="shared" si="39"/>
        <v>1</v>
      </c>
      <c r="AM171" s="128">
        <v>24</v>
      </c>
      <c r="AN171" s="129">
        <f t="shared" si="35"/>
        <v>2.1882000000000001</v>
      </c>
      <c r="AO171" s="144"/>
      <c r="AP171" s="129" t="str">
        <f t="shared" si="40"/>
        <v/>
      </c>
      <c r="AQ171" s="144"/>
      <c r="AR171" s="129" t="str">
        <f t="shared" si="41"/>
        <v/>
      </c>
      <c r="AS171" s="144"/>
      <c r="AT171" s="129" t="str">
        <f t="shared" si="42"/>
        <v/>
      </c>
      <c r="AU171" s="131">
        <f t="shared" si="45"/>
        <v>90.255806328967836</v>
      </c>
      <c r="AV171" s="131" t="str">
        <f t="shared" si="43"/>
        <v>ok</v>
      </c>
      <c r="AW171" s="131"/>
      <c r="AX171" s="132">
        <v>4</v>
      </c>
      <c r="AY171" s="133">
        <f>'[1]2016_match_seeds'!D168</f>
        <v>4</v>
      </c>
      <c r="AZ171" s="134" t="b">
        <f t="shared" si="44"/>
        <v>1</v>
      </c>
      <c r="BA171" s="135"/>
      <c r="BB171" s="134">
        <f>'[1]2016_match_seeds'!E168</f>
        <v>21</v>
      </c>
      <c r="BC171" s="134">
        <f>'[1]2016_match_seeds'!F168</f>
        <v>5</v>
      </c>
      <c r="BF171" s="135"/>
      <c r="BG171" s="136">
        <v>0</v>
      </c>
      <c r="BH171" s="170" t="s">
        <v>134</v>
      </c>
      <c r="BI171" s="153"/>
      <c r="BJ171" s="153"/>
      <c r="BK171" s="153"/>
      <c r="BL171" s="153"/>
      <c r="BM171" s="153"/>
    </row>
    <row r="172" spans="1:67" ht="14.4" hidden="1" x14ac:dyDescent="0.3">
      <c r="A172" s="271">
        <v>412</v>
      </c>
      <c r="B172" s="186"/>
      <c r="C172" s="114"/>
      <c r="D172" s="108">
        <v>42500</v>
      </c>
      <c r="E172" s="134">
        <v>1</v>
      </c>
      <c r="F172" s="135">
        <v>1</v>
      </c>
      <c r="G172" s="111">
        <f t="shared" si="36"/>
        <v>1</v>
      </c>
      <c r="H172" s="239"/>
      <c r="I172" s="135">
        <v>1</v>
      </c>
      <c r="J172" s="114"/>
      <c r="K172" s="114"/>
      <c r="L172" s="114"/>
      <c r="M172" s="115">
        <f t="shared" si="34"/>
        <v>1</v>
      </c>
      <c r="N172" s="141"/>
      <c r="O172" s="152">
        <v>42505</v>
      </c>
      <c r="P172" s="152"/>
      <c r="Q172" s="152"/>
      <c r="R172" s="152"/>
      <c r="S172" s="118">
        <v>42504</v>
      </c>
      <c r="T172" s="119">
        <f t="shared" si="47"/>
        <v>42504</v>
      </c>
      <c r="U172" s="119" t="s">
        <v>47</v>
      </c>
      <c r="V172" s="120"/>
      <c r="W172" s="122">
        <v>0</v>
      </c>
      <c r="X172" s="122">
        <v>1</v>
      </c>
      <c r="Y172" s="122">
        <v>3</v>
      </c>
      <c r="Z172" s="122"/>
      <c r="AA172" s="142"/>
      <c r="AB172" s="125">
        <v>3</v>
      </c>
      <c r="AC172" s="125">
        <v>3</v>
      </c>
      <c r="AD172" s="125"/>
      <c r="AE172" s="125"/>
      <c r="AF172" s="138">
        <v>3</v>
      </c>
      <c r="AG172" s="126"/>
      <c r="AH172" s="127">
        <f t="shared" si="37"/>
        <v>3</v>
      </c>
      <c r="AI172" s="127" t="s">
        <v>47</v>
      </c>
      <c r="AJ172" s="127">
        <f t="shared" si="38"/>
        <v>1</v>
      </c>
      <c r="AK172" s="127"/>
      <c r="AL172" s="127" t="b">
        <f t="shared" si="39"/>
        <v>1</v>
      </c>
      <c r="AM172" s="128">
        <v>21</v>
      </c>
      <c r="AN172" s="129">
        <f t="shared" si="35"/>
        <v>2.0171999999999999</v>
      </c>
      <c r="AO172" s="144"/>
      <c r="AP172" s="129" t="str">
        <f t="shared" si="40"/>
        <v/>
      </c>
      <c r="AQ172" s="144"/>
      <c r="AR172" s="129" t="str">
        <f t="shared" si="41"/>
        <v/>
      </c>
      <c r="AS172" s="144"/>
      <c r="AT172" s="129" t="str">
        <f t="shared" si="42"/>
        <v/>
      </c>
      <c r="AU172" s="131">
        <f t="shared" si="45"/>
        <v>67.113068387908129</v>
      </c>
      <c r="AV172" s="131" t="str">
        <f t="shared" si="43"/>
        <v>ok</v>
      </c>
      <c r="AW172" s="131"/>
      <c r="AX172" s="132">
        <v>1</v>
      </c>
      <c r="AY172" s="133">
        <f>'[1]2016_match_seeds'!D169</f>
        <v>1</v>
      </c>
      <c r="AZ172" s="134" t="b">
        <f t="shared" si="44"/>
        <v>1</v>
      </c>
      <c r="BA172" s="135"/>
      <c r="BB172" s="134">
        <f>'[1]2016_match_seeds'!E169</f>
        <v>9</v>
      </c>
      <c r="BC172" s="134">
        <f>'[1]2016_match_seeds'!F169</f>
        <v>0</v>
      </c>
      <c r="BF172" s="135"/>
      <c r="BG172" s="136">
        <v>0</v>
      </c>
      <c r="BH172" s="170"/>
      <c r="BI172" s="153"/>
      <c r="BJ172" s="153"/>
      <c r="BK172" s="153"/>
      <c r="BL172" s="153"/>
      <c r="BM172" s="153"/>
    </row>
    <row r="173" spans="1:67" ht="14.4" hidden="1" x14ac:dyDescent="0.3">
      <c r="A173" s="150">
        <v>413</v>
      </c>
      <c r="B173" s="150"/>
      <c r="C173" s="114"/>
      <c r="D173" s="108">
        <v>42495</v>
      </c>
      <c r="E173" s="134">
        <v>1</v>
      </c>
      <c r="F173" s="135">
        <v>1</v>
      </c>
      <c r="G173" s="111">
        <f t="shared" si="36"/>
        <v>1</v>
      </c>
      <c r="H173" s="128">
        <v>1</v>
      </c>
      <c r="I173" s="135">
        <v>1</v>
      </c>
      <c r="J173" s="114"/>
      <c r="K173" s="114"/>
      <c r="L173" s="114"/>
      <c r="M173" s="115">
        <f t="shared" si="34"/>
        <v>1</v>
      </c>
      <c r="N173" s="116">
        <v>42502</v>
      </c>
      <c r="O173" s="152">
        <v>42501</v>
      </c>
      <c r="P173" s="152"/>
      <c r="Q173" s="152"/>
      <c r="R173" s="152"/>
      <c r="S173" s="118">
        <v>42501</v>
      </c>
      <c r="T173" s="119">
        <f t="shared" si="47"/>
        <v>42501</v>
      </c>
      <c r="U173" s="119" t="s">
        <v>47</v>
      </c>
      <c r="V173" s="120"/>
      <c r="W173" s="122">
        <v>0</v>
      </c>
      <c r="X173" s="122">
        <v>7</v>
      </c>
      <c r="Y173" s="122">
        <v>12</v>
      </c>
      <c r="Z173" s="122"/>
      <c r="AA173" s="142">
        <v>11</v>
      </c>
      <c r="AB173" s="125">
        <v>10</v>
      </c>
      <c r="AC173" s="125">
        <v>12</v>
      </c>
      <c r="AD173" s="125"/>
      <c r="AE173" s="125"/>
      <c r="AF173" s="138">
        <v>12</v>
      </c>
      <c r="AG173" s="126"/>
      <c r="AH173" s="127">
        <f t="shared" si="37"/>
        <v>12</v>
      </c>
      <c r="AI173" s="127" t="s">
        <v>47</v>
      </c>
      <c r="AJ173" s="127">
        <f t="shared" si="38"/>
        <v>1</v>
      </c>
      <c r="AK173" s="127"/>
      <c r="AL173" s="127" t="b">
        <f t="shared" si="39"/>
        <v>1</v>
      </c>
      <c r="AM173" s="128">
        <v>25</v>
      </c>
      <c r="AN173" s="129">
        <f t="shared" si="35"/>
        <v>2.2452000000000005</v>
      </c>
      <c r="AO173" s="144"/>
      <c r="AP173" s="129" t="str">
        <f t="shared" si="40"/>
        <v/>
      </c>
      <c r="AQ173" s="144"/>
      <c r="AR173" s="129" t="str">
        <f t="shared" si="41"/>
        <v/>
      </c>
      <c r="AS173" s="144"/>
      <c r="AT173" s="129" t="str">
        <f t="shared" si="42"/>
        <v/>
      </c>
      <c r="AU173" s="131">
        <f t="shared" si="45"/>
        <v>98.978292436097092</v>
      </c>
      <c r="AV173" s="131" t="str">
        <f t="shared" si="43"/>
        <v>ok</v>
      </c>
      <c r="AW173" s="131"/>
      <c r="AY173" s="133">
        <f>'[1]2016_match_seeds'!D170</f>
        <v>2</v>
      </c>
      <c r="AZ173" s="134" t="b">
        <f t="shared" si="44"/>
        <v>0</v>
      </c>
      <c r="BB173" s="134">
        <f>'[1]2016_match_seeds'!E170</f>
        <v>7</v>
      </c>
      <c r="BC173" s="134">
        <f>'[1]2016_match_seeds'!F170</f>
        <v>3</v>
      </c>
      <c r="BF173" s="135">
        <v>1</v>
      </c>
      <c r="BG173" s="136">
        <v>0</v>
      </c>
      <c r="BH173" s="184" t="s">
        <v>179</v>
      </c>
      <c r="BI173" s="153"/>
      <c r="BJ173" s="153"/>
      <c r="BK173" s="153"/>
      <c r="BL173" s="153"/>
      <c r="BM173" s="153"/>
    </row>
    <row r="174" spans="1:67" ht="14.4" hidden="1" x14ac:dyDescent="0.3">
      <c r="A174" s="187">
        <v>1413</v>
      </c>
      <c r="B174" s="187"/>
      <c r="C174" s="185"/>
      <c r="D174" s="188">
        <v>42500</v>
      </c>
      <c r="E174" s="189">
        <v>1</v>
      </c>
      <c r="F174" s="190">
        <v>1</v>
      </c>
      <c r="G174" s="111">
        <f t="shared" si="36"/>
        <v>1</v>
      </c>
      <c r="H174" s="191"/>
      <c r="I174" s="190"/>
      <c r="J174" s="185">
        <v>1</v>
      </c>
      <c r="K174" s="185"/>
      <c r="L174" s="185"/>
      <c r="M174" s="115">
        <f t="shared" si="34"/>
        <v>1</v>
      </c>
      <c r="N174" s="267"/>
      <c r="O174" s="193"/>
      <c r="P174" s="193"/>
      <c r="Q174" s="193"/>
      <c r="R174" s="193"/>
      <c r="S174" s="194">
        <v>42499</v>
      </c>
      <c r="T174" s="119">
        <f t="shared" si="47"/>
        <v>42499</v>
      </c>
      <c r="U174" s="119" t="s">
        <v>47</v>
      </c>
      <c r="V174" s="195"/>
      <c r="W174" s="197">
        <v>2</v>
      </c>
      <c r="X174" s="197">
        <v>7</v>
      </c>
      <c r="Y174" s="197">
        <v>11</v>
      </c>
      <c r="Z174" s="197">
        <v>14</v>
      </c>
      <c r="AA174" s="230"/>
      <c r="AB174" s="200">
        <v>14</v>
      </c>
      <c r="AC174" s="200">
        <v>14</v>
      </c>
      <c r="AD174" s="200">
        <v>14</v>
      </c>
      <c r="AE174" s="200"/>
      <c r="AF174" s="202">
        <v>14</v>
      </c>
      <c r="AG174" s="202"/>
      <c r="AH174" s="127">
        <f t="shared" si="37"/>
        <v>14</v>
      </c>
      <c r="AI174" s="127" t="s">
        <v>47</v>
      </c>
      <c r="AJ174" s="127">
        <f t="shared" si="38"/>
        <v>1</v>
      </c>
      <c r="AK174" s="127"/>
      <c r="AL174" s="127" t="b">
        <f t="shared" si="39"/>
        <v>1</v>
      </c>
      <c r="AM174" s="227">
        <v>26</v>
      </c>
      <c r="AN174" s="129">
        <f t="shared" si="35"/>
        <v>2.3022</v>
      </c>
      <c r="AO174" s="144"/>
      <c r="AP174" s="129" t="str">
        <f t="shared" si="40"/>
        <v/>
      </c>
      <c r="AQ174" s="144"/>
      <c r="AR174" s="129" t="str">
        <f t="shared" si="41"/>
        <v/>
      </c>
      <c r="AS174" s="144"/>
      <c r="AT174" s="129" t="str">
        <f t="shared" si="42"/>
        <v/>
      </c>
      <c r="AU174" s="131">
        <f t="shared" si="45"/>
        <v>108.23041619294305</v>
      </c>
      <c r="AV174" s="131" t="str">
        <f t="shared" si="43"/>
        <v>ok</v>
      </c>
      <c r="AW174" s="131"/>
      <c r="AX174" s="204">
        <v>4</v>
      </c>
      <c r="AY174" s="205">
        <f>'[1]2016_match_seeds'!D171</f>
        <v>3</v>
      </c>
      <c r="AZ174" s="134" t="b">
        <f t="shared" si="44"/>
        <v>0</v>
      </c>
      <c r="BB174" s="189">
        <f>'[1]2016_match_seeds'!E171</f>
        <v>17</v>
      </c>
      <c r="BC174" s="189">
        <f>'[1]2016_match_seeds'!F171</f>
        <v>8</v>
      </c>
      <c r="BD174" s="190"/>
      <c r="BE174" s="190"/>
      <c r="BF174" s="190"/>
      <c r="BG174" s="206">
        <v>0</v>
      </c>
      <c r="BH174" s="207"/>
      <c r="BI174" s="105"/>
      <c r="BJ174" s="105"/>
      <c r="BK174" s="105"/>
      <c r="BL174" s="105"/>
      <c r="BM174" s="105"/>
    </row>
  </sheetData>
  <autoFilter ref="BG1:BG174" xr:uid="{F52837EF-8F87-4059-B88E-E58435CAA3AD}">
    <filterColumn colId="0">
      <filters blank="1">
        <filter val="0,5"/>
        <filter val="grazing"/>
      </filters>
    </filterColumn>
  </autoFilter>
  <mergeCells count="13">
    <mergeCell ref="BH3:BH4"/>
    <mergeCell ref="H3:L3"/>
    <mergeCell ref="M3:M4"/>
    <mergeCell ref="N3:R3"/>
    <mergeCell ref="V3:Z3"/>
    <mergeCell ref="AA3:AE3"/>
    <mergeCell ref="AM3:AT3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D23AE-A8B2-4DE6-912C-8C9B343810DC}">
  <sheetPr filterMode="1"/>
  <dimension ref="A1:CN192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L204" sqref="L204"/>
    </sheetView>
  </sheetViews>
  <sheetFormatPr baseColWidth="10" defaultColWidth="8.88671875" defaultRowHeight="13.2" x14ac:dyDescent="0.25"/>
  <cols>
    <col min="1" max="1" width="8.88671875" style="284"/>
    <col min="2" max="2" width="8.88671875" style="285"/>
    <col min="3" max="4" width="8.88671875" style="153"/>
    <col min="5" max="5" width="6.44140625" style="114" bestFit="1" customWidth="1"/>
    <col min="6" max="6" width="9.88671875" bestFit="1" customWidth="1"/>
    <col min="7" max="7" width="10.33203125" bestFit="1" customWidth="1"/>
    <col min="8" max="8" width="9.6640625" bestFit="1" customWidth="1"/>
    <col min="9" max="9" width="10.33203125" style="273" customWidth="1"/>
    <col min="10" max="10" width="14" style="284" bestFit="1" customWidth="1"/>
    <col min="11" max="11" width="5.5546875" style="114" bestFit="1" customWidth="1"/>
    <col min="12" max="13" width="10.33203125" bestFit="1" customWidth="1"/>
    <col min="14" max="14" width="9.6640625" bestFit="1" customWidth="1"/>
    <col min="15" max="15" width="10.33203125" style="273" customWidth="1"/>
    <col min="16" max="16" width="14" style="284" bestFit="1" customWidth="1"/>
    <col min="17" max="17" width="6.44140625" style="114" bestFit="1" customWidth="1"/>
    <col min="18" max="18" width="9.88671875" bestFit="1" customWidth="1"/>
    <col min="19" max="19" width="10.33203125" bestFit="1" customWidth="1"/>
    <col min="20" max="20" width="9.6640625" bestFit="1" customWidth="1"/>
    <col min="21" max="21" width="10.33203125" style="273" customWidth="1"/>
    <col min="22" max="22" width="14" style="284" bestFit="1" customWidth="1"/>
    <col min="23" max="23" width="6.44140625" style="114" bestFit="1" customWidth="1"/>
    <col min="24" max="25" width="10.33203125" bestFit="1" customWidth="1"/>
    <col min="26" max="26" width="9.6640625" bestFit="1" customWidth="1"/>
    <col min="27" max="27" width="10.33203125" style="273" customWidth="1"/>
    <col min="28" max="28" width="14" style="284" bestFit="1" customWidth="1"/>
    <col min="29" max="29" width="3.88671875" style="114" bestFit="1" customWidth="1"/>
    <col min="30" max="30" width="9.88671875" bestFit="1" customWidth="1"/>
    <col min="31" max="31" width="10.33203125" bestFit="1" customWidth="1"/>
    <col min="32" max="32" width="9.6640625" bestFit="1" customWidth="1"/>
    <col min="33" max="33" width="10.33203125" style="273" customWidth="1"/>
    <col min="34" max="34" width="14" style="284" bestFit="1" customWidth="1"/>
    <col min="35" max="35" width="3.88671875" style="114" customWidth="1"/>
    <col min="36" max="36" width="9.88671875" customWidth="1"/>
    <col min="37" max="37" width="10.33203125" bestFit="1" customWidth="1"/>
    <col min="38" max="38" width="9.5546875" customWidth="1"/>
    <col min="39" max="39" width="9.6640625" customWidth="1"/>
    <col min="40" max="40" width="14" style="284" customWidth="1"/>
    <col min="41" max="41" width="3.88671875" style="114" bestFit="1" customWidth="1"/>
    <col min="42" max="42" width="9.88671875" customWidth="1"/>
    <col min="43" max="43" width="10.33203125" bestFit="1" customWidth="1"/>
    <col min="44" max="44" width="9.5546875" customWidth="1"/>
    <col min="45" max="45" width="9.6640625" customWidth="1"/>
    <col min="46" max="46" width="14" style="284" customWidth="1"/>
    <col min="47" max="47" width="9.88671875" style="141" customWidth="1"/>
    <col min="48" max="48" width="12.77734375" style="153" bestFit="1" customWidth="1"/>
    <col min="49" max="49" width="16.44140625" style="153" bestFit="1" customWidth="1"/>
    <col min="50" max="54" width="16" style="114" bestFit="1" customWidth="1"/>
    <col min="55" max="55" width="16" style="284" customWidth="1"/>
    <col min="56" max="56" width="14.88671875" style="114" bestFit="1" customWidth="1"/>
    <col min="57" max="57" width="14.88671875" style="114" customWidth="1"/>
    <col min="58" max="58" width="14.88671875" style="114" bestFit="1" customWidth="1"/>
    <col min="59" max="59" width="14.88671875" style="114" customWidth="1"/>
    <col min="60" max="60" width="14.88671875" style="284" customWidth="1"/>
    <col min="61" max="61" width="14.88671875" style="114" customWidth="1"/>
    <col min="62" max="67" width="6" style="153" customWidth="1"/>
    <col min="68" max="68" width="14.88671875" style="153" customWidth="1"/>
    <col min="69" max="69" width="15.88671875" style="153" bestFit="1" customWidth="1"/>
    <col min="70" max="70" width="15.88671875" style="153" customWidth="1"/>
    <col min="71" max="71" width="9.33203125" style="114" customWidth="1"/>
    <col min="72" max="72" width="8.5546875" style="153" bestFit="1" customWidth="1"/>
    <col min="73" max="73" width="14.6640625" style="153" bestFit="1" customWidth="1"/>
    <col min="74" max="74" width="12" style="153" bestFit="1" customWidth="1"/>
    <col min="75" max="75" width="20.109375" style="153" bestFit="1" customWidth="1"/>
    <col min="76" max="76" width="22" style="153" bestFit="1" customWidth="1"/>
    <col min="77" max="77" width="16.33203125" style="283" customWidth="1"/>
    <col min="78" max="79" width="12.77734375" style="153" customWidth="1"/>
    <col min="80" max="86" width="3.44140625" style="282" bestFit="1" customWidth="1"/>
    <col min="87" max="87" width="12.77734375" style="282" customWidth="1"/>
    <col min="88" max="88" width="14.6640625" style="153" bestFit="1" customWidth="1"/>
    <col min="89" max="89" width="14.6640625" style="282" customWidth="1"/>
    <col min="90" max="90" width="19.88671875" style="281" bestFit="1" customWidth="1"/>
    <col min="91" max="91" width="43.77734375" style="280" customWidth="1"/>
    <col min="92" max="92" width="19.33203125" style="279" bestFit="1" customWidth="1"/>
  </cols>
  <sheetData>
    <row r="1" spans="1:92" s="55" customFormat="1" x14ac:dyDescent="0.25">
      <c r="A1" s="360" t="s">
        <v>347</v>
      </c>
      <c r="B1" s="395"/>
      <c r="C1" s="391"/>
      <c r="D1" s="391"/>
      <c r="E1" s="392"/>
      <c r="I1" s="394"/>
      <c r="J1" s="360"/>
      <c r="K1" s="392"/>
      <c r="O1" s="394"/>
      <c r="P1" s="360"/>
      <c r="Q1" s="392"/>
      <c r="U1" s="394"/>
      <c r="V1" s="360"/>
      <c r="W1" s="392"/>
      <c r="AA1" s="394"/>
      <c r="AB1" s="360"/>
      <c r="AC1" s="392"/>
      <c r="AG1" s="394"/>
      <c r="AH1" s="360"/>
      <c r="AI1" s="392"/>
      <c r="AN1" s="360"/>
      <c r="AO1" s="392"/>
      <c r="AT1" s="360"/>
      <c r="AU1" s="393"/>
      <c r="AV1" s="153"/>
      <c r="AW1" s="153"/>
      <c r="AX1" s="392"/>
      <c r="AY1" s="392"/>
      <c r="AZ1" s="392"/>
      <c r="BA1" s="392"/>
      <c r="BB1" s="392"/>
      <c r="BC1" s="360"/>
      <c r="BD1" s="392"/>
      <c r="BE1" s="392"/>
      <c r="BF1" s="392"/>
      <c r="BG1" s="392"/>
      <c r="BH1" s="360"/>
      <c r="BI1" s="392"/>
      <c r="BJ1" s="153"/>
      <c r="BK1" s="153"/>
      <c r="BL1" s="153"/>
      <c r="BM1" s="153"/>
      <c r="BN1" s="153"/>
      <c r="BO1" s="153"/>
      <c r="BP1" s="153"/>
      <c r="BQ1" s="153"/>
      <c r="BR1" s="153"/>
      <c r="BS1" s="392"/>
      <c r="BT1" s="391"/>
      <c r="BU1" s="391"/>
      <c r="BV1" s="391"/>
      <c r="BW1" s="391"/>
      <c r="BX1" s="391"/>
      <c r="BY1" s="375"/>
      <c r="BZ1" s="153"/>
      <c r="CA1" s="153"/>
      <c r="CB1" s="282"/>
      <c r="CC1" s="282"/>
      <c r="CD1" s="282"/>
      <c r="CE1" s="282"/>
      <c r="CF1" s="282"/>
      <c r="CG1" s="282"/>
      <c r="CH1" s="282"/>
      <c r="CI1" s="282"/>
      <c r="CJ1" s="153"/>
      <c r="CK1" s="282"/>
      <c r="CL1" s="370"/>
      <c r="CM1" s="369"/>
      <c r="CN1" s="390"/>
    </row>
    <row r="2" spans="1:92" s="367" customFormat="1" x14ac:dyDescent="0.25">
      <c r="A2" s="389"/>
      <c r="B2" s="388"/>
      <c r="C2" s="387"/>
      <c r="D2" s="387"/>
      <c r="E2" s="381">
        <v>42858</v>
      </c>
      <c r="F2" s="385"/>
      <c r="G2" s="385"/>
      <c r="H2" s="385"/>
      <c r="I2" s="385"/>
      <c r="J2" s="386"/>
      <c r="K2" s="381">
        <v>42863</v>
      </c>
      <c r="L2" s="385"/>
      <c r="M2" s="385"/>
      <c r="N2" s="385"/>
      <c r="O2" s="385"/>
      <c r="P2" s="386"/>
      <c r="Q2" s="381">
        <v>42867</v>
      </c>
      <c r="R2" s="385"/>
      <c r="S2" s="385"/>
      <c r="T2" s="385"/>
      <c r="U2" s="385"/>
      <c r="V2" s="386"/>
      <c r="W2" s="381">
        <v>42871</v>
      </c>
      <c r="X2" s="385"/>
      <c r="Y2" s="385"/>
      <c r="Z2" s="385"/>
      <c r="AA2" s="385"/>
      <c r="AB2" s="386"/>
      <c r="AC2" s="381">
        <v>42875</v>
      </c>
      <c r="AD2" s="385"/>
      <c r="AE2" s="385"/>
      <c r="AF2" s="385"/>
      <c r="AG2" s="385"/>
      <c r="AH2" s="385"/>
      <c r="AI2" s="384"/>
      <c r="AJ2" s="381">
        <v>42878</v>
      </c>
      <c r="AK2" s="383"/>
      <c r="AL2" s="383"/>
      <c r="AM2" s="383"/>
      <c r="AN2" s="382"/>
      <c r="AO2" s="384"/>
      <c r="AP2" s="381">
        <v>42881</v>
      </c>
      <c r="AQ2" s="383"/>
      <c r="AR2" s="383"/>
      <c r="AS2" s="383"/>
      <c r="AT2" s="382"/>
      <c r="AU2" s="381">
        <v>42929</v>
      </c>
      <c r="AV2" s="380"/>
      <c r="AW2" s="380"/>
      <c r="AX2" s="380"/>
      <c r="AY2" s="380"/>
      <c r="AZ2" s="380"/>
      <c r="BA2" s="380"/>
      <c r="BB2" s="380"/>
      <c r="BC2" s="380"/>
      <c r="BD2" s="380"/>
      <c r="BE2" s="380"/>
      <c r="BF2" s="380"/>
      <c r="BG2" s="380"/>
      <c r="BH2" s="380"/>
      <c r="BI2" s="379"/>
      <c r="BJ2" s="378" t="s">
        <v>346</v>
      </c>
      <c r="BK2" s="378"/>
      <c r="BL2" s="378"/>
      <c r="BM2" s="378"/>
      <c r="BN2" s="378"/>
      <c r="BO2" s="378"/>
      <c r="BP2" s="377"/>
      <c r="BQ2" s="377"/>
      <c r="BR2" s="377"/>
      <c r="BS2" s="377"/>
      <c r="BT2" s="376"/>
      <c r="BU2" s="376"/>
      <c r="BV2" s="376"/>
      <c r="BW2" s="376"/>
      <c r="BX2" s="376"/>
      <c r="BY2" s="375"/>
      <c r="BZ2" s="374"/>
      <c r="CA2" s="374"/>
      <c r="CB2" s="373"/>
      <c r="CC2" s="373"/>
      <c r="CD2" s="373"/>
      <c r="CE2" s="373"/>
      <c r="CF2" s="373"/>
      <c r="CG2" s="373"/>
      <c r="CH2" s="373"/>
      <c r="CI2" s="373"/>
      <c r="CJ2" s="372"/>
      <c r="CK2" s="371"/>
      <c r="CL2" s="370"/>
      <c r="CM2" s="369"/>
      <c r="CN2" s="368"/>
    </row>
    <row r="3" spans="1:92" s="352" customFormat="1" ht="13.8" customHeight="1" thickBot="1" x14ac:dyDescent="0.35">
      <c r="A3" s="366" t="s">
        <v>345</v>
      </c>
      <c r="B3" s="365" t="s">
        <v>231</v>
      </c>
      <c r="C3" s="359" t="s">
        <v>7</v>
      </c>
      <c r="D3" s="88" t="s">
        <v>18</v>
      </c>
      <c r="E3" s="352" t="s">
        <v>231</v>
      </c>
      <c r="F3" s="352" t="s">
        <v>340</v>
      </c>
      <c r="G3" s="352" t="s">
        <v>344</v>
      </c>
      <c r="H3" s="352" t="s">
        <v>343</v>
      </c>
      <c r="I3" s="364" t="s">
        <v>342</v>
      </c>
      <c r="J3" s="362" t="s">
        <v>341</v>
      </c>
      <c r="K3" s="363" t="s">
        <v>231</v>
      </c>
      <c r="L3" s="352" t="s">
        <v>340</v>
      </c>
      <c r="M3" s="352" t="s">
        <v>344</v>
      </c>
      <c r="N3" s="352" t="s">
        <v>343</v>
      </c>
      <c r="O3" s="364" t="s">
        <v>342</v>
      </c>
      <c r="P3" s="362" t="s">
        <v>341</v>
      </c>
      <c r="Q3" s="363" t="s">
        <v>231</v>
      </c>
      <c r="R3" s="352" t="s">
        <v>340</v>
      </c>
      <c r="S3" s="352" t="s">
        <v>344</v>
      </c>
      <c r="T3" s="352" t="s">
        <v>343</v>
      </c>
      <c r="U3" s="364" t="s">
        <v>342</v>
      </c>
      <c r="V3" s="362" t="s">
        <v>341</v>
      </c>
      <c r="W3" s="363" t="s">
        <v>231</v>
      </c>
      <c r="X3" s="352" t="s">
        <v>340</v>
      </c>
      <c r="Y3" s="352" t="s">
        <v>344</v>
      </c>
      <c r="Z3" s="352" t="s">
        <v>343</v>
      </c>
      <c r="AA3" s="364" t="s">
        <v>342</v>
      </c>
      <c r="AB3" s="362" t="s">
        <v>341</v>
      </c>
      <c r="AC3" s="363" t="s">
        <v>231</v>
      </c>
      <c r="AD3" s="352" t="s">
        <v>340</v>
      </c>
      <c r="AE3" s="352" t="s">
        <v>344</v>
      </c>
      <c r="AF3" s="352" t="s">
        <v>343</v>
      </c>
      <c r="AG3" s="364" t="s">
        <v>342</v>
      </c>
      <c r="AH3" s="362" t="s">
        <v>341</v>
      </c>
      <c r="AI3" s="363" t="s">
        <v>231</v>
      </c>
      <c r="AJ3" s="352" t="s">
        <v>340</v>
      </c>
      <c r="AK3" s="352" t="s">
        <v>344</v>
      </c>
      <c r="AL3" s="352" t="s">
        <v>343</v>
      </c>
      <c r="AM3" s="352" t="s">
        <v>342</v>
      </c>
      <c r="AN3" s="362" t="s">
        <v>341</v>
      </c>
      <c r="AO3" s="363" t="s">
        <v>231</v>
      </c>
      <c r="AP3" s="352" t="s">
        <v>340</v>
      </c>
      <c r="AQ3" s="352" t="s">
        <v>344</v>
      </c>
      <c r="AR3" s="352" t="s">
        <v>343</v>
      </c>
      <c r="AS3" s="352" t="s">
        <v>342</v>
      </c>
      <c r="AT3" s="362" t="s">
        <v>341</v>
      </c>
      <c r="AU3" s="361" t="s">
        <v>340</v>
      </c>
      <c r="AV3" s="358" t="s">
        <v>339</v>
      </c>
      <c r="AW3" s="97" t="s">
        <v>26</v>
      </c>
      <c r="AX3" s="352" t="s">
        <v>338</v>
      </c>
      <c r="AY3" s="352" t="s">
        <v>337</v>
      </c>
      <c r="AZ3" s="352" t="s">
        <v>336</v>
      </c>
      <c r="BA3" s="352" t="s">
        <v>335</v>
      </c>
      <c r="BB3" s="352" t="s">
        <v>334</v>
      </c>
      <c r="BC3" s="360" t="s">
        <v>333</v>
      </c>
      <c r="BD3" s="352" t="s">
        <v>332</v>
      </c>
      <c r="BE3" s="352" t="s">
        <v>331</v>
      </c>
      <c r="BF3" s="352" t="s">
        <v>330</v>
      </c>
      <c r="BG3" s="352" t="s">
        <v>329</v>
      </c>
      <c r="BH3" s="352" t="s">
        <v>328</v>
      </c>
      <c r="BI3" s="359" t="s">
        <v>327</v>
      </c>
      <c r="BJ3" s="358">
        <v>1</v>
      </c>
      <c r="BK3" s="358">
        <v>2</v>
      </c>
      <c r="BL3" s="358">
        <v>3</v>
      </c>
      <c r="BM3" s="358">
        <v>4</v>
      </c>
      <c r="BN3" s="358">
        <v>5</v>
      </c>
      <c r="BO3" s="358">
        <v>6</v>
      </c>
      <c r="BP3" s="358" t="s">
        <v>35</v>
      </c>
      <c r="BQ3" s="358" t="s">
        <v>36</v>
      </c>
      <c r="BR3" s="358" t="s">
        <v>37</v>
      </c>
      <c r="BS3" s="352" t="s">
        <v>326</v>
      </c>
      <c r="BT3" s="100" t="s">
        <v>39</v>
      </c>
      <c r="BU3" s="101" t="s">
        <v>42</v>
      </c>
      <c r="BV3" s="101" t="s">
        <v>43</v>
      </c>
      <c r="BW3" s="103" t="s">
        <v>44</v>
      </c>
      <c r="BX3" s="103" t="s">
        <v>45</v>
      </c>
      <c r="BY3" s="357" t="s">
        <v>325</v>
      </c>
      <c r="BZ3" s="94" t="s">
        <v>20</v>
      </c>
      <c r="CA3" s="94" t="s">
        <v>21</v>
      </c>
      <c r="CB3" s="356" t="s">
        <v>324</v>
      </c>
      <c r="CC3" s="356" t="s">
        <v>323</v>
      </c>
      <c r="CD3" s="356" t="s">
        <v>322</v>
      </c>
      <c r="CE3" s="356" t="s">
        <v>321</v>
      </c>
      <c r="CF3" s="356" t="s">
        <v>320</v>
      </c>
      <c r="CG3" s="356" t="s">
        <v>319</v>
      </c>
      <c r="CH3" s="356" t="s">
        <v>318</v>
      </c>
      <c r="CI3" s="356" t="s">
        <v>22</v>
      </c>
      <c r="CJ3" s="94" t="s">
        <v>23</v>
      </c>
      <c r="CK3" s="356" t="s">
        <v>46</v>
      </c>
      <c r="CL3" s="355" t="s">
        <v>317</v>
      </c>
      <c r="CM3" s="354" t="s">
        <v>316</v>
      </c>
      <c r="CN3" s="353" t="s">
        <v>315</v>
      </c>
    </row>
    <row r="4" spans="1:92" ht="13.2" hidden="1" customHeight="1" x14ac:dyDescent="0.3">
      <c r="A4" s="284">
        <v>2</v>
      </c>
      <c r="B4" s="296" t="s">
        <v>181</v>
      </c>
      <c r="C4" s="153">
        <v>1</v>
      </c>
      <c r="D4" s="111">
        <f>IF(C4=1,1,0)</f>
        <v>1</v>
      </c>
      <c r="E4" s="295" t="s">
        <v>181</v>
      </c>
      <c r="F4">
        <v>2</v>
      </c>
      <c r="G4" s="292">
        <v>42870</v>
      </c>
      <c r="H4">
        <v>30</v>
      </c>
      <c r="I4" s="273">
        <v>0</v>
      </c>
      <c r="M4" s="292">
        <v>42869</v>
      </c>
      <c r="N4">
        <v>25</v>
      </c>
      <c r="O4" s="273">
        <v>0</v>
      </c>
      <c r="S4" s="292"/>
      <c r="AA4" s="212"/>
      <c r="AG4" s="212"/>
      <c r="AU4" s="141">
        <v>2</v>
      </c>
      <c r="AV4" s="153">
        <f>MAX(F4,L4,R4,X4,AD4,AJ4,AP4)</f>
        <v>2</v>
      </c>
      <c r="AW4" s="153" t="b">
        <f>AU4=AV4</f>
        <v>1</v>
      </c>
      <c r="AX4" s="303">
        <v>2.4700000000000002</v>
      </c>
      <c r="AY4" s="291">
        <v>2.5099999999999998</v>
      </c>
      <c r="BD4" s="129">
        <f>67.544*AX4+88.788</f>
        <v>255.62168000000003</v>
      </c>
      <c r="BE4" s="129">
        <f>67.544*AY4+88.788</f>
        <v>258.32343999999995</v>
      </c>
      <c r="BF4" s="153"/>
      <c r="BG4" s="153"/>
      <c r="BH4" s="290"/>
      <c r="BI4" s="153"/>
      <c r="BJ4" s="153" t="str">
        <f>IF(AND(ISBLANK(AX4),ISBLANK(BD4)),"NA",IF(ISBLANK(AX4),"h",IF(ISBLANK(BD4),"diam","both")))</f>
        <v>both</v>
      </c>
      <c r="BK4" s="153" t="str">
        <f>IF(AND(ISBLANK(AY4),ISBLANK(BE4)),"NA",IF(ISBLANK(AY4),"h",IF(ISBLANK(BE4),"diam","both")))</f>
        <v>both</v>
      </c>
      <c r="BL4" s="153" t="str">
        <f>IF(AND(ISBLANK(AZ4),ISBLANK(BF4)),"NA",IF(ISBLANK(AZ4),"h",IF(ISBLANK(BF4),"diam","both")))</f>
        <v>NA</v>
      </c>
      <c r="BM4" s="153" t="str">
        <f>IF(AND(ISBLANK(BA4),ISBLANK(BG4)),"NA",IF(ISBLANK(BA4),"h",IF(ISBLANK(BG4),"diam","both")))</f>
        <v>NA</v>
      </c>
      <c r="BN4" s="153" t="str">
        <f>IF(AND(ISBLANK(BB4),ISBLANK(BH4)),"NA",IF(ISBLANK(BB4),"h",IF(ISBLANK(BH4),"diam","both")))</f>
        <v>NA</v>
      </c>
      <c r="BO4" s="153" t="str">
        <f>IF(ISBLANK(BC4),"NA","diam")</f>
        <v>NA</v>
      </c>
      <c r="BP4" s="153">
        <f>BD4*PI()*((AX4/2)^2)+BE4*PI()*((AY4/2)^2)+BF4*PI()*((AZ4/2)^2)+BG4*PI()*((BA4/2)^2)+BH4*PI()*((BB4/2)^2)+BI4*PI()*((BC4/2)^2)</f>
        <v>2503.0528034054278</v>
      </c>
      <c r="BQ4" s="153" t="str">
        <f>IF(AW4=TRUE,"ok","")</f>
        <v>ok</v>
      </c>
      <c r="BS4" s="300">
        <v>0</v>
      </c>
      <c r="BT4" s="289">
        <v>0</v>
      </c>
      <c r="BU4" s="289">
        <v>0</v>
      </c>
      <c r="BV4" s="289">
        <v>0</v>
      </c>
      <c r="BW4" s="289"/>
      <c r="BX4" s="289"/>
      <c r="BY4" s="283">
        <v>16</v>
      </c>
      <c r="BZ4" s="287">
        <v>42871</v>
      </c>
      <c r="CA4" s="287" t="s">
        <v>47</v>
      </c>
      <c r="CB4" s="282">
        <f>IF(H4&gt;0,H4,"")</f>
        <v>30</v>
      </c>
      <c r="CC4" s="282">
        <f>IF(N4&gt;0,N4,"")</f>
        <v>25</v>
      </c>
      <c r="CD4" s="282" t="str">
        <f>IF(T4&gt;0,T4,"")</f>
        <v/>
      </c>
      <c r="CE4" s="282" t="str">
        <f>IF(Z4&gt;0,Z4,"")</f>
        <v/>
      </c>
      <c r="CF4" s="282" t="str">
        <f>IF(AF4&gt;0,AF4,"")</f>
        <v/>
      </c>
      <c r="CG4" s="282" t="str">
        <f>IF(AL4&gt;0,AL4,"")</f>
        <v/>
      </c>
      <c r="CH4" s="282" t="str">
        <f>IF(AR4&gt;0,AR4,"")</f>
        <v/>
      </c>
      <c r="CI4" s="282">
        <v>25</v>
      </c>
      <c r="CJ4" s="287" t="s">
        <v>47</v>
      </c>
      <c r="CK4" s="282">
        <v>1</v>
      </c>
      <c r="CL4" s="302">
        <v>42867</v>
      </c>
      <c r="CM4" s="286" t="s">
        <v>314</v>
      </c>
      <c r="CN4" s="299" t="s">
        <v>182</v>
      </c>
    </row>
    <row r="5" spans="1:92" ht="14.4" hidden="1" x14ac:dyDescent="0.3">
      <c r="A5" s="284">
        <v>3</v>
      </c>
      <c r="B5" s="296" t="s">
        <v>181</v>
      </c>
      <c r="C5" s="153">
        <v>1</v>
      </c>
      <c r="D5" s="111">
        <f>IF(C5=1,1,0)</f>
        <v>1</v>
      </c>
      <c r="E5" s="295" t="s">
        <v>181</v>
      </c>
      <c r="F5">
        <v>1</v>
      </c>
      <c r="G5" s="292">
        <v>42870</v>
      </c>
      <c r="H5">
        <v>12</v>
      </c>
      <c r="I5" s="273">
        <v>0</v>
      </c>
      <c r="K5" s="291" t="s">
        <v>230</v>
      </c>
      <c r="L5" s="294">
        <v>2</v>
      </c>
      <c r="M5" s="292">
        <v>42870</v>
      </c>
      <c r="N5" s="295">
        <v>16</v>
      </c>
      <c r="O5" s="304">
        <v>0</v>
      </c>
      <c r="S5" s="292"/>
      <c r="U5" s="304"/>
      <c r="AA5" s="212"/>
      <c r="AG5" s="212"/>
      <c r="AU5" s="141">
        <v>1</v>
      </c>
      <c r="AV5" s="153">
        <f>MAX(F5,L5,R5,X5,AD5,AJ5,AP5)</f>
        <v>2</v>
      </c>
      <c r="AW5" s="153" t="b">
        <f>AU5=AV5</f>
        <v>0</v>
      </c>
      <c r="AX5" s="303">
        <v>2.39</v>
      </c>
      <c r="AY5" s="289">
        <v>2.39</v>
      </c>
      <c r="BD5" s="129">
        <f>67.544*AX5+88.788</f>
        <v>250.21816000000001</v>
      </c>
      <c r="BE5" s="129">
        <f>67.544*AY5+88.788</f>
        <v>250.21816000000001</v>
      </c>
      <c r="BF5" s="153"/>
      <c r="BG5" s="153"/>
      <c r="BH5" s="290"/>
      <c r="BI5" s="153"/>
      <c r="BJ5" s="153" t="str">
        <f>IF(AND(ISBLANK(AX5),ISBLANK(BD5)),"NA",IF(ISBLANK(AX5),"h",IF(ISBLANK(BD5),"diam","both")))</f>
        <v>both</v>
      </c>
      <c r="BK5" s="153" t="str">
        <f>IF(AND(ISBLANK(AY5),ISBLANK(BE5)),"NA",IF(ISBLANK(AY5),"h",IF(ISBLANK(BE5),"diam","both")))</f>
        <v>both</v>
      </c>
      <c r="BL5" s="153" t="str">
        <f>IF(AND(ISBLANK(AZ5),ISBLANK(BF5)),"NA",IF(ISBLANK(AZ5),"h",IF(ISBLANK(BF5),"diam","both")))</f>
        <v>NA</v>
      </c>
      <c r="BM5" s="153" t="str">
        <f>IF(AND(ISBLANK(BA5),ISBLANK(BG5)),"NA",IF(ISBLANK(BA5),"h",IF(ISBLANK(BG5),"diam","both")))</f>
        <v>NA</v>
      </c>
      <c r="BN5" s="153" t="str">
        <f>IF(AND(ISBLANK(BB5),ISBLANK(BH5)),"NA",IF(ISBLANK(BB5),"h",IF(ISBLANK(BH5),"diam","both")))</f>
        <v>NA</v>
      </c>
      <c r="BO5" s="153" t="str">
        <f>IF(ISBLANK(BC5),"NA","diam")</f>
        <v>NA</v>
      </c>
      <c r="BP5" s="153">
        <f>BD5*PI()*((AX5/2)^2)+BE5*PI()*((AY5/2)^2)+BF5*PI()*((AZ5/2)^2)+BG5*PI()*((BA5/2)^2)+BH5*PI()*((BB5/2)^2)+BI5*PI()*((BC5/2)^2)</f>
        <v>2245.0938751408203</v>
      </c>
      <c r="BQ5" s="153" t="s">
        <v>77</v>
      </c>
      <c r="BR5" s="153" t="s">
        <v>189</v>
      </c>
      <c r="BS5" s="300">
        <v>0</v>
      </c>
      <c r="BT5" s="289">
        <v>0</v>
      </c>
      <c r="BU5" s="289">
        <v>0</v>
      </c>
      <c r="BV5" s="289">
        <v>0</v>
      </c>
      <c r="BW5" s="289"/>
      <c r="BX5" s="289"/>
      <c r="BY5" s="283">
        <v>17</v>
      </c>
      <c r="BZ5" s="287">
        <v>42872</v>
      </c>
      <c r="CA5" s="287" t="s">
        <v>47</v>
      </c>
      <c r="CB5" s="282">
        <f>IF(H5&gt;0,H5,"")</f>
        <v>12</v>
      </c>
      <c r="CC5" s="282">
        <f>IF(N5&gt;0,N5,"")</f>
        <v>16</v>
      </c>
      <c r="CD5" s="282" t="str">
        <f>IF(T5&gt;0,T5,"")</f>
        <v/>
      </c>
      <c r="CE5" s="282" t="str">
        <f>IF(Z5&gt;0,Z5,"")</f>
        <v/>
      </c>
      <c r="CF5" s="282" t="str">
        <f>IF(AF5&gt;0,AF5,"")</f>
        <v/>
      </c>
      <c r="CG5" s="282" t="str">
        <f>IF(AL5&gt;0,AL5,"")</f>
        <v/>
      </c>
      <c r="CH5" s="282" t="str">
        <f>IF(AR5&gt;0,AR5,"")</f>
        <v/>
      </c>
      <c r="CI5" s="282">
        <v>16</v>
      </c>
      <c r="CJ5" s="287" t="s">
        <v>47</v>
      </c>
      <c r="CK5" s="282">
        <v>1</v>
      </c>
      <c r="CL5" s="302">
        <v>42867</v>
      </c>
      <c r="CM5" s="286" t="s">
        <v>313</v>
      </c>
      <c r="CN5" s="299" t="s">
        <v>182</v>
      </c>
    </row>
    <row r="6" spans="1:92" ht="14.4" hidden="1" x14ac:dyDescent="0.3">
      <c r="A6" s="284">
        <v>4</v>
      </c>
      <c r="B6" s="285" t="s">
        <v>199</v>
      </c>
      <c r="C6" s="153">
        <v>0</v>
      </c>
      <c r="D6" s="111">
        <f>IF(C6=1,1,0)</f>
        <v>0</v>
      </c>
      <c r="E6" s="300" t="s">
        <v>199</v>
      </c>
      <c r="F6">
        <v>1</v>
      </c>
      <c r="H6" s="273"/>
      <c r="K6" s="114" t="s">
        <v>199</v>
      </c>
      <c r="N6" s="273"/>
      <c r="Q6" s="114" t="s">
        <v>191</v>
      </c>
      <c r="T6" s="273"/>
      <c r="W6" s="114" t="s">
        <v>199</v>
      </c>
      <c r="AC6" s="323" t="s">
        <v>204</v>
      </c>
      <c r="AU6" s="141">
        <v>1</v>
      </c>
      <c r="AV6" s="153">
        <f>MAX(F6,L6,R6,X6,AD6,AJ6,AP6)</f>
        <v>1</v>
      </c>
      <c r="AW6" s="153" t="b">
        <f>AU6=AV6</f>
        <v>1</v>
      </c>
      <c r="AX6" s="295">
        <v>1.74</v>
      </c>
      <c r="BD6" s="129">
        <f>67.544*AX6+88.788</f>
        <v>206.31455999999997</v>
      </c>
      <c r="BE6" s="153"/>
      <c r="BF6" s="153"/>
      <c r="BG6" s="153"/>
      <c r="BH6" s="290"/>
      <c r="BI6" s="153"/>
      <c r="BJ6" s="153" t="str">
        <f>IF(AND(ISBLANK(AX6),ISBLANK(BD6)),"NA",IF(ISBLANK(AX6),"h",IF(ISBLANK(BD6),"diam","both")))</f>
        <v>both</v>
      </c>
      <c r="BK6" s="153" t="str">
        <f>IF(AND(ISBLANK(AY6),ISBLANK(BE6)),"NA",IF(ISBLANK(AY6),"h",IF(ISBLANK(BE6),"diam","both")))</f>
        <v>NA</v>
      </c>
      <c r="BL6" s="153" t="str">
        <f>IF(AND(ISBLANK(AZ6),ISBLANK(BF6)),"NA",IF(ISBLANK(AZ6),"h",IF(ISBLANK(BF6),"diam","both")))</f>
        <v>NA</v>
      </c>
      <c r="BM6" s="153" t="str">
        <f>IF(AND(ISBLANK(BA6),ISBLANK(BG6)),"NA",IF(ISBLANK(BA6),"h",IF(ISBLANK(BG6),"diam","both")))</f>
        <v>NA</v>
      </c>
      <c r="BN6" s="153" t="str">
        <f>IF(AND(ISBLANK(BB6),ISBLANK(BH6)),"NA",IF(ISBLANK(BB6),"h",IF(ISBLANK(BH6),"diam","both")))</f>
        <v>NA</v>
      </c>
      <c r="BO6" s="153" t="str">
        <f>IF(ISBLANK(BC6),"NA","diam")</f>
        <v>NA</v>
      </c>
      <c r="BP6" s="153">
        <f>BD6*PI()*((AX6/2)^2)+BE6*PI()*((AY6/2)^2)+BF6*PI()*((AZ6/2)^2)+BG6*PI()*((BA6/2)^2)+BH6*PI()*((BB6/2)^2)+BI6*PI()*((BC6/2)^2)</f>
        <v>490.58950803002767</v>
      </c>
      <c r="BQ6" s="153" t="str">
        <f>IF(AW6=TRUE,"ok","")</f>
        <v>ok</v>
      </c>
      <c r="BS6" s="300">
        <v>0</v>
      </c>
      <c r="BT6" s="289">
        <v>0</v>
      </c>
      <c r="BU6" s="289">
        <v>0</v>
      </c>
      <c r="BV6" s="289">
        <v>0</v>
      </c>
      <c r="BW6" s="289"/>
      <c r="BX6" s="289"/>
      <c r="BZ6" s="153" t="s">
        <v>58</v>
      </c>
      <c r="CA6" s="153" t="s">
        <v>58</v>
      </c>
      <c r="CB6" s="282" t="str">
        <f>IF(H6&gt;0,H6,"")</f>
        <v/>
      </c>
      <c r="CC6" s="282" t="str">
        <f>IF(N6&gt;0,N6,"")</f>
        <v/>
      </c>
      <c r="CD6" s="282" t="str">
        <f>IF(T6&gt;0,T6,"")</f>
        <v/>
      </c>
      <c r="CE6" s="282" t="str">
        <f>IF(Z6&gt;0,Z6,"")</f>
        <v/>
      </c>
      <c r="CF6" s="282" t="str">
        <f>IF(AF6&gt;0,AF6,"")</f>
        <v/>
      </c>
      <c r="CG6" s="282" t="str">
        <f>IF(AL6&gt;0,AL6,"")</f>
        <v/>
      </c>
      <c r="CH6" s="282" t="str">
        <f>IF(AR6&gt;0,AR6,"")</f>
        <v/>
      </c>
      <c r="CI6" s="282" t="s">
        <v>58</v>
      </c>
      <c r="CJ6" s="153" t="s">
        <v>58</v>
      </c>
      <c r="CK6" s="282" t="s">
        <v>58</v>
      </c>
      <c r="CN6" s="298" t="s">
        <v>182</v>
      </c>
    </row>
    <row r="7" spans="1:92" ht="14.4" hidden="1" x14ac:dyDescent="0.3">
      <c r="A7" s="284">
        <v>6</v>
      </c>
      <c r="B7" s="296" t="s">
        <v>181</v>
      </c>
      <c r="C7" s="153">
        <v>1</v>
      </c>
      <c r="D7" s="111">
        <f>IF(C7=1,1,0)</f>
        <v>1</v>
      </c>
      <c r="E7" s="291" t="s">
        <v>190</v>
      </c>
      <c r="F7">
        <v>1</v>
      </c>
      <c r="G7" s="292">
        <v>42875</v>
      </c>
      <c r="H7">
        <v>5</v>
      </c>
      <c r="I7" s="273">
        <v>0</v>
      </c>
      <c r="K7" s="295" t="s">
        <v>190</v>
      </c>
      <c r="M7" s="292">
        <v>42878</v>
      </c>
      <c r="N7">
        <v>5</v>
      </c>
      <c r="O7" s="273">
        <v>0</v>
      </c>
      <c r="S7" s="292">
        <v>42878</v>
      </c>
      <c r="T7">
        <v>5</v>
      </c>
      <c r="U7" s="273">
        <v>0</v>
      </c>
      <c r="W7" s="303" t="s">
        <v>181</v>
      </c>
      <c r="Y7" s="292">
        <v>42877</v>
      </c>
      <c r="Z7">
        <v>5</v>
      </c>
      <c r="AA7" s="273">
        <v>0</v>
      </c>
      <c r="AC7" s="303"/>
      <c r="AU7" s="141">
        <v>1</v>
      </c>
      <c r="AV7" s="153">
        <f>MAX(F7,L7,R7,X7,AD7,AJ7,AP7)</f>
        <v>1</v>
      </c>
      <c r="AW7" s="153" t="b">
        <f>AU7=AV7</f>
        <v>1</v>
      </c>
      <c r="AX7" s="295">
        <v>1.97</v>
      </c>
      <c r="BD7" s="129">
        <f>67.544*AX7+88.788</f>
        <v>221.84967999999998</v>
      </c>
      <c r="BE7" s="153"/>
      <c r="BF7" s="153"/>
      <c r="BG7" s="153"/>
      <c r="BH7" s="290"/>
      <c r="BI7" s="153"/>
      <c r="BJ7" s="153" t="str">
        <f>IF(AND(ISBLANK(AX7),ISBLANK(BD7)),"NA",IF(ISBLANK(AX7),"h",IF(ISBLANK(BD7),"diam","both")))</f>
        <v>both</v>
      </c>
      <c r="BK7" s="153" t="str">
        <f>IF(AND(ISBLANK(AY7),ISBLANK(BE7)),"NA",IF(ISBLANK(AY7),"h",IF(ISBLANK(BE7),"diam","both")))</f>
        <v>NA</v>
      </c>
      <c r="BL7" s="153" t="str">
        <f>IF(AND(ISBLANK(AZ7),ISBLANK(BF7)),"NA",IF(ISBLANK(AZ7),"h",IF(ISBLANK(BF7),"diam","both")))</f>
        <v>NA</v>
      </c>
      <c r="BM7" s="153" t="str">
        <f>IF(AND(ISBLANK(BA7),ISBLANK(BG7)),"NA",IF(ISBLANK(BA7),"h",IF(ISBLANK(BG7),"diam","both")))</f>
        <v>NA</v>
      </c>
      <c r="BN7" s="153" t="str">
        <f>IF(AND(ISBLANK(BB7),ISBLANK(BH7)),"NA",IF(ISBLANK(BB7),"h",IF(ISBLANK(BH7),"diam","both")))</f>
        <v>NA</v>
      </c>
      <c r="BO7" s="153" t="str">
        <f>IF(ISBLANK(BC7),"NA","diam")</f>
        <v>NA</v>
      </c>
      <c r="BP7" s="153">
        <f>BD7*PI()*((AX7/2)^2)+BE7*PI()*((AY7/2)^2)+BF7*PI()*((AZ7/2)^2)+BG7*PI()*((BA7/2)^2)+BH7*PI()*((BB7/2)^2)+BI7*PI()*((BC7/2)^2)</f>
        <v>676.20930144066904</v>
      </c>
      <c r="BQ7" s="153" t="str">
        <f>IF(AW7=TRUE,"ok","")</f>
        <v>ok</v>
      </c>
      <c r="BS7" s="300">
        <v>0</v>
      </c>
      <c r="BT7" s="289">
        <v>0</v>
      </c>
      <c r="BU7" s="289">
        <v>0</v>
      </c>
      <c r="BV7" s="289">
        <v>0</v>
      </c>
      <c r="BW7" s="289"/>
      <c r="BX7" s="289"/>
      <c r="BY7" s="283">
        <v>22</v>
      </c>
      <c r="BZ7" s="287">
        <v>42877</v>
      </c>
      <c r="CA7" s="287" t="s">
        <v>47</v>
      </c>
      <c r="CB7" s="282">
        <f>IF(H7&gt;0,H7,"")</f>
        <v>5</v>
      </c>
      <c r="CC7" s="282">
        <f>IF(N7&gt;0,N7,"")</f>
        <v>5</v>
      </c>
      <c r="CD7" s="282">
        <f>IF(T7&gt;0,T7,"")</f>
        <v>5</v>
      </c>
      <c r="CE7" s="282">
        <f>IF(Z7&gt;0,Z7,"")</f>
        <v>5</v>
      </c>
      <c r="CF7" s="282" t="str">
        <f>IF(AF7&gt;0,AF7,"")</f>
        <v/>
      </c>
      <c r="CG7" s="282" t="str">
        <f>IF(AL7&gt;0,AL7,"")</f>
        <v/>
      </c>
      <c r="CH7" s="282" t="str">
        <f>IF(AR7&gt;0,AR7,"")</f>
        <v/>
      </c>
      <c r="CI7" s="282">
        <v>5</v>
      </c>
      <c r="CJ7" s="287" t="s">
        <v>47</v>
      </c>
      <c r="CK7" s="282">
        <v>1</v>
      </c>
      <c r="CL7" s="302">
        <v>42875</v>
      </c>
      <c r="CM7" s="286" t="s">
        <v>312</v>
      </c>
      <c r="CN7" s="299" t="s">
        <v>182</v>
      </c>
    </row>
    <row r="8" spans="1:92" ht="14.4" hidden="1" x14ac:dyDescent="0.3">
      <c r="A8" s="284">
        <v>7</v>
      </c>
      <c r="B8" s="285" t="s">
        <v>181</v>
      </c>
      <c r="C8" s="153">
        <v>1</v>
      </c>
      <c r="D8" s="111">
        <f>IF(C8=1,1,0)</f>
        <v>1</v>
      </c>
      <c r="E8" s="300" t="s">
        <v>181</v>
      </c>
      <c r="F8">
        <v>3</v>
      </c>
      <c r="G8" s="292">
        <v>42870</v>
      </c>
      <c r="H8" s="273">
        <v>18</v>
      </c>
      <c r="I8" s="273">
        <v>0</v>
      </c>
      <c r="K8" s="114" t="s">
        <v>310</v>
      </c>
      <c r="L8">
        <v>3</v>
      </c>
      <c r="M8" s="292">
        <v>42875</v>
      </c>
      <c r="N8" s="273">
        <v>18</v>
      </c>
      <c r="O8" s="273">
        <v>0</v>
      </c>
      <c r="Q8" s="114" t="s">
        <v>311</v>
      </c>
      <c r="R8">
        <v>3</v>
      </c>
      <c r="S8" s="292">
        <v>42877</v>
      </c>
      <c r="T8" s="273">
        <v>14</v>
      </c>
      <c r="U8" s="273">
        <v>0</v>
      </c>
      <c r="W8" s="114" t="s">
        <v>283</v>
      </c>
      <c r="X8">
        <v>3</v>
      </c>
      <c r="Y8" s="292">
        <v>42877</v>
      </c>
      <c r="AU8" s="141">
        <v>3</v>
      </c>
      <c r="AV8" s="153">
        <f>MAX(F8,L8,R8,X8,AD8,AJ8,AP8)</f>
        <v>3</v>
      </c>
      <c r="AW8" s="153" t="b">
        <f>AU8=AV8</f>
        <v>1</v>
      </c>
      <c r="AX8" s="295">
        <v>1.94</v>
      </c>
      <c r="AY8" s="291">
        <v>1.97</v>
      </c>
      <c r="AZ8" s="291">
        <v>2.08</v>
      </c>
      <c r="BD8" s="129">
        <f>67.544*AX8+88.788</f>
        <v>219.82335999999998</v>
      </c>
      <c r="BE8" s="129">
        <f>67.544*AY8+88.788</f>
        <v>221.84967999999998</v>
      </c>
      <c r="BF8" s="129">
        <f>67.544*AZ8+88.788</f>
        <v>229.27951999999999</v>
      </c>
      <c r="BG8" s="153"/>
      <c r="BH8" s="290"/>
      <c r="BI8" s="153"/>
      <c r="BJ8" s="153" t="str">
        <f>IF(AND(ISBLANK(AX8),ISBLANK(BD8)),"NA",IF(ISBLANK(AX8),"h",IF(ISBLANK(BD8),"diam","both")))</f>
        <v>both</v>
      </c>
      <c r="BK8" s="153" t="str">
        <f>IF(AND(ISBLANK(AY8),ISBLANK(BE8)),"NA",IF(ISBLANK(AY8),"h",IF(ISBLANK(BE8),"diam","both")))</f>
        <v>both</v>
      </c>
      <c r="BL8" s="153" t="str">
        <f>IF(AND(ISBLANK(AZ8),ISBLANK(BF8)),"NA",IF(ISBLANK(AZ8),"h",IF(ISBLANK(BF8),"diam","both")))</f>
        <v>both</v>
      </c>
      <c r="BM8" s="153" t="str">
        <f>IF(AND(ISBLANK(BA8),ISBLANK(BG8)),"NA",IF(ISBLANK(BA8),"h",IF(ISBLANK(BG8),"diam","both")))</f>
        <v>NA</v>
      </c>
      <c r="BN8" s="153" t="str">
        <f>IF(AND(ISBLANK(BB8),ISBLANK(BH8)),"NA",IF(ISBLANK(BB8),"h",IF(ISBLANK(BH8),"diam","both")))</f>
        <v>NA</v>
      </c>
      <c r="BO8" s="153" t="str">
        <f>IF(ISBLANK(BC8),"NA","diam")</f>
        <v>NA</v>
      </c>
      <c r="BP8" s="153">
        <f>BD8*PI()*((AX8/2)^2)+BE8*PI()*((AY8/2)^2)+BF8*PI()*((AZ8/2)^2)+BG8*PI()*((BA8/2)^2)+BH8*PI()*((BB8/2)^2)+BI8*PI()*((BC8/2)^2)</f>
        <v>2105.0701317115472</v>
      </c>
      <c r="BQ8" s="153" t="str">
        <f>IF(AW8=TRUE,"ok","")</f>
        <v>ok</v>
      </c>
      <c r="BS8" s="300">
        <v>0</v>
      </c>
      <c r="BT8" s="289">
        <v>0</v>
      </c>
      <c r="BU8" s="289">
        <v>0</v>
      </c>
      <c r="BV8" s="289">
        <v>0</v>
      </c>
      <c r="BW8" s="289"/>
      <c r="BX8" s="289"/>
      <c r="BY8" s="283">
        <v>22</v>
      </c>
      <c r="BZ8" s="287">
        <v>42877</v>
      </c>
      <c r="CA8" s="287" t="s">
        <v>47</v>
      </c>
      <c r="CB8" s="282">
        <f>IF(H8&gt;0,H8,"")</f>
        <v>18</v>
      </c>
      <c r="CC8" s="282">
        <f>IF(N8&gt;0,N8,"")</f>
        <v>18</v>
      </c>
      <c r="CD8" s="282">
        <f>IF(T8&gt;0,T8,"")</f>
        <v>14</v>
      </c>
      <c r="CE8" s="282" t="str">
        <f>IF(Z8&gt;0,Z8,"")</f>
        <v/>
      </c>
      <c r="CF8" s="282" t="str">
        <f>IF(AF8&gt;0,AF8,"")</f>
        <v/>
      </c>
      <c r="CG8" s="282" t="str">
        <f>IF(AL8&gt;0,AL8,"")</f>
        <v/>
      </c>
      <c r="CH8" s="282" t="str">
        <f>IF(AR8&gt;0,AR8,"")</f>
        <v/>
      </c>
      <c r="CI8" s="282">
        <v>14</v>
      </c>
      <c r="CJ8" s="287" t="s">
        <v>47</v>
      </c>
      <c r="CK8" s="282">
        <v>1</v>
      </c>
      <c r="CL8" s="302">
        <v>42875</v>
      </c>
      <c r="CN8" s="298" t="s">
        <v>182</v>
      </c>
    </row>
    <row r="9" spans="1:92" ht="14.4" hidden="1" x14ac:dyDescent="0.3">
      <c r="A9" s="284">
        <v>8</v>
      </c>
      <c r="B9" s="285" t="s">
        <v>310</v>
      </c>
      <c r="C9" s="153">
        <v>1</v>
      </c>
      <c r="D9" s="111">
        <f>IF(C9=1,1,0)</f>
        <v>1</v>
      </c>
      <c r="E9" s="300" t="s">
        <v>190</v>
      </c>
      <c r="F9">
        <v>2</v>
      </c>
      <c r="G9" s="292">
        <v>42873</v>
      </c>
      <c r="H9" s="273">
        <v>18</v>
      </c>
      <c r="I9" s="273">
        <v>0</v>
      </c>
      <c r="K9" s="114" t="s">
        <v>310</v>
      </c>
      <c r="L9">
        <v>3</v>
      </c>
      <c r="M9" s="292">
        <v>42869</v>
      </c>
      <c r="N9" s="273">
        <v>15</v>
      </c>
      <c r="O9" s="273">
        <v>0</v>
      </c>
      <c r="S9" s="292">
        <v>42873</v>
      </c>
      <c r="T9" s="273">
        <v>15</v>
      </c>
      <c r="U9" s="273">
        <v>0</v>
      </c>
      <c r="Y9" s="292">
        <v>42873</v>
      </c>
      <c r="AU9" s="141">
        <v>2</v>
      </c>
      <c r="AV9" s="153">
        <f>MAX(F9,L9,R9,X9,AD9,AJ9,AP9)</f>
        <v>3</v>
      </c>
      <c r="AW9" s="153" t="b">
        <f>AU9=AV9</f>
        <v>0</v>
      </c>
      <c r="AX9" s="291">
        <v>2.09</v>
      </c>
      <c r="AY9" s="291">
        <v>1.9</v>
      </c>
      <c r="AZ9" s="153">
        <f>AVERAGE(AX9:AY9)</f>
        <v>1.9949999999999999</v>
      </c>
      <c r="BD9" s="129">
        <f>67.544*AX9+88.788</f>
        <v>229.95495999999997</v>
      </c>
      <c r="BE9" s="129">
        <f>67.544*AY9+88.788</f>
        <v>217.1216</v>
      </c>
      <c r="BF9" s="129">
        <f>AVERAGE(BD9:BE9)</f>
        <v>223.53827999999999</v>
      </c>
      <c r="BG9" s="153"/>
      <c r="BH9" s="290"/>
      <c r="BI9" s="153"/>
      <c r="BJ9" s="153" t="str">
        <f>IF(AND(ISBLANK(AX9),ISBLANK(BD9)),"NA",IF(ISBLANK(AX9),"h",IF(ISBLANK(BD9),"diam","both")))</f>
        <v>both</v>
      </c>
      <c r="BK9" s="153" t="str">
        <f>IF(AND(ISBLANK(AY9),ISBLANK(BE9)),"NA",IF(ISBLANK(AY9),"h",IF(ISBLANK(BE9),"diam","both")))</f>
        <v>both</v>
      </c>
      <c r="BL9" s="153" t="str">
        <f>IF(AND(ISBLANK(AZ9),ISBLANK(BF9)),"NA",IF(ISBLANK(AZ9),"h",IF(ISBLANK(BF9),"diam","both")))</f>
        <v>both</v>
      </c>
      <c r="BM9" s="153" t="str">
        <f>IF(AND(ISBLANK(BA9),ISBLANK(BG9)),"NA",IF(ISBLANK(BA9),"h",IF(ISBLANK(BG9),"diam","both")))</f>
        <v>NA</v>
      </c>
      <c r="BN9" s="153" t="str">
        <f>IF(AND(ISBLANK(BB9),ISBLANK(BH9)),"NA",IF(ISBLANK(BB9),"h",IF(ISBLANK(BH9),"diam","both")))</f>
        <v>NA</v>
      </c>
      <c r="BO9" s="153" t="str">
        <f>IF(ISBLANK(BC9),"NA","diam")</f>
        <v>NA</v>
      </c>
      <c r="BP9" s="153">
        <f>BD9*PI()*((AX9/2)^2)+BE9*PI()*((AY9/2)^2)+BF9*PI()*((AZ9/2)^2)+BG9*PI()*((BA9/2)^2)+BH9*PI()*((BB9/2)^2)+BI9*PI()*((BC9/2)^2)</f>
        <v>2103.2673629297487</v>
      </c>
      <c r="BQ9" s="153" t="s">
        <v>77</v>
      </c>
      <c r="BR9" s="153" t="s">
        <v>189</v>
      </c>
      <c r="BS9" s="114">
        <v>0</v>
      </c>
      <c r="BT9" s="289">
        <v>0</v>
      </c>
      <c r="BU9" s="289">
        <v>0</v>
      </c>
      <c r="BV9" s="289">
        <v>0</v>
      </c>
      <c r="BW9" s="289"/>
      <c r="BY9" s="283">
        <v>18</v>
      </c>
      <c r="BZ9" s="287">
        <v>42873</v>
      </c>
      <c r="CA9" s="287" t="s">
        <v>47</v>
      </c>
      <c r="CB9" s="282">
        <f>IF(H9&gt;0,H9,"")</f>
        <v>18</v>
      </c>
      <c r="CC9" s="282">
        <f>IF(N9&gt;0,N9,"")</f>
        <v>15</v>
      </c>
      <c r="CD9" s="282">
        <f>IF(T9&gt;0,T9,"")</f>
        <v>15</v>
      </c>
      <c r="CE9" s="282" t="str">
        <f>IF(Z9&gt;0,Z9,"")</f>
        <v/>
      </c>
      <c r="CF9" s="282" t="str">
        <f>IF(AF9&gt;0,AF9,"")</f>
        <v/>
      </c>
      <c r="CG9" s="282" t="str">
        <f>IF(AL9&gt;0,AL9,"")</f>
        <v/>
      </c>
      <c r="CH9" s="282" t="str">
        <f>IF(AR9&gt;0,AR9,"")</f>
        <v/>
      </c>
      <c r="CI9" s="282">
        <v>15</v>
      </c>
      <c r="CJ9" s="287" t="s">
        <v>47</v>
      </c>
      <c r="CK9" s="282">
        <v>1</v>
      </c>
      <c r="CL9" s="302">
        <v>42875</v>
      </c>
      <c r="CM9" s="280" t="s">
        <v>309</v>
      </c>
      <c r="CN9" s="298" t="s">
        <v>182</v>
      </c>
    </row>
    <row r="10" spans="1:92" ht="14.4" hidden="1" x14ac:dyDescent="0.3">
      <c r="A10" s="284">
        <v>9</v>
      </c>
      <c r="B10" s="285" t="s">
        <v>308</v>
      </c>
      <c r="C10" s="153">
        <v>1</v>
      </c>
      <c r="D10" s="111">
        <f>IF(C10=1,1,0)</f>
        <v>1</v>
      </c>
      <c r="E10" s="300" t="s">
        <v>308</v>
      </c>
      <c r="F10">
        <v>6</v>
      </c>
      <c r="G10" s="292">
        <v>42870</v>
      </c>
      <c r="H10" s="273">
        <v>23</v>
      </c>
      <c r="I10" s="273">
        <v>0</v>
      </c>
      <c r="K10" s="114" t="s">
        <v>283</v>
      </c>
      <c r="L10">
        <v>3</v>
      </c>
      <c r="M10" s="292">
        <v>42868</v>
      </c>
      <c r="N10" s="273">
        <v>25</v>
      </c>
      <c r="O10" s="273">
        <v>0</v>
      </c>
      <c r="S10" s="292">
        <v>42872</v>
      </c>
      <c r="T10" s="273">
        <v>20</v>
      </c>
      <c r="U10" s="273">
        <v>0</v>
      </c>
      <c r="Y10" s="292">
        <v>42872</v>
      </c>
      <c r="AU10" s="141">
        <v>6</v>
      </c>
      <c r="AV10" s="153">
        <f>MAX(F10,L10,R10,X10,AD10,AJ10,AP10)</f>
        <v>6</v>
      </c>
      <c r="AW10" s="153" t="b">
        <f>AU10=AV10</f>
        <v>1</v>
      </c>
      <c r="AX10" s="295">
        <v>1.97</v>
      </c>
      <c r="AY10" s="291">
        <v>2.4</v>
      </c>
      <c r="AZ10" s="291">
        <v>1.59</v>
      </c>
      <c r="BA10" s="295">
        <v>1.46</v>
      </c>
      <c r="BB10" s="295">
        <v>2.02</v>
      </c>
      <c r="BC10" s="333">
        <v>1.43</v>
      </c>
      <c r="BD10" s="129">
        <f>67.544*AX10+88.788</f>
        <v>221.84967999999998</v>
      </c>
      <c r="BE10" s="129">
        <f>67.544*AY10+88.788</f>
        <v>250.89359999999999</v>
      </c>
      <c r="BF10" s="129">
        <f>67.544*AZ10+88.788</f>
        <v>196.18295999999998</v>
      </c>
      <c r="BG10" s="129">
        <f>67.544*BA10+88.788</f>
        <v>187.40224000000001</v>
      </c>
      <c r="BH10" s="129">
        <f>67.544*BB10+88.788</f>
        <v>225.22687999999999</v>
      </c>
      <c r="BI10" s="129">
        <f>67.544*BC10+88.788</f>
        <v>185.37592000000001</v>
      </c>
      <c r="BJ10" s="153" t="str">
        <f>IF(AND(ISBLANK(AX10),ISBLANK(BD10)),"NA",IF(ISBLANK(AX10),"h",IF(ISBLANK(BD10),"diam","both")))</f>
        <v>both</v>
      </c>
      <c r="BK10" s="153" t="str">
        <f>IF(AND(ISBLANK(AY10),ISBLANK(BE10)),"NA",IF(ISBLANK(AY10),"h",IF(ISBLANK(BE10),"diam","both")))</f>
        <v>both</v>
      </c>
      <c r="BL10" s="153" t="str">
        <f>IF(AND(ISBLANK(AZ10),ISBLANK(BF10)),"NA",IF(ISBLANK(AZ10),"h",IF(ISBLANK(BF10),"diam","both")))</f>
        <v>both</v>
      </c>
      <c r="BM10" s="153" t="str">
        <f>IF(AND(ISBLANK(BA10),ISBLANK(BG10)),"NA",IF(ISBLANK(BA10),"h",IF(ISBLANK(BG10),"diam","both")))</f>
        <v>both</v>
      </c>
      <c r="BN10" s="153" t="str">
        <f>IF(AND(ISBLANK(BB10),ISBLANK(BH10)),"NA",IF(ISBLANK(BB10),"h",IF(ISBLANK(BH10),"diam","both")))</f>
        <v>both</v>
      </c>
      <c r="BO10" s="153" t="str">
        <f>IF(ISBLANK(BC10),"NA","diam")</f>
        <v>diam</v>
      </c>
      <c r="BP10" s="153">
        <f>BD10*PI()*((AX10/2)^2)+BE10*PI()*((AY10/2)^2)+BF10*PI()*((AZ10/2)^2)+BG10*PI()*((BA10/2)^2)+BH10*PI()*((BB10/2)^2)+BI10*PI()*((BC10/2)^2)</f>
        <v>3534.0178630470823</v>
      </c>
      <c r="BQ10" s="153" t="str">
        <f>IF(AW10=TRUE,"ok","")</f>
        <v>ok</v>
      </c>
      <c r="BS10" s="300">
        <v>0</v>
      </c>
      <c r="BT10" s="289">
        <v>0</v>
      </c>
      <c r="BU10" s="289">
        <v>0</v>
      </c>
      <c r="BV10" s="289">
        <v>0</v>
      </c>
      <c r="BW10" s="289"/>
      <c r="BX10" s="289"/>
      <c r="BY10" s="283">
        <v>17</v>
      </c>
      <c r="BZ10" s="287">
        <v>42872</v>
      </c>
      <c r="CA10" s="287" t="s">
        <v>47</v>
      </c>
      <c r="CB10" s="282">
        <f>IF(H10&gt;0,H10,"")</f>
        <v>23</v>
      </c>
      <c r="CC10" s="282">
        <f>IF(N10&gt;0,N10,"")</f>
        <v>25</v>
      </c>
      <c r="CD10" s="282">
        <f>IF(T10&gt;0,T10,"")</f>
        <v>20</v>
      </c>
      <c r="CE10" s="282" t="str">
        <f>IF(Z10&gt;0,Z10,"")</f>
        <v/>
      </c>
      <c r="CF10" s="282" t="str">
        <f>IF(AF10&gt;0,AF10,"")</f>
        <v/>
      </c>
      <c r="CG10" s="282" t="str">
        <f>IF(AL10&gt;0,AL10,"")</f>
        <v/>
      </c>
      <c r="CH10" s="282" t="str">
        <f>IF(AR10&gt;0,AR10,"")</f>
        <v/>
      </c>
      <c r="CI10" s="282">
        <v>20</v>
      </c>
      <c r="CJ10" s="287" t="s">
        <v>47</v>
      </c>
      <c r="CK10" s="282">
        <v>1</v>
      </c>
      <c r="CL10" s="302">
        <v>42875</v>
      </c>
      <c r="CN10" s="298" t="s">
        <v>182</v>
      </c>
    </row>
    <row r="11" spans="1:92" ht="14.4" hidden="1" x14ac:dyDescent="0.3">
      <c r="A11" s="284">
        <v>10</v>
      </c>
      <c r="B11" s="285" t="s">
        <v>181</v>
      </c>
      <c r="C11" s="153">
        <v>1</v>
      </c>
      <c r="D11" s="111">
        <f>IF(C11=1,1,0)</f>
        <v>1</v>
      </c>
      <c r="E11" s="300" t="s">
        <v>181</v>
      </c>
      <c r="F11">
        <v>2</v>
      </c>
      <c r="G11" s="292">
        <v>42869</v>
      </c>
      <c r="H11" s="273">
        <v>30</v>
      </c>
      <c r="I11" s="273">
        <v>0</v>
      </c>
      <c r="M11" s="292">
        <v>42869</v>
      </c>
      <c r="N11" s="273">
        <v>30</v>
      </c>
      <c r="O11" s="273">
        <v>0</v>
      </c>
      <c r="S11" s="292">
        <v>42872</v>
      </c>
      <c r="T11" s="273">
        <v>30</v>
      </c>
      <c r="U11" s="273">
        <v>0</v>
      </c>
      <c r="Y11" s="292">
        <v>42874</v>
      </c>
      <c r="AU11" s="141">
        <v>3</v>
      </c>
      <c r="AV11" s="153">
        <f>MAX(F11,L11,R11,X11,AD11,AJ11,AP11)</f>
        <v>2</v>
      </c>
      <c r="AW11" s="153" t="b">
        <f>AU11=AV11</f>
        <v>0</v>
      </c>
      <c r="AX11" s="295">
        <v>2.35</v>
      </c>
      <c r="AY11" s="291">
        <v>2.19</v>
      </c>
      <c r="AZ11" s="291">
        <v>2.21</v>
      </c>
      <c r="BD11" s="129">
        <f>67.544*AX11+88.788</f>
        <v>247.51639999999998</v>
      </c>
      <c r="BE11" s="129">
        <f>67.544*AY11+88.788</f>
        <v>236.70936</v>
      </c>
      <c r="BF11" s="129">
        <f>67.544*AZ11+88.788</f>
        <v>238.06023999999996</v>
      </c>
      <c r="BG11" s="153"/>
      <c r="BH11" s="290"/>
      <c r="BI11" s="153"/>
      <c r="BJ11" s="153" t="str">
        <f>IF(AND(ISBLANK(AX11),ISBLANK(BD11)),"NA",IF(ISBLANK(AX11),"h",IF(ISBLANK(BD11),"diam","both")))</f>
        <v>both</v>
      </c>
      <c r="BK11" s="153" t="str">
        <f>IF(AND(ISBLANK(AY11),ISBLANK(BE11)),"NA",IF(ISBLANK(AY11),"h",IF(ISBLANK(BE11),"diam","both")))</f>
        <v>both</v>
      </c>
      <c r="BL11" s="153" t="str">
        <f>IF(AND(ISBLANK(AZ11),ISBLANK(BF11)),"NA",IF(ISBLANK(AZ11),"h",IF(ISBLANK(BF11),"diam","both")))</f>
        <v>both</v>
      </c>
      <c r="BM11" s="153" t="str">
        <f>IF(AND(ISBLANK(BA11),ISBLANK(BG11)),"NA",IF(ISBLANK(BA11),"h",IF(ISBLANK(BG11),"diam","both")))</f>
        <v>NA</v>
      </c>
      <c r="BN11" s="153" t="str">
        <f>IF(AND(ISBLANK(BB11),ISBLANK(BH11)),"NA",IF(ISBLANK(BB11),"h",IF(ISBLANK(BH11),"diam","both")))</f>
        <v>NA</v>
      </c>
      <c r="BO11" s="153" t="str">
        <f>IF(ISBLANK(BC11),"NA","diam")</f>
        <v>NA</v>
      </c>
      <c r="BP11" s="153">
        <f>BD11*PI()*((AX11/2)^2)+BE11*PI()*((AY11/2)^2)+BF11*PI()*((AZ11/2)^2)+BG11*PI()*((BA11/2)^2)+BH11*PI()*((BB11/2)^2)+BI11*PI()*((BC11/2)^2)</f>
        <v>2878.4065919365626</v>
      </c>
      <c r="BQ11" s="153" t="s">
        <v>47</v>
      </c>
      <c r="BS11" s="300">
        <v>1</v>
      </c>
      <c r="BT11" s="289">
        <f>'[1]2017_seeds_Ali'!$C$4</f>
        <v>1</v>
      </c>
      <c r="BU11" s="289">
        <f>'[1]2017_seeds_Ali'!$D$4</f>
        <v>4</v>
      </c>
      <c r="BV11" s="289">
        <f>'[1]2017_seeds_Ali'!$E$4</f>
        <v>8</v>
      </c>
      <c r="BW11" s="289"/>
      <c r="BX11" s="289"/>
      <c r="BY11" s="283">
        <v>16</v>
      </c>
      <c r="BZ11" s="287">
        <v>42871</v>
      </c>
      <c r="CA11" s="287" t="s">
        <v>47</v>
      </c>
      <c r="CB11" s="282">
        <f>IF(H11&gt;0,H11,"")</f>
        <v>30</v>
      </c>
      <c r="CC11" s="282">
        <f>IF(N11&gt;0,N11,"")</f>
        <v>30</v>
      </c>
      <c r="CD11" s="282">
        <f>IF(T11&gt;0,T11,"")</f>
        <v>30</v>
      </c>
      <c r="CE11" s="282" t="str">
        <f>IF(Z11&gt;0,Z11,"")</f>
        <v/>
      </c>
      <c r="CF11" s="282" t="str">
        <f>IF(AF11&gt;0,AF11,"")</f>
        <v/>
      </c>
      <c r="CG11" s="282" t="str">
        <f>IF(AL11&gt;0,AL11,"")</f>
        <v/>
      </c>
      <c r="CH11" s="282" t="str">
        <f>IF(AR11&gt;0,AR11,"")</f>
        <v/>
      </c>
      <c r="CI11" s="282">
        <v>30</v>
      </c>
      <c r="CJ11" s="287" t="s">
        <v>47</v>
      </c>
      <c r="CK11" s="282">
        <v>1</v>
      </c>
      <c r="CL11" s="302">
        <v>42875</v>
      </c>
      <c r="CM11" s="280" t="s">
        <v>307</v>
      </c>
      <c r="CN11" s="298" t="s">
        <v>182</v>
      </c>
    </row>
    <row r="12" spans="1:92" ht="14.4" hidden="1" x14ac:dyDescent="0.3">
      <c r="A12" s="284">
        <v>11</v>
      </c>
      <c r="B12" s="296" t="s">
        <v>199</v>
      </c>
      <c r="C12" s="153">
        <v>0</v>
      </c>
      <c r="D12" s="111">
        <f>IF(C12=1,1,0)</f>
        <v>0</v>
      </c>
      <c r="E12" s="295" t="s">
        <v>90</v>
      </c>
      <c r="K12" s="291" t="s">
        <v>199</v>
      </c>
      <c r="Q12" s="295" t="s">
        <v>199</v>
      </c>
      <c r="W12" s="322" t="s">
        <v>204</v>
      </c>
      <c r="AU12" s="141">
        <v>1</v>
      </c>
      <c r="AV12" s="153">
        <f>MAX(F12,L12,R12,X12,AD12,AJ12,AP12)</f>
        <v>0</v>
      </c>
      <c r="AW12" s="153" t="b">
        <f>AU12=AV12</f>
        <v>0</v>
      </c>
      <c r="AX12" s="303">
        <v>1.21</v>
      </c>
      <c r="BD12" s="153">
        <v>140</v>
      </c>
      <c r="BE12" s="153"/>
      <c r="BF12" s="153"/>
      <c r="BG12" s="153"/>
      <c r="BH12" s="290"/>
      <c r="BI12" s="153"/>
      <c r="BJ12" s="153" t="str">
        <f>IF(AND(ISBLANK(AX12),ISBLANK(BD12)),"NA",IF(ISBLANK(AX12),"h",IF(ISBLANK(BD12),"diam","both")))</f>
        <v>both</v>
      </c>
      <c r="BK12" s="153" t="str">
        <f>IF(AND(ISBLANK(AY12),ISBLANK(BE12)),"NA",IF(ISBLANK(AY12),"h",IF(ISBLANK(BE12),"diam","both")))</f>
        <v>NA</v>
      </c>
      <c r="BL12" s="153" t="str">
        <f>IF(AND(ISBLANK(AZ12),ISBLANK(BF12)),"NA",IF(ISBLANK(AZ12),"h",IF(ISBLANK(BF12),"diam","both")))</f>
        <v>NA</v>
      </c>
      <c r="BM12" s="153" t="str">
        <f>IF(AND(ISBLANK(BA12),ISBLANK(BG12)),"NA",IF(ISBLANK(BA12),"h",IF(ISBLANK(BG12),"diam","both")))</f>
        <v>NA</v>
      </c>
      <c r="BN12" s="153" t="str">
        <f>IF(AND(ISBLANK(BB12),ISBLANK(BH12)),"NA",IF(ISBLANK(BB12),"h",IF(ISBLANK(BH12),"diam","both")))</f>
        <v>NA</v>
      </c>
      <c r="BO12" s="153" t="str">
        <f>IF(ISBLANK(BC12),"NA","diam")</f>
        <v>NA</v>
      </c>
      <c r="BP12" s="153">
        <f>BD12*PI()*((AX12/2)^2)+BE12*PI()*((AY12/2)^2)+BF12*PI()*((AZ12/2)^2)+BG12*PI()*((BA12/2)^2)+BH12*PI()*((BB12/2)^2)+BI12*PI()*((BC12/2)^2)</f>
        <v>160.98620314422854</v>
      </c>
      <c r="BQ12" s="153" t="s">
        <v>47</v>
      </c>
      <c r="BS12" s="300">
        <v>0</v>
      </c>
      <c r="BT12" s="289">
        <v>0</v>
      </c>
      <c r="BU12" s="289">
        <v>0</v>
      </c>
      <c r="BV12" s="289">
        <v>0</v>
      </c>
      <c r="BW12" s="289"/>
      <c r="BX12" s="289"/>
      <c r="BZ12" s="153" t="s">
        <v>58</v>
      </c>
      <c r="CA12" s="153" t="s">
        <v>58</v>
      </c>
      <c r="CB12" s="282" t="str">
        <f>IF(H12&gt;0,H12,"")</f>
        <v/>
      </c>
      <c r="CC12" s="282" t="str">
        <f>IF(N12&gt;0,N12,"")</f>
        <v/>
      </c>
      <c r="CD12" s="282" t="str">
        <f>IF(T12&gt;0,T12,"")</f>
        <v/>
      </c>
      <c r="CE12" s="282" t="str">
        <f>IF(Z12&gt;0,Z12,"")</f>
        <v/>
      </c>
      <c r="CF12" s="282" t="str">
        <f>IF(AF12&gt;0,AF12,"")</f>
        <v/>
      </c>
      <c r="CG12" s="282" t="str">
        <f>IF(AL12&gt;0,AL12,"")</f>
        <v/>
      </c>
      <c r="CH12" s="282" t="str">
        <f>IF(AR12&gt;0,AR12,"")</f>
        <v/>
      </c>
      <c r="CI12" s="282" t="s">
        <v>58</v>
      </c>
      <c r="CJ12" s="153" t="s">
        <v>58</v>
      </c>
      <c r="CK12" s="282" t="s">
        <v>58</v>
      </c>
    </row>
    <row r="13" spans="1:92" ht="14.4" hidden="1" x14ac:dyDescent="0.3">
      <c r="A13" s="284">
        <v>12</v>
      </c>
      <c r="B13" s="336" t="s">
        <v>204</v>
      </c>
      <c r="C13" s="335">
        <v>0</v>
      </c>
      <c r="D13" s="111">
        <f>IF(C13=1,1,0)</f>
        <v>0</v>
      </c>
      <c r="E13" s="291" t="s">
        <v>204</v>
      </c>
      <c r="AC13" s="345"/>
      <c r="AV13" s="153">
        <f>MAX(F13,L13,R13,X13,AD13,AJ13,AP13)</f>
        <v>0</v>
      </c>
      <c r="AW13" s="153" t="b">
        <f>AU13=AV13</f>
        <v>1</v>
      </c>
      <c r="BD13" s="153"/>
      <c r="BE13" s="153"/>
      <c r="BF13" s="153"/>
      <c r="BG13" s="153"/>
      <c r="BH13" s="290"/>
      <c r="BI13" s="153"/>
      <c r="BJ13" s="153" t="str">
        <f>IF(AND(ISBLANK(AX13),ISBLANK(BD13)),"NA",IF(ISBLANK(AX13),"h",IF(ISBLANK(BD13),"diam","both")))</f>
        <v>NA</v>
      </c>
      <c r="BK13" s="153" t="str">
        <f>IF(AND(ISBLANK(AY13),ISBLANK(BE13)),"NA",IF(ISBLANK(AY13),"h",IF(ISBLANK(BE13),"diam","both")))</f>
        <v>NA</v>
      </c>
      <c r="BL13" s="153" t="str">
        <f>IF(AND(ISBLANK(AZ13),ISBLANK(BF13)),"NA",IF(ISBLANK(AZ13),"h",IF(ISBLANK(BF13),"diam","both")))</f>
        <v>NA</v>
      </c>
      <c r="BM13" s="153" t="str">
        <f>IF(AND(ISBLANK(BA13),ISBLANK(BG13)),"NA",IF(ISBLANK(BA13),"h",IF(ISBLANK(BG13),"diam","both")))</f>
        <v>NA</v>
      </c>
      <c r="BN13" s="153" t="str">
        <f>IF(AND(ISBLANK(BB13),ISBLANK(BH13)),"NA",IF(ISBLANK(BB13),"h",IF(ISBLANK(BH13),"diam","both")))</f>
        <v>NA</v>
      </c>
      <c r="BO13" s="153" t="str">
        <f>IF(ISBLANK(BC13),"NA","diam")</f>
        <v>NA</v>
      </c>
      <c r="BP13" s="153" t="s">
        <v>58</v>
      </c>
      <c r="BQ13" s="153" t="s">
        <v>58</v>
      </c>
      <c r="BT13" s="289">
        <v>0</v>
      </c>
      <c r="BU13" s="289">
        <v>0</v>
      </c>
      <c r="BV13" s="289">
        <v>0</v>
      </c>
      <c r="BW13" s="289"/>
      <c r="BZ13" s="153" t="s">
        <v>58</v>
      </c>
      <c r="CA13" s="153" t="s">
        <v>58</v>
      </c>
      <c r="CB13" s="282" t="str">
        <f>IF(H13&gt;0,H13,"")</f>
        <v/>
      </c>
      <c r="CC13" s="282" t="str">
        <f>IF(N13&gt;0,N13,"")</f>
        <v/>
      </c>
      <c r="CD13" s="282" t="str">
        <f>IF(T13&gt;0,T13,"")</f>
        <v/>
      </c>
      <c r="CE13" s="282" t="str">
        <f>IF(Z13&gt;0,Z13,"")</f>
        <v/>
      </c>
      <c r="CF13" s="282" t="str">
        <f>IF(AF13&gt;0,AF13,"")</f>
        <v/>
      </c>
      <c r="CG13" s="282" t="str">
        <f>IF(AL13&gt;0,AL13,"")</f>
        <v/>
      </c>
      <c r="CH13" s="282" t="str">
        <f>IF(AR13&gt;0,AR13,"")</f>
        <v/>
      </c>
      <c r="CI13" s="282" t="s">
        <v>58</v>
      </c>
      <c r="CJ13" s="153" t="s">
        <v>58</v>
      </c>
      <c r="CK13" s="282" t="s">
        <v>58</v>
      </c>
    </row>
    <row r="14" spans="1:92" ht="14.4" hidden="1" x14ac:dyDescent="0.3">
      <c r="A14" s="284">
        <v>13</v>
      </c>
      <c r="B14" s="296" t="s">
        <v>181</v>
      </c>
      <c r="C14" s="153">
        <v>1</v>
      </c>
      <c r="D14" s="111">
        <f>IF(C14=1,1,0)</f>
        <v>1</v>
      </c>
      <c r="E14" s="291" t="s">
        <v>181</v>
      </c>
      <c r="F14">
        <v>5</v>
      </c>
      <c r="G14" s="292">
        <v>42865</v>
      </c>
      <c r="H14">
        <v>60</v>
      </c>
      <c r="I14" s="273">
        <v>0</v>
      </c>
      <c r="M14" s="292">
        <v>42868</v>
      </c>
      <c r="N14">
        <v>55</v>
      </c>
      <c r="O14" s="273">
        <v>0</v>
      </c>
      <c r="S14" s="292">
        <v>42871</v>
      </c>
      <c r="T14">
        <v>50</v>
      </c>
      <c r="U14" s="273">
        <v>0</v>
      </c>
      <c r="Y14" s="292">
        <v>42872</v>
      </c>
      <c r="Z14">
        <v>50</v>
      </c>
      <c r="AA14" s="273">
        <v>0</v>
      </c>
      <c r="AU14" s="141">
        <v>5</v>
      </c>
      <c r="AV14" s="153">
        <f>MAX(F14,L14,R14,X14,AD14,AJ14,AP14)</f>
        <v>5</v>
      </c>
      <c r="AW14" s="153" t="b">
        <f>AU14=AV14</f>
        <v>1</v>
      </c>
      <c r="AX14" s="303">
        <v>2.66</v>
      </c>
      <c r="AY14" s="291">
        <v>2.64</v>
      </c>
      <c r="AZ14" s="291">
        <v>2.94</v>
      </c>
      <c r="BA14" s="295">
        <v>3.27</v>
      </c>
      <c r="BB14" s="291">
        <v>2.78</v>
      </c>
      <c r="BC14" s="333"/>
      <c r="BD14" s="129">
        <f>67.544*AX14+88.788</f>
        <v>268.45504</v>
      </c>
      <c r="BE14" s="129">
        <f>67.544*AY14+88.788</f>
        <v>267.10415999999998</v>
      </c>
      <c r="BF14" s="129">
        <f>67.544*AZ14+88.788</f>
        <v>287.36735999999996</v>
      </c>
      <c r="BG14" s="129">
        <f>67.544*BA14+88.788</f>
        <v>309.65688</v>
      </c>
      <c r="BH14" s="129">
        <f>67.544*BB14+88.788</f>
        <v>276.56031999999999</v>
      </c>
      <c r="BI14" s="129"/>
      <c r="BJ14" s="153" t="str">
        <f>IF(AND(ISBLANK(AX14),ISBLANK(BD14)),"NA",IF(ISBLANK(AX14),"h",IF(ISBLANK(BD14),"diam","both")))</f>
        <v>both</v>
      </c>
      <c r="BK14" s="153" t="str">
        <f>IF(AND(ISBLANK(AY14),ISBLANK(BE14)),"NA",IF(ISBLANK(AY14),"h",IF(ISBLANK(BE14),"diam","both")))</f>
        <v>both</v>
      </c>
      <c r="BL14" s="153" t="str">
        <f>IF(AND(ISBLANK(AZ14),ISBLANK(BF14)),"NA",IF(ISBLANK(AZ14),"h",IF(ISBLANK(BF14),"diam","both")))</f>
        <v>both</v>
      </c>
      <c r="BM14" s="153" t="str">
        <f>IF(AND(ISBLANK(BA14),ISBLANK(BG14)),"NA",IF(ISBLANK(BA14),"h",IF(ISBLANK(BG14),"diam","both")))</f>
        <v>both</v>
      </c>
      <c r="BN14" s="153" t="str">
        <f>IF(AND(ISBLANK(BB14),ISBLANK(BH14)),"NA",IF(ISBLANK(BB14),"h",IF(ISBLANK(BH14),"diam","both")))</f>
        <v>both</v>
      </c>
      <c r="BO14" s="153" t="str">
        <f>IF(ISBLANK(BC14),"NA","diam")</f>
        <v>NA</v>
      </c>
      <c r="BP14" s="153">
        <f>BD14*PI()*((AX14/2)^2)+BE14*PI()*((AY14/2)^2)+BF14*PI()*((AZ14/2)^2)+BG14*PI()*((BA14/2)^2)+BH14*PI()*((BB14/2)^2)+BI14*PI()*((BC14/2)^2)</f>
        <v>9184.0353412273835</v>
      </c>
      <c r="BQ14" s="153" t="str">
        <f>IF(AW14=TRUE,"ok","")</f>
        <v>ok</v>
      </c>
      <c r="BS14" s="300">
        <v>0</v>
      </c>
      <c r="BT14" s="289">
        <v>0</v>
      </c>
      <c r="BU14" s="289">
        <v>0</v>
      </c>
      <c r="BV14" s="289">
        <v>0</v>
      </c>
      <c r="BW14" s="289"/>
      <c r="BX14" s="289"/>
      <c r="BY14" s="283">
        <v>17</v>
      </c>
      <c r="BZ14" s="287">
        <v>42872</v>
      </c>
      <c r="CA14" s="287" t="s">
        <v>47</v>
      </c>
      <c r="CB14" s="282">
        <f>IF(H14&gt;0,H14,"")</f>
        <v>60</v>
      </c>
      <c r="CC14" s="282">
        <f>IF(N14&gt;0,N14,"")</f>
        <v>55</v>
      </c>
      <c r="CD14" s="282">
        <f>IF(T14&gt;0,T14,"")</f>
        <v>50</v>
      </c>
      <c r="CE14" s="282">
        <f>IF(Z14&gt;0,Z14,"")</f>
        <v>50</v>
      </c>
      <c r="CF14" s="282" t="str">
        <f>IF(AF14&gt;0,AF14,"")</f>
        <v/>
      </c>
      <c r="CG14" s="282" t="str">
        <f>IF(AL14&gt;0,AL14,"")</f>
        <v/>
      </c>
      <c r="CH14" s="282" t="str">
        <f>IF(AR14&gt;0,AR14,"")</f>
        <v/>
      </c>
      <c r="CI14" s="282">
        <v>50</v>
      </c>
      <c r="CJ14" s="287" t="s">
        <v>47</v>
      </c>
      <c r="CK14" s="282">
        <v>1</v>
      </c>
      <c r="CL14" s="302">
        <v>42875</v>
      </c>
      <c r="CN14" s="299" t="s">
        <v>182</v>
      </c>
    </row>
    <row r="15" spans="1:92" ht="14.4" hidden="1" x14ac:dyDescent="0.3">
      <c r="A15" s="284">
        <v>14</v>
      </c>
      <c r="C15" s="153">
        <v>0</v>
      </c>
      <c r="D15" s="111">
        <f>IF(C15=1,1,0)</f>
        <v>0</v>
      </c>
      <c r="E15" s="295" t="s">
        <v>90</v>
      </c>
      <c r="F15">
        <v>1</v>
      </c>
      <c r="K15" s="325" t="s">
        <v>204</v>
      </c>
      <c r="L15" s="348"/>
      <c r="O15" s="351"/>
      <c r="Q15" s="325" t="s">
        <v>204</v>
      </c>
      <c r="R15" s="348"/>
      <c r="W15" s="291" t="s">
        <v>306</v>
      </c>
      <c r="X15">
        <v>1</v>
      </c>
      <c r="AC15" s="291" t="s">
        <v>306</v>
      </c>
      <c r="AD15">
        <v>1</v>
      </c>
      <c r="AO15" s="291" t="s">
        <v>228</v>
      </c>
      <c r="AR15">
        <v>8</v>
      </c>
      <c r="AS15">
        <v>0</v>
      </c>
      <c r="AU15" s="141">
        <v>1</v>
      </c>
      <c r="AV15" s="153">
        <f>MAX(F15,L15,R15,X15,AD15,AJ15,AP15)</f>
        <v>1</v>
      </c>
      <c r="AW15" s="153" t="b">
        <f>AU15=AV15</f>
        <v>1</v>
      </c>
      <c r="AX15" s="295">
        <v>1.95</v>
      </c>
      <c r="BD15" s="129">
        <f>67.544*AX15+88.788</f>
        <v>220.49879999999996</v>
      </c>
      <c r="BE15" s="153"/>
      <c r="BF15" s="153"/>
      <c r="BG15" s="153"/>
      <c r="BH15" s="290"/>
      <c r="BI15" s="153"/>
      <c r="BJ15" s="153" t="str">
        <f>IF(AND(ISBLANK(AX15),ISBLANK(BD15)),"NA",IF(ISBLANK(AX15),"h",IF(ISBLANK(BD15),"diam","both")))</f>
        <v>both</v>
      </c>
      <c r="BK15" s="153" t="str">
        <f>IF(AND(ISBLANK(AY15),ISBLANK(BE15)),"NA",IF(ISBLANK(AY15),"h",IF(ISBLANK(BE15),"diam","both")))</f>
        <v>NA</v>
      </c>
      <c r="BL15" s="153" t="str">
        <f>IF(AND(ISBLANK(AZ15),ISBLANK(BF15)),"NA",IF(ISBLANK(AZ15),"h",IF(ISBLANK(BF15),"diam","both")))</f>
        <v>NA</v>
      </c>
      <c r="BM15" s="153" t="str">
        <f>IF(AND(ISBLANK(BA15),ISBLANK(BG15)),"NA",IF(ISBLANK(BA15),"h",IF(ISBLANK(BG15),"diam","both")))</f>
        <v>NA</v>
      </c>
      <c r="BN15" s="153" t="str">
        <f>IF(AND(ISBLANK(BB15),ISBLANK(BH15)),"NA",IF(ISBLANK(BB15),"h",IF(ISBLANK(BH15),"diam","both")))</f>
        <v>NA</v>
      </c>
      <c r="BO15" s="153" t="str">
        <f>IF(ISBLANK(BC15),"NA","diam")</f>
        <v>NA</v>
      </c>
      <c r="BP15" s="153">
        <f>BD15*PI()*((AX15/2)^2)+BE15*PI()*((AY15/2)^2)+BF15*PI()*((AZ15/2)^2)+BG15*PI()*((BA15/2)^2)+BH15*PI()*((BB15/2)^2)+BI15*PI()*((BC15/2)^2)</f>
        <v>658.514488076475</v>
      </c>
      <c r="BQ15" s="153" t="str">
        <f>IF(AW15=TRUE,"ok","")</f>
        <v>ok</v>
      </c>
      <c r="BT15" s="289">
        <v>0</v>
      </c>
      <c r="BU15" s="289">
        <v>0</v>
      </c>
      <c r="BV15" s="289">
        <v>0</v>
      </c>
      <c r="BW15" s="289"/>
      <c r="BZ15" s="153" t="s">
        <v>58</v>
      </c>
      <c r="CA15" s="153" t="s">
        <v>58</v>
      </c>
      <c r="CB15" s="282" t="str">
        <f>IF(H15&gt;0,H15,"")</f>
        <v/>
      </c>
      <c r="CC15" s="282" t="str">
        <f>IF(N15&gt;0,N15,"")</f>
        <v/>
      </c>
      <c r="CD15" s="282" t="str">
        <f>IF(T15&gt;0,T15,"")</f>
        <v/>
      </c>
      <c r="CE15" s="282" t="str">
        <f>IF(Z15&gt;0,Z15,"")</f>
        <v/>
      </c>
      <c r="CF15" s="282" t="str">
        <f>IF(AF15&gt;0,AF15,"")</f>
        <v/>
      </c>
      <c r="CG15" s="282" t="str">
        <f>IF(AL15&gt;0,AL15,"")</f>
        <v/>
      </c>
      <c r="CH15" s="282">
        <f>IF(AR15&gt;0,AR15,"")</f>
        <v>8</v>
      </c>
      <c r="CI15" s="282" t="s">
        <v>58</v>
      </c>
      <c r="CJ15" s="153" t="s">
        <v>58</v>
      </c>
      <c r="CK15" s="282" t="s">
        <v>58</v>
      </c>
      <c r="CL15" s="332" t="s">
        <v>305</v>
      </c>
      <c r="CM15" s="286" t="s">
        <v>304</v>
      </c>
      <c r="CN15" s="279" t="s">
        <v>182</v>
      </c>
    </row>
    <row r="16" spans="1:92" ht="14.4" hidden="1" x14ac:dyDescent="0.3">
      <c r="A16" s="284">
        <v>15</v>
      </c>
      <c r="B16" s="317" t="s">
        <v>181</v>
      </c>
      <c r="C16" s="289">
        <v>1</v>
      </c>
      <c r="D16" s="111">
        <f>IF(C16=1,1,0)</f>
        <v>1</v>
      </c>
      <c r="E16" s="295" t="s">
        <v>181</v>
      </c>
      <c r="F16">
        <v>1</v>
      </c>
      <c r="G16" s="292">
        <v>42872</v>
      </c>
      <c r="H16">
        <v>7</v>
      </c>
      <c r="I16" s="273">
        <v>0</v>
      </c>
      <c r="M16" s="292">
        <v>42870</v>
      </c>
      <c r="N16">
        <v>12</v>
      </c>
      <c r="O16" s="273">
        <v>0</v>
      </c>
      <c r="S16" s="292">
        <v>42871</v>
      </c>
      <c r="T16">
        <v>11</v>
      </c>
      <c r="U16" s="273">
        <v>0</v>
      </c>
      <c r="Y16" s="292">
        <v>42872</v>
      </c>
      <c r="Z16">
        <v>8</v>
      </c>
      <c r="AA16" s="273">
        <v>0</v>
      </c>
      <c r="AU16" s="141">
        <v>1</v>
      </c>
      <c r="AV16" s="153">
        <f>MAX(F16,L16,R16,X16,AD16,AJ16,AP16)</f>
        <v>1</v>
      </c>
      <c r="AW16" s="153" t="b">
        <f>AU16=AV16</f>
        <v>1</v>
      </c>
      <c r="AX16" s="295">
        <v>2.06</v>
      </c>
      <c r="BD16" s="129">
        <f>67.544*AX16+88.788</f>
        <v>227.92863999999997</v>
      </c>
      <c r="BE16" s="153"/>
      <c r="BF16" s="153"/>
      <c r="BG16" s="153"/>
      <c r="BH16" s="290"/>
      <c r="BI16" s="153"/>
      <c r="BJ16" s="153" t="str">
        <f>IF(AND(ISBLANK(AX16),ISBLANK(BD16)),"NA",IF(ISBLANK(AX16),"h",IF(ISBLANK(BD16),"diam","both")))</f>
        <v>both</v>
      </c>
      <c r="BK16" s="153" t="str">
        <f>IF(AND(ISBLANK(AY16),ISBLANK(BE16)),"NA",IF(ISBLANK(AY16),"h",IF(ISBLANK(BE16),"diam","both")))</f>
        <v>NA</v>
      </c>
      <c r="BL16" s="153" t="str">
        <f>IF(AND(ISBLANK(AZ16),ISBLANK(BF16)),"NA",IF(ISBLANK(AZ16),"h",IF(ISBLANK(BF16),"diam","both")))</f>
        <v>NA</v>
      </c>
      <c r="BM16" s="153" t="str">
        <f>IF(AND(ISBLANK(BA16),ISBLANK(BG16)),"NA",IF(ISBLANK(BA16),"h",IF(ISBLANK(BG16),"diam","both")))</f>
        <v>NA</v>
      </c>
      <c r="BN16" s="153" t="str">
        <f>IF(AND(ISBLANK(BB16),ISBLANK(BH16)),"NA",IF(ISBLANK(BB16),"h",IF(ISBLANK(BH16),"diam","both")))</f>
        <v>NA</v>
      </c>
      <c r="BO16" s="153" t="str">
        <f>IF(ISBLANK(BC16),"NA","diam")</f>
        <v>NA</v>
      </c>
      <c r="BP16" s="153">
        <f>BD16*PI()*((AX16/2)^2)+BE16*PI()*((AY16/2)^2)+BF16*PI()*((AZ16/2)^2)+BG16*PI()*((BA16/2)^2)+BH16*PI()*((BB16/2)^2)+BI16*PI()*((BC16/2)^2)</f>
        <v>759.66693047158537</v>
      </c>
      <c r="BQ16" s="153" t="str">
        <f>IF(AW16=TRUE,"ok","")</f>
        <v>ok</v>
      </c>
      <c r="BS16" s="300">
        <v>0</v>
      </c>
      <c r="BT16" s="289">
        <v>0</v>
      </c>
      <c r="BU16" s="289">
        <v>0</v>
      </c>
      <c r="BV16" s="289">
        <v>0</v>
      </c>
      <c r="BW16" s="289"/>
      <c r="BX16" s="289"/>
      <c r="BY16" s="283">
        <v>17</v>
      </c>
      <c r="BZ16" s="287">
        <v>42872</v>
      </c>
      <c r="CA16" s="287" t="s">
        <v>47</v>
      </c>
      <c r="CB16" s="282">
        <f>IF(H16&gt;0,H16,"")</f>
        <v>7</v>
      </c>
      <c r="CC16" s="282">
        <f>IF(N16&gt;0,N16,"")</f>
        <v>12</v>
      </c>
      <c r="CD16" s="282">
        <f>IF(T16&gt;0,T16,"")</f>
        <v>11</v>
      </c>
      <c r="CE16" s="282">
        <f>IF(Z16&gt;0,Z16,"")</f>
        <v>8</v>
      </c>
      <c r="CF16" s="282" t="str">
        <f>IF(AF16&gt;0,AF16,"")</f>
        <v/>
      </c>
      <c r="CG16" s="282" t="str">
        <f>IF(AL16&gt;0,AL16,"")</f>
        <v/>
      </c>
      <c r="CH16" s="282" t="str">
        <f>IF(AR16&gt;0,AR16,"")</f>
        <v/>
      </c>
      <c r="CI16" s="282">
        <v>8</v>
      </c>
      <c r="CJ16" s="287" t="s">
        <v>47</v>
      </c>
      <c r="CK16" s="282">
        <v>1</v>
      </c>
      <c r="CL16" s="302">
        <v>42875</v>
      </c>
      <c r="CN16" s="279" t="s">
        <v>182</v>
      </c>
    </row>
    <row r="17" spans="1:92" ht="14.4" hidden="1" x14ac:dyDescent="0.3">
      <c r="A17" s="284">
        <v>16</v>
      </c>
      <c r="B17" s="317" t="s">
        <v>181</v>
      </c>
      <c r="C17" s="289">
        <v>1</v>
      </c>
      <c r="D17" s="111">
        <f>IF(C17=1,1,0)</f>
        <v>1</v>
      </c>
      <c r="E17" s="295" t="s">
        <v>190</v>
      </c>
      <c r="F17">
        <v>1</v>
      </c>
      <c r="K17" s="291" t="s">
        <v>241</v>
      </c>
      <c r="L17">
        <v>2</v>
      </c>
      <c r="M17" s="292">
        <v>42869</v>
      </c>
      <c r="N17">
        <v>10</v>
      </c>
      <c r="O17" s="273">
        <v>0</v>
      </c>
      <c r="Q17" s="291" t="s">
        <v>190</v>
      </c>
      <c r="R17" s="300">
        <v>2</v>
      </c>
      <c r="S17" s="292">
        <v>42872</v>
      </c>
      <c r="T17" s="300">
        <v>15</v>
      </c>
      <c r="U17" s="273">
        <v>0</v>
      </c>
      <c r="W17" s="291" t="s">
        <v>181</v>
      </c>
      <c r="X17" s="300">
        <v>2</v>
      </c>
      <c r="Y17" s="292">
        <v>42874</v>
      </c>
      <c r="Z17" s="300">
        <v>18</v>
      </c>
      <c r="AA17" s="273">
        <v>0</v>
      </c>
      <c r="AU17" s="141">
        <v>2</v>
      </c>
      <c r="AV17" s="153">
        <f>MAX(F17,L17,R17,X17,AD17,AJ17,AP17)</f>
        <v>2</v>
      </c>
      <c r="AW17" s="153" t="b">
        <f>AU17=AV17</f>
        <v>1</v>
      </c>
      <c r="AX17" s="295">
        <v>1.84</v>
      </c>
      <c r="AY17" s="291">
        <v>2.04</v>
      </c>
      <c r="BD17" s="129">
        <f>67.544*AX17+88.788</f>
        <v>213.06896</v>
      </c>
      <c r="BE17" s="129">
        <f>67.544*AY17+88.788</f>
        <v>226.57776000000001</v>
      </c>
      <c r="BF17" s="153"/>
      <c r="BG17" s="153"/>
      <c r="BH17" s="290"/>
      <c r="BI17" s="153"/>
      <c r="BJ17" s="153" t="str">
        <f>IF(AND(ISBLANK(AX17),ISBLANK(BD17)),"NA",IF(ISBLANK(AX17),"h",IF(ISBLANK(BD17),"diam","both")))</f>
        <v>both</v>
      </c>
      <c r="BK17" s="153" t="str">
        <f>IF(AND(ISBLANK(AY17),ISBLANK(BE17)),"NA",IF(ISBLANK(AY17),"h",IF(ISBLANK(BE17),"diam","both")))</f>
        <v>both</v>
      </c>
      <c r="BL17" s="153" t="str">
        <f>IF(AND(ISBLANK(AZ17),ISBLANK(BF17)),"NA",IF(ISBLANK(AZ17),"h",IF(ISBLANK(BF17),"diam","both")))</f>
        <v>NA</v>
      </c>
      <c r="BM17" s="153" t="str">
        <f>IF(AND(ISBLANK(BA17),ISBLANK(BG17)),"NA",IF(ISBLANK(BA17),"h",IF(ISBLANK(BG17),"diam","both")))</f>
        <v>NA</v>
      </c>
      <c r="BN17" s="153" t="str">
        <f>IF(AND(ISBLANK(BB17),ISBLANK(BH17)),"NA",IF(ISBLANK(BB17),"h",IF(ISBLANK(BH17),"diam","both")))</f>
        <v>NA</v>
      </c>
      <c r="BO17" s="153" t="str">
        <f>IF(ISBLANK(BC17),"NA","diam")</f>
        <v>NA</v>
      </c>
      <c r="BP17" s="153">
        <f>BD17*PI()*((AX17/2)^2)+BE17*PI()*((AY17/2)^2)+BF17*PI()*((AZ17/2)^2)+BG17*PI()*((BA17/2)^2)+BH17*PI()*((BB17/2)^2)+BI17*PI()*((BC17/2)^2)</f>
        <v>1307.1320977060741</v>
      </c>
      <c r="BQ17" s="153" t="str">
        <f>IF(AW17=TRUE,"ok","")</f>
        <v>ok</v>
      </c>
      <c r="BS17" s="300">
        <v>0</v>
      </c>
      <c r="BT17" s="289">
        <v>0</v>
      </c>
      <c r="BU17" s="289">
        <v>0</v>
      </c>
      <c r="BV17" s="289">
        <v>0</v>
      </c>
      <c r="BW17" s="289"/>
      <c r="BX17" s="289"/>
      <c r="BY17" s="283">
        <v>19</v>
      </c>
      <c r="BZ17" s="287">
        <v>42874</v>
      </c>
      <c r="CA17" s="287" t="s">
        <v>47</v>
      </c>
      <c r="CB17" s="282" t="str">
        <f>IF(H17&gt;0,H17,"")</f>
        <v/>
      </c>
      <c r="CC17" s="282">
        <f>IF(N17&gt;0,N17,"")</f>
        <v>10</v>
      </c>
      <c r="CD17" s="282">
        <f>IF(T17&gt;0,T17,"")</f>
        <v>15</v>
      </c>
      <c r="CE17" s="282">
        <f>IF(Z17&gt;0,Z17,"")</f>
        <v>18</v>
      </c>
      <c r="CF17" s="282" t="str">
        <f>IF(AF17&gt;0,AF17,"")</f>
        <v/>
      </c>
      <c r="CG17" s="282" t="str">
        <f>IF(AL17&gt;0,AL17,"")</f>
        <v/>
      </c>
      <c r="CH17" s="282" t="str">
        <f>IF(AR17&gt;0,AR17,"")</f>
        <v/>
      </c>
      <c r="CI17" s="282">
        <v>18</v>
      </c>
      <c r="CJ17" s="287" t="s">
        <v>47</v>
      </c>
      <c r="CK17" s="282">
        <v>1</v>
      </c>
      <c r="CL17" s="302">
        <v>42875</v>
      </c>
      <c r="CM17" s="286" t="s">
        <v>303</v>
      </c>
      <c r="CN17" s="279" t="s">
        <v>182</v>
      </c>
    </row>
    <row r="18" spans="1:92" ht="14.4" hidden="1" x14ac:dyDescent="0.3">
      <c r="A18" s="284">
        <v>17</v>
      </c>
      <c r="C18" s="153">
        <v>0</v>
      </c>
      <c r="D18" s="111">
        <f>IF(C18=1,1,0)</f>
        <v>0</v>
      </c>
      <c r="E18" s="322" t="s">
        <v>204</v>
      </c>
      <c r="K18" s="325" t="s">
        <v>204</v>
      </c>
      <c r="L18" s="348"/>
      <c r="O18" s="351"/>
      <c r="Q18" s="325" t="s">
        <v>204</v>
      </c>
      <c r="R18" s="348"/>
      <c r="W18" s="291" t="s">
        <v>199</v>
      </c>
      <c r="AC18" s="291" t="s">
        <v>199</v>
      </c>
      <c r="AU18" s="141">
        <v>1</v>
      </c>
      <c r="AV18" s="153">
        <f>MAX(F18,L18,R18,X18,AD18,AJ18,AP18)</f>
        <v>0</v>
      </c>
      <c r="AW18" s="153" t="b">
        <f>AU18=AV18</f>
        <v>0</v>
      </c>
      <c r="AX18" s="295">
        <v>1.74</v>
      </c>
      <c r="BD18" s="153">
        <v>220</v>
      </c>
      <c r="BE18" s="153"/>
      <c r="BF18" s="153"/>
      <c r="BG18" s="153"/>
      <c r="BH18" s="290"/>
      <c r="BI18" s="153"/>
      <c r="BJ18" s="153" t="str">
        <f>IF(AND(ISBLANK(AX18),ISBLANK(BD18)),"NA",IF(ISBLANK(AX18),"h",IF(ISBLANK(BD18),"diam","both")))</f>
        <v>both</v>
      </c>
      <c r="BK18" s="153" t="str">
        <f>IF(AND(ISBLANK(AY18),ISBLANK(BE18)),"NA",IF(ISBLANK(AY18),"h",IF(ISBLANK(BE18),"diam","both")))</f>
        <v>NA</v>
      </c>
      <c r="BL18" s="153" t="str">
        <f>IF(AND(ISBLANK(AZ18),ISBLANK(BF18)),"NA",IF(ISBLANK(AZ18),"h",IF(ISBLANK(BF18),"diam","both")))</f>
        <v>NA</v>
      </c>
      <c r="BM18" s="153" t="str">
        <f>IF(AND(ISBLANK(BA18),ISBLANK(BG18)),"NA",IF(ISBLANK(BA18),"h",IF(ISBLANK(BG18),"diam","both")))</f>
        <v>NA</v>
      </c>
      <c r="BN18" s="153" t="str">
        <f>IF(AND(ISBLANK(BB18),ISBLANK(BH18)),"NA",IF(ISBLANK(BB18),"h",IF(ISBLANK(BH18),"diam","both")))</f>
        <v>NA</v>
      </c>
      <c r="BO18" s="153" t="str">
        <f>IF(ISBLANK(BC18),"NA","diam")</f>
        <v>NA</v>
      </c>
      <c r="BP18" s="153">
        <f>BD18*PI()*((AX18/2)^2)+BE18*PI()*((AY18/2)^2)+BF18*PI()*((AZ18/2)^2)+BG18*PI()*((BA18/2)^2)+BH18*PI()*((BB18/2)^2)+BI18*PI()*((BC18/2)^2)</f>
        <v>523.13172549046521</v>
      </c>
      <c r="BQ18" s="153" t="s">
        <v>47</v>
      </c>
      <c r="BS18" s="300">
        <v>0</v>
      </c>
      <c r="BT18" s="289">
        <v>0</v>
      </c>
      <c r="BU18" s="289">
        <v>0</v>
      </c>
      <c r="BV18" s="289">
        <v>0</v>
      </c>
      <c r="BW18" s="289"/>
      <c r="BX18" s="289"/>
      <c r="BZ18" s="153" t="s">
        <v>58</v>
      </c>
      <c r="CA18" s="153" t="s">
        <v>58</v>
      </c>
      <c r="CB18" s="282" t="str">
        <f>IF(H18&gt;0,H18,"")</f>
        <v/>
      </c>
      <c r="CC18" s="282" t="str">
        <f>IF(N18&gt;0,N18,"")</f>
        <v/>
      </c>
      <c r="CD18" s="282" t="str">
        <f>IF(T18&gt;0,T18,"")</f>
        <v/>
      </c>
      <c r="CE18" s="282" t="str">
        <f>IF(Z18&gt;0,Z18,"")</f>
        <v/>
      </c>
      <c r="CF18" s="282" t="str">
        <f>IF(AF18&gt;0,AF18,"")</f>
        <v/>
      </c>
      <c r="CG18" s="282" t="str">
        <f>IF(AL18&gt;0,AL18,"")</f>
        <v/>
      </c>
      <c r="CH18" s="282" t="str">
        <f>IF(AR18&gt;0,AR18,"")</f>
        <v/>
      </c>
      <c r="CI18" s="282" t="s">
        <v>58</v>
      </c>
      <c r="CJ18" s="153" t="s">
        <v>58</v>
      </c>
      <c r="CK18" s="282" t="s">
        <v>58</v>
      </c>
    </row>
    <row r="19" spans="1:92" ht="14.4" hidden="1" x14ac:dyDescent="0.3">
      <c r="A19" s="284">
        <v>18</v>
      </c>
      <c r="B19" s="317" t="s">
        <v>181</v>
      </c>
      <c r="C19" s="289">
        <v>1</v>
      </c>
      <c r="D19" s="111">
        <f>IF(C19=1,1,0)</f>
        <v>1</v>
      </c>
      <c r="E19" s="295" t="s">
        <v>190</v>
      </c>
      <c r="F19">
        <v>1</v>
      </c>
      <c r="G19" s="292">
        <v>42870</v>
      </c>
      <c r="H19">
        <v>10</v>
      </c>
      <c r="I19" s="273">
        <v>0</v>
      </c>
      <c r="M19" s="292">
        <v>42866</v>
      </c>
      <c r="N19">
        <v>3</v>
      </c>
      <c r="O19" s="273">
        <v>0</v>
      </c>
      <c r="S19" s="292">
        <v>42870</v>
      </c>
      <c r="T19" s="300">
        <v>3</v>
      </c>
      <c r="U19" s="273">
        <v>0</v>
      </c>
      <c r="Y19" s="292">
        <v>42872</v>
      </c>
      <c r="Z19" s="300">
        <v>6</v>
      </c>
      <c r="AA19" s="273">
        <v>0</v>
      </c>
      <c r="AE19" s="292">
        <v>42877</v>
      </c>
      <c r="AF19">
        <v>7</v>
      </c>
      <c r="AG19" s="273">
        <v>0</v>
      </c>
      <c r="AK19" s="292">
        <v>42876</v>
      </c>
      <c r="AL19">
        <v>6</v>
      </c>
      <c r="AM19">
        <v>4</v>
      </c>
      <c r="AR19">
        <v>6</v>
      </c>
      <c r="AS19">
        <v>5</v>
      </c>
      <c r="AT19" s="284">
        <v>1</v>
      </c>
      <c r="AU19" s="141">
        <v>1</v>
      </c>
      <c r="AV19" s="153">
        <f>MAX(F19,L19,R19,X19,AD19,AJ19,AP19)</f>
        <v>1</v>
      </c>
      <c r="AW19" s="153" t="b">
        <f>AU19=AV19</f>
        <v>1</v>
      </c>
      <c r="AX19" s="295">
        <v>2.68</v>
      </c>
      <c r="BD19" s="153">
        <v>250</v>
      </c>
      <c r="BE19" s="153"/>
      <c r="BF19" s="153"/>
      <c r="BG19" s="153"/>
      <c r="BH19" s="290"/>
      <c r="BI19" s="153"/>
      <c r="BJ19" s="153" t="str">
        <f>IF(AND(ISBLANK(AX19),ISBLANK(BD19)),"NA",IF(ISBLANK(AX19),"h",IF(ISBLANK(BD19),"diam","both")))</f>
        <v>both</v>
      </c>
      <c r="BK19" s="153" t="str">
        <f>IF(AND(ISBLANK(AY19),ISBLANK(BE19)),"NA",IF(ISBLANK(AY19),"h",IF(ISBLANK(BE19),"diam","both")))</f>
        <v>NA</v>
      </c>
      <c r="BL19" s="153" t="str">
        <f>IF(AND(ISBLANK(AZ19),ISBLANK(BF19)),"NA",IF(ISBLANK(AZ19),"h",IF(ISBLANK(BF19),"diam","both")))</f>
        <v>NA</v>
      </c>
      <c r="BM19" s="153" t="str">
        <f>IF(AND(ISBLANK(BA19),ISBLANK(BG19)),"NA",IF(ISBLANK(BA19),"h",IF(ISBLANK(BG19),"diam","both")))</f>
        <v>NA</v>
      </c>
      <c r="BN19" s="153" t="str">
        <f>IF(AND(ISBLANK(BB19),ISBLANK(BH19)),"NA",IF(ISBLANK(BB19),"h",IF(ISBLANK(BH19),"diam","both")))</f>
        <v>NA</v>
      </c>
      <c r="BO19" s="153" t="str">
        <f>IF(ISBLANK(BC19),"NA","diam")</f>
        <v>NA</v>
      </c>
      <c r="BP19" s="153">
        <f>BD19*PI()*((AX19/2)^2)+BE19*PI()*((AY19/2)^2)+BF19*PI()*((AZ19/2)^2)+BG19*PI()*((BA19/2)^2)+BH19*PI()*((BB19/2)^2)+BI19*PI()*((BC19/2)^2)</f>
        <v>1410.2609421964582</v>
      </c>
      <c r="BQ19" s="153" t="str">
        <f>IF(AW19=TRUE,"ok","")</f>
        <v>ok</v>
      </c>
      <c r="BS19" s="300">
        <v>1</v>
      </c>
      <c r="BT19" s="289">
        <f>'[1]2017_seeds_Ali'!C5</f>
        <v>1</v>
      </c>
      <c r="BU19" s="289">
        <f>'[1]2017_seeds_Ali'!D5</f>
        <v>7</v>
      </c>
      <c r="BV19" s="289">
        <f>'[1]2017_seeds_Ali'!E5</f>
        <v>16</v>
      </c>
      <c r="BW19" s="289"/>
      <c r="BX19" s="289"/>
      <c r="BY19" s="283">
        <v>17</v>
      </c>
      <c r="BZ19" s="287">
        <v>42872</v>
      </c>
      <c r="CA19" s="287" t="s">
        <v>47</v>
      </c>
      <c r="CB19" s="282">
        <f>IF(H19&gt;0,H19,"")</f>
        <v>10</v>
      </c>
      <c r="CC19" s="282">
        <f>IF(N19&gt;0,N19,"")</f>
        <v>3</v>
      </c>
      <c r="CD19" s="282">
        <f>IF(T19&gt;0,T19,"")</f>
        <v>3</v>
      </c>
      <c r="CE19" s="282">
        <f>IF(Z19&gt;0,Z19,"")</f>
        <v>6</v>
      </c>
      <c r="CF19" s="282">
        <f>IF(AF19&gt;0,AF19,"")</f>
        <v>7</v>
      </c>
      <c r="CG19" s="282">
        <f>IF(AL19&gt;0,AL19,"")</f>
        <v>6</v>
      </c>
      <c r="CH19" s="282">
        <f>IF(AR19&gt;0,AR19,"")</f>
        <v>6</v>
      </c>
      <c r="CI19" s="282">
        <v>6</v>
      </c>
      <c r="CJ19" s="287" t="s">
        <v>47</v>
      </c>
      <c r="CK19" s="282">
        <v>0</v>
      </c>
      <c r="CM19" s="280" t="s">
        <v>234</v>
      </c>
    </row>
    <row r="20" spans="1:92" ht="14.4" hidden="1" x14ac:dyDescent="0.3">
      <c r="A20" s="284">
        <v>19</v>
      </c>
      <c r="B20" s="319" t="s">
        <v>199</v>
      </c>
      <c r="C20" s="289">
        <v>0</v>
      </c>
      <c r="D20" s="111">
        <f>IF(C20=1,1,0)</f>
        <v>0</v>
      </c>
      <c r="E20" s="295" t="s">
        <v>90</v>
      </c>
      <c r="F20" s="294">
        <v>1</v>
      </c>
      <c r="K20" s="291" t="s">
        <v>199</v>
      </c>
      <c r="L20" s="294" t="s">
        <v>302</v>
      </c>
      <c r="O20" s="304"/>
      <c r="Q20" s="291" t="s">
        <v>199</v>
      </c>
      <c r="R20" s="294"/>
      <c r="U20" s="304"/>
      <c r="W20" s="294" t="s">
        <v>199</v>
      </c>
      <c r="AU20" s="141">
        <v>1</v>
      </c>
      <c r="AV20" s="153">
        <f>MAX(F20,L20,R20,X20,AD20,AJ20,AP20)</f>
        <v>1</v>
      </c>
      <c r="AW20" s="153" t="b">
        <f>AU20=AV20</f>
        <v>1</v>
      </c>
      <c r="AX20" s="295">
        <v>1.62</v>
      </c>
      <c r="BD20" s="129">
        <f>67.544*AX20+88.788</f>
        <v>198.20927999999998</v>
      </c>
      <c r="BE20" s="153"/>
      <c r="BF20" s="153"/>
      <c r="BG20" s="153"/>
      <c r="BH20" s="290"/>
      <c r="BI20" s="153"/>
      <c r="BJ20" s="153" t="str">
        <f>IF(AND(ISBLANK(AX20),ISBLANK(BD20)),"NA",IF(ISBLANK(AX20),"h",IF(ISBLANK(BD20),"diam","both")))</f>
        <v>both</v>
      </c>
      <c r="BK20" s="153" t="str">
        <f>IF(AND(ISBLANK(AY20),ISBLANK(BE20)),"NA",IF(ISBLANK(AY20),"h",IF(ISBLANK(BE20),"diam","both")))</f>
        <v>NA</v>
      </c>
      <c r="BL20" s="153" t="str">
        <f>IF(AND(ISBLANK(AZ20),ISBLANK(BF20)),"NA",IF(ISBLANK(AZ20),"h",IF(ISBLANK(BF20),"diam","both")))</f>
        <v>NA</v>
      </c>
      <c r="BM20" s="153" t="str">
        <f>IF(AND(ISBLANK(BA20),ISBLANK(BG20)),"NA",IF(ISBLANK(BA20),"h",IF(ISBLANK(BG20),"diam","both")))</f>
        <v>NA</v>
      </c>
      <c r="BN20" s="153" t="str">
        <f>IF(AND(ISBLANK(BB20),ISBLANK(BH20)),"NA",IF(ISBLANK(BB20),"h",IF(ISBLANK(BH20),"diam","both")))</f>
        <v>NA</v>
      </c>
      <c r="BO20" s="153" t="str">
        <f>IF(ISBLANK(BC20),"NA","diam")</f>
        <v>NA</v>
      </c>
      <c r="BP20" s="153">
        <f>BD20*PI()*((AX20/2)^2)+BE20*PI()*((AY20/2)^2)+BF20*PI()*((AZ20/2)^2)+BG20*PI()*((BA20/2)^2)+BH20*PI()*((BB20/2)^2)+BI20*PI()*((BC20/2)^2)</f>
        <v>408.5487578381796</v>
      </c>
      <c r="BQ20" s="153" t="str">
        <f>IF(AW20=TRUE,"ok","")</f>
        <v>ok</v>
      </c>
      <c r="BS20" s="300">
        <v>0</v>
      </c>
      <c r="BT20" s="289">
        <v>0</v>
      </c>
      <c r="BU20" s="289">
        <v>0</v>
      </c>
      <c r="BV20" s="289">
        <v>0</v>
      </c>
      <c r="BW20" s="289"/>
      <c r="BX20" s="289"/>
      <c r="BZ20" s="153" t="s">
        <v>58</v>
      </c>
      <c r="CA20" s="153" t="s">
        <v>58</v>
      </c>
      <c r="CB20" s="282" t="str">
        <f>IF(H20&gt;0,H20,"")</f>
        <v/>
      </c>
      <c r="CC20" s="282" t="str">
        <f>IF(N20&gt;0,N20,"")</f>
        <v/>
      </c>
      <c r="CD20" s="282" t="str">
        <f>IF(T20&gt;0,T20,"")</f>
        <v/>
      </c>
      <c r="CE20" s="282" t="str">
        <f>IF(Z20&gt;0,Z20,"")</f>
        <v/>
      </c>
      <c r="CF20" s="282" t="str">
        <f>IF(AF20&gt;0,AF20,"")</f>
        <v/>
      </c>
      <c r="CG20" s="282" t="str">
        <f>IF(AL20&gt;0,AL20,"")</f>
        <v/>
      </c>
      <c r="CH20" s="282" t="str">
        <f>IF(AR20&gt;0,AR20,"")</f>
        <v/>
      </c>
      <c r="CI20" s="282" t="s">
        <v>58</v>
      </c>
      <c r="CJ20" s="153" t="s">
        <v>58</v>
      </c>
      <c r="CK20" s="282" t="s">
        <v>58</v>
      </c>
      <c r="CN20" s="298" t="s">
        <v>182</v>
      </c>
    </row>
    <row r="21" spans="1:92" ht="14.4" hidden="1" x14ac:dyDescent="0.3">
      <c r="A21" s="284">
        <v>20</v>
      </c>
      <c r="B21" s="319" t="s">
        <v>181</v>
      </c>
      <c r="C21" s="289">
        <v>1</v>
      </c>
      <c r="D21" s="111">
        <f>IF(C21=1,1,0)</f>
        <v>1</v>
      </c>
      <c r="E21" s="295" t="s">
        <v>181</v>
      </c>
      <c r="F21" s="294">
        <v>1</v>
      </c>
      <c r="G21" s="292">
        <v>42865</v>
      </c>
      <c r="H21">
        <v>20</v>
      </c>
      <c r="I21" s="273">
        <v>0</v>
      </c>
      <c r="M21" s="292">
        <v>42866</v>
      </c>
      <c r="N21">
        <v>15</v>
      </c>
      <c r="O21" s="273">
        <v>0</v>
      </c>
      <c r="S21" s="292">
        <v>42870</v>
      </c>
      <c r="T21">
        <v>15</v>
      </c>
      <c r="U21" s="273">
        <v>0</v>
      </c>
      <c r="W21" s="294" t="s">
        <v>181</v>
      </c>
      <c r="X21">
        <v>2</v>
      </c>
      <c r="Y21" s="292">
        <v>42871</v>
      </c>
      <c r="Z21" s="295">
        <v>18</v>
      </c>
      <c r="AA21" s="273">
        <v>1</v>
      </c>
      <c r="AU21" s="141">
        <v>2</v>
      </c>
      <c r="AV21" s="153">
        <f>MAX(F21,L21,R21,X21,AD21,AJ21,AP21)</f>
        <v>2</v>
      </c>
      <c r="AW21" s="153" t="b">
        <f>AU21=AV21</f>
        <v>1</v>
      </c>
      <c r="AX21" s="295">
        <v>2.13</v>
      </c>
      <c r="AY21" s="291">
        <v>2.44</v>
      </c>
      <c r="BD21" s="129">
        <f>67.544*AX21+88.788</f>
        <v>232.65672000000001</v>
      </c>
      <c r="BE21" s="129">
        <f>67.544*AY21+88.788</f>
        <v>253.59535999999997</v>
      </c>
      <c r="BF21" s="153"/>
      <c r="BG21" s="153"/>
      <c r="BH21" s="290"/>
      <c r="BI21" s="153"/>
      <c r="BJ21" s="153" t="str">
        <f>IF(AND(ISBLANK(AX21),ISBLANK(BD21)),"NA",IF(ISBLANK(AX21),"h",IF(ISBLANK(BD21),"diam","both")))</f>
        <v>both</v>
      </c>
      <c r="BK21" s="153" t="str">
        <f>IF(AND(ISBLANK(AY21),ISBLANK(BE21)),"NA",IF(ISBLANK(AY21),"h",IF(ISBLANK(BE21),"diam","both")))</f>
        <v>both</v>
      </c>
      <c r="BL21" s="153" t="str">
        <f>IF(AND(ISBLANK(AZ21),ISBLANK(BF21)),"NA",IF(ISBLANK(AZ21),"h",IF(ISBLANK(BF21),"diam","both")))</f>
        <v>NA</v>
      </c>
      <c r="BM21" s="153" t="str">
        <f>IF(AND(ISBLANK(BA21),ISBLANK(BG21)),"NA",IF(ISBLANK(BA21),"h",IF(ISBLANK(BG21),"diam","both")))</f>
        <v>NA</v>
      </c>
      <c r="BN21" s="153" t="str">
        <f>IF(AND(ISBLANK(BB21),ISBLANK(BH21)),"NA",IF(ISBLANK(BB21),"h",IF(ISBLANK(BH21),"diam","both")))</f>
        <v>NA</v>
      </c>
      <c r="BO21" s="153" t="str">
        <f>IF(ISBLANK(BC21),"NA","diam")</f>
        <v>NA</v>
      </c>
      <c r="BP21" s="153">
        <f>BD21*PI()*((AX21/2)^2)+BE21*PI()*((AY21/2)^2)+BF21*PI()*((AZ21/2)^2)+BG21*PI()*((BA21/2)^2)+BH21*PI()*((BB21/2)^2)+BI21*PI()*((BC21/2)^2)</f>
        <v>2014.817729210255</v>
      </c>
      <c r="BQ21" s="153" t="str">
        <f>IF(AW21=TRUE,"ok","")</f>
        <v>ok</v>
      </c>
      <c r="BS21" s="300">
        <v>0</v>
      </c>
      <c r="BT21" s="289">
        <v>0</v>
      </c>
      <c r="BU21" s="289">
        <v>0</v>
      </c>
      <c r="BV21" s="289">
        <v>0</v>
      </c>
      <c r="BW21" s="289"/>
      <c r="BX21" s="289"/>
      <c r="BY21" s="288">
        <v>42871</v>
      </c>
      <c r="BZ21" s="287">
        <v>42871</v>
      </c>
      <c r="CA21" s="287" t="s">
        <v>47</v>
      </c>
      <c r="CB21" s="282">
        <f>IF(H21&gt;0,H21,"")</f>
        <v>20</v>
      </c>
      <c r="CC21" s="282">
        <f>IF(N21&gt;0,N21,"")</f>
        <v>15</v>
      </c>
      <c r="CD21" s="282">
        <f>IF(T21&gt;0,T21,"")</f>
        <v>15</v>
      </c>
      <c r="CE21" s="282">
        <f>IF(Z21&gt;0,Z21,"")</f>
        <v>18</v>
      </c>
      <c r="CF21" s="282" t="str">
        <f>IF(AF21&gt;0,AF21,"")</f>
        <v/>
      </c>
      <c r="CG21" s="282" t="str">
        <f>IF(AL21&gt;0,AL21,"")</f>
        <v/>
      </c>
      <c r="CH21" s="282" t="str">
        <f>IF(AR21&gt;0,AR21,"")</f>
        <v/>
      </c>
      <c r="CI21" s="282">
        <v>18</v>
      </c>
      <c r="CJ21" s="287" t="s">
        <v>47</v>
      </c>
      <c r="CK21" s="282">
        <v>1</v>
      </c>
      <c r="CL21" s="302">
        <v>42875</v>
      </c>
      <c r="CN21" s="298" t="s">
        <v>182</v>
      </c>
    </row>
    <row r="22" spans="1:92" ht="14.4" hidden="1" x14ac:dyDescent="0.3">
      <c r="A22" s="284">
        <v>21</v>
      </c>
      <c r="B22" s="317" t="s">
        <v>181</v>
      </c>
      <c r="C22" s="289">
        <v>1</v>
      </c>
      <c r="D22" s="111">
        <f>IF(C22=1,1,0)</f>
        <v>1</v>
      </c>
      <c r="E22" s="295" t="s">
        <v>181</v>
      </c>
      <c r="F22" s="294">
        <v>2</v>
      </c>
      <c r="G22" s="292">
        <v>42870</v>
      </c>
      <c r="H22">
        <v>40</v>
      </c>
      <c r="I22" s="273">
        <v>0</v>
      </c>
      <c r="M22" s="292">
        <v>42871</v>
      </c>
      <c r="N22">
        <v>30</v>
      </c>
      <c r="O22" s="273">
        <v>0</v>
      </c>
      <c r="S22" s="292">
        <v>42875</v>
      </c>
      <c r="T22">
        <v>32</v>
      </c>
      <c r="U22" s="273">
        <v>0</v>
      </c>
      <c r="W22"/>
      <c r="Y22" s="292">
        <v>42876</v>
      </c>
      <c r="Z22">
        <v>30</v>
      </c>
      <c r="AA22" s="273">
        <v>0</v>
      </c>
      <c r="AU22" s="141">
        <v>2</v>
      </c>
      <c r="AV22" s="153">
        <f>MAX(F22,L22,R22,X22,AD22,AJ22,AP22)</f>
        <v>2</v>
      </c>
      <c r="AW22" s="153" t="b">
        <f>AU22=AV22</f>
        <v>1</v>
      </c>
      <c r="AX22" s="295">
        <v>2.41</v>
      </c>
      <c r="AY22" s="295">
        <v>1.92</v>
      </c>
      <c r="BD22" s="129">
        <f>67.544*AX22+88.788</f>
        <v>251.56903999999997</v>
      </c>
      <c r="BE22" s="129">
        <f>67.544*AY22+88.788</f>
        <v>218.47247999999996</v>
      </c>
      <c r="BF22" s="153"/>
      <c r="BG22" s="153"/>
      <c r="BH22" s="290"/>
      <c r="BI22" s="153"/>
      <c r="BJ22" s="153" t="str">
        <f>IF(AND(ISBLANK(AX22),ISBLANK(BD22)),"NA",IF(ISBLANK(AX22),"h",IF(ISBLANK(BD22),"diam","both")))</f>
        <v>both</v>
      </c>
      <c r="BK22" s="153" t="str">
        <f>IF(AND(ISBLANK(AY22),ISBLANK(BE22)),"NA",IF(ISBLANK(AY22),"h",IF(ISBLANK(BE22),"diam","both")))</f>
        <v>both</v>
      </c>
      <c r="BL22" s="153" t="str">
        <f>IF(AND(ISBLANK(AZ22),ISBLANK(BF22)),"NA",IF(ISBLANK(AZ22),"h",IF(ISBLANK(BF22),"diam","both")))</f>
        <v>NA</v>
      </c>
      <c r="BM22" s="153" t="str">
        <f>IF(AND(ISBLANK(BA22),ISBLANK(BG22)),"NA",IF(ISBLANK(BA22),"h",IF(ISBLANK(BG22),"diam","both")))</f>
        <v>NA</v>
      </c>
      <c r="BN22" s="153" t="str">
        <f>IF(AND(ISBLANK(BB22),ISBLANK(BH22)),"NA",IF(ISBLANK(BB22),"h",IF(ISBLANK(BH22),"diam","both")))</f>
        <v>NA</v>
      </c>
      <c r="BO22" s="153" t="str">
        <f>IF(ISBLANK(BC22),"NA","diam")</f>
        <v>NA</v>
      </c>
      <c r="BP22" s="153">
        <f>BD22*PI()*((AX22/2)^2)+BE22*PI()*((AY22/2)^2)+BF22*PI()*((AZ22/2)^2)+BG22*PI()*((BA22/2)^2)+BH22*PI()*((BB22/2)^2)+BI22*PI()*((BC22/2)^2)</f>
        <v>1780.1167901735575</v>
      </c>
      <c r="BQ22" s="153" t="str">
        <f>IF(AW22=TRUE,"ok","")</f>
        <v>ok</v>
      </c>
      <c r="BS22" s="300">
        <v>0</v>
      </c>
      <c r="BT22" s="289">
        <v>0</v>
      </c>
      <c r="BU22" s="289">
        <v>0</v>
      </c>
      <c r="BV22" s="289">
        <v>0</v>
      </c>
      <c r="BW22" s="289"/>
      <c r="BX22" s="289"/>
      <c r="BY22" s="283">
        <v>21</v>
      </c>
      <c r="BZ22" s="287">
        <v>42876</v>
      </c>
      <c r="CA22" s="287" t="s">
        <v>47</v>
      </c>
      <c r="CB22" s="282">
        <f>IF(H22&gt;0,H22,"")</f>
        <v>40</v>
      </c>
      <c r="CC22" s="282">
        <f>IF(N22&gt;0,N22,"")</f>
        <v>30</v>
      </c>
      <c r="CD22" s="282">
        <f>IF(T22&gt;0,T22,"")</f>
        <v>32</v>
      </c>
      <c r="CE22" s="282">
        <f>IF(Z22&gt;0,Z22,"")</f>
        <v>30</v>
      </c>
      <c r="CF22" s="282" t="str">
        <f>IF(AF22&gt;0,AF22,"")</f>
        <v/>
      </c>
      <c r="CG22" s="282" t="str">
        <f>IF(AL22&gt;0,AL22,"")</f>
        <v/>
      </c>
      <c r="CH22" s="282" t="str">
        <f>IF(AR22&gt;0,AR22,"")</f>
        <v/>
      </c>
      <c r="CI22" s="282">
        <v>30</v>
      </c>
      <c r="CJ22" s="287" t="s">
        <v>47</v>
      </c>
      <c r="CK22" s="282">
        <v>1</v>
      </c>
      <c r="CL22" s="302">
        <v>42875</v>
      </c>
      <c r="CM22" s="286" t="s">
        <v>301</v>
      </c>
      <c r="CN22" s="298" t="s">
        <v>182</v>
      </c>
    </row>
    <row r="23" spans="1:92" ht="14.4" x14ac:dyDescent="0.3">
      <c r="A23" s="284">
        <v>22</v>
      </c>
      <c r="B23" s="319" t="s">
        <v>220</v>
      </c>
      <c r="C23" s="289">
        <v>1</v>
      </c>
      <c r="D23" s="111">
        <f>IF(C23=1,1,0)</f>
        <v>1</v>
      </c>
      <c r="E23" s="295" t="s">
        <v>181</v>
      </c>
      <c r="F23">
        <v>2</v>
      </c>
      <c r="G23" s="292">
        <v>42870</v>
      </c>
      <c r="H23">
        <v>12</v>
      </c>
      <c r="I23" s="273">
        <v>0</v>
      </c>
      <c r="M23" s="292">
        <v>42873</v>
      </c>
      <c r="N23">
        <v>12</v>
      </c>
      <c r="O23" s="273">
        <v>0</v>
      </c>
      <c r="S23" s="292">
        <v>42875</v>
      </c>
      <c r="T23">
        <v>20</v>
      </c>
      <c r="U23" s="273">
        <v>0</v>
      </c>
      <c r="Y23" s="292">
        <v>42876</v>
      </c>
      <c r="Z23">
        <v>10</v>
      </c>
      <c r="AA23" s="273">
        <v>0</v>
      </c>
      <c r="AE23" s="292">
        <v>42876</v>
      </c>
      <c r="AF23">
        <v>7</v>
      </c>
      <c r="AG23" s="273">
        <v>0</v>
      </c>
      <c r="AK23" s="234">
        <v>42876</v>
      </c>
      <c r="AL23" s="114">
        <v>10</v>
      </c>
      <c r="AM23">
        <v>4</v>
      </c>
      <c r="AR23">
        <v>10</v>
      </c>
      <c r="AS23">
        <v>9</v>
      </c>
      <c r="AU23" s="141">
        <v>1</v>
      </c>
      <c r="AV23" s="153">
        <f>MAX(F23,L23,R23,X23,AD23,AJ23,AP23)</f>
        <v>2</v>
      </c>
      <c r="AW23" s="153" t="b">
        <f>AU23=AV23</f>
        <v>0</v>
      </c>
      <c r="AX23" s="295">
        <v>2.2999999999999998</v>
      </c>
      <c r="AY23" s="289">
        <v>2.2999999999999998</v>
      </c>
      <c r="BD23" s="129">
        <f>67.544*AX23+88.788</f>
        <v>244.13919999999996</v>
      </c>
      <c r="BE23" s="129">
        <f>67.544*AY23+88.788</f>
        <v>244.13919999999996</v>
      </c>
      <c r="BF23" s="153"/>
      <c r="BG23" s="153"/>
      <c r="BH23" s="290"/>
      <c r="BI23" s="153"/>
      <c r="BJ23" s="153" t="str">
        <f>IF(AND(ISBLANK(AX23),ISBLANK(BD23)),"NA",IF(ISBLANK(AX23),"h",IF(ISBLANK(BD23),"diam","both")))</f>
        <v>both</v>
      </c>
      <c r="BK23" s="153" t="str">
        <f>IF(AND(ISBLANK(AY23),ISBLANK(BE23)),"NA",IF(ISBLANK(AY23),"h",IF(ISBLANK(BE23),"diam","both")))</f>
        <v>both</v>
      </c>
      <c r="BL23" s="153" t="str">
        <f>IF(AND(ISBLANK(AZ23),ISBLANK(BF23)),"NA",IF(ISBLANK(AZ23),"h",IF(ISBLANK(BF23),"diam","both")))</f>
        <v>NA</v>
      </c>
      <c r="BM23" s="153" t="str">
        <f>IF(AND(ISBLANK(BA23),ISBLANK(BG23)),"NA",IF(ISBLANK(BA23),"h",IF(ISBLANK(BG23),"diam","both")))</f>
        <v>NA</v>
      </c>
      <c r="BN23" s="153" t="str">
        <f>IF(AND(ISBLANK(BB23),ISBLANK(BH23)),"NA",IF(ISBLANK(BB23),"h",IF(ISBLANK(BH23),"diam","both")))</f>
        <v>NA</v>
      </c>
      <c r="BO23" s="153" t="str">
        <f>IF(ISBLANK(BC23),"NA","diam")</f>
        <v>NA</v>
      </c>
      <c r="BP23" s="153">
        <f>BD23*PI()*((AX23/2)^2)+BE23*PI()*((AY23/2)^2)+BF23*PI()*((AZ23/2)^2)+BG23*PI()*((BA23/2)^2)+BH23*PI()*((BB23/2)^2)+BI23*PI()*((BC23/2)^2)</f>
        <v>2028.6777509233493</v>
      </c>
      <c r="BQ23" s="153" t="s">
        <v>77</v>
      </c>
      <c r="BR23" s="153" t="s">
        <v>189</v>
      </c>
      <c r="BS23" s="300">
        <v>3</v>
      </c>
      <c r="BT23" s="289">
        <f>'[1]2017_seeds_Ali'!C6</f>
        <v>3</v>
      </c>
      <c r="BU23" s="289">
        <f>'[1]2017_seeds_Ali'!D6</f>
        <v>15</v>
      </c>
      <c r="BV23" s="289">
        <f>'[1]2017_seeds_Ali'!E6</f>
        <v>8</v>
      </c>
      <c r="BW23" s="289"/>
      <c r="BX23" s="289"/>
      <c r="BY23" s="283">
        <v>21</v>
      </c>
      <c r="BZ23" s="287">
        <v>42876</v>
      </c>
      <c r="CA23" s="287" t="s">
        <v>47</v>
      </c>
      <c r="CB23" s="282">
        <f>IF(H23&gt;0,H23,"")</f>
        <v>12</v>
      </c>
      <c r="CC23" s="282">
        <f>IF(N23&gt;0,N23,"")</f>
        <v>12</v>
      </c>
      <c r="CD23" s="282">
        <f>IF(T23&gt;0,T23,"")</f>
        <v>20</v>
      </c>
      <c r="CE23" s="282">
        <f>IF(Z23&gt;0,Z23,"")</f>
        <v>10</v>
      </c>
      <c r="CF23" s="282">
        <f>IF(AF23&gt;0,AF23,"")</f>
        <v>7</v>
      </c>
      <c r="CG23" s="282">
        <f>IF(AL23&gt;0,AL23,"")</f>
        <v>10</v>
      </c>
      <c r="CH23" s="282">
        <f>IF(AR23&gt;0,AR23,"")</f>
        <v>10</v>
      </c>
      <c r="CI23" s="282">
        <v>10</v>
      </c>
      <c r="CJ23" s="287" t="s">
        <v>47</v>
      </c>
      <c r="CK23" s="282">
        <f>1/2</f>
        <v>0.5</v>
      </c>
      <c r="CL23" s="332" t="s">
        <v>300</v>
      </c>
      <c r="CM23" s="286" t="s">
        <v>299</v>
      </c>
      <c r="CN23" s="279" t="s">
        <v>182</v>
      </c>
    </row>
    <row r="24" spans="1:92" ht="14.4" hidden="1" x14ac:dyDescent="0.3">
      <c r="A24" s="284">
        <v>23</v>
      </c>
      <c r="B24" s="296" t="s">
        <v>90</v>
      </c>
      <c r="C24" s="153">
        <v>0</v>
      </c>
      <c r="D24" s="111">
        <f>IF(C24=1,1,0)</f>
        <v>0</v>
      </c>
      <c r="E24" s="291"/>
      <c r="F24">
        <v>1</v>
      </c>
      <c r="Q24" s="345" t="s">
        <v>204</v>
      </c>
      <c r="W24" s="345" t="s">
        <v>204</v>
      </c>
      <c r="AC24" s="345"/>
      <c r="AU24" s="141">
        <v>1</v>
      </c>
      <c r="AV24" s="153">
        <f>MAX(F24,L24,R24,X24,AD24,AJ24,AP24)</f>
        <v>1</v>
      </c>
      <c r="AW24" s="153" t="b">
        <f>AU24=AV24</f>
        <v>1</v>
      </c>
      <c r="AX24" s="295">
        <v>1.27</v>
      </c>
      <c r="BD24" s="129">
        <f>67.544*AX24+88.788</f>
        <v>174.56887999999998</v>
      </c>
      <c r="BE24" s="153"/>
      <c r="BF24" s="153"/>
      <c r="BG24" s="153"/>
      <c r="BH24" s="290"/>
      <c r="BI24" s="153"/>
      <c r="BJ24" s="153" t="str">
        <f>IF(AND(ISBLANK(AX24),ISBLANK(BD24)),"NA",IF(ISBLANK(AX24),"h",IF(ISBLANK(BD24),"diam","both")))</f>
        <v>both</v>
      </c>
      <c r="BK24" s="153" t="str">
        <f>IF(AND(ISBLANK(AY24),ISBLANK(BE24)),"NA",IF(ISBLANK(AY24),"h",IF(ISBLANK(BE24),"diam","both")))</f>
        <v>NA</v>
      </c>
      <c r="BL24" s="153" t="str">
        <f>IF(AND(ISBLANK(AZ24),ISBLANK(BF24)),"NA",IF(ISBLANK(AZ24),"h",IF(ISBLANK(BF24),"diam","both")))</f>
        <v>NA</v>
      </c>
      <c r="BM24" s="153" t="str">
        <f>IF(AND(ISBLANK(BA24),ISBLANK(BG24)),"NA",IF(ISBLANK(BA24),"h",IF(ISBLANK(BG24),"diam","both")))</f>
        <v>NA</v>
      </c>
      <c r="BN24" s="153" t="str">
        <f>IF(AND(ISBLANK(BB24),ISBLANK(BH24)),"NA",IF(ISBLANK(BB24),"h",IF(ISBLANK(BH24),"diam","both")))</f>
        <v>NA</v>
      </c>
      <c r="BO24" s="153" t="str">
        <f>IF(ISBLANK(BC24),"NA","diam")</f>
        <v>NA</v>
      </c>
      <c r="BP24" s="153">
        <f>BD24*PI()*((AX24/2)^2)+BE24*PI()*((AY24/2)^2)+BF24*PI()*((AZ24/2)^2)+BG24*PI()*((BA24/2)^2)+BH24*PI()*((BB24/2)^2)+BI24*PI()*((BC24/2)^2)</f>
        <v>221.13839278418394</v>
      </c>
      <c r="BQ24" s="153" t="str">
        <f>IF(AW24=TRUE,"ok","")</f>
        <v>ok</v>
      </c>
      <c r="BS24" s="300">
        <v>0</v>
      </c>
      <c r="BT24" s="289">
        <v>0</v>
      </c>
      <c r="BU24" s="289">
        <v>0</v>
      </c>
      <c r="BV24" s="289">
        <v>0</v>
      </c>
      <c r="BW24" s="289"/>
      <c r="BX24" s="289"/>
      <c r="BZ24" s="153" t="s">
        <v>58</v>
      </c>
      <c r="CA24" s="153" t="s">
        <v>58</v>
      </c>
      <c r="CB24" s="282" t="str">
        <f>IF(H24&gt;0,H24,"")</f>
        <v/>
      </c>
      <c r="CC24" s="282" t="str">
        <f>IF(N24&gt;0,N24,"")</f>
        <v/>
      </c>
      <c r="CD24" s="282" t="str">
        <f>IF(T24&gt;0,T24,"")</f>
        <v/>
      </c>
      <c r="CE24" s="282" t="str">
        <f>IF(Z24&gt;0,Z24,"")</f>
        <v/>
      </c>
      <c r="CF24" s="282" t="str">
        <f>IF(AF24&gt;0,AF24,"")</f>
        <v/>
      </c>
      <c r="CG24" s="282" t="str">
        <f>IF(AL24&gt;0,AL24,"")</f>
        <v/>
      </c>
      <c r="CH24" s="282" t="str">
        <f>IF(AR24&gt;0,AR24,"")</f>
        <v/>
      </c>
      <c r="CI24" s="282" t="s">
        <v>58</v>
      </c>
      <c r="CJ24" s="153" t="s">
        <v>58</v>
      </c>
      <c r="CK24" s="282" t="s">
        <v>58</v>
      </c>
      <c r="CL24" s="302">
        <v>42858</v>
      </c>
      <c r="CM24" s="286" t="s">
        <v>298</v>
      </c>
      <c r="CN24" s="299" t="s">
        <v>182</v>
      </c>
    </row>
    <row r="25" spans="1:92" ht="14.4" hidden="1" x14ac:dyDescent="0.3">
      <c r="A25" s="284">
        <v>24</v>
      </c>
      <c r="B25" s="296" t="s">
        <v>181</v>
      </c>
      <c r="C25" s="153">
        <v>1</v>
      </c>
      <c r="D25" s="111">
        <f>IF(C25=1,1,0)</f>
        <v>1</v>
      </c>
      <c r="E25" s="295" t="s">
        <v>181</v>
      </c>
      <c r="F25">
        <v>1</v>
      </c>
      <c r="G25" s="292">
        <v>42870</v>
      </c>
      <c r="H25">
        <v>15</v>
      </c>
      <c r="I25" s="273">
        <v>0</v>
      </c>
      <c r="M25" s="292">
        <v>42869</v>
      </c>
      <c r="N25">
        <v>10</v>
      </c>
      <c r="O25" s="273">
        <v>0</v>
      </c>
      <c r="S25" s="292">
        <v>42872</v>
      </c>
      <c r="T25">
        <v>8</v>
      </c>
      <c r="U25" s="273">
        <v>0</v>
      </c>
      <c r="Y25" s="292">
        <v>42876</v>
      </c>
      <c r="Z25" s="300">
        <v>10</v>
      </c>
      <c r="AA25" s="273">
        <v>0</v>
      </c>
      <c r="AU25" s="141">
        <v>1</v>
      </c>
      <c r="AV25" s="153">
        <f>MAX(F25,L25,R25,X25,AD25,AJ25,AP25)</f>
        <v>1</v>
      </c>
      <c r="AW25" s="153" t="b">
        <f>AU25=AV25</f>
        <v>1</v>
      </c>
      <c r="AX25" s="303">
        <v>2.46</v>
      </c>
      <c r="BD25" s="129">
        <f>67.544*AX25+88.788</f>
        <v>254.94623999999999</v>
      </c>
      <c r="BE25" s="153"/>
      <c r="BF25" s="153"/>
      <c r="BG25" s="153"/>
      <c r="BH25" s="290"/>
      <c r="BI25" s="153"/>
      <c r="BJ25" s="153" t="str">
        <f>IF(AND(ISBLANK(AX25),ISBLANK(BD25)),"NA",IF(ISBLANK(AX25),"h",IF(ISBLANK(BD25),"diam","both")))</f>
        <v>both</v>
      </c>
      <c r="BK25" s="153" t="str">
        <f>IF(AND(ISBLANK(AY25),ISBLANK(BE25)),"NA",IF(ISBLANK(AY25),"h",IF(ISBLANK(BE25),"diam","both")))</f>
        <v>NA</v>
      </c>
      <c r="BL25" s="153" t="str">
        <f>IF(AND(ISBLANK(AZ25),ISBLANK(BF25)),"NA",IF(ISBLANK(AZ25),"h",IF(ISBLANK(BF25),"diam","both")))</f>
        <v>NA</v>
      </c>
      <c r="BM25" s="153" t="str">
        <f>IF(AND(ISBLANK(BA25),ISBLANK(BG25)),"NA",IF(ISBLANK(BA25),"h",IF(ISBLANK(BG25),"diam","both")))</f>
        <v>NA</v>
      </c>
      <c r="BN25" s="153" t="str">
        <f>IF(AND(ISBLANK(BB25),ISBLANK(BH25)),"NA",IF(ISBLANK(BB25),"h",IF(ISBLANK(BH25),"diam","both")))</f>
        <v>NA</v>
      </c>
      <c r="BO25" s="153" t="str">
        <f>IF(ISBLANK(BC25),"NA","diam")</f>
        <v>NA</v>
      </c>
      <c r="BP25" s="153">
        <f>BD25*PI()*((AX25/2)^2)+BE25*PI()*((AY25/2)^2)+BF25*PI()*((AZ25/2)^2)+BG25*PI()*((BA25/2)^2)+BH25*PI()*((BB25/2)^2)+BI25*PI()*((BC25/2)^2)</f>
        <v>1211.7379422934223</v>
      </c>
      <c r="BQ25" s="153" t="str">
        <f>IF(AW25=TRUE,"ok","")</f>
        <v>ok</v>
      </c>
      <c r="BS25" s="300">
        <v>0</v>
      </c>
      <c r="BT25" s="289">
        <v>0</v>
      </c>
      <c r="BU25" s="289">
        <v>0</v>
      </c>
      <c r="BV25" s="289">
        <v>0</v>
      </c>
      <c r="BW25" s="289"/>
      <c r="BX25" s="289"/>
      <c r="BY25" s="283">
        <v>21</v>
      </c>
      <c r="BZ25" s="287">
        <v>42876</v>
      </c>
      <c r="CA25" s="287" t="s">
        <v>47</v>
      </c>
      <c r="CB25" s="282">
        <f>IF(H25&gt;0,H25,"")</f>
        <v>15</v>
      </c>
      <c r="CC25" s="282">
        <f>IF(N25&gt;0,N25,"")</f>
        <v>10</v>
      </c>
      <c r="CD25" s="282">
        <f>IF(T25&gt;0,T25,"")</f>
        <v>8</v>
      </c>
      <c r="CE25" s="282">
        <f>IF(Z25&gt;0,Z25,"")</f>
        <v>10</v>
      </c>
      <c r="CF25" s="282" t="str">
        <f>IF(AF25&gt;0,AF25,"")</f>
        <v/>
      </c>
      <c r="CG25" s="282" t="str">
        <f>IF(AL25&gt;0,AL25,"")</f>
        <v/>
      </c>
      <c r="CH25" s="282" t="str">
        <f>IF(AR25&gt;0,AR25,"")</f>
        <v/>
      </c>
      <c r="CI25" s="282">
        <v>10</v>
      </c>
      <c r="CJ25" s="287" t="s">
        <v>47</v>
      </c>
      <c r="CK25" s="282">
        <v>1</v>
      </c>
      <c r="CL25" s="302">
        <v>42875</v>
      </c>
      <c r="CN25" s="298" t="s">
        <v>182</v>
      </c>
    </row>
    <row r="26" spans="1:92" ht="14.4" hidden="1" x14ac:dyDescent="0.3">
      <c r="A26" s="284">
        <v>25</v>
      </c>
      <c r="B26" s="296" t="s">
        <v>199</v>
      </c>
      <c r="C26" s="153">
        <v>0</v>
      </c>
      <c r="D26" s="111">
        <f>IF(C26=1,1,0)</f>
        <v>0</v>
      </c>
      <c r="E26" s="295" t="s">
        <v>90</v>
      </c>
      <c r="Q26" s="303" t="s">
        <v>199</v>
      </c>
      <c r="W26" s="345" t="s">
        <v>204</v>
      </c>
      <c r="AU26" s="141">
        <v>1</v>
      </c>
      <c r="AV26" s="153">
        <f>MAX(F26,L26,R26,X26,AD26,AJ26,AP26)</f>
        <v>0</v>
      </c>
      <c r="AW26" s="153" t="b">
        <f>AU26=AV26</f>
        <v>0</v>
      </c>
      <c r="AX26" s="303">
        <v>1.41</v>
      </c>
      <c r="BD26" s="153">
        <v>190</v>
      </c>
      <c r="BE26" s="153"/>
      <c r="BF26" s="153"/>
      <c r="BG26" s="153"/>
      <c r="BH26" s="290"/>
      <c r="BI26" s="153"/>
      <c r="BJ26" s="153" t="str">
        <f>IF(AND(ISBLANK(AX26),ISBLANK(BD26)),"NA",IF(ISBLANK(AX26),"h",IF(ISBLANK(BD26),"diam","both")))</f>
        <v>both</v>
      </c>
      <c r="BK26" s="153" t="str">
        <f>IF(AND(ISBLANK(AY26),ISBLANK(BE26)),"NA",IF(ISBLANK(AY26),"h",IF(ISBLANK(BE26),"diam","both")))</f>
        <v>NA</v>
      </c>
      <c r="BL26" s="153" t="str">
        <f>IF(AND(ISBLANK(AZ26),ISBLANK(BF26)),"NA",IF(ISBLANK(AZ26),"h",IF(ISBLANK(BF26),"diam","both")))</f>
        <v>NA</v>
      </c>
      <c r="BM26" s="153" t="str">
        <f>IF(AND(ISBLANK(BA26),ISBLANK(BG26)),"NA",IF(ISBLANK(BA26),"h",IF(ISBLANK(BG26),"diam","both")))</f>
        <v>NA</v>
      </c>
      <c r="BN26" s="153" t="str">
        <f>IF(AND(ISBLANK(BB26),ISBLANK(BH26)),"NA",IF(ISBLANK(BB26),"h",IF(ISBLANK(BH26),"diam","both")))</f>
        <v>NA</v>
      </c>
      <c r="BO26" s="153" t="str">
        <f>IF(ISBLANK(BC26),"NA","diam")</f>
        <v>NA</v>
      </c>
      <c r="BP26" s="153">
        <f>BD26*PI()*((AX26/2)^2)+BE26*PI()*((AY26/2)^2)+BF26*PI()*((AZ26/2)^2)+BG26*PI()*((BA26/2)^2)+BH26*PI()*((BB26/2)^2)+BI26*PI()*((BC26/2)^2)</f>
        <v>296.6755168435887</v>
      </c>
      <c r="BQ26" s="153" t="s">
        <v>47</v>
      </c>
      <c r="BS26" s="300">
        <v>0</v>
      </c>
      <c r="BT26" s="289">
        <v>0</v>
      </c>
      <c r="BU26" s="289">
        <v>0</v>
      </c>
      <c r="BV26" s="289">
        <v>0</v>
      </c>
      <c r="BW26" s="289"/>
      <c r="BX26" s="289"/>
      <c r="BZ26" s="153" t="s">
        <v>58</v>
      </c>
      <c r="CA26" s="153" t="s">
        <v>58</v>
      </c>
      <c r="CB26" s="282" t="str">
        <f>IF(H26&gt;0,H26,"")</f>
        <v/>
      </c>
      <c r="CC26" s="282" t="str">
        <f>IF(N26&gt;0,N26,"")</f>
        <v/>
      </c>
      <c r="CD26" s="282" t="str">
        <f>IF(T26&gt;0,T26,"")</f>
        <v/>
      </c>
      <c r="CE26" s="282" t="str">
        <f>IF(Z26&gt;0,Z26,"")</f>
        <v/>
      </c>
      <c r="CF26" s="282" t="str">
        <f>IF(AF26&gt;0,AF26,"")</f>
        <v/>
      </c>
      <c r="CG26" s="282" t="str">
        <f>IF(AL26&gt;0,AL26,"")</f>
        <v/>
      </c>
      <c r="CH26" s="282" t="str">
        <f>IF(AR26&gt;0,AR26,"")</f>
        <v/>
      </c>
      <c r="CI26" s="282" t="s">
        <v>58</v>
      </c>
      <c r="CJ26" s="153" t="s">
        <v>58</v>
      </c>
      <c r="CK26" s="282" t="s">
        <v>58</v>
      </c>
    </row>
    <row r="27" spans="1:92" ht="14.4" hidden="1" x14ac:dyDescent="0.3">
      <c r="A27" s="284">
        <v>26</v>
      </c>
      <c r="B27" s="296" t="s">
        <v>181</v>
      </c>
      <c r="C27" s="153">
        <v>1</v>
      </c>
      <c r="D27" s="111">
        <f>IF(C27=1,1,0)</f>
        <v>1</v>
      </c>
      <c r="E27" s="291" t="s">
        <v>181</v>
      </c>
      <c r="F27">
        <v>1</v>
      </c>
      <c r="G27" s="292">
        <v>42870</v>
      </c>
      <c r="H27">
        <v>18</v>
      </c>
      <c r="I27" s="273">
        <v>0</v>
      </c>
      <c r="M27" s="292">
        <v>42868</v>
      </c>
      <c r="N27">
        <v>12</v>
      </c>
      <c r="O27" s="273">
        <v>0</v>
      </c>
      <c r="S27" s="292">
        <v>42871</v>
      </c>
      <c r="T27">
        <v>12</v>
      </c>
      <c r="U27" s="273">
        <v>0</v>
      </c>
      <c r="Y27" s="292">
        <v>42872</v>
      </c>
      <c r="Z27">
        <v>17</v>
      </c>
      <c r="AA27" s="273">
        <v>0</v>
      </c>
      <c r="AU27" s="141">
        <v>1</v>
      </c>
      <c r="AV27" s="153">
        <f>MAX(F27,L27,R27,X27,AD27,AJ27,AP27)</f>
        <v>1</v>
      </c>
      <c r="AW27" s="153" t="b">
        <f>AU27=AV27</f>
        <v>1</v>
      </c>
      <c r="AX27" s="295">
        <v>2.75</v>
      </c>
      <c r="BD27" s="129">
        <f>67.544*AX27+88.788</f>
        <v>274.53399999999999</v>
      </c>
      <c r="BE27" s="153"/>
      <c r="BF27" s="153"/>
      <c r="BG27" s="153"/>
      <c r="BH27" s="290"/>
      <c r="BI27" s="153"/>
      <c r="BJ27" s="153" t="str">
        <f>IF(AND(ISBLANK(AX27),ISBLANK(BD27)),"NA",IF(ISBLANK(AX27),"h",IF(ISBLANK(BD27),"diam","both")))</f>
        <v>both</v>
      </c>
      <c r="BK27" s="153" t="str">
        <f>IF(AND(ISBLANK(AY27),ISBLANK(BE27)),"NA",IF(ISBLANK(AY27),"h",IF(ISBLANK(BE27),"diam","both")))</f>
        <v>NA</v>
      </c>
      <c r="BL27" s="153" t="str">
        <f>IF(AND(ISBLANK(AZ27),ISBLANK(BF27)),"NA",IF(ISBLANK(AZ27),"h",IF(ISBLANK(BF27),"diam","both")))</f>
        <v>NA</v>
      </c>
      <c r="BM27" s="153" t="str">
        <f>IF(AND(ISBLANK(BA27),ISBLANK(BG27)),"NA",IF(ISBLANK(BA27),"h",IF(ISBLANK(BG27),"diam","both")))</f>
        <v>NA</v>
      </c>
      <c r="BN27" s="153" t="str">
        <f>IF(AND(ISBLANK(BB27),ISBLANK(BH27)),"NA",IF(ISBLANK(BB27),"h",IF(ISBLANK(BH27),"diam","both")))</f>
        <v>NA</v>
      </c>
      <c r="BO27" s="153" t="str">
        <f>IF(ISBLANK(BC27),"NA","diam")</f>
        <v>NA</v>
      </c>
      <c r="BP27" s="153">
        <f>BD27*PI()*((AX27/2)^2)+BE27*PI()*((AY27/2)^2)+BF27*PI()*((AZ27/2)^2)+BG27*PI()*((BA27/2)^2)+BH27*PI()*((BB27/2)^2)+BI27*PI()*((BC27/2)^2)</f>
        <v>1630.6149016380475</v>
      </c>
      <c r="BQ27" s="153" t="str">
        <f>IF(AW27=TRUE,"ok","")</f>
        <v>ok</v>
      </c>
      <c r="BS27" s="300">
        <v>0</v>
      </c>
      <c r="BT27" s="289">
        <v>0</v>
      </c>
      <c r="BU27" s="289">
        <v>0</v>
      </c>
      <c r="BV27" s="289">
        <v>0</v>
      </c>
      <c r="BW27" s="289"/>
      <c r="BX27" s="289"/>
      <c r="BY27" s="283">
        <v>17</v>
      </c>
      <c r="BZ27" s="287">
        <v>42872</v>
      </c>
      <c r="CA27" s="287" t="s">
        <v>47</v>
      </c>
      <c r="CB27" s="282">
        <f>IF(H27&gt;0,H27,"")</f>
        <v>18</v>
      </c>
      <c r="CC27" s="282">
        <f>IF(N27&gt;0,N27,"")</f>
        <v>12</v>
      </c>
      <c r="CD27" s="282">
        <f>IF(T27&gt;0,T27,"")</f>
        <v>12</v>
      </c>
      <c r="CE27" s="282">
        <f>IF(Z27&gt;0,Z27,"")</f>
        <v>17</v>
      </c>
      <c r="CF27" s="282" t="str">
        <f>IF(AF27&gt;0,AF27,"")</f>
        <v/>
      </c>
      <c r="CG27" s="282" t="str">
        <f>IF(AL27&gt;0,AL27,"")</f>
        <v/>
      </c>
      <c r="CH27" s="282" t="str">
        <f>IF(AR27&gt;0,AR27,"")</f>
        <v/>
      </c>
      <c r="CI27" s="282">
        <v>17</v>
      </c>
      <c r="CJ27" s="287" t="s">
        <v>47</v>
      </c>
      <c r="CK27" s="282">
        <v>1</v>
      </c>
      <c r="CL27" s="302">
        <v>42875</v>
      </c>
      <c r="CN27" s="299" t="s">
        <v>182</v>
      </c>
    </row>
    <row r="28" spans="1:92" ht="14.4" hidden="1" x14ac:dyDescent="0.3">
      <c r="A28" s="284">
        <v>27</v>
      </c>
      <c r="B28" s="296" t="s">
        <v>185</v>
      </c>
      <c r="C28" s="153">
        <v>0</v>
      </c>
      <c r="D28" s="111">
        <f>IF(C28=1,1,0)</f>
        <v>0</v>
      </c>
      <c r="E28" s="291" t="s">
        <v>185</v>
      </c>
      <c r="F28" s="294" t="s">
        <v>297</v>
      </c>
      <c r="Q28" s="325" t="s">
        <v>204</v>
      </c>
      <c r="W28" s="325" t="s">
        <v>204</v>
      </c>
      <c r="AC28" s="325"/>
      <c r="AV28" s="153">
        <f>MAX(F28,L28,R28,X28,AD28,AJ28,AP28)</f>
        <v>0</v>
      </c>
      <c r="AW28" s="153" t="b">
        <f>AU28=AV28</f>
        <v>1</v>
      </c>
      <c r="BD28" s="153"/>
      <c r="BE28" s="153"/>
      <c r="BF28" s="153"/>
      <c r="BG28" s="153"/>
      <c r="BH28" s="290"/>
      <c r="BI28" s="153"/>
      <c r="BJ28" s="153" t="str">
        <f>IF(AND(ISBLANK(AX28),ISBLANK(BD28)),"NA",IF(ISBLANK(AX28),"h",IF(ISBLANK(BD28),"diam","both")))</f>
        <v>NA</v>
      </c>
      <c r="BK28" s="153" t="str">
        <f>IF(AND(ISBLANK(AY28),ISBLANK(BE28)),"NA",IF(ISBLANK(AY28),"h",IF(ISBLANK(BE28),"diam","both")))</f>
        <v>NA</v>
      </c>
      <c r="BL28" s="153" t="str">
        <f>IF(AND(ISBLANK(AZ28),ISBLANK(BF28)),"NA",IF(ISBLANK(AZ28),"h",IF(ISBLANK(BF28),"diam","both")))</f>
        <v>NA</v>
      </c>
      <c r="BM28" s="153" t="str">
        <f>IF(AND(ISBLANK(BA28),ISBLANK(BG28)),"NA",IF(ISBLANK(BA28),"h",IF(ISBLANK(BG28),"diam","both")))</f>
        <v>NA</v>
      </c>
      <c r="BN28" s="153" t="str">
        <f>IF(AND(ISBLANK(BB28),ISBLANK(BH28)),"NA",IF(ISBLANK(BB28),"h",IF(ISBLANK(BH28),"diam","both")))</f>
        <v>NA</v>
      </c>
      <c r="BO28" s="153" t="str">
        <f>IF(ISBLANK(BC28),"NA","diam")</f>
        <v>NA</v>
      </c>
      <c r="BP28" s="153" t="s">
        <v>58</v>
      </c>
      <c r="BQ28" s="153" t="s">
        <v>58</v>
      </c>
      <c r="BT28" s="289">
        <v>0</v>
      </c>
      <c r="BU28" s="289">
        <v>0</v>
      </c>
      <c r="BV28" s="289">
        <v>0</v>
      </c>
      <c r="BW28" s="289"/>
      <c r="BZ28" s="153" t="s">
        <v>58</v>
      </c>
      <c r="CA28" s="153" t="s">
        <v>58</v>
      </c>
      <c r="CB28" s="282" t="str">
        <f>IF(H28&gt;0,H28,"")</f>
        <v/>
      </c>
      <c r="CC28" s="282" t="str">
        <f>IF(N28&gt;0,N28,"")</f>
        <v/>
      </c>
      <c r="CD28" s="282" t="str">
        <f>IF(T28&gt;0,T28,"")</f>
        <v/>
      </c>
      <c r="CE28" s="282" t="str">
        <f>IF(Z28&gt;0,Z28,"")</f>
        <v/>
      </c>
      <c r="CF28" s="282" t="str">
        <f>IF(AF28&gt;0,AF28,"")</f>
        <v/>
      </c>
      <c r="CG28" s="282" t="str">
        <f>IF(AL28&gt;0,AL28,"")</f>
        <v/>
      </c>
      <c r="CH28" s="282" t="str">
        <f>IF(AR28&gt;0,AR28,"")</f>
        <v/>
      </c>
      <c r="CI28" s="282" t="s">
        <v>58</v>
      </c>
      <c r="CJ28" s="153" t="s">
        <v>58</v>
      </c>
      <c r="CK28" s="282" t="s">
        <v>58</v>
      </c>
    </row>
    <row r="29" spans="1:92" ht="14.4" hidden="1" x14ac:dyDescent="0.3">
      <c r="A29" s="284">
        <v>29</v>
      </c>
      <c r="B29" s="296" t="s">
        <v>181</v>
      </c>
      <c r="C29" s="153">
        <v>1</v>
      </c>
      <c r="D29" s="111">
        <f>IF(C29=1,1,0)</f>
        <v>1</v>
      </c>
      <c r="E29" s="295" t="s">
        <v>181</v>
      </c>
      <c r="F29">
        <v>1</v>
      </c>
      <c r="G29" s="292">
        <v>42870</v>
      </c>
      <c r="H29">
        <v>12</v>
      </c>
      <c r="I29" s="273">
        <v>0</v>
      </c>
      <c r="M29" s="292">
        <v>42869</v>
      </c>
      <c r="N29">
        <v>10</v>
      </c>
      <c r="O29" s="273">
        <v>0</v>
      </c>
      <c r="S29" s="292">
        <v>42873</v>
      </c>
      <c r="T29">
        <v>10</v>
      </c>
      <c r="U29" s="273">
        <v>0</v>
      </c>
      <c r="Y29" s="292">
        <v>42874</v>
      </c>
      <c r="Z29" s="300">
        <v>12</v>
      </c>
      <c r="AA29" s="273">
        <v>0</v>
      </c>
      <c r="AU29" s="141">
        <v>1</v>
      </c>
      <c r="AV29" s="153">
        <f>MAX(F29,L29,R29,X29,AD29,AJ29,AP29)</f>
        <v>1</v>
      </c>
      <c r="AW29" s="153" t="b">
        <f>AU29=AV29</f>
        <v>1</v>
      </c>
      <c r="AX29" s="303">
        <v>2.4300000000000002</v>
      </c>
      <c r="BD29" s="129">
        <f>67.544*AX29+88.788</f>
        <v>252.91991999999999</v>
      </c>
      <c r="BE29" s="153"/>
      <c r="BF29" s="153"/>
      <c r="BG29" s="153"/>
      <c r="BH29" s="290"/>
      <c r="BI29" s="153"/>
      <c r="BJ29" s="153" t="str">
        <f>IF(AND(ISBLANK(AX29),ISBLANK(BD29)),"NA",IF(ISBLANK(AX29),"h",IF(ISBLANK(BD29),"diam","both")))</f>
        <v>both</v>
      </c>
      <c r="BK29" s="153" t="str">
        <f>IF(AND(ISBLANK(AY29),ISBLANK(BE29)),"NA",IF(ISBLANK(AY29),"h",IF(ISBLANK(BE29),"diam","both")))</f>
        <v>NA</v>
      </c>
      <c r="BL29" s="153" t="str">
        <f>IF(AND(ISBLANK(AZ29),ISBLANK(BF29)),"NA",IF(ISBLANK(AZ29),"h",IF(ISBLANK(BF29),"diam","both")))</f>
        <v>NA</v>
      </c>
      <c r="BM29" s="153" t="str">
        <f>IF(AND(ISBLANK(BA29),ISBLANK(BG29)),"NA",IF(ISBLANK(BA29),"h",IF(ISBLANK(BG29),"diam","both")))</f>
        <v>NA</v>
      </c>
      <c r="BN29" s="153" t="str">
        <f>IF(AND(ISBLANK(BB29),ISBLANK(BH29)),"NA",IF(ISBLANK(BB29),"h",IF(ISBLANK(BH29),"diam","both")))</f>
        <v>NA</v>
      </c>
      <c r="BO29" s="153" t="str">
        <f>IF(ISBLANK(BC29),"NA","diam")</f>
        <v>NA</v>
      </c>
      <c r="BP29" s="153">
        <f>BD29*PI()*((AX29/2)^2)+BE29*PI()*((AY29/2)^2)+BF29*PI()*((AZ29/2)^2)+BG29*PI()*((BA29/2)^2)+BH29*PI()*((BB29/2)^2)+BI29*PI()*((BC29/2)^2)</f>
        <v>1172.9661097815222</v>
      </c>
      <c r="BQ29" s="153" t="str">
        <f>IF(AW29=TRUE,"ok","")</f>
        <v>ok</v>
      </c>
      <c r="BS29" s="300">
        <v>0</v>
      </c>
      <c r="BT29" s="289">
        <v>0</v>
      </c>
      <c r="BU29" s="289">
        <v>0</v>
      </c>
      <c r="BV29" s="289">
        <v>0</v>
      </c>
      <c r="BW29" s="289"/>
      <c r="BX29" s="289"/>
      <c r="BY29" s="283">
        <v>19</v>
      </c>
      <c r="BZ29" s="287">
        <v>42874</v>
      </c>
      <c r="CA29" s="287" t="s">
        <v>47</v>
      </c>
      <c r="CB29" s="282">
        <f>IF(H29&gt;0,H29,"")</f>
        <v>12</v>
      </c>
      <c r="CC29" s="282">
        <f>IF(N29&gt;0,N29,"")</f>
        <v>10</v>
      </c>
      <c r="CD29" s="282">
        <f>IF(T29&gt;0,T29,"")</f>
        <v>10</v>
      </c>
      <c r="CE29" s="282">
        <f>IF(Z29&gt;0,Z29,"")</f>
        <v>12</v>
      </c>
      <c r="CF29" s="282" t="str">
        <f>IF(AF29&gt;0,AF29,"")</f>
        <v/>
      </c>
      <c r="CG29" s="282" t="str">
        <f>IF(AL29&gt;0,AL29,"")</f>
        <v/>
      </c>
      <c r="CH29" s="282" t="str">
        <f>IF(AR29&gt;0,AR29,"")</f>
        <v/>
      </c>
      <c r="CI29" s="282">
        <v>12</v>
      </c>
      <c r="CJ29" s="287" t="s">
        <v>47</v>
      </c>
      <c r="CK29" s="282">
        <v>1</v>
      </c>
      <c r="CL29" s="302">
        <v>42875</v>
      </c>
      <c r="CN29" s="298" t="s">
        <v>182</v>
      </c>
    </row>
    <row r="30" spans="1:92" ht="14.4" hidden="1" x14ac:dyDescent="0.3">
      <c r="A30" s="284">
        <v>30</v>
      </c>
      <c r="B30" s="296" t="s">
        <v>199</v>
      </c>
      <c r="C30" s="153">
        <v>0</v>
      </c>
      <c r="D30" s="111">
        <f>IF(C30=1,1,0)</f>
        <v>0</v>
      </c>
      <c r="E30" s="295" t="s">
        <v>199</v>
      </c>
      <c r="K30" s="303" t="s">
        <v>199</v>
      </c>
      <c r="Q30" s="295" t="s">
        <v>191</v>
      </c>
      <c r="W30" s="345" t="s">
        <v>204</v>
      </c>
      <c r="AU30" s="141">
        <v>1</v>
      </c>
      <c r="AV30" s="153">
        <f>MAX(F30,L30,R30,X30,AD30,AJ30,AP30)</f>
        <v>0</v>
      </c>
      <c r="AW30" s="153" t="b">
        <f>AU30=AV30</f>
        <v>0</v>
      </c>
      <c r="AX30" s="303">
        <v>1.04</v>
      </c>
      <c r="BD30" s="129">
        <f>67.544*AX30+88.788</f>
        <v>159.03376</v>
      </c>
      <c r="BE30" s="153"/>
      <c r="BF30" s="153"/>
      <c r="BG30" s="153"/>
      <c r="BH30" s="290"/>
      <c r="BI30" s="153"/>
      <c r="BJ30" s="153" t="str">
        <f>IF(AND(ISBLANK(AX30),ISBLANK(BD30)),"NA",IF(ISBLANK(AX30),"h",IF(ISBLANK(BD30),"diam","both")))</f>
        <v>both</v>
      </c>
      <c r="BK30" s="153" t="str">
        <f>IF(AND(ISBLANK(AY30),ISBLANK(BE30)),"NA",IF(ISBLANK(AY30),"h",IF(ISBLANK(BE30),"diam","both")))</f>
        <v>NA</v>
      </c>
      <c r="BL30" s="153" t="str">
        <f>IF(AND(ISBLANK(AZ30),ISBLANK(BF30)),"NA",IF(ISBLANK(AZ30),"h",IF(ISBLANK(BF30),"diam","both")))</f>
        <v>NA</v>
      </c>
      <c r="BM30" s="153" t="str">
        <f>IF(AND(ISBLANK(BA30),ISBLANK(BG30)),"NA",IF(ISBLANK(BA30),"h",IF(ISBLANK(BG30),"diam","both")))</f>
        <v>NA</v>
      </c>
      <c r="BN30" s="153" t="str">
        <f>IF(AND(ISBLANK(BB30),ISBLANK(BH30)),"NA",IF(ISBLANK(BB30),"h",IF(ISBLANK(BH30),"diam","both")))</f>
        <v>NA</v>
      </c>
      <c r="BO30" s="153" t="str">
        <f>IF(ISBLANK(BC30),"NA","diam")</f>
        <v>NA</v>
      </c>
      <c r="BP30" s="153">
        <f>BD30*PI()*((AX30/2)^2)+BE30*PI()*((AY30/2)^2)+BF30*PI()*((AZ30/2)^2)+BG30*PI()*((BA30/2)^2)+BH30*PI()*((BB30/2)^2)+BI30*PI()*((BC30/2)^2)</f>
        <v>135.09705658080134</v>
      </c>
      <c r="BQ30" s="153" t="s">
        <v>47</v>
      </c>
      <c r="BS30" s="300">
        <v>0</v>
      </c>
      <c r="BT30" s="289">
        <v>0</v>
      </c>
      <c r="BU30" s="289">
        <v>0</v>
      </c>
      <c r="BV30" s="289">
        <v>0</v>
      </c>
      <c r="BW30" s="289"/>
      <c r="BX30" s="289"/>
      <c r="BZ30" s="153" t="s">
        <v>58</v>
      </c>
      <c r="CA30" s="153" t="s">
        <v>58</v>
      </c>
      <c r="CB30" s="282" t="str">
        <f>IF(H30&gt;0,H30,"")</f>
        <v/>
      </c>
      <c r="CC30" s="282" t="str">
        <f>IF(N30&gt;0,N30,"")</f>
        <v/>
      </c>
      <c r="CD30" s="282" t="str">
        <f>IF(T30&gt;0,T30,"")</f>
        <v/>
      </c>
      <c r="CE30" s="282" t="str">
        <f>IF(Z30&gt;0,Z30,"")</f>
        <v/>
      </c>
      <c r="CF30" s="282" t="str">
        <f>IF(AF30&gt;0,AF30,"")</f>
        <v/>
      </c>
      <c r="CG30" s="282" t="str">
        <f>IF(AL30&gt;0,AL30,"")</f>
        <v/>
      </c>
      <c r="CH30" s="282" t="str">
        <f>IF(AR30&gt;0,AR30,"")</f>
        <v/>
      </c>
      <c r="CI30" s="282" t="s">
        <v>58</v>
      </c>
      <c r="CJ30" s="153" t="s">
        <v>58</v>
      </c>
      <c r="CK30" s="282" t="s">
        <v>58</v>
      </c>
      <c r="CN30" s="298" t="s">
        <v>182</v>
      </c>
    </row>
    <row r="31" spans="1:92" ht="14.4" hidden="1" x14ac:dyDescent="0.3">
      <c r="A31" s="284">
        <v>31</v>
      </c>
      <c r="B31" s="296" t="s">
        <v>199</v>
      </c>
      <c r="C31" s="153">
        <v>0</v>
      </c>
      <c r="D31" s="111">
        <f>IF(C31=1,1,0)</f>
        <v>0</v>
      </c>
      <c r="E31" s="295" t="s">
        <v>199</v>
      </c>
      <c r="F31">
        <v>2</v>
      </c>
      <c r="K31" s="291" t="s">
        <v>238</v>
      </c>
      <c r="L31">
        <v>2</v>
      </c>
      <c r="Q31" s="295" t="s">
        <v>191</v>
      </c>
      <c r="R31">
        <v>2</v>
      </c>
      <c r="W31" s="295" t="s">
        <v>191</v>
      </c>
      <c r="AU31" s="141">
        <v>2</v>
      </c>
      <c r="AV31" s="153">
        <f>MAX(F31,L31,R31,X31,AD31,AJ31,AP31)</f>
        <v>2</v>
      </c>
      <c r="AW31" s="153" t="b">
        <f>AU31=AV31</f>
        <v>1</v>
      </c>
      <c r="AX31" s="303">
        <v>1.92</v>
      </c>
      <c r="AY31" s="291">
        <v>1.32</v>
      </c>
      <c r="BD31" s="129">
        <f>67.544*AX31+88.788</f>
        <v>218.47247999999996</v>
      </c>
      <c r="BE31" s="129">
        <f>67.544*AY31+88.788</f>
        <v>177.94607999999999</v>
      </c>
      <c r="BF31" s="153"/>
      <c r="BG31" s="153"/>
      <c r="BH31" s="290"/>
      <c r="BI31" s="153"/>
      <c r="BJ31" s="153" t="str">
        <f>IF(AND(ISBLANK(AX31),ISBLANK(BD31)),"NA",IF(ISBLANK(AX31),"h",IF(ISBLANK(BD31),"diam","both")))</f>
        <v>both</v>
      </c>
      <c r="BK31" s="153" t="str">
        <f>IF(AND(ISBLANK(AY31),ISBLANK(BE31)),"NA",IF(ISBLANK(AY31),"h",IF(ISBLANK(BE31),"diam","both")))</f>
        <v>both</v>
      </c>
      <c r="BL31" s="153" t="str">
        <f>IF(AND(ISBLANK(AZ31),ISBLANK(BF31)),"NA",IF(ISBLANK(AZ31),"h",IF(ISBLANK(BF31),"diam","both")))</f>
        <v>NA</v>
      </c>
      <c r="BM31" s="153" t="str">
        <f>IF(AND(ISBLANK(BA31),ISBLANK(BG31)),"NA",IF(ISBLANK(BA31),"h",IF(ISBLANK(BG31),"diam","both")))</f>
        <v>NA</v>
      </c>
      <c r="BN31" s="153" t="str">
        <f>IF(AND(ISBLANK(BB31),ISBLANK(BH31)),"NA",IF(ISBLANK(BB31),"h",IF(ISBLANK(BH31),"diam","both")))</f>
        <v>NA</v>
      </c>
      <c r="BO31" s="153" t="str">
        <f>IF(ISBLANK(BC31),"NA","diam")</f>
        <v>NA</v>
      </c>
      <c r="BP31" s="153">
        <f>BD31*PI()*((AX31/2)^2)+BE31*PI()*((AY31/2)^2)+BF31*PI()*((AZ31/2)^2)+BG31*PI()*((BA31/2)^2)+BH31*PI()*((BB31/2)^2)+BI31*PI()*((BC31/2)^2)</f>
        <v>876.05683052831387</v>
      </c>
      <c r="BQ31" s="153" t="str">
        <f>IF(AW31=TRUE,"ok","")</f>
        <v>ok</v>
      </c>
      <c r="BS31" s="300">
        <v>0</v>
      </c>
      <c r="BT31" s="289">
        <v>0</v>
      </c>
      <c r="BU31" s="289">
        <v>0</v>
      </c>
      <c r="BV31" s="289">
        <v>0</v>
      </c>
      <c r="BW31" s="289"/>
      <c r="BX31" s="289"/>
      <c r="BZ31" s="153" t="s">
        <v>58</v>
      </c>
      <c r="CA31" s="153" t="s">
        <v>58</v>
      </c>
      <c r="CB31" s="282" t="str">
        <f>IF(H31&gt;0,H31,"")</f>
        <v/>
      </c>
      <c r="CC31" s="282" t="str">
        <f>IF(N31&gt;0,N31,"")</f>
        <v/>
      </c>
      <c r="CD31" s="282" t="str">
        <f>IF(T31&gt;0,T31,"")</f>
        <v/>
      </c>
      <c r="CE31" s="282" t="str">
        <f>IF(Z31&gt;0,Z31,"")</f>
        <v/>
      </c>
      <c r="CF31" s="282" t="str">
        <f>IF(AF31&gt;0,AF31,"")</f>
        <v/>
      </c>
      <c r="CG31" s="282" t="str">
        <f>IF(AL31&gt;0,AL31,"")</f>
        <v/>
      </c>
      <c r="CH31" s="282" t="str">
        <f>IF(AR31&gt;0,AR31,"")</f>
        <v/>
      </c>
      <c r="CI31" s="282" t="s">
        <v>58</v>
      </c>
      <c r="CJ31" s="153" t="s">
        <v>58</v>
      </c>
      <c r="CK31" s="282" t="s">
        <v>58</v>
      </c>
      <c r="CN31" s="298" t="s">
        <v>182</v>
      </c>
    </row>
    <row r="32" spans="1:92" ht="14.4" hidden="1" x14ac:dyDescent="0.3">
      <c r="A32" s="284">
        <v>33</v>
      </c>
      <c r="B32" s="296" t="s">
        <v>181</v>
      </c>
      <c r="C32" s="153">
        <v>1</v>
      </c>
      <c r="D32" s="111">
        <f>IF(C32=1,1,0)</f>
        <v>1</v>
      </c>
      <c r="E32" s="295" t="s">
        <v>181</v>
      </c>
      <c r="F32">
        <v>2</v>
      </c>
      <c r="G32" s="292">
        <v>42872</v>
      </c>
      <c r="H32">
        <v>25</v>
      </c>
      <c r="I32" s="273">
        <v>0</v>
      </c>
      <c r="M32" s="292">
        <v>42872</v>
      </c>
      <c r="N32">
        <v>18</v>
      </c>
      <c r="O32" s="273">
        <v>0</v>
      </c>
      <c r="S32" s="292">
        <v>42875</v>
      </c>
      <c r="T32">
        <v>18</v>
      </c>
      <c r="U32" s="273">
        <v>0</v>
      </c>
      <c r="Y32" s="292">
        <v>42877</v>
      </c>
      <c r="Z32" s="300">
        <v>14</v>
      </c>
      <c r="AA32" s="212">
        <v>0</v>
      </c>
      <c r="AU32" s="141">
        <v>2</v>
      </c>
      <c r="AV32" s="153">
        <f>MAX(F32,L32,R32,X32,AD32,AJ32,AP32)</f>
        <v>2</v>
      </c>
      <c r="AW32" s="153" t="b">
        <f>AU32=AV32</f>
        <v>1</v>
      </c>
      <c r="AX32" s="303">
        <v>2.36</v>
      </c>
      <c r="AY32" s="291">
        <v>2.14</v>
      </c>
      <c r="BD32" s="129">
        <f>67.544*AX32+88.788</f>
        <v>248.19183999999996</v>
      </c>
      <c r="BE32" s="129">
        <f>67.544*AY32+88.788</f>
        <v>233.33215999999999</v>
      </c>
      <c r="BF32" s="153"/>
      <c r="BG32" s="153"/>
      <c r="BH32" s="290"/>
      <c r="BI32" s="153"/>
      <c r="BJ32" s="153" t="str">
        <f>IF(AND(ISBLANK(AX32),ISBLANK(BD32)),"NA",IF(ISBLANK(AX32),"h",IF(ISBLANK(BD32),"diam","both")))</f>
        <v>both</v>
      </c>
      <c r="BK32" s="153" t="str">
        <f>IF(AND(ISBLANK(AY32),ISBLANK(BE32)),"NA",IF(ISBLANK(AY32),"h",IF(ISBLANK(BE32),"diam","both")))</f>
        <v>both</v>
      </c>
      <c r="BL32" s="153" t="str">
        <f>IF(AND(ISBLANK(AZ32),ISBLANK(BF32)),"NA",IF(ISBLANK(AZ32),"h",IF(ISBLANK(BF32),"diam","both")))</f>
        <v>NA</v>
      </c>
      <c r="BM32" s="153" t="str">
        <f>IF(AND(ISBLANK(BA32),ISBLANK(BG32)),"NA",IF(ISBLANK(BA32),"h",IF(ISBLANK(BG32),"diam","both")))</f>
        <v>NA</v>
      </c>
      <c r="BN32" s="153" t="str">
        <f>IF(AND(ISBLANK(BB32),ISBLANK(BH32)),"NA",IF(ISBLANK(BB32),"h",IF(ISBLANK(BH32),"diam","both")))</f>
        <v>NA</v>
      </c>
      <c r="BO32" s="153" t="str">
        <f>IF(ISBLANK(BC32),"NA","diam")</f>
        <v>NA</v>
      </c>
      <c r="BP32" s="153">
        <f>BD32*PI()*((AX32/2)^2)+BE32*PI()*((AY32/2)^2)+BF32*PI()*((AZ32/2)^2)+BG32*PI()*((BA32/2)^2)+BH32*PI()*((BB32/2)^2)+BI32*PI()*((BC32/2)^2)</f>
        <v>1924.9301846886892</v>
      </c>
      <c r="BQ32" s="153" t="str">
        <f>IF(AW32=TRUE,"ok","")</f>
        <v>ok</v>
      </c>
      <c r="BS32" s="300">
        <v>0</v>
      </c>
      <c r="BT32" s="289">
        <v>0</v>
      </c>
      <c r="BU32" s="289">
        <v>0</v>
      </c>
      <c r="BV32" s="289">
        <v>0</v>
      </c>
      <c r="BW32" s="289"/>
      <c r="BX32" s="289"/>
      <c r="BY32" s="283">
        <v>22</v>
      </c>
      <c r="BZ32" s="287">
        <v>42877</v>
      </c>
      <c r="CA32" s="287" t="s">
        <v>47</v>
      </c>
      <c r="CB32" s="282">
        <f>IF(H32&gt;0,H32,"")</f>
        <v>25</v>
      </c>
      <c r="CC32" s="282">
        <f>IF(N32&gt;0,N32,"")</f>
        <v>18</v>
      </c>
      <c r="CD32" s="282">
        <f>IF(T32&gt;0,T32,"")</f>
        <v>18</v>
      </c>
      <c r="CE32" s="282">
        <f>IF(Z32&gt;0,Z32,"")</f>
        <v>14</v>
      </c>
      <c r="CF32" s="282" t="str">
        <f>IF(AF32&gt;0,AF32,"")</f>
        <v/>
      </c>
      <c r="CG32" s="282" t="str">
        <f>IF(AL32&gt;0,AL32,"")</f>
        <v/>
      </c>
      <c r="CH32" s="282" t="str">
        <f>IF(AR32&gt;0,AR32,"")</f>
        <v/>
      </c>
      <c r="CI32" s="282">
        <v>14</v>
      </c>
      <c r="CJ32" s="287" t="s">
        <v>47</v>
      </c>
      <c r="CK32" s="282">
        <v>1</v>
      </c>
      <c r="CL32" s="302">
        <v>42875</v>
      </c>
      <c r="CN32" s="298" t="s">
        <v>182</v>
      </c>
    </row>
    <row r="33" spans="1:92" ht="14.4" hidden="1" x14ac:dyDescent="0.3">
      <c r="A33" s="284">
        <v>34</v>
      </c>
      <c r="B33" s="296" t="s">
        <v>199</v>
      </c>
      <c r="C33" s="153">
        <v>0</v>
      </c>
      <c r="D33" s="111">
        <f>IF(C33=1,1,0)</f>
        <v>0</v>
      </c>
      <c r="E33" s="295" t="s">
        <v>90</v>
      </c>
      <c r="K33" s="291" t="s">
        <v>199</v>
      </c>
      <c r="Q33" s="303" t="s">
        <v>191</v>
      </c>
      <c r="W33" s="295" t="s">
        <v>199</v>
      </c>
      <c r="AA33" s="212"/>
      <c r="AU33" s="141">
        <v>1</v>
      </c>
      <c r="AV33" s="153">
        <f>MAX(F33,L33,R33,X33,AD33,AJ33,AP33)</f>
        <v>0</v>
      </c>
      <c r="AW33" s="153" t="b">
        <f>AU33=AV33</f>
        <v>0</v>
      </c>
      <c r="AX33" s="303">
        <v>1.51</v>
      </c>
      <c r="BD33" s="129">
        <f>67.544*AX33+88.788</f>
        <v>190.77943999999999</v>
      </c>
      <c r="BE33" s="153"/>
      <c r="BF33" s="153"/>
      <c r="BG33" s="153"/>
      <c r="BH33" s="290"/>
      <c r="BI33" s="153"/>
      <c r="BJ33" s="153" t="str">
        <f>IF(AND(ISBLANK(AX33),ISBLANK(BD33)),"NA",IF(ISBLANK(AX33),"h",IF(ISBLANK(BD33),"diam","both")))</f>
        <v>both</v>
      </c>
      <c r="BK33" s="153" t="str">
        <f>IF(AND(ISBLANK(AY33),ISBLANK(BE33)),"NA",IF(ISBLANK(AY33),"h",IF(ISBLANK(BE33),"diam","both")))</f>
        <v>NA</v>
      </c>
      <c r="BL33" s="153" t="str">
        <f>IF(AND(ISBLANK(AZ33),ISBLANK(BF33)),"NA",IF(ISBLANK(AZ33),"h",IF(ISBLANK(BF33),"diam","both")))</f>
        <v>NA</v>
      </c>
      <c r="BM33" s="153" t="str">
        <f>IF(AND(ISBLANK(BA33),ISBLANK(BG33)),"NA",IF(ISBLANK(BA33),"h",IF(ISBLANK(BG33),"diam","both")))</f>
        <v>NA</v>
      </c>
      <c r="BN33" s="153" t="str">
        <f>IF(AND(ISBLANK(BB33),ISBLANK(BH33)),"NA",IF(ISBLANK(BB33),"h",IF(ISBLANK(BH33),"diam","both")))</f>
        <v>NA</v>
      </c>
      <c r="BO33" s="153" t="str">
        <f>IF(ISBLANK(BC33),"NA","diam")</f>
        <v>NA</v>
      </c>
      <c r="BP33" s="153">
        <f>BD33*PI()*((AX33/2)^2)+BE33*PI()*((AY33/2)^2)+BF33*PI()*((AZ33/2)^2)+BG33*PI()*((BA33/2)^2)+BH33*PI()*((BB33/2)^2)+BI33*PI()*((BC33/2)^2)</f>
        <v>341.64521746336459</v>
      </c>
      <c r="BQ33" s="153" t="s">
        <v>47</v>
      </c>
      <c r="BS33" s="300">
        <v>0</v>
      </c>
      <c r="BT33" s="289">
        <v>0</v>
      </c>
      <c r="BU33" s="289">
        <v>0</v>
      </c>
      <c r="BV33" s="289">
        <v>0</v>
      </c>
      <c r="BW33" s="289"/>
      <c r="BX33" s="289"/>
      <c r="BZ33" s="153" t="s">
        <v>58</v>
      </c>
      <c r="CA33" s="153" t="s">
        <v>58</v>
      </c>
      <c r="CB33" s="282" t="str">
        <f>IF(H33&gt;0,H33,"")</f>
        <v/>
      </c>
      <c r="CC33" s="282" t="str">
        <f>IF(N33&gt;0,N33,"")</f>
        <v/>
      </c>
      <c r="CD33" s="282" t="str">
        <f>IF(T33&gt;0,T33,"")</f>
        <v/>
      </c>
      <c r="CE33" s="282" t="str">
        <f>IF(Z33&gt;0,Z33,"")</f>
        <v/>
      </c>
      <c r="CF33" s="282" t="str">
        <f>IF(AF33&gt;0,AF33,"")</f>
        <v/>
      </c>
      <c r="CG33" s="282" t="str">
        <f>IF(AL33&gt;0,AL33,"")</f>
        <v/>
      </c>
      <c r="CH33" s="282" t="str">
        <f>IF(AR33&gt;0,AR33,"")</f>
        <v/>
      </c>
      <c r="CI33" s="282" t="s">
        <v>58</v>
      </c>
      <c r="CJ33" s="153" t="s">
        <v>58</v>
      </c>
      <c r="CK33" s="282" t="s">
        <v>58</v>
      </c>
      <c r="CN33" s="298" t="s">
        <v>182</v>
      </c>
    </row>
    <row r="34" spans="1:92" s="185" customFormat="1" ht="14.4" hidden="1" x14ac:dyDescent="0.3">
      <c r="A34" s="313">
        <v>35</v>
      </c>
      <c r="B34" s="350" t="s">
        <v>181</v>
      </c>
      <c r="C34" s="309">
        <v>1</v>
      </c>
      <c r="D34" s="111">
        <f>IF(C34=1,1,0)</f>
        <v>1</v>
      </c>
      <c r="E34" s="327" t="s">
        <v>190</v>
      </c>
      <c r="F34" s="185">
        <v>1</v>
      </c>
      <c r="I34" s="197"/>
      <c r="J34" s="313"/>
      <c r="O34" s="197"/>
      <c r="P34" s="313"/>
      <c r="U34" s="197"/>
      <c r="V34" s="313"/>
      <c r="AA34" s="197"/>
      <c r="AB34" s="313"/>
      <c r="AG34" s="197"/>
      <c r="AH34" s="313"/>
      <c r="AN34" s="313"/>
      <c r="AT34" s="313"/>
      <c r="AU34" s="267">
        <v>1</v>
      </c>
      <c r="AV34" s="153">
        <f>MAX(F34,L34,R34,X34,AD34,AJ34,AP34)</f>
        <v>1</v>
      </c>
      <c r="AW34" s="153" t="b">
        <f>AU34=AV34</f>
        <v>1</v>
      </c>
      <c r="AX34" s="327">
        <v>2.17</v>
      </c>
      <c r="BB34" s="114"/>
      <c r="BC34" s="284"/>
      <c r="BD34" s="129">
        <f>67.544*AX34+88.788</f>
        <v>235.35847999999999</v>
      </c>
      <c r="BE34" s="105"/>
      <c r="BF34" s="105"/>
      <c r="BG34" s="153"/>
      <c r="BH34" s="311"/>
      <c r="BI34" s="153"/>
      <c r="BJ34" s="153" t="str">
        <f>IF(AND(ISBLANK(AX34),ISBLANK(BD34)),"NA",IF(ISBLANK(AX34),"h",IF(ISBLANK(BD34),"diam","both")))</f>
        <v>both</v>
      </c>
      <c r="BK34" s="153" t="str">
        <f>IF(AND(ISBLANK(AY34),ISBLANK(BE34)),"NA",IF(ISBLANK(AY34),"h",IF(ISBLANK(BE34),"diam","both")))</f>
        <v>NA</v>
      </c>
      <c r="BL34" s="153" t="str">
        <f>IF(AND(ISBLANK(AZ34),ISBLANK(BF34)),"NA",IF(ISBLANK(AZ34),"h",IF(ISBLANK(BF34),"diam","both")))</f>
        <v>NA</v>
      </c>
      <c r="BM34" s="153" t="str">
        <f>IF(AND(ISBLANK(BA34),ISBLANK(BG34)),"NA",IF(ISBLANK(BA34),"h",IF(ISBLANK(BG34),"diam","both")))</f>
        <v>NA</v>
      </c>
      <c r="BN34" s="153" t="str">
        <f>IF(AND(ISBLANK(BB34),ISBLANK(BH34)),"NA",IF(ISBLANK(BB34),"h",IF(ISBLANK(BH34),"diam","both")))</f>
        <v>NA</v>
      </c>
      <c r="BO34" s="153" t="str">
        <f>IF(ISBLANK(BC34),"NA","diam")</f>
        <v>NA</v>
      </c>
      <c r="BP34" s="153">
        <f>BD34*PI()*((AX34/2)^2)+BE34*PI()*((AY34/2)^2)+BF34*PI()*((AZ34/2)^2)+BG34*PI()*((BA34/2)^2)+BH34*PI()*((BB34/2)^2)+BI34*PI()*((BC34/2)^2)</f>
        <v>870.44072033006569</v>
      </c>
      <c r="BQ34" s="153" t="str">
        <f>IF(AW34=TRUE,"ok","")</f>
        <v>ok</v>
      </c>
      <c r="BR34" s="153"/>
      <c r="BS34" s="310">
        <v>0</v>
      </c>
      <c r="BT34" s="309">
        <v>0</v>
      </c>
      <c r="BU34" s="309">
        <v>0</v>
      </c>
      <c r="BV34" s="309">
        <v>0</v>
      </c>
      <c r="BW34" s="309"/>
      <c r="BX34" s="309"/>
      <c r="BY34" s="308"/>
      <c r="BZ34" s="153" t="s">
        <v>58</v>
      </c>
      <c r="CA34" s="153" t="s">
        <v>108</v>
      </c>
      <c r="CB34" s="282" t="str">
        <f>IF(H34&gt;0,H34,"")</f>
        <v/>
      </c>
      <c r="CC34" s="282" t="str">
        <f>IF(N34&gt;0,N34,"")</f>
        <v/>
      </c>
      <c r="CD34" s="282" t="str">
        <f>IF(T34&gt;0,T34,"")</f>
        <v/>
      </c>
      <c r="CE34" s="282" t="str">
        <f>IF(Z34&gt;0,Z34,"")</f>
        <v/>
      </c>
      <c r="CF34" s="282" t="str">
        <f>IF(AF34&gt;0,AF34,"")</f>
        <v/>
      </c>
      <c r="CG34" s="282" t="str">
        <f>IF(AL34&gt;0,AL34,"")</f>
        <v/>
      </c>
      <c r="CH34" s="282" t="str">
        <f>IF(AR34&gt;0,AR34,"")</f>
        <v/>
      </c>
      <c r="CI34" s="282" t="s">
        <v>58</v>
      </c>
      <c r="CJ34" s="153" t="s">
        <v>108</v>
      </c>
      <c r="CK34" s="282">
        <v>1</v>
      </c>
      <c r="CL34" s="307">
        <v>42858</v>
      </c>
      <c r="CM34" s="326"/>
      <c r="CN34" s="305" t="s">
        <v>182</v>
      </c>
    </row>
    <row r="35" spans="1:92" ht="14.4" hidden="1" x14ac:dyDescent="0.3">
      <c r="A35" s="284">
        <v>36</v>
      </c>
      <c r="B35" s="296" t="s">
        <v>181</v>
      </c>
      <c r="C35" s="153">
        <v>1</v>
      </c>
      <c r="D35" s="111">
        <f>IF(C35=1,1,0)</f>
        <v>1</v>
      </c>
      <c r="E35" s="295" t="s">
        <v>181</v>
      </c>
      <c r="F35">
        <v>4</v>
      </c>
      <c r="G35" s="292">
        <v>42870</v>
      </c>
      <c r="H35">
        <v>45</v>
      </c>
      <c r="I35" s="273">
        <v>0</v>
      </c>
      <c r="M35" s="292">
        <v>42866</v>
      </c>
      <c r="N35">
        <v>45</v>
      </c>
      <c r="O35" s="273">
        <v>0</v>
      </c>
      <c r="S35" s="292"/>
      <c r="W35"/>
      <c r="AC35"/>
      <c r="AU35" s="141">
        <v>4</v>
      </c>
      <c r="AV35" s="153">
        <f>MAX(F35,L35,R35,X35,AD35,AJ35,AP35)</f>
        <v>4</v>
      </c>
      <c r="AW35" s="153" t="b">
        <f>AU35=AV35</f>
        <v>1</v>
      </c>
      <c r="AX35" s="295">
        <v>1.87</v>
      </c>
      <c r="AY35" s="291">
        <v>1.82</v>
      </c>
      <c r="AZ35" s="291">
        <v>2.11</v>
      </c>
      <c r="BA35" s="291">
        <v>2.14</v>
      </c>
      <c r="BB35" s="291"/>
      <c r="BC35" s="333"/>
      <c r="BD35" s="129">
        <f>67.544*AX35+88.788</f>
        <v>215.09528</v>
      </c>
      <c r="BE35" s="129">
        <f>67.544*AY35+88.788</f>
        <v>211.71807999999999</v>
      </c>
      <c r="BF35" s="129">
        <f>67.544*AZ35+88.788</f>
        <v>231.30583999999999</v>
      </c>
      <c r="BG35" s="129">
        <f>67.544*BA35+88.788</f>
        <v>233.33215999999999</v>
      </c>
      <c r="BH35" s="290"/>
      <c r="BI35" s="153"/>
      <c r="BJ35" s="153" t="str">
        <f>IF(AND(ISBLANK(AX35),ISBLANK(BD35)),"NA",IF(ISBLANK(AX35),"h",IF(ISBLANK(BD35),"diam","both")))</f>
        <v>both</v>
      </c>
      <c r="BK35" s="153" t="str">
        <f>IF(AND(ISBLANK(AY35),ISBLANK(BE35)),"NA",IF(ISBLANK(AY35),"h",IF(ISBLANK(BE35),"diam","both")))</f>
        <v>both</v>
      </c>
      <c r="BL35" s="153" t="str">
        <f>IF(AND(ISBLANK(AZ35),ISBLANK(BF35)),"NA",IF(ISBLANK(AZ35),"h",IF(ISBLANK(BF35),"diam","both")))</f>
        <v>both</v>
      </c>
      <c r="BM35" s="153" t="str">
        <f>IF(AND(ISBLANK(BA35),ISBLANK(BG35)),"NA",IF(ISBLANK(BA35),"h",IF(ISBLANK(BG35),"diam","both")))</f>
        <v>both</v>
      </c>
      <c r="BN35" s="153" t="str">
        <f>IF(AND(ISBLANK(BB35),ISBLANK(BH35)),"NA",IF(ISBLANK(BB35),"h",IF(ISBLANK(BH35),"diam","both")))</f>
        <v>NA</v>
      </c>
      <c r="BO35" s="153" t="str">
        <f>IF(ISBLANK(BC35),"NA","diam")</f>
        <v>NA</v>
      </c>
      <c r="BP35" s="153">
        <f>BD35*PI()*((AX35/2)^2)+BE35*PI()*((AY35/2)^2)+BF35*PI()*((AZ35/2)^2)+BG35*PI()*((BA35/2)^2)+BH35*PI()*((BB35/2)^2)+BI35*PI()*((BC35/2)^2)</f>
        <v>2789.5978865177249</v>
      </c>
      <c r="BQ35" s="153" t="str">
        <f>IF(AW35=TRUE,"ok","")</f>
        <v>ok</v>
      </c>
      <c r="BS35" s="300">
        <v>0</v>
      </c>
      <c r="BT35" s="289">
        <v>0</v>
      </c>
      <c r="BU35" s="289">
        <v>0</v>
      </c>
      <c r="BV35" s="289">
        <v>0</v>
      </c>
      <c r="BW35" s="289"/>
      <c r="BX35" s="289"/>
      <c r="BY35" s="288">
        <v>42870</v>
      </c>
      <c r="BZ35" s="287">
        <v>42870</v>
      </c>
      <c r="CA35" s="287" t="s">
        <v>47</v>
      </c>
      <c r="CB35" s="282">
        <f>IF(H35&gt;0,H35,"")</f>
        <v>45</v>
      </c>
      <c r="CC35" s="282">
        <f>IF(N35&gt;0,N35,"")</f>
        <v>45</v>
      </c>
      <c r="CD35" s="282" t="str">
        <f>IF(T35&gt;0,T35,"")</f>
        <v/>
      </c>
      <c r="CE35" s="282" t="str">
        <f>IF(Z35&gt;0,Z35,"")</f>
        <v/>
      </c>
      <c r="CF35" s="282" t="str">
        <f>IF(AF35&gt;0,AF35,"")</f>
        <v/>
      </c>
      <c r="CG35" s="282" t="str">
        <f>IF(AL35&gt;0,AL35,"")</f>
        <v/>
      </c>
      <c r="CH35" s="282" t="str">
        <f>IF(AR35&gt;0,AR35,"")</f>
        <v/>
      </c>
      <c r="CI35" s="282">
        <v>45</v>
      </c>
      <c r="CJ35" s="287" t="s">
        <v>47</v>
      </c>
      <c r="CK35" s="282">
        <v>1</v>
      </c>
      <c r="CL35" s="302">
        <v>42867</v>
      </c>
      <c r="CM35" s="286" t="s">
        <v>296</v>
      </c>
      <c r="CN35" s="299" t="s">
        <v>182</v>
      </c>
    </row>
    <row r="36" spans="1:92" ht="14.4" hidden="1" x14ac:dyDescent="0.3">
      <c r="A36" s="284">
        <v>37</v>
      </c>
      <c r="B36" s="317" t="s">
        <v>181</v>
      </c>
      <c r="C36" s="289">
        <v>1</v>
      </c>
      <c r="D36" s="111">
        <f>IF(C36=1,1,0)</f>
        <v>1</v>
      </c>
      <c r="E36" s="295" t="s">
        <v>90</v>
      </c>
      <c r="F36" s="294"/>
      <c r="Q36" s="291" t="s">
        <v>90</v>
      </c>
      <c r="R36" s="294"/>
      <c r="W36" s="294" t="s">
        <v>190</v>
      </c>
      <c r="Y36" s="292">
        <v>42877</v>
      </c>
      <c r="Z36">
        <v>4</v>
      </c>
      <c r="AA36" s="273">
        <v>0</v>
      </c>
      <c r="AC36"/>
      <c r="AE36" s="292">
        <v>42875</v>
      </c>
      <c r="AF36">
        <v>2</v>
      </c>
      <c r="AG36" s="273">
        <v>1</v>
      </c>
      <c r="AL36">
        <v>2</v>
      </c>
      <c r="AM36">
        <v>2</v>
      </c>
      <c r="AR36">
        <v>2</v>
      </c>
      <c r="AS36">
        <v>2</v>
      </c>
      <c r="AT36" s="284">
        <v>0</v>
      </c>
      <c r="AU36" s="141">
        <v>1</v>
      </c>
      <c r="AV36" s="153">
        <f>MAX(F36,L36,R36,X36,AD36,AJ36,AP36)</f>
        <v>0</v>
      </c>
      <c r="AW36" s="153" t="b">
        <f>AU36=AV36</f>
        <v>0</v>
      </c>
      <c r="AX36" s="295">
        <v>2.0099999999999998</v>
      </c>
      <c r="BD36" s="153">
        <v>240</v>
      </c>
      <c r="BE36" s="153"/>
      <c r="BF36" s="153"/>
      <c r="BG36" s="153"/>
      <c r="BH36" s="290"/>
      <c r="BI36" s="153"/>
      <c r="BJ36" s="153" t="str">
        <f>IF(AND(ISBLANK(AX36),ISBLANK(BD36)),"NA",IF(ISBLANK(AX36),"h",IF(ISBLANK(BD36),"diam","both")))</f>
        <v>both</v>
      </c>
      <c r="BK36" s="153" t="str">
        <f>IF(AND(ISBLANK(AY36),ISBLANK(BE36)),"NA",IF(ISBLANK(AY36),"h",IF(ISBLANK(BE36),"diam","both")))</f>
        <v>NA</v>
      </c>
      <c r="BL36" s="153" t="str">
        <f>IF(AND(ISBLANK(AZ36),ISBLANK(BF36)),"NA",IF(ISBLANK(AZ36),"h",IF(ISBLANK(BF36),"diam","both")))</f>
        <v>NA</v>
      </c>
      <c r="BM36" s="153" t="str">
        <f>IF(AND(ISBLANK(BA36),ISBLANK(BG36)),"NA",IF(ISBLANK(BA36),"h",IF(ISBLANK(BG36),"diam","both")))</f>
        <v>NA</v>
      </c>
      <c r="BN36" s="153" t="str">
        <f>IF(AND(ISBLANK(BB36),ISBLANK(BH36)),"NA",IF(ISBLANK(BB36),"h",IF(ISBLANK(BH36),"diam","both")))</f>
        <v>NA</v>
      </c>
      <c r="BO36" s="153" t="str">
        <f>IF(ISBLANK(BC36),"NA","diam")</f>
        <v>NA</v>
      </c>
      <c r="BP36" s="153">
        <f>BD36*PI()*((AX36/2)^2)+BE36*PI()*((AY36/2)^2)+BF36*PI()*((AZ36/2)^2)+BG36*PI()*((BA36/2)^2)+BH36*PI()*((BB36/2)^2)+BI36*PI()*((BC36/2)^2)</f>
        <v>761.54090878608713</v>
      </c>
      <c r="BQ36" s="153" t="s">
        <v>47</v>
      </c>
      <c r="BS36" s="300">
        <v>0</v>
      </c>
      <c r="BT36" s="289">
        <v>0</v>
      </c>
      <c r="BU36" s="289">
        <v>0</v>
      </c>
      <c r="BV36" s="289">
        <v>0</v>
      </c>
      <c r="BW36" s="289"/>
      <c r="BX36" s="289"/>
      <c r="BY36" s="288">
        <v>42875</v>
      </c>
      <c r="BZ36" s="287">
        <v>42875</v>
      </c>
      <c r="CA36" s="287" t="s">
        <v>47</v>
      </c>
      <c r="CB36" s="282" t="str">
        <f>IF(H36&gt;0,H36,"")</f>
        <v/>
      </c>
      <c r="CC36" s="282" t="str">
        <f>IF(N36&gt;0,N36,"")</f>
        <v/>
      </c>
      <c r="CD36" s="282" t="str">
        <f>IF(T36&gt;0,T36,"")</f>
        <v/>
      </c>
      <c r="CE36" s="282">
        <f>IF(Z36&gt;0,Z36,"")</f>
        <v>4</v>
      </c>
      <c r="CF36" s="282">
        <f>IF(AF36&gt;0,AF36,"")</f>
        <v>2</v>
      </c>
      <c r="CG36" s="282">
        <f>IF(AL36&gt;0,AL36,"")</f>
        <v>2</v>
      </c>
      <c r="CH36" s="282">
        <f>IF(AR36&gt;0,AR36,"")</f>
        <v>2</v>
      </c>
      <c r="CI36" s="282">
        <v>2</v>
      </c>
      <c r="CJ36" s="287" t="s">
        <v>47</v>
      </c>
      <c r="CK36" s="282">
        <v>0</v>
      </c>
    </row>
    <row r="37" spans="1:92" ht="14.4" hidden="1" x14ac:dyDescent="0.3">
      <c r="A37" s="284">
        <v>38</v>
      </c>
      <c r="B37" s="285" t="s">
        <v>181</v>
      </c>
      <c r="C37" s="153">
        <v>1</v>
      </c>
      <c r="D37" s="111">
        <f>IF(C37=1,1,0)</f>
        <v>1</v>
      </c>
      <c r="E37" s="300" t="s">
        <v>181</v>
      </c>
      <c r="F37">
        <v>2</v>
      </c>
      <c r="G37" s="292">
        <v>42868</v>
      </c>
      <c r="H37" s="273">
        <v>32</v>
      </c>
      <c r="I37" s="273">
        <v>0</v>
      </c>
      <c r="M37" s="292">
        <v>42868</v>
      </c>
      <c r="N37" s="273">
        <v>25</v>
      </c>
      <c r="O37" s="273">
        <v>0</v>
      </c>
      <c r="S37" s="292">
        <v>42871</v>
      </c>
      <c r="T37" s="273">
        <v>25</v>
      </c>
      <c r="U37" s="273">
        <v>0</v>
      </c>
      <c r="Y37" s="292">
        <v>42872</v>
      </c>
      <c r="AU37" s="141">
        <v>2</v>
      </c>
      <c r="AV37" s="153">
        <f>MAX(F37,L37,R37,X37,AD37,AJ37,AP37)</f>
        <v>2</v>
      </c>
      <c r="AW37" s="153" t="b">
        <f>AU37=AV37</f>
        <v>1</v>
      </c>
      <c r="AX37" s="295">
        <v>2.16</v>
      </c>
      <c r="AY37" s="295">
        <v>2.1800000000000002</v>
      </c>
      <c r="BD37" s="129">
        <f>67.544*AX37+88.788</f>
        <v>234.68304000000001</v>
      </c>
      <c r="BE37" s="129">
        <f>67.544*AY37+88.788</f>
        <v>236.03392000000002</v>
      </c>
      <c r="BF37" s="153"/>
      <c r="BG37" s="153"/>
      <c r="BH37" s="290"/>
      <c r="BI37" s="153"/>
      <c r="BJ37" s="153" t="str">
        <f>IF(AND(ISBLANK(AX37),ISBLANK(BD37)),"NA",IF(ISBLANK(AX37),"h",IF(ISBLANK(BD37),"diam","both")))</f>
        <v>both</v>
      </c>
      <c r="BK37" s="153" t="str">
        <f>IF(AND(ISBLANK(AY37),ISBLANK(BE37)),"NA",IF(ISBLANK(AY37),"h",IF(ISBLANK(BE37),"diam","both")))</f>
        <v>both</v>
      </c>
      <c r="BL37" s="153" t="str">
        <f>IF(AND(ISBLANK(AZ37),ISBLANK(BF37)),"NA",IF(ISBLANK(AZ37),"h",IF(ISBLANK(BF37),"diam","both")))</f>
        <v>NA</v>
      </c>
      <c r="BM37" s="153" t="str">
        <f>IF(AND(ISBLANK(BA37),ISBLANK(BG37)),"NA",IF(ISBLANK(BA37),"h",IF(ISBLANK(BG37),"diam","both")))</f>
        <v>NA</v>
      </c>
      <c r="BN37" s="153" t="str">
        <f>IF(AND(ISBLANK(BB37),ISBLANK(BH37)),"NA",IF(ISBLANK(BB37),"h",IF(ISBLANK(BH37),"diam","both")))</f>
        <v>NA</v>
      </c>
      <c r="BO37" s="153" t="str">
        <f>IF(ISBLANK(BC37),"NA","diam")</f>
        <v>NA</v>
      </c>
      <c r="BP37" s="153">
        <f>BD37*PI()*((AX37/2)^2)+BE37*PI()*((AY37/2)^2)+BF37*PI()*((AZ37/2)^2)+BG37*PI()*((BA37/2)^2)+BH37*PI()*((BB37/2)^2)+BI37*PI()*((BC37/2)^2)</f>
        <v>1740.9644571580384</v>
      </c>
      <c r="BQ37" s="153" t="str">
        <f>IF(AW37=TRUE,"ok","")</f>
        <v>ok</v>
      </c>
      <c r="BS37" s="300">
        <v>0</v>
      </c>
      <c r="BT37" s="289">
        <v>0</v>
      </c>
      <c r="BU37" s="289">
        <v>0</v>
      </c>
      <c r="BV37" s="289">
        <v>0</v>
      </c>
      <c r="BW37" s="289"/>
      <c r="BX37" s="289"/>
      <c r="BY37" s="283">
        <v>17</v>
      </c>
      <c r="BZ37" s="287">
        <v>42872</v>
      </c>
      <c r="CA37" s="287" t="s">
        <v>47</v>
      </c>
      <c r="CB37" s="282">
        <f>IF(H37&gt;0,H37,"")</f>
        <v>32</v>
      </c>
      <c r="CC37" s="282">
        <f>IF(N37&gt;0,N37,"")</f>
        <v>25</v>
      </c>
      <c r="CD37" s="282">
        <f>IF(T37&gt;0,T37,"")</f>
        <v>25</v>
      </c>
      <c r="CE37" s="282" t="str">
        <f>IF(Z37&gt;0,Z37,"")</f>
        <v/>
      </c>
      <c r="CF37" s="282" t="str">
        <f>IF(AF37&gt;0,AF37,"")</f>
        <v/>
      </c>
      <c r="CG37" s="282" t="str">
        <f>IF(AL37&gt;0,AL37,"")</f>
        <v/>
      </c>
      <c r="CH37" s="282" t="str">
        <f>IF(AR37&gt;0,AR37,"")</f>
        <v/>
      </c>
      <c r="CI37" s="282">
        <v>25</v>
      </c>
      <c r="CJ37" s="287" t="s">
        <v>47</v>
      </c>
      <c r="CK37" s="282">
        <v>1</v>
      </c>
      <c r="CL37" s="302">
        <v>42875</v>
      </c>
      <c r="CN37" s="299" t="s">
        <v>182</v>
      </c>
    </row>
    <row r="38" spans="1:92" ht="14.4" hidden="1" x14ac:dyDescent="0.3">
      <c r="A38" s="284">
        <v>39</v>
      </c>
      <c r="B38" s="285" t="s">
        <v>199</v>
      </c>
      <c r="C38" s="153">
        <v>1</v>
      </c>
      <c r="D38" s="111">
        <f>IF(C38=1,1,0)</f>
        <v>1</v>
      </c>
      <c r="E38" s="300" t="s">
        <v>199</v>
      </c>
      <c r="F38">
        <v>1</v>
      </c>
      <c r="G38" s="292">
        <v>42867</v>
      </c>
      <c r="H38" s="273">
        <v>8</v>
      </c>
      <c r="I38" s="273">
        <v>0</v>
      </c>
      <c r="M38" s="292">
        <v>42873</v>
      </c>
      <c r="N38" s="273">
        <v>5</v>
      </c>
      <c r="O38" s="273">
        <v>0</v>
      </c>
      <c r="S38" s="292">
        <v>42875</v>
      </c>
      <c r="T38" s="273">
        <v>5</v>
      </c>
      <c r="U38" s="273">
        <v>0</v>
      </c>
      <c r="Y38" s="292">
        <v>42875</v>
      </c>
      <c r="AU38" s="141">
        <v>1</v>
      </c>
      <c r="AV38" s="153">
        <f>MAX(F38,L38,R38,X38,AD38,AJ38,AP38)</f>
        <v>1</v>
      </c>
      <c r="AW38" s="153" t="b">
        <f>AU38=AV38</f>
        <v>1</v>
      </c>
      <c r="AX38" s="295">
        <v>1.61</v>
      </c>
      <c r="BD38" s="129">
        <f>67.544*AX38+88.788</f>
        <v>197.53384</v>
      </c>
      <c r="BE38" s="153"/>
      <c r="BF38" s="153"/>
      <c r="BG38" s="153"/>
      <c r="BH38" s="290"/>
      <c r="BI38" s="153"/>
      <c r="BJ38" s="153" t="str">
        <f>IF(AND(ISBLANK(AX38),ISBLANK(BD38)),"NA",IF(ISBLANK(AX38),"h",IF(ISBLANK(BD38),"diam","both")))</f>
        <v>both</v>
      </c>
      <c r="BK38" s="153" t="str">
        <f>IF(AND(ISBLANK(AY38),ISBLANK(BE38)),"NA",IF(ISBLANK(AY38),"h",IF(ISBLANK(BE38),"diam","both")))</f>
        <v>NA</v>
      </c>
      <c r="BL38" s="153" t="str">
        <f>IF(AND(ISBLANK(AZ38),ISBLANK(BF38)),"NA",IF(ISBLANK(AZ38),"h",IF(ISBLANK(BF38),"diam","both")))</f>
        <v>NA</v>
      </c>
      <c r="BM38" s="153" t="str">
        <f>IF(AND(ISBLANK(BA38),ISBLANK(BG38)),"NA",IF(ISBLANK(BA38),"h",IF(ISBLANK(BG38),"diam","both")))</f>
        <v>NA</v>
      </c>
      <c r="BN38" s="153" t="str">
        <f>IF(AND(ISBLANK(BB38),ISBLANK(BH38)),"NA",IF(ISBLANK(BB38),"h",IF(ISBLANK(BH38),"diam","both")))</f>
        <v>NA</v>
      </c>
      <c r="BO38" s="153" t="str">
        <f>IF(ISBLANK(BC38),"NA","diam")</f>
        <v>NA</v>
      </c>
      <c r="BP38" s="153">
        <f>BD38*PI()*((AX38/2)^2)+BE38*PI()*((AY38/2)^2)+BF38*PI()*((AZ38/2)^2)+BG38*PI()*((BA38/2)^2)+BH38*PI()*((BB38/2)^2)+BI38*PI()*((BC38/2)^2)</f>
        <v>402.14543192695379</v>
      </c>
      <c r="BQ38" s="153" t="str">
        <f>IF(AW38=TRUE,"ok","")</f>
        <v>ok</v>
      </c>
      <c r="BS38" s="300">
        <v>0</v>
      </c>
      <c r="BT38" s="289">
        <v>0</v>
      </c>
      <c r="BU38" s="289">
        <v>0</v>
      </c>
      <c r="BV38" s="289">
        <v>0</v>
      </c>
      <c r="BW38" s="289"/>
      <c r="BX38" s="289"/>
      <c r="BY38" s="283">
        <v>20</v>
      </c>
      <c r="BZ38" s="287">
        <v>42875</v>
      </c>
      <c r="CA38" s="287" t="s">
        <v>47</v>
      </c>
      <c r="CB38" s="282">
        <f>IF(H38&gt;0,H38,"")</f>
        <v>8</v>
      </c>
      <c r="CC38" s="282">
        <f>IF(N38&gt;0,N38,"")</f>
        <v>5</v>
      </c>
      <c r="CD38" s="282">
        <f>IF(T38&gt;0,T38,"")</f>
        <v>5</v>
      </c>
      <c r="CE38" s="282" t="str">
        <f>IF(Z38&gt;0,Z38,"")</f>
        <v/>
      </c>
      <c r="CF38" s="282" t="str">
        <f>IF(AF38&gt;0,AF38,"")</f>
        <v/>
      </c>
      <c r="CG38" s="282" t="str">
        <f>IF(AL38&gt;0,AL38,"")</f>
        <v/>
      </c>
      <c r="CH38" s="282" t="str">
        <f>IF(AR38&gt;0,AR38,"")</f>
        <v/>
      </c>
      <c r="CI38" s="282">
        <v>5</v>
      </c>
      <c r="CJ38" s="287" t="s">
        <v>47</v>
      </c>
      <c r="CK38" s="282">
        <v>1</v>
      </c>
      <c r="CL38" s="302">
        <v>42875</v>
      </c>
      <c r="CN38" s="299" t="s">
        <v>182</v>
      </c>
    </row>
    <row r="39" spans="1:92" ht="14.4" hidden="1" x14ac:dyDescent="0.3">
      <c r="A39" s="284">
        <v>40</v>
      </c>
      <c r="B39" s="296" t="s">
        <v>191</v>
      </c>
      <c r="C39" s="153">
        <v>0</v>
      </c>
      <c r="D39" s="111">
        <f>IF(C39=1,1,0)</f>
        <v>0</v>
      </c>
      <c r="E39" s="291" t="s">
        <v>90</v>
      </c>
      <c r="K39" s="291" t="s">
        <v>191</v>
      </c>
      <c r="Q39" s="303" t="s">
        <v>191</v>
      </c>
      <c r="W39" s="303" t="s">
        <v>191</v>
      </c>
      <c r="AC39" s="303"/>
      <c r="AU39" s="141">
        <v>1</v>
      </c>
      <c r="AV39" s="153">
        <f>MAX(F39,L39,R39,X39,AD39,AJ39,AP39)</f>
        <v>0</v>
      </c>
      <c r="AW39" s="153" t="b">
        <f>AU39=AV39</f>
        <v>0</v>
      </c>
      <c r="AX39" s="295">
        <v>1.82</v>
      </c>
      <c r="BD39" s="129">
        <f>67.544*AX39+88.788</f>
        <v>211.71807999999999</v>
      </c>
      <c r="BE39" s="153"/>
      <c r="BF39" s="153"/>
      <c r="BG39" s="153"/>
      <c r="BH39" s="290"/>
      <c r="BI39" s="153"/>
      <c r="BJ39" s="153" t="str">
        <f>IF(AND(ISBLANK(AX39),ISBLANK(BD39)),"NA",IF(ISBLANK(AX39),"h",IF(ISBLANK(BD39),"diam","both")))</f>
        <v>both</v>
      </c>
      <c r="BK39" s="153" t="str">
        <f>IF(AND(ISBLANK(AY39),ISBLANK(BE39)),"NA",IF(ISBLANK(AY39),"h",IF(ISBLANK(BE39),"diam","both")))</f>
        <v>NA</v>
      </c>
      <c r="BL39" s="153" t="str">
        <f>IF(AND(ISBLANK(AZ39),ISBLANK(BF39)),"NA",IF(ISBLANK(AZ39),"h",IF(ISBLANK(BF39),"diam","both")))</f>
        <v>NA</v>
      </c>
      <c r="BM39" s="153" t="str">
        <f>IF(AND(ISBLANK(BA39),ISBLANK(BG39)),"NA",IF(ISBLANK(BA39),"h",IF(ISBLANK(BG39),"diam","both")))</f>
        <v>NA</v>
      </c>
      <c r="BN39" s="153" t="str">
        <f>IF(AND(ISBLANK(BB39),ISBLANK(BH39)),"NA",IF(ISBLANK(BB39),"h",IF(ISBLANK(BH39),"diam","both")))</f>
        <v>NA</v>
      </c>
      <c r="BO39" s="153" t="str">
        <f>IF(ISBLANK(BC39),"NA","diam")</f>
        <v>NA</v>
      </c>
      <c r="BP39" s="153">
        <f>BD39*PI()*((AX39/2)^2)+BE39*PI()*((AY39/2)^2)+BF39*PI()*((AZ39/2)^2)+BG39*PI()*((BA39/2)^2)+BH39*PI()*((BB39/2)^2)+BI39*PI()*((BC39/2)^2)</f>
        <v>550.79578001786865</v>
      </c>
      <c r="BQ39" s="153" t="s">
        <v>47</v>
      </c>
      <c r="BS39" s="300">
        <v>0</v>
      </c>
      <c r="BT39" s="289">
        <v>0</v>
      </c>
      <c r="BU39" s="289">
        <v>0</v>
      </c>
      <c r="BV39" s="289">
        <v>0</v>
      </c>
      <c r="BW39" s="289"/>
      <c r="BX39" s="289"/>
      <c r="BZ39" s="153" t="s">
        <v>58</v>
      </c>
      <c r="CA39" s="153" t="s">
        <v>58</v>
      </c>
      <c r="CB39" s="282" t="str">
        <f>IF(H39&gt;0,H39,"")</f>
        <v/>
      </c>
      <c r="CC39" s="282" t="str">
        <f>IF(N39&gt;0,N39,"")</f>
        <v/>
      </c>
      <c r="CD39" s="282" t="str">
        <f>IF(T39&gt;0,T39,"")</f>
        <v/>
      </c>
      <c r="CE39" s="282" t="str">
        <f>IF(Z39&gt;0,Z39,"")</f>
        <v/>
      </c>
      <c r="CF39" s="282" t="str">
        <f>IF(AF39&gt;0,AF39,"")</f>
        <v/>
      </c>
      <c r="CG39" s="282" t="str">
        <f>IF(AL39&gt;0,AL39,"")</f>
        <v/>
      </c>
      <c r="CH39" s="282" t="str">
        <f>IF(AR39&gt;0,AR39,"")</f>
        <v/>
      </c>
      <c r="CI39" s="282" t="s">
        <v>58</v>
      </c>
      <c r="CJ39" s="153" t="s">
        <v>58</v>
      </c>
      <c r="CK39" s="282" t="s">
        <v>58</v>
      </c>
      <c r="CN39" s="299" t="s">
        <v>182</v>
      </c>
    </row>
    <row r="40" spans="1:92" ht="14.4" hidden="1" x14ac:dyDescent="0.3">
      <c r="A40" s="284">
        <v>43</v>
      </c>
      <c r="B40" s="296" t="s">
        <v>191</v>
      </c>
      <c r="C40" s="153">
        <v>0</v>
      </c>
      <c r="D40" s="111">
        <f>IF(C40=1,1,0)</f>
        <v>0</v>
      </c>
      <c r="E40" s="291" t="s">
        <v>199</v>
      </c>
      <c r="F40">
        <v>1</v>
      </c>
      <c r="K40" s="291" t="s">
        <v>191</v>
      </c>
      <c r="Q40" s="291" t="s">
        <v>191</v>
      </c>
      <c r="W40" s="291" t="s">
        <v>191</v>
      </c>
      <c r="AC40" s="291"/>
      <c r="AU40" s="141">
        <v>1</v>
      </c>
      <c r="AV40" s="153">
        <f>MAX(F40,L40,R40,X40,AD40,AJ40,AP40)</f>
        <v>1</v>
      </c>
      <c r="AW40" s="153" t="b">
        <f>AU40=AV40</f>
        <v>1</v>
      </c>
      <c r="AX40" s="303">
        <v>1.69</v>
      </c>
      <c r="BD40" s="129">
        <f>67.544*AX40+88.788</f>
        <v>202.93735999999998</v>
      </c>
      <c r="BE40" s="153"/>
      <c r="BF40" s="153"/>
      <c r="BG40" s="153"/>
      <c r="BH40" s="290"/>
      <c r="BI40" s="153"/>
      <c r="BJ40" s="153" t="str">
        <f>IF(AND(ISBLANK(AX40),ISBLANK(BD40)),"NA",IF(ISBLANK(AX40),"h",IF(ISBLANK(BD40),"diam","both")))</f>
        <v>both</v>
      </c>
      <c r="BK40" s="153" t="str">
        <f>IF(AND(ISBLANK(AY40),ISBLANK(BE40)),"NA",IF(ISBLANK(AY40),"h",IF(ISBLANK(BE40),"diam","both")))</f>
        <v>NA</v>
      </c>
      <c r="BL40" s="153" t="str">
        <f>IF(AND(ISBLANK(AZ40),ISBLANK(BF40)),"NA",IF(ISBLANK(AZ40),"h",IF(ISBLANK(BF40),"diam","both")))</f>
        <v>NA</v>
      </c>
      <c r="BM40" s="153" t="str">
        <f>IF(AND(ISBLANK(BA40),ISBLANK(BG40)),"NA",IF(ISBLANK(BA40),"h",IF(ISBLANK(BG40),"diam","both")))</f>
        <v>NA</v>
      </c>
      <c r="BN40" s="153" t="str">
        <f>IF(AND(ISBLANK(BB40),ISBLANK(BH40)),"NA",IF(ISBLANK(BB40),"h",IF(ISBLANK(BH40),"diam","both")))</f>
        <v>NA</v>
      </c>
      <c r="BO40" s="153" t="str">
        <f>IF(ISBLANK(BC40),"NA","diam")</f>
        <v>NA</v>
      </c>
      <c r="BP40" s="153">
        <f>BD40*PI()*((AX40/2)^2)+BE40*PI()*((AY40/2)^2)+BF40*PI()*((AZ40/2)^2)+BG40*PI()*((BA40/2)^2)+BH40*PI()*((BB40/2)^2)+BI40*PI()*((BC40/2)^2)</f>
        <v>455.22415345382649</v>
      </c>
      <c r="BQ40" s="153" t="str">
        <f>IF(AW40=TRUE,"ok","")</f>
        <v>ok</v>
      </c>
      <c r="BS40" s="300">
        <v>0</v>
      </c>
      <c r="BT40" s="289">
        <v>0</v>
      </c>
      <c r="BU40" s="289">
        <v>0</v>
      </c>
      <c r="BV40" s="289">
        <v>0</v>
      </c>
      <c r="BW40" s="289"/>
      <c r="BX40" s="289"/>
      <c r="BZ40" s="153" t="s">
        <v>58</v>
      </c>
      <c r="CA40" s="153" t="s">
        <v>58</v>
      </c>
      <c r="CB40" s="282" t="str">
        <f>IF(H40&gt;0,H40,"")</f>
        <v/>
      </c>
      <c r="CC40" s="282" t="str">
        <f>IF(N40&gt;0,N40,"")</f>
        <v/>
      </c>
      <c r="CD40" s="282" t="str">
        <f>IF(T40&gt;0,T40,"")</f>
        <v/>
      </c>
      <c r="CE40" s="282" t="str">
        <f>IF(Z40&gt;0,Z40,"")</f>
        <v/>
      </c>
      <c r="CF40" s="282" t="str">
        <f>IF(AF40&gt;0,AF40,"")</f>
        <v/>
      </c>
      <c r="CG40" s="282" t="str">
        <f>IF(AL40&gt;0,AL40,"")</f>
        <v/>
      </c>
      <c r="CH40" s="282" t="str">
        <f>IF(AR40&gt;0,AR40,"")</f>
        <v/>
      </c>
      <c r="CI40" s="282" t="s">
        <v>58</v>
      </c>
      <c r="CJ40" s="153" t="s">
        <v>58</v>
      </c>
      <c r="CK40" s="282" t="s">
        <v>58</v>
      </c>
      <c r="CN40" s="299" t="s">
        <v>182</v>
      </c>
    </row>
    <row r="41" spans="1:92" ht="14.4" hidden="1" x14ac:dyDescent="0.3">
      <c r="A41" s="284">
        <v>46</v>
      </c>
      <c r="B41" s="319" t="s">
        <v>181</v>
      </c>
      <c r="C41" s="289">
        <v>1</v>
      </c>
      <c r="D41" s="111">
        <f>IF(C41=1,1,0)</f>
        <v>1</v>
      </c>
      <c r="E41" s="295" t="s">
        <v>181</v>
      </c>
      <c r="F41">
        <v>1</v>
      </c>
      <c r="G41" s="292">
        <v>42867</v>
      </c>
      <c r="H41">
        <v>15</v>
      </c>
      <c r="I41" s="273">
        <v>0</v>
      </c>
      <c r="M41" s="292">
        <v>42867</v>
      </c>
      <c r="N41">
        <v>10</v>
      </c>
      <c r="O41" s="273">
        <v>0</v>
      </c>
      <c r="S41" s="292"/>
      <c r="AA41" s="212"/>
      <c r="AG41" s="212"/>
      <c r="AU41" s="141">
        <v>1</v>
      </c>
      <c r="AV41" s="153">
        <f>MAX(F41,L41,R41,X41,AD41,AJ41,AP41)</f>
        <v>1</v>
      </c>
      <c r="AW41" s="153" t="b">
        <f>AU41=AV41</f>
        <v>1</v>
      </c>
      <c r="AX41" s="303">
        <v>2.37</v>
      </c>
      <c r="BD41" s="129">
        <f>67.544*AX41+88.788</f>
        <v>248.86727999999999</v>
      </c>
      <c r="BE41" s="153"/>
      <c r="BF41" s="153"/>
      <c r="BG41" s="153"/>
      <c r="BH41" s="290"/>
      <c r="BI41" s="153"/>
      <c r="BJ41" s="153" t="str">
        <f>IF(AND(ISBLANK(AX41),ISBLANK(BD41)),"NA",IF(ISBLANK(AX41),"h",IF(ISBLANK(BD41),"diam","both")))</f>
        <v>both</v>
      </c>
      <c r="BK41" s="153" t="str">
        <f>IF(AND(ISBLANK(AY41),ISBLANK(BE41)),"NA",IF(ISBLANK(AY41),"h",IF(ISBLANK(BE41),"diam","both")))</f>
        <v>NA</v>
      </c>
      <c r="BL41" s="153" t="str">
        <f>IF(AND(ISBLANK(AZ41),ISBLANK(BF41)),"NA",IF(ISBLANK(AZ41),"h",IF(ISBLANK(BF41),"diam","both")))</f>
        <v>NA</v>
      </c>
      <c r="BM41" s="153" t="str">
        <f>IF(AND(ISBLANK(BA41),ISBLANK(BG41)),"NA",IF(ISBLANK(BA41),"h",IF(ISBLANK(BG41),"diam","both")))</f>
        <v>NA</v>
      </c>
      <c r="BN41" s="153" t="str">
        <f>IF(AND(ISBLANK(BB41),ISBLANK(BH41)),"NA",IF(ISBLANK(BB41),"h",IF(ISBLANK(BH41),"diam","both")))</f>
        <v>NA</v>
      </c>
      <c r="BO41" s="153" t="str">
        <f>IF(ISBLANK(BC41),"NA","diam")</f>
        <v>NA</v>
      </c>
      <c r="BP41" s="153">
        <f>BD41*PI()*((AX41/2)^2)+BE41*PI()*((AY41/2)^2)+BF41*PI()*((AZ41/2)^2)+BG41*PI()*((BA41/2)^2)+BH41*PI()*((BB41/2)^2)+BI41*PI()*((BC41/2)^2)</f>
        <v>1097.8787383820688</v>
      </c>
      <c r="BQ41" s="153" t="str">
        <f>IF(AW41=TRUE,"ok","")</f>
        <v>ok</v>
      </c>
      <c r="BS41" s="300">
        <v>0</v>
      </c>
      <c r="BT41" s="289">
        <v>0</v>
      </c>
      <c r="BU41" s="289">
        <v>0</v>
      </c>
      <c r="BV41" s="289">
        <v>0</v>
      </c>
      <c r="BW41" s="289"/>
      <c r="BX41" s="289"/>
      <c r="BY41" s="283">
        <v>15</v>
      </c>
      <c r="BZ41" s="287">
        <v>42870</v>
      </c>
      <c r="CA41" s="287" t="s">
        <v>47</v>
      </c>
      <c r="CB41" s="282">
        <f>IF(H41&gt;0,H41,"")</f>
        <v>15</v>
      </c>
      <c r="CC41" s="282">
        <f>IF(N41&gt;0,N41,"")</f>
        <v>10</v>
      </c>
      <c r="CD41" s="282" t="str">
        <f>IF(T41&gt;0,T41,"")</f>
        <v/>
      </c>
      <c r="CE41" s="282" t="str">
        <f>IF(Z41&gt;0,Z41,"")</f>
        <v/>
      </c>
      <c r="CF41" s="282" t="str">
        <f>IF(AF41&gt;0,AF41,"")</f>
        <v/>
      </c>
      <c r="CG41" s="282" t="str">
        <f>IF(AL41&gt;0,AL41,"")</f>
        <v/>
      </c>
      <c r="CH41" s="282" t="str">
        <f>IF(AR41&gt;0,AR41,"")</f>
        <v/>
      </c>
      <c r="CI41" s="282">
        <v>10</v>
      </c>
      <c r="CJ41" s="287" t="s">
        <v>47</v>
      </c>
      <c r="CK41" s="282">
        <v>1</v>
      </c>
      <c r="CL41" s="302">
        <v>42867</v>
      </c>
      <c r="CM41" s="286" t="s">
        <v>295</v>
      </c>
      <c r="CN41" s="299" t="s">
        <v>182</v>
      </c>
    </row>
    <row r="42" spans="1:92" ht="14.4" hidden="1" x14ac:dyDescent="0.3">
      <c r="A42" s="341">
        <v>47</v>
      </c>
      <c r="B42" s="319" t="s">
        <v>181</v>
      </c>
      <c r="C42" s="289">
        <v>1</v>
      </c>
      <c r="D42" s="111">
        <f>IF(C42=1,1,0)</f>
        <v>1</v>
      </c>
      <c r="E42" s="295" t="s">
        <v>90</v>
      </c>
      <c r="F42" s="294">
        <v>1</v>
      </c>
      <c r="G42" s="292">
        <v>42872</v>
      </c>
      <c r="H42">
        <v>3</v>
      </c>
      <c r="I42" s="273">
        <v>0</v>
      </c>
      <c r="M42" s="292">
        <v>42875</v>
      </c>
      <c r="N42">
        <v>3</v>
      </c>
      <c r="O42" s="273">
        <v>0</v>
      </c>
      <c r="S42" s="292">
        <v>42874</v>
      </c>
      <c r="T42">
        <v>6</v>
      </c>
      <c r="U42" s="273">
        <v>0</v>
      </c>
      <c r="W42"/>
      <c r="Y42" s="292">
        <v>42875</v>
      </c>
      <c r="Z42">
        <v>3</v>
      </c>
      <c r="AA42" s="273">
        <v>0</v>
      </c>
      <c r="AU42" s="141">
        <v>1</v>
      </c>
      <c r="AV42" s="153">
        <f>MAX(F42,L42,R42,X42,AD42,AJ42,AP42)</f>
        <v>1</v>
      </c>
      <c r="AW42" s="153" t="b">
        <f>AU42=AV42</f>
        <v>1</v>
      </c>
      <c r="AX42" s="295">
        <v>1.88</v>
      </c>
      <c r="BD42" s="129">
        <f>67.544*AX42+88.788</f>
        <v>215.77071999999998</v>
      </c>
      <c r="BE42" s="153"/>
      <c r="BF42" s="153"/>
      <c r="BG42" s="153"/>
      <c r="BH42" s="290"/>
      <c r="BI42" s="153"/>
      <c r="BJ42" s="153" t="str">
        <f>IF(AND(ISBLANK(AX42),ISBLANK(BD42)),"NA",IF(ISBLANK(AX42),"h",IF(ISBLANK(BD42),"diam","both")))</f>
        <v>both</v>
      </c>
      <c r="BK42" s="153" t="str">
        <f>IF(AND(ISBLANK(AY42),ISBLANK(BE42)),"NA",IF(ISBLANK(AY42),"h",IF(ISBLANK(BE42),"diam","both")))</f>
        <v>NA</v>
      </c>
      <c r="BL42" s="153" t="str">
        <f>IF(AND(ISBLANK(AZ42),ISBLANK(BF42)),"NA",IF(ISBLANK(AZ42),"h",IF(ISBLANK(BF42),"diam","both")))</f>
        <v>NA</v>
      </c>
      <c r="BM42" s="153" t="str">
        <f>IF(AND(ISBLANK(BA42),ISBLANK(BG42)),"NA",IF(ISBLANK(BA42),"h",IF(ISBLANK(BG42),"diam","both")))</f>
        <v>NA</v>
      </c>
      <c r="BN42" s="153" t="str">
        <f>IF(AND(ISBLANK(BB42),ISBLANK(BH42)),"NA",IF(ISBLANK(BB42),"h",IF(ISBLANK(BH42),"diam","both")))</f>
        <v>NA</v>
      </c>
      <c r="BO42" s="153" t="str">
        <f>IF(ISBLANK(BC42),"NA","diam")</f>
        <v>NA</v>
      </c>
      <c r="BP42" s="153">
        <f>BD42*PI()*((AX42/2)^2)+BE42*PI()*((AY42/2)^2)+BF42*PI()*((AZ42/2)^2)+BG42*PI()*((BA42/2)^2)+BH42*PI()*((BB42/2)^2)+BI42*PI()*((BC42/2)^2)</f>
        <v>598.96037310608892</v>
      </c>
      <c r="BQ42" s="153" t="str">
        <f>IF(AW42=TRUE,"ok","")</f>
        <v>ok</v>
      </c>
      <c r="BS42" s="300">
        <v>0</v>
      </c>
      <c r="BT42" s="289">
        <v>0</v>
      </c>
      <c r="BU42" s="289">
        <v>0</v>
      </c>
      <c r="BV42" s="289">
        <v>0</v>
      </c>
      <c r="BW42" s="289"/>
      <c r="BX42" s="289"/>
      <c r="BY42" s="283">
        <v>20</v>
      </c>
      <c r="BZ42" s="287">
        <v>42875</v>
      </c>
      <c r="CA42" s="287" t="s">
        <v>47</v>
      </c>
      <c r="CB42" s="282">
        <f>IF(H42&gt;0,H42,"")</f>
        <v>3</v>
      </c>
      <c r="CC42" s="282">
        <f>IF(N42&gt;0,N42,"")</f>
        <v>3</v>
      </c>
      <c r="CD42" s="282">
        <f>IF(T42&gt;0,T42,"")</f>
        <v>6</v>
      </c>
      <c r="CE42" s="282">
        <f>IF(Z42&gt;0,Z42,"")</f>
        <v>3</v>
      </c>
      <c r="CF42" s="282" t="str">
        <f>IF(AF42&gt;0,AF42,"")</f>
        <v/>
      </c>
      <c r="CG42" s="282" t="str">
        <f>IF(AL42&gt;0,AL42,"")</f>
        <v/>
      </c>
      <c r="CH42" s="282" t="str">
        <f>IF(AR42&gt;0,AR42,"")</f>
        <v/>
      </c>
      <c r="CI42" s="282">
        <v>3</v>
      </c>
      <c r="CJ42" s="287" t="s">
        <v>47</v>
      </c>
      <c r="CK42" s="282">
        <v>1</v>
      </c>
      <c r="CL42" s="302">
        <v>42875</v>
      </c>
      <c r="CM42" s="286" t="s">
        <v>294</v>
      </c>
      <c r="CN42" s="299" t="s">
        <v>182</v>
      </c>
    </row>
    <row r="43" spans="1:92" ht="14.4" x14ac:dyDescent="0.3">
      <c r="A43" s="284">
        <v>48</v>
      </c>
      <c r="B43" s="319" t="s">
        <v>181</v>
      </c>
      <c r="C43" s="289">
        <v>1</v>
      </c>
      <c r="D43" s="111">
        <f>IF(C43=1,1,0)</f>
        <v>1</v>
      </c>
      <c r="E43" s="295" t="s">
        <v>90</v>
      </c>
      <c r="F43" s="294">
        <v>1</v>
      </c>
      <c r="G43" s="292">
        <v>42865</v>
      </c>
      <c r="H43">
        <v>15</v>
      </c>
      <c r="I43" s="273">
        <v>0</v>
      </c>
      <c r="M43" s="292">
        <v>42867</v>
      </c>
      <c r="N43">
        <v>17</v>
      </c>
      <c r="O43" s="273">
        <v>0</v>
      </c>
      <c r="S43" s="292">
        <v>42869</v>
      </c>
      <c r="T43">
        <v>17</v>
      </c>
      <c r="U43" s="273">
        <v>0</v>
      </c>
      <c r="W43"/>
      <c r="Y43" s="292">
        <v>42870</v>
      </c>
      <c r="Z43">
        <v>20</v>
      </c>
      <c r="AA43" s="273">
        <v>3</v>
      </c>
      <c r="AC43"/>
      <c r="AU43" s="141">
        <v>1</v>
      </c>
      <c r="AV43" s="153">
        <f>MAX(F43,L43,R43,X43,AD43,AJ43,AP43)</f>
        <v>1</v>
      </c>
      <c r="AW43" s="153" t="b">
        <f>AU43=AV43</f>
        <v>1</v>
      </c>
      <c r="AX43" s="295">
        <v>1.85</v>
      </c>
      <c r="BD43" s="129">
        <f>67.544*AX43+88.788</f>
        <v>213.74439999999998</v>
      </c>
      <c r="BE43" s="153"/>
      <c r="BF43" s="153"/>
      <c r="BG43" s="153"/>
      <c r="BH43" s="290"/>
      <c r="BI43" s="153"/>
      <c r="BJ43" s="153" t="str">
        <f>IF(AND(ISBLANK(AX43),ISBLANK(BD43)),"NA",IF(ISBLANK(AX43),"h",IF(ISBLANK(BD43),"diam","both")))</f>
        <v>both</v>
      </c>
      <c r="BK43" s="153" t="str">
        <f>IF(AND(ISBLANK(AY43),ISBLANK(BE43)),"NA",IF(ISBLANK(AY43),"h",IF(ISBLANK(BE43),"diam","both")))</f>
        <v>NA</v>
      </c>
      <c r="BL43" s="153" t="str">
        <f>IF(AND(ISBLANK(AZ43),ISBLANK(BF43)),"NA",IF(ISBLANK(AZ43),"h",IF(ISBLANK(BF43),"diam","both")))</f>
        <v>NA</v>
      </c>
      <c r="BM43" s="153" t="str">
        <f>IF(AND(ISBLANK(BA43),ISBLANK(BG43)),"NA",IF(ISBLANK(BA43),"h",IF(ISBLANK(BG43),"diam","both")))</f>
        <v>NA</v>
      </c>
      <c r="BN43" s="153" t="str">
        <f>IF(AND(ISBLANK(BB43),ISBLANK(BH43)),"NA",IF(ISBLANK(BB43),"h",IF(ISBLANK(BH43),"diam","both")))</f>
        <v>NA</v>
      </c>
      <c r="BO43" s="153" t="str">
        <f>IF(ISBLANK(BC43),"NA","diam")</f>
        <v>NA</v>
      </c>
      <c r="BP43" s="153">
        <f>BD43*PI()*((AX43/2)^2)+BE43*PI()*((AY43/2)^2)+BF43*PI()*((AZ43/2)^2)+BG43*PI()*((BA43/2)^2)+BH43*PI()*((BB43/2)^2)+BI43*PI()*((BC43/2)^2)</f>
        <v>574.55033659998549</v>
      </c>
      <c r="BQ43" s="153" t="str">
        <f>IF(AW43=TRUE,"ok","")</f>
        <v>ok</v>
      </c>
      <c r="BS43" s="300">
        <v>0</v>
      </c>
      <c r="BT43" s="289">
        <v>0</v>
      </c>
      <c r="BU43" s="289">
        <v>0</v>
      </c>
      <c r="BV43" s="289">
        <v>0</v>
      </c>
      <c r="BW43" s="289"/>
      <c r="BX43" s="289"/>
      <c r="BY43" s="288">
        <v>42870</v>
      </c>
      <c r="BZ43" s="287">
        <v>42870</v>
      </c>
      <c r="CA43" s="287" t="s">
        <v>47</v>
      </c>
      <c r="CB43" s="282">
        <f>IF(H43&gt;0,H43,"")</f>
        <v>15</v>
      </c>
      <c r="CC43" s="282">
        <f>IF(N43&gt;0,N43,"")</f>
        <v>17</v>
      </c>
      <c r="CD43" s="282">
        <f>IF(T43&gt;0,T43,"")</f>
        <v>17</v>
      </c>
      <c r="CE43" s="282">
        <f>IF(Z43&gt;0,Z43,"")</f>
        <v>20</v>
      </c>
      <c r="CF43" s="282" t="str">
        <f>IF(AF43&gt;0,AF43,"")</f>
        <v/>
      </c>
      <c r="CG43" s="282" t="str">
        <f>IF(AL43&gt;0,AL43,"")</f>
        <v/>
      </c>
      <c r="CH43" s="282" t="str">
        <f>IF(AR43&gt;0,AR43,"")</f>
        <v/>
      </c>
      <c r="CI43" s="282">
        <v>20</v>
      </c>
      <c r="CJ43" s="287" t="s">
        <v>47</v>
      </c>
      <c r="CK43" s="282">
        <v>0.5</v>
      </c>
      <c r="CL43" s="321" t="s">
        <v>201</v>
      </c>
      <c r="CN43" s="299" t="s">
        <v>182</v>
      </c>
    </row>
    <row r="44" spans="1:92" ht="14.4" hidden="1" x14ac:dyDescent="0.3">
      <c r="A44" s="284">
        <v>49</v>
      </c>
      <c r="B44" s="319" t="s">
        <v>181</v>
      </c>
      <c r="C44" s="289">
        <v>1</v>
      </c>
      <c r="D44" s="111">
        <f>IF(C44=1,1,0)</f>
        <v>1</v>
      </c>
      <c r="E44" s="295" t="s">
        <v>181</v>
      </c>
      <c r="F44">
        <v>3</v>
      </c>
      <c r="G44" s="292">
        <v>42863</v>
      </c>
      <c r="H44">
        <v>40</v>
      </c>
      <c r="I44" s="273">
        <v>0</v>
      </c>
      <c r="M44" s="292">
        <v>42864</v>
      </c>
      <c r="N44">
        <v>40</v>
      </c>
      <c r="O44" s="273">
        <v>0</v>
      </c>
      <c r="W44"/>
      <c r="AC44"/>
      <c r="AU44" s="141">
        <v>3</v>
      </c>
      <c r="AV44" s="153">
        <f>MAX(F44,L44,R44,X44,AD44,AJ44,AP44)</f>
        <v>3</v>
      </c>
      <c r="AW44" s="153" t="b">
        <f>AU44=AV44</f>
        <v>1</v>
      </c>
      <c r="AX44" s="295">
        <v>2.2999999999999998</v>
      </c>
      <c r="AY44" s="291">
        <v>2.2400000000000002</v>
      </c>
      <c r="AZ44" s="291">
        <v>2.31</v>
      </c>
      <c r="BD44" s="129">
        <f>67.544*AX44+88.788</f>
        <v>244.13919999999996</v>
      </c>
      <c r="BE44" s="129">
        <f>67.544*AY44+88.788</f>
        <v>240.08656000000002</v>
      </c>
      <c r="BF44" s="129">
        <f>67.544*AZ44+88.788</f>
        <v>244.81464</v>
      </c>
      <c r="BG44" s="153"/>
      <c r="BH44" s="290"/>
      <c r="BI44" s="153"/>
      <c r="BJ44" s="153" t="str">
        <f>IF(AND(ISBLANK(AX44),ISBLANK(BD44)),"NA",IF(ISBLANK(AX44),"h",IF(ISBLANK(BD44),"diam","both")))</f>
        <v>both</v>
      </c>
      <c r="BK44" s="153" t="str">
        <f>IF(AND(ISBLANK(AY44),ISBLANK(BE44)),"NA",IF(ISBLANK(AY44),"h",IF(ISBLANK(BE44),"diam","both")))</f>
        <v>both</v>
      </c>
      <c r="BL44" s="153" t="str">
        <f>IF(AND(ISBLANK(AZ44),ISBLANK(BF44)),"NA",IF(ISBLANK(AZ44),"h",IF(ISBLANK(BF44),"diam","both")))</f>
        <v>both</v>
      </c>
      <c r="BM44" s="153" t="str">
        <f>IF(AND(ISBLANK(BA44),ISBLANK(BG44)),"NA",IF(ISBLANK(BA44),"h",IF(ISBLANK(BG44),"diam","both")))</f>
        <v>NA</v>
      </c>
      <c r="BN44" s="153" t="str">
        <f>IF(AND(ISBLANK(BB44),ISBLANK(BH44)),"NA",IF(ISBLANK(BB44),"h",IF(ISBLANK(BH44),"diam","both")))</f>
        <v>NA</v>
      </c>
      <c r="BO44" s="153" t="str">
        <f>IF(ISBLANK(BC44),"NA","diam")</f>
        <v>NA</v>
      </c>
      <c r="BP44" s="153">
        <f>BD44*PI()*((AX44/2)^2)+BE44*PI()*((AY44/2)^2)+BF44*PI()*((AZ44/2)^2)+BG44*PI()*((BA44/2)^2)+BH44*PI()*((BB44/2)^2)+BI44*PI()*((BC44/2)^2)</f>
        <v>2986.484442525646</v>
      </c>
      <c r="BQ44" s="153" t="str">
        <f>IF(AW44=TRUE,"ok","")</f>
        <v>ok</v>
      </c>
      <c r="BS44" s="300">
        <v>0</v>
      </c>
      <c r="BT44" s="289">
        <v>0</v>
      </c>
      <c r="BU44" s="289">
        <v>0</v>
      </c>
      <c r="BV44" s="289">
        <v>0</v>
      </c>
      <c r="BW44" s="289"/>
      <c r="BX44" s="289"/>
      <c r="BY44" s="288">
        <v>42868</v>
      </c>
      <c r="BZ44" s="287">
        <v>42868</v>
      </c>
      <c r="CA44" s="287" t="s">
        <v>47</v>
      </c>
      <c r="CB44" s="282">
        <f>IF(H44&gt;0,H44,"")</f>
        <v>40</v>
      </c>
      <c r="CC44" s="282">
        <f>IF(N44&gt;0,N44,"")</f>
        <v>40</v>
      </c>
      <c r="CD44" s="282" t="str">
        <f>IF(T44&gt;0,T44,"")</f>
        <v/>
      </c>
      <c r="CE44" s="282" t="str">
        <f>IF(Z44&gt;0,Z44,"")</f>
        <v/>
      </c>
      <c r="CF44" s="282" t="str">
        <f>IF(AF44&gt;0,AF44,"")</f>
        <v/>
      </c>
      <c r="CG44" s="282" t="str">
        <f>IF(AL44&gt;0,AL44,"")</f>
        <v/>
      </c>
      <c r="CH44" s="282" t="str">
        <f>IF(AR44&gt;0,AR44,"")</f>
        <v/>
      </c>
      <c r="CI44" s="282">
        <v>40</v>
      </c>
      <c r="CJ44" s="287" t="s">
        <v>47</v>
      </c>
      <c r="CK44" s="282">
        <v>1</v>
      </c>
      <c r="CL44" s="321" t="s">
        <v>293</v>
      </c>
      <c r="CM44" s="286" t="s">
        <v>292</v>
      </c>
      <c r="CN44" s="299" t="s">
        <v>182</v>
      </c>
    </row>
    <row r="45" spans="1:92" ht="14.4" hidden="1" x14ac:dyDescent="0.3">
      <c r="A45" s="284">
        <v>50</v>
      </c>
      <c r="B45" s="317" t="s">
        <v>181</v>
      </c>
      <c r="C45" s="289">
        <v>1</v>
      </c>
      <c r="D45" s="111">
        <f>IF(C45=1,1,0)</f>
        <v>1</v>
      </c>
      <c r="E45" s="295" t="s">
        <v>181</v>
      </c>
      <c r="F45">
        <v>1</v>
      </c>
      <c r="G45" s="292">
        <v>42870</v>
      </c>
      <c r="H45">
        <v>10</v>
      </c>
      <c r="I45" s="273">
        <v>0</v>
      </c>
      <c r="M45" s="292">
        <v>42866</v>
      </c>
      <c r="N45">
        <v>15</v>
      </c>
      <c r="O45" s="273">
        <v>0</v>
      </c>
      <c r="S45" s="292">
        <v>42870</v>
      </c>
      <c r="T45">
        <v>15</v>
      </c>
      <c r="U45" s="273">
        <v>0</v>
      </c>
      <c r="Y45" s="292">
        <v>42872</v>
      </c>
      <c r="Z45">
        <v>18</v>
      </c>
      <c r="AA45" s="273">
        <v>0</v>
      </c>
      <c r="AU45" s="141">
        <v>1</v>
      </c>
      <c r="AV45" s="153">
        <f>MAX(F45,L45,R45,X45,AD45,AJ45,AP45)</f>
        <v>1</v>
      </c>
      <c r="AW45" s="153" t="b">
        <f>AU45=AV45</f>
        <v>1</v>
      </c>
      <c r="AX45" s="295">
        <v>2.36</v>
      </c>
      <c r="BD45" s="129">
        <f>67.544*AX45+88.788</f>
        <v>248.19183999999996</v>
      </c>
      <c r="BE45" s="153"/>
      <c r="BF45" s="153"/>
      <c r="BG45" s="153"/>
      <c r="BH45" s="290"/>
      <c r="BI45" s="153"/>
      <c r="BJ45" s="153" t="str">
        <f>IF(AND(ISBLANK(AX45),ISBLANK(BD45)),"NA",IF(ISBLANK(AX45),"h",IF(ISBLANK(BD45),"diam","both")))</f>
        <v>both</v>
      </c>
      <c r="BK45" s="153" t="str">
        <f>IF(AND(ISBLANK(AY45),ISBLANK(BE45)),"NA",IF(ISBLANK(AY45),"h",IF(ISBLANK(BE45),"diam","both")))</f>
        <v>NA</v>
      </c>
      <c r="BL45" s="153" t="str">
        <f>IF(AND(ISBLANK(AZ45),ISBLANK(BF45)),"NA",IF(ISBLANK(AZ45),"h",IF(ISBLANK(BF45),"diam","both")))</f>
        <v>NA</v>
      </c>
      <c r="BM45" s="153" t="str">
        <f>IF(AND(ISBLANK(BA45),ISBLANK(BG45)),"NA",IF(ISBLANK(BA45),"h",IF(ISBLANK(BG45),"diam","both")))</f>
        <v>NA</v>
      </c>
      <c r="BN45" s="153" t="str">
        <f>IF(AND(ISBLANK(BB45),ISBLANK(BH45)),"NA",IF(ISBLANK(BB45),"h",IF(ISBLANK(BH45),"diam","both")))</f>
        <v>NA</v>
      </c>
      <c r="BO45" s="153" t="str">
        <f>IF(ISBLANK(BC45),"NA","diam")</f>
        <v>NA</v>
      </c>
      <c r="BP45" s="153">
        <f>BD45*PI()*((AX45/2)^2)+BE45*PI()*((AY45/2)^2)+BF45*PI()*((AZ45/2)^2)+BG45*PI()*((BA45/2)^2)+BH45*PI()*((BB45/2)^2)+BI45*PI()*((BC45/2)^2)</f>
        <v>1085.6788714895968</v>
      </c>
      <c r="BQ45" s="153" t="str">
        <f>IF(AW45=TRUE,"ok","")</f>
        <v>ok</v>
      </c>
      <c r="BS45" s="300">
        <v>0</v>
      </c>
      <c r="BT45" s="289">
        <v>0</v>
      </c>
      <c r="BU45" s="289">
        <v>0</v>
      </c>
      <c r="BV45" s="289">
        <v>0</v>
      </c>
      <c r="BW45" s="289"/>
      <c r="BX45" s="289"/>
      <c r="BY45" s="283">
        <v>17</v>
      </c>
      <c r="BZ45" s="287">
        <v>42872</v>
      </c>
      <c r="CA45" s="287" t="s">
        <v>47</v>
      </c>
      <c r="CB45" s="282">
        <f>IF(H45&gt;0,H45,"")</f>
        <v>10</v>
      </c>
      <c r="CC45" s="282">
        <f>IF(N45&gt;0,N45,"")</f>
        <v>15</v>
      </c>
      <c r="CD45" s="282">
        <f>IF(T45&gt;0,T45,"")</f>
        <v>15</v>
      </c>
      <c r="CE45" s="282">
        <f>IF(Z45&gt;0,Z45,"")</f>
        <v>18</v>
      </c>
      <c r="CF45" s="282" t="str">
        <f>IF(AF45&gt;0,AF45,"")</f>
        <v/>
      </c>
      <c r="CG45" s="282" t="str">
        <f>IF(AL45&gt;0,AL45,"")</f>
        <v/>
      </c>
      <c r="CH45" s="282" t="str">
        <f>IF(AR45&gt;0,AR45,"")</f>
        <v/>
      </c>
      <c r="CI45" s="282">
        <v>18</v>
      </c>
      <c r="CJ45" s="287" t="s">
        <v>47</v>
      </c>
      <c r="CK45" s="282">
        <v>1</v>
      </c>
      <c r="CL45" s="302">
        <v>42875</v>
      </c>
      <c r="CN45" s="279" t="s">
        <v>182</v>
      </c>
    </row>
    <row r="46" spans="1:92" ht="14.4" hidden="1" x14ac:dyDescent="0.3">
      <c r="A46" s="284">
        <v>52</v>
      </c>
      <c r="B46" s="317" t="s">
        <v>241</v>
      </c>
      <c r="C46" s="289">
        <v>1</v>
      </c>
      <c r="D46" s="111">
        <f>IF(C46=1,1,0)</f>
        <v>1</v>
      </c>
      <c r="E46" s="295" t="s">
        <v>190</v>
      </c>
      <c r="F46">
        <v>1</v>
      </c>
      <c r="G46" s="292">
        <v>42875</v>
      </c>
      <c r="H46">
        <v>5</v>
      </c>
      <c r="I46" s="273">
        <v>0</v>
      </c>
      <c r="K46" s="303" t="s">
        <v>190</v>
      </c>
      <c r="L46" s="300">
        <v>2</v>
      </c>
      <c r="M46" s="292">
        <v>42875</v>
      </c>
      <c r="N46" s="300">
        <v>8</v>
      </c>
      <c r="O46" s="340">
        <v>0</v>
      </c>
      <c r="Q46" s="291" t="s">
        <v>190</v>
      </c>
      <c r="R46" s="300">
        <v>2</v>
      </c>
      <c r="S46" s="292">
        <v>42877</v>
      </c>
      <c r="T46" s="300">
        <v>8</v>
      </c>
      <c r="U46" s="273">
        <v>0</v>
      </c>
      <c r="W46" s="325" t="s">
        <v>291</v>
      </c>
      <c r="X46" s="300">
        <v>2</v>
      </c>
      <c r="Y46" s="292">
        <v>42879</v>
      </c>
      <c r="Z46" s="300">
        <v>6</v>
      </c>
      <c r="AA46" s="273">
        <v>0</v>
      </c>
      <c r="AE46" s="292">
        <v>42880</v>
      </c>
      <c r="AF46">
        <v>2</v>
      </c>
      <c r="AG46" s="273">
        <v>0</v>
      </c>
      <c r="AK46" s="292">
        <v>42879</v>
      </c>
      <c r="AL46">
        <v>2</v>
      </c>
      <c r="AM46">
        <v>0</v>
      </c>
      <c r="AQ46" s="292">
        <v>42879</v>
      </c>
      <c r="AR46">
        <v>2</v>
      </c>
      <c r="AS46">
        <v>2</v>
      </c>
      <c r="AU46" s="141">
        <v>1</v>
      </c>
      <c r="AV46" s="153">
        <f>MAX(F46,L46,R46,X46,AD46,AJ46,AP46)</f>
        <v>2</v>
      </c>
      <c r="AW46" s="153" t="b">
        <f>AU46=AV46</f>
        <v>0</v>
      </c>
      <c r="AX46" s="303">
        <v>1.87</v>
      </c>
      <c r="AY46" s="289">
        <v>1.87</v>
      </c>
      <c r="BD46" s="153">
        <v>250</v>
      </c>
      <c r="BE46" s="153">
        <v>250</v>
      </c>
      <c r="BF46" s="153"/>
      <c r="BG46" s="153"/>
      <c r="BH46" s="290"/>
      <c r="BI46" s="153"/>
      <c r="BJ46" s="153" t="str">
        <f>IF(AND(ISBLANK(AX46),ISBLANK(BD46)),"NA",IF(ISBLANK(AX46),"h",IF(ISBLANK(BD46),"diam","both")))</f>
        <v>both</v>
      </c>
      <c r="BK46" s="153" t="str">
        <f>IF(AND(ISBLANK(AY46),ISBLANK(BE46)),"NA",IF(ISBLANK(AY46),"h",IF(ISBLANK(BE46),"diam","both")))</f>
        <v>both</v>
      </c>
      <c r="BL46" s="153" t="str">
        <f>IF(AND(ISBLANK(AZ46),ISBLANK(BF46)),"NA",IF(ISBLANK(AZ46),"h",IF(ISBLANK(BF46),"diam","both")))</f>
        <v>NA</v>
      </c>
      <c r="BM46" s="153" t="str">
        <f>IF(AND(ISBLANK(BA46),ISBLANK(BG46)),"NA",IF(ISBLANK(BA46),"h",IF(ISBLANK(BG46),"diam","both")))</f>
        <v>NA</v>
      </c>
      <c r="BN46" s="153" t="str">
        <f>IF(AND(ISBLANK(BB46),ISBLANK(BH46)),"NA",IF(ISBLANK(BB46),"h",IF(ISBLANK(BH46),"diam","both")))</f>
        <v>NA</v>
      </c>
      <c r="BO46" s="153" t="str">
        <f>IF(ISBLANK(BC46),"NA","diam")</f>
        <v>NA</v>
      </c>
      <c r="BP46" s="153">
        <f>BD46*PI()*((AX46/2)^2)+BE46*PI()*((AY46/2)^2)+BF46*PI()*((AZ46/2)^2)+BG46*PI()*((BA46/2)^2)+BH46*PI()*((BB46/2)^2)+BI46*PI()*((BC46/2)^2)</f>
        <v>1373.2294187922687</v>
      </c>
      <c r="BQ46" s="153" t="s">
        <v>77</v>
      </c>
      <c r="BR46" s="153" t="s">
        <v>189</v>
      </c>
      <c r="BS46" s="300">
        <v>0</v>
      </c>
      <c r="BT46" s="289">
        <v>0</v>
      </c>
      <c r="BU46" s="289">
        <v>0</v>
      </c>
      <c r="BV46" s="289">
        <v>0</v>
      </c>
      <c r="BW46" s="289"/>
      <c r="BX46" s="289"/>
      <c r="BY46" s="283">
        <v>25</v>
      </c>
      <c r="BZ46" s="287">
        <v>42880</v>
      </c>
      <c r="CA46" s="287" t="s">
        <v>47</v>
      </c>
      <c r="CB46" s="282">
        <f>IF(H46&gt;0,H46,"")</f>
        <v>5</v>
      </c>
      <c r="CC46" s="282">
        <f>IF(N46&gt;0,N46,"")</f>
        <v>8</v>
      </c>
      <c r="CD46" s="282">
        <f>IF(T46&gt;0,T46,"")</f>
        <v>8</v>
      </c>
      <c r="CE46" s="282">
        <f>IF(Z46&gt;0,Z46,"")</f>
        <v>6</v>
      </c>
      <c r="CF46" s="282">
        <f>IF(AF46&gt;0,AF46,"")</f>
        <v>2</v>
      </c>
      <c r="CG46" s="282">
        <f>IF(AL46&gt;0,AL46,"")</f>
        <v>2</v>
      </c>
      <c r="CH46" s="282">
        <f>IF(AR46&gt;0,AR46,"")</f>
        <v>2</v>
      </c>
      <c r="CI46" s="282">
        <v>2</v>
      </c>
      <c r="CJ46" s="287" t="s">
        <v>47</v>
      </c>
      <c r="CK46" s="282">
        <v>0</v>
      </c>
      <c r="CM46" s="280" t="s">
        <v>290</v>
      </c>
    </row>
    <row r="47" spans="1:92" ht="14.4" x14ac:dyDescent="0.3">
      <c r="A47" s="284">
        <v>53</v>
      </c>
      <c r="B47" s="317" t="s">
        <v>181</v>
      </c>
      <c r="C47" s="289">
        <v>1</v>
      </c>
      <c r="D47" s="111">
        <f>IF(C47=1,1,0)</f>
        <v>1</v>
      </c>
      <c r="E47" s="295" t="s">
        <v>90</v>
      </c>
      <c r="F47">
        <v>2</v>
      </c>
      <c r="G47" s="292">
        <v>42875</v>
      </c>
      <c r="H47">
        <v>8</v>
      </c>
      <c r="I47" s="273">
        <v>0</v>
      </c>
      <c r="M47" s="292">
        <v>42868</v>
      </c>
      <c r="N47">
        <v>10</v>
      </c>
      <c r="O47" s="273">
        <v>0</v>
      </c>
      <c r="Q47" s="291" t="s">
        <v>241</v>
      </c>
      <c r="R47">
        <v>2</v>
      </c>
      <c r="S47" s="292">
        <v>42871</v>
      </c>
      <c r="T47">
        <v>12</v>
      </c>
      <c r="U47" s="273">
        <v>0</v>
      </c>
      <c r="Y47" s="292">
        <v>42872</v>
      </c>
      <c r="Z47">
        <v>14</v>
      </c>
      <c r="AA47" s="273">
        <v>0</v>
      </c>
      <c r="AE47" s="292">
        <v>42877</v>
      </c>
      <c r="AF47">
        <v>7</v>
      </c>
      <c r="AG47" s="273">
        <v>0</v>
      </c>
      <c r="AK47" s="292">
        <v>42877</v>
      </c>
      <c r="AL47">
        <v>8</v>
      </c>
      <c r="AM47">
        <v>2</v>
      </c>
      <c r="AN47" s="284">
        <v>1</v>
      </c>
      <c r="AR47">
        <v>7</v>
      </c>
      <c r="AS47">
        <v>7</v>
      </c>
      <c r="AT47" s="284">
        <v>3</v>
      </c>
      <c r="AU47" s="141">
        <v>1</v>
      </c>
      <c r="AV47" s="153">
        <f>MAX(F47,L47,R47,X47,AD47,AJ47,AP47)</f>
        <v>2</v>
      </c>
      <c r="AW47" s="153" t="b">
        <f>AU47=AV47</f>
        <v>0</v>
      </c>
      <c r="AX47" s="295">
        <v>2</v>
      </c>
      <c r="AY47" s="289">
        <v>2</v>
      </c>
      <c r="BD47" s="153">
        <v>260</v>
      </c>
      <c r="BE47" s="153">
        <v>260</v>
      </c>
      <c r="BF47" s="153"/>
      <c r="BG47" s="153"/>
      <c r="BH47" s="290"/>
      <c r="BI47" s="153"/>
      <c r="BJ47" s="153" t="str">
        <f>IF(AND(ISBLANK(AX47),ISBLANK(BD47)),"NA",IF(ISBLANK(AX47),"h",IF(ISBLANK(BD47),"diam","both")))</f>
        <v>both</v>
      </c>
      <c r="BK47" s="153" t="str">
        <f>IF(AND(ISBLANK(AY47),ISBLANK(BE47)),"NA",IF(ISBLANK(AY47),"h",IF(ISBLANK(BE47),"diam","both")))</f>
        <v>both</v>
      </c>
      <c r="BL47" s="153" t="str">
        <f>IF(AND(ISBLANK(AZ47),ISBLANK(BF47)),"NA",IF(ISBLANK(AZ47),"h",IF(ISBLANK(BF47),"diam","both")))</f>
        <v>NA</v>
      </c>
      <c r="BM47" s="153" t="str">
        <f>IF(AND(ISBLANK(BA47),ISBLANK(BG47)),"NA",IF(ISBLANK(BA47),"h",IF(ISBLANK(BG47),"diam","both")))</f>
        <v>NA</v>
      </c>
      <c r="BN47" s="153" t="str">
        <f>IF(AND(ISBLANK(BB47),ISBLANK(BH47)),"NA",IF(ISBLANK(BB47),"h",IF(ISBLANK(BH47),"diam","both")))</f>
        <v>NA</v>
      </c>
      <c r="BO47" s="153" t="str">
        <f>IF(ISBLANK(BC47),"NA","diam")</f>
        <v>NA</v>
      </c>
      <c r="BP47" s="153">
        <f>BD47*PI()*((AX47/2)^2)+BE47*PI()*((AY47/2)^2)+BF47*PI()*((AZ47/2)^2)+BG47*PI()*((BA47/2)^2)+BH47*PI()*((BB47/2)^2)+BI47*PI()*((BC47/2)^2)</f>
        <v>1633.6281798666923</v>
      </c>
      <c r="BQ47" s="153" t="s">
        <v>77</v>
      </c>
      <c r="BR47" s="153" t="s">
        <v>189</v>
      </c>
      <c r="BS47" s="114">
        <v>1</v>
      </c>
      <c r="BT47" s="153">
        <f>'[1]2017_seeds_Ali'!C7</f>
        <v>1</v>
      </c>
      <c r="BU47" s="153">
        <f>'[1]2017_seeds_Ali'!D7</f>
        <v>4</v>
      </c>
      <c r="BV47" s="153">
        <f>'[1]2017_seeds_Ali'!E7</f>
        <v>2</v>
      </c>
      <c r="BY47" s="283">
        <v>17</v>
      </c>
      <c r="BZ47" s="287">
        <v>42872</v>
      </c>
      <c r="CA47" s="287" t="s">
        <v>47</v>
      </c>
      <c r="CB47" s="282">
        <f>IF(H47&gt;0,H47,"")</f>
        <v>8</v>
      </c>
      <c r="CC47" s="282">
        <f>IF(N47&gt;0,N47,"")</f>
        <v>10</v>
      </c>
      <c r="CD47" s="282">
        <f>IF(T47&gt;0,T47,"")</f>
        <v>12</v>
      </c>
      <c r="CE47" s="282">
        <f>IF(Z47&gt;0,Z47,"")</f>
        <v>14</v>
      </c>
      <c r="CF47" s="282">
        <f>IF(AF47&gt;0,AF47,"")</f>
        <v>7</v>
      </c>
      <c r="CG47" s="282">
        <f>IF(AL47&gt;0,AL47,"")</f>
        <v>8</v>
      </c>
      <c r="CH47" s="282">
        <f>IF(AR47&gt;0,AR47,"")</f>
        <v>7</v>
      </c>
      <c r="CI47" s="282">
        <v>7</v>
      </c>
      <c r="CJ47" s="287" t="s">
        <v>47</v>
      </c>
      <c r="CK47" s="282">
        <v>0.5</v>
      </c>
      <c r="CL47" s="332" t="s">
        <v>289</v>
      </c>
      <c r="CM47" s="286" t="s">
        <v>288</v>
      </c>
      <c r="CN47" s="279" t="s">
        <v>182</v>
      </c>
    </row>
    <row r="48" spans="1:92" ht="14.4" hidden="1" x14ac:dyDescent="0.3">
      <c r="A48" s="284">
        <v>54</v>
      </c>
      <c r="C48" s="153">
        <v>0</v>
      </c>
      <c r="D48" s="111">
        <f>IF(C48=1,1,0)</f>
        <v>0</v>
      </c>
      <c r="E48" s="295" t="s">
        <v>90</v>
      </c>
      <c r="F48">
        <v>2</v>
      </c>
      <c r="K48" s="291" t="s">
        <v>287</v>
      </c>
      <c r="L48">
        <v>1</v>
      </c>
      <c r="Q48" s="345" t="s">
        <v>204</v>
      </c>
      <c r="R48" s="348"/>
      <c r="W48" s="322" t="s">
        <v>204</v>
      </c>
      <c r="X48" s="348"/>
      <c r="AC48" s="325" t="s">
        <v>204</v>
      </c>
      <c r="AD48" s="348"/>
      <c r="AU48" s="141">
        <v>2</v>
      </c>
      <c r="AV48" s="153">
        <f>MAX(F48,L48,R48,X48,AD48,AJ48,AP48)</f>
        <v>2</v>
      </c>
      <c r="AW48" s="153" t="b">
        <f>AU48=AV48</f>
        <v>1</v>
      </c>
      <c r="AX48" s="291">
        <v>2.14</v>
      </c>
      <c r="AY48" s="291">
        <v>2.5499999999999998</v>
      </c>
      <c r="BD48" s="129">
        <f>67.544*AX48+88.788</f>
        <v>233.33215999999999</v>
      </c>
      <c r="BE48" s="129">
        <f>67.544*AY48+88.788</f>
        <v>261.02519999999998</v>
      </c>
      <c r="BF48" s="153"/>
      <c r="BG48" s="153"/>
      <c r="BH48" s="290"/>
      <c r="BI48" s="153"/>
      <c r="BJ48" s="153" t="str">
        <f>IF(AND(ISBLANK(AX48),ISBLANK(BD48)),"NA",IF(ISBLANK(AX48),"h",IF(ISBLANK(BD48),"diam","both")))</f>
        <v>both</v>
      </c>
      <c r="BK48" s="153" t="str">
        <f>IF(AND(ISBLANK(AY48),ISBLANK(BE48)),"NA",IF(ISBLANK(AY48),"h",IF(ISBLANK(BE48),"diam","both")))</f>
        <v>both</v>
      </c>
      <c r="BL48" s="153" t="str">
        <f>IF(AND(ISBLANK(AZ48),ISBLANK(BF48)),"NA",IF(ISBLANK(AZ48),"h",IF(ISBLANK(BF48),"diam","both")))</f>
        <v>NA</v>
      </c>
      <c r="BM48" s="153" t="str">
        <f>IF(AND(ISBLANK(BA48),ISBLANK(BG48)),"NA",IF(ISBLANK(BA48),"h",IF(ISBLANK(BG48),"diam","both")))</f>
        <v>NA</v>
      </c>
      <c r="BN48" s="153" t="str">
        <f>IF(AND(ISBLANK(BB48),ISBLANK(BH48)),"NA",IF(ISBLANK(BB48),"h",IF(ISBLANK(BH48),"diam","both")))</f>
        <v>NA</v>
      </c>
      <c r="BO48" s="153" t="str">
        <f>IF(ISBLANK(BC48),"NA","diam")</f>
        <v>NA</v>
      </c>
      <c r="BP48" s="153">
        <f>BD48*PI()*((AX48/2)^2)+BE48*PI()*((AY48/2)^2)+BF48*PI()*((AZ48/2)^2)+BG48*PI()*((BA48/2)^2)+BH48*PI()*((BB48/2)^2)+BI48*PI()*((BC48/2)^2)</f>
        <v>2172.3204674037288</v>
      </c>
      <c r="BQ48" s="153" t="str">
        <f>IF(AW48=TRUE,"ok","")</f>
        <v>ok</v>
      </c>
      <c r="BT48" s="289">
        <v>0</v>
      </c>
      <c r="BU48" s="289">
        <v>0</v>
      </c>
      <c r="BV48" s="289">
        <v>0</v>
      </c>
      <c r="BW48" s="289"/>
      <c r="BZ48" s="153" t="s">
        <v>58</v>
      </c>
      <c r="CA48" s="153" t="s">
        <v>58</v>
      </c>
      <c r="CB48" s="282" t="str">
        <f>IF(H48&gt;0,H48,"")</f>
        <v/>
      </c>
      <c r="CC48" s="282" t="str">
        <f>IF(N48&gt;0,N48,"")</f>
        <v/>
      </c>
      <c r="CD48" s="282" t="str">
        <f>IF(T48&gt;0,T48,"")</f>
        <v/>
      </c>
      <c r="CE48" s="282" t="str">
        <f>IF(Z48&gt;0,Z48,"")</f>
        <v/>
      </c>
      <c r="CF48" s="282" t="str">
        <f>IF(AF48&gt;0,AF48,"")</f>
        <v/>
      </c>
      <c r="CG48" s="282" t="str">
        <f>IF(AL48&gt;0,AL48,"")</f>
        <v/>
      </c>
      <c r="CH48" s="282" t="str">
        <f>IF(AR48&gt;0,AR48,"")</f>
        <v/>
      </c>
      <c r="CI48" s="282" t="s">
        <v>58</v>
      </c>
      <c r="CJ48" s="153" t="s">
        <v>58</v>
      </c>
      <c r="CK48" s="282" t="s">
        <v>58</v>
      </c>
      <c r="CL48" s="332" t="s">
        <v>286</v>
      </c>
      <c r="CM48" s="286" t="s">
        <v>285</v>
      </c>
      <c r="CN48" s="279" t="s">
        <v>182</v>
      </c>
    </row>
    <row r="49" spans="1:92" ht="14.4" hidden="1" x14ac:dyDescent="0.3">
      <c r="A49" s="284">
        <v>55</v>
      </c>
      <c r="B49" s="296" t="s">
        <v>181</v>
      </c>
      <c r="C49" s="153">
        <v>1</v>
      </c>
      <c r="D49" s="111">
        <f>IF(C49=1,1,0)</f>
        <v>1</v>
      </c>
      <c r="E49" s="291" t="s">
        <v>181</v>
      </c>
      <c r="F49">
        <v>1</v>
      </c>
      <c r="G49" s="292">
        <v>42860</v>
      </c>
      <c r="H49">
        <v>18</v>
      </c>
      <c r="I49" s="273">
        <v>0</v>
      </c>
      <c r="M49" s="292">
        <v>42860</v>
      </c>
      <c r="N49" s="300">
        <v>19</v>
      </c>
      <c r="O49" s="212">
        <v>4</v>
      </c>
      <c r="AA49" s="212"/>
      <c r="AU49" s="141">
        <v>1</v>
      </c>
      <c r="AV49" s="153">
        <f>MAX(F49,L49,R49,X49,AD49,AJ49,AP49)</f>
        <v>1</v>
      </c>
      <c r="AW49" s="153" t="b">
        <f>AU49=AV49</f>
        <v>1</v>
      </c>
      <c r="AX49" s="295">
        <v>2.4700000000000002</v>
      </c>
      <c r="BD49" s="129">
        <f>67.544*AX49+88.788</f>
        <v>255.62168000000003</v>
      </c>
      <c r="BE49" s="153"/>
      <c r="BF49" s="153"/>
      <c r="BG49" s="153"/>
      <c r="BH49" s="290"/>
      <c r="BI49" s="153"/>
      <c r="BJ49" s="153" t="str">
        <f>IF(AND(ISBLANK(AX49),ISBLANK(BD49)),"NA",IF(ISBLANK(AX49),"h",IF(ISBLANK(BD49),"diam","both")))</f>
        <v>both</v>
      </c>
      <c r="BK49" s="153" t="str">
        <f>IF(AND(ISBLANK(AY49),ISBLANK(BE49)),"NA",IF(ISBLANK(AY49),"h",IF(ISBLANK(BE49),"diam","both")))</f>
        <v>NA</v>
      </c>
      <c r="BL49" s="153" t="str">
        <f>IF(AND(ISBLANK(AZ49),ISBLANK(BF49)),"NA",IF(ISBLANK(AZ49),"h",IF(ISBLANK(BF49),"diam","both")))</f>
        <v>NA</v>
      </c>
      <c r="BM49" s="153" t="str">
        <f>IF(AND(ISBLANK(BA49),ISBLANK(BG49)),"NA",IF(ISBLANK(BA49),"h",IF(ISBLANK(BG49),"diam","both")))</f>
        <v>NA</v>
      </c>
      <c r="BN49" s="153" t="str">
        <f>IF(AND(ISBLANK(BB49),ISBLANK(BH49)),"NA",IF(ISBLANK(BB49),"h",IF(ISBLANK(BH49),"diam","both")))</f>
        <v>NA</v>
      </c>
      <c r="BO49" s="153" t="str">
        <f>IF(ISBLANK(BC49),"NA","diam")</f>
        <v>NA</v>
      </c>
      <c r="BP49" s="153">
        <f>BD49*PI()*((AX49/2)^2)+BE49*PI()*((AY49/2)^2)+BF49*PI()*((AZ49/2)^2)+BG49*PI()*((BA49/2)^2)+BH49*PI()*((BB49/2)^2)+BI49*PI()*((BC49/2)^2)</f>
        <v>1224.8459560972756</v>
      </c>
      <c r="BQ49" s="153" t="str">
        <f>IF(AW49=TRUE,"ok","")</f>
        <v>ok</v>
      </c>
      <c r="BS49" s="300">
        <v>0</v>
      </c>
      <c r="BT49" s="289">
        <v>0</v>
      </c>
      <c r="BU49" s="289">
        <v>0</v>
      </c>
      <c r="BV49" s="289">
        <v>0</v>
      </c>
      <c r="BW49" s="289"/>
      <c r="BX49" s="289"/>
      <c r="BY49" s="288">
        <v>42860</v>
      </c>
      <c r="BZ49" s="287">
        <v>42860</v>
      </c>
      <c r="CA49" s="287" t="s">
        <v>47</v>
      </c>
      <c r="CB49" s="282">
        <f>IF(H49&gt;0,H49,"")</f>
        <v>18</v>
      </c>
      <c r="CC49" s="282">
        <f>IF(N49&gt;0,N49,"")</f>
        <v>19</v>
      </c>
      <c r="CD49" s="282" t="str">
        <f>IF(T49&gt;0,T49,"")</f>
        <v/>
      </c>
      <c r="CE49" s="282" t="str">
        <f>IF(Z49&gt;0,Z49,"")</f>
        <v/>
      </c>
      <c r="CF49" s="282" t="str">
        <f>IF(AF49&gt;0,AF49,"")</f>
        <v/>
      </c>
      <c r="CG49" s="282" t="str">
        <f>IF(AL49&gt;0,AL49,"")</f>
        <v/>
      </c>
      <c r="CH49" s="282" t="str">
        <f>IF(AR49&gt;0,AR49,"")</f>
        <v/>
      </c>
      <c r="CI49" s="282">
        <v>19</v>
      </c>
      <c r="CJ49" s="287" t="s">
        <v>47</v>
      </c>
      <c r="CK49" s="282">
        <v>1</v>
      </c>
      <c r="CL49" s="302">
        <v>42867</v>
      </c>
      <c r="CM49" s="286" t="s">
        <v>284</v>
      </c>
      <c r="CN49" s="298" t="s">
        <v>182</v>
      </c>
    </row>
    <row r="50" spans="1:92" ht="14.4" hidden="1" x14ac:dyDescent="0.3">
      <c r="A50" s="284">
        <v>56</v>
      </c>
      <c r="B50" s="296" t="s">
        <v>90</v>
      </c>
      <c r="C50" s="153">
        <v>0</v>
      </c>
      <c r="D50" s="111">
        <f>IF(C50=1,1,0)</f>
        <v>0</v>
      </c>
      <c r="E50" s="291" t="s">
        <v>90</v>
      </c>
      <c r="Q50" s="295" t="s">
        <v>90</v>
      </c>
      <c r="W50" s="291" t="s">
        <v>90</v>
      </c>
      <c r="AC50" s="295"/>
      <c r="AV50" s="153">
        <f>MAX(F50,L50,R50,X50,AD50,AJ50,AP50)</f>
        <v>0</v>
      </c>
      <c r="AW50" s="153" t="b">
        <f>AU50=AV50</f>
        <v>1</v>
      </c>
      <c r="BD50" s="153"/>
      <c r="BE50" s="153"/>
      <c r="BF50" s="153"/>
      <c r="BG50" s="153"/>
      <c r="BH50" s="290"/>
      <c r="BI50" s="153"/>
      <c r="BJ50" s="153" t="str">
        <f>IF(AND(ISBLANK(AX50),ISBLANK(BD50)),"NA",IF(ISBLANK(AX50),"h",IF(ISBLANK(BD50),"diam","both")))</f>
        <v>NA</v>
      </c>
      <c r="BK50" s="153" t="str">
        <f>IF(AND(ISBLANK(AY50),ISBLANK(BE50)),"NA",IF(ISBLANK(AY50),"h",IF(ISBLANK(BE50),"diam","both")))</f>
        <v>NA</v>
      </c>
      <c r="BL50" s="153" t="str">
        <f>IF(AND(ISBLANK(AZ50),ISBLANK(BF50)),"NA",IF(ISBLANK(AZ50),"h",IF(ISBLANK(BF50),"diam","both")))</f>
        <v>NA</v>
      </c>
      <c r="BM50" s="153" t="str">
        <f>IF(AND(ISBLANK(BA50),ISBLANK(BG50)),"NA",IF(ISBLANK(BA50),"h",IF(ISBLANK(BG50),"diam","both")))</f>
        <v>NA</v>
      </c>
      <c r="BN50" s="153" t="str">
        <f>IF(AND(ISBLANK(BB50),ISBLANK(BH50)),"NA",IF(ISBLANK(BB50),"h",IF(ISBLANK(BH50),"diam","both")))</f>
        <v>NA</v>
      </c>
      <c r="BO50" s="153" t="str">
        <f>IF(ISBLANK(BC50),"NA","diam")</f>
        <v>NA</v>
      </c>
      <c r="BP50" s="153" t="s">
        <v>58</v>
      </c>
      <c r="BQ50" s="153" t="s">
        <v>58</v>
      </c>
      <c r="BT50" s="289">
        <v>0</v>
      </c>
      <c r="BU50" s="289">
        <v>0</v>
      </c>
      <c r="BV50" s="289">
        <v>0</v>
      </c>
      <c r="BW50" s="289"/>
      <c r="BZ50" s="153" t="s">
        <v>58</v>
      </c>
      <c r="CA50" s="153" t="s">
        <v>58</v>
      </c>
      <c r="CB50" s="282" t="str">
        <f>IF(H50&gt;0,H50,"")</f>
        <v/>
      </c>
      <c r="CC50" s="282" t="str">
        <f>IF(N50&gt;0,N50,"")</f>
        <v/>
      </c>
      <c r="CD50" s="282" t="str">
        <f>IF(T50&gt;0,T50,"")</f>
        <v/>
      </c>
      <c r="CE50" s="282" t="str">
        <f>IF(Z50&gt;0,Z50,"")</f>
        <v/>
      </c>
      <c r="CF50" s="282" t="str">
        <f>IF(AF50&gt;0,AF50,"")</f>
        <v/>
      </c>
      <c r="CG50" s="282" t="str">
        <f>IF(AL50&gt;0,AL50,"")</f>
        <v/>
      </c>
      <c r="CH50" s="282" t="str">
        <f>IF(AR50&gt;0,AR50,"")</f>
        <v/>
      </c>
      <c r="CI50" s="282" t="s">
        <v>58</v>
      </c>
      <c r="CJ50" s="153" t="s">
        <v>58</v>
      </c>
      <c r="CK50" s="282" t="s">
        <v>58</v>
      </c>
      <c r="CN50" s="299" t="s">
        <v>90</v>
      </c>
    </row>
    <row r="51" spans="1:92" ht="14.4" hidden="1" x14ac:dyDescent="0.3">
      <c r="A51" s="284">
        <v>57</v>
      </c>
      <c r="B51" s="296" t="s">
        <v>181</v>
      </c>
      <c r="C51" s="153">
        <v>1</v>
      </c>
      <c r="D51" s="111">
        <f>IF(C51=1,1,0)</f>
        <v>1</v>
      </c>
      <c r="E51" s="291" t="s">
        <v>181</v>
      </c>
      <c r="F51">
        <v>2</v>
      </c>
      <c r="G51" s="292">
        <v>42872</v>
      </c>
      <c r="H51">
        <v>12</v>
      </c>
      <c r="I51" s="273">
        <v>0</v>
      </c>
      <c r="M51" s="292">
        <v>42867</v>
      </c>
      <c r="N51">
        <v>15</v>
      </c>
      <c r="O51" s="273">
        <v>0</v>
      </c>
      <c r="S51" s="292">
        <v>42870</v>
      </c>
      <c r="T51">
        <v>20</v>
      </c>
      <c r="U51" s="273">
        <v>0</v>
      </c>
      <c r="Y51" s="292">
        <v>42871</v>
      </c>
      <c r="Z51">
        <v>17</v>
      </c>
      <c r="AA51" s="273">
        <v>1</v>
      </c>
      <c r="AU51" s="141">
        <v>2</v>
      </c>
      <c r="AV51" s="153">
        <f>MAX(F51,L51,R51,X51,AD51,AJ51,AP51)</f>
        <v>2</v>
      </c>
      <c r="AW51" s="153" t="b">
        <f>AU51=AV51</f>
        <v>1</v>
      </c>
      <c r="AX51" s="303">
        <v>2.08</v>
      </c>
      <c r="AY51" s="291">
        <v>2.06</v>
      </c>
      <c r="BD51" s="129">
        <f>67.544*AX51+88.788</f>
        <v>229.27951999999999</v>
      </c>
      <c r="BE51" s="129">
        <f>67.544*AY51+88.788</f>
        <v>227.92863999999997</v>
      </c>
      <c r="BF51" s="153"/>
      <c r="BG51" s="153"/>
      <c r="BH51" s="290"/>
      <c r="BI51" s="153"/>
      <c r="BJ51" s="153" t="str">
        <f>IF(AND(ISBLANK(AX51),ISBLANK(BD51)),"NA",IF(ISBLANK(AX51),"h",IF(ISBLANK(BD51),"diam","both")))</f>
        <v>both</v>
      </c>
      <c r="BK51" s="153" t="str">
        <f>IF(AND(ISBLANK(AY51),ISBLANK(BE51)),"NA",IF(ISBLANK(AY51),"h",IF(ISBLANK(BE51),"diam","both")))</f>
        <v>both</v>
      </c>
      <c r="BL51" s="153" t="str">
        <f>IF(AND(ISBLANK(AZ51),ISBLANK(BF51)),"NA",IF(ISBLANK(AZ51),"h",IF(ISBLANK(BF51),"diam","both")))</f>
        <v>NA</v>
      </c>
      <c r="BM51" s="153" t="str">
        <f>IF(AND(ISBLANK(BA51),ISBLANK(BG51)),"NA",IF(ISBLANK(BA51),"h",IF(ISBLANK(BG51),"diam","both")))</f>
        <v>NA</v>
      </c>
      <c r="BN51" s="153" t="str">
        <f>IF(AND(ISBLANK(BB51),ISBLANK(BH51)),"NA",IF(ISBLANK(BB51),"h",IF(ISBLANK(BH51),"diam","both")))</f>
        <v>NA</v>
      </c>
      <c r="BO51" s="153" t="str">
        <f>IF(ISBLANK(BC51),"NA","diam")</f>
        <v>NA</v>
      </c>
      <c r="BP51" s="153">
        <f>BD51*PI()*((AX51/2)^2)+BE51*PI()*((AY51/2)^2)+BF51*PI()*((AZ51/2)^2)+BG51*PI()*((BA51/2)^2)+BH51*PI()*((BB51/2)^2)+BI51*PI()*((BC51/2)^2)</f>
        <v>1538.746499143268</v>
      </c>
      <c r="BQ51" s="153" t="str">
        <f>IF(AW51=TRUE,"ok","")</f>
        <v>ok</v>
      </c>
      <c r="BS51" s="300">
        <v>0</v>
      </c>
      <c r="BT51" s="289">
        <v>0</v>
      </c>
      <c r="BU51" s="289">
        <v>0</v>
      </c>
      <c r="BV51" s="289">
        <v>0</v>
      </c>
      <c r="BW51" s="289"/>
      <c r="BX51" s="289"/>
      <c r="BY51" s="288">
        <v>42871</v>
      </c>
      <c r="BZ51" s="287">
        <v>42871</v>
      </c>
      <c r="CA51" s="287" t="s">
        <v>47</v>
      </c>
      <c r="CB51" s="282">
        <f>IF(H51&gt;0,H51,"")</f>
        <v>12</v>
      </c>
      <c r="CC51" s="282">
        <f>IF(N51&gt;0,N51,"")</f>
        <v>15</v>
      </c>
      <c r="CD51" s="282">
        <f>IF(T51&gt;0,T51,"")</f>
        <v>20</v>
      </c>
      <c r="CE51" s="282">
        <f>IF(Z51&gt;0,Z51,"")</f>
        <v>17</v>
      </c>
      <c r="CF51" s="282" t="str">
        <f>IF(AF51&gt;0,AF51,"")</f>
        <v/>
      </c>
      <c r="CG51" s="282" t="str">
        <f>IF(AL51&gt;0,AL51,"")</f>
        <v/>
      </c>
      <c r="CH51" s="282" t="str">
        <f>IF(AR51&gt;0,AR51,"")</f>
        <v/>
      </c>
      <c r="CI51" s="282">
        <v>17</v>
      </c>
      <c r="CJ51" s="287" t="s">
        <v>47</v>
      </c>
      <c r="CK51" s="282">
        <v>1</v>
      </c>
      <c r="CL51" s="302">
        <v>42875</v>
      </c>
      <c r="CN51" s="299" t="s">
        <v>182</v>
      </c>
    </row>
    <row r="52" spans="1:92" ht="14.4" hidden="1" x14ac:dyDescent="0.3">
      <c r="A52" s="284">
        <v>59</v>
      </c>
      <c r="B52" s="319" t="s">
        <v>181</v>
      </c>
      <c r="C52" s="289">
        <v>1</v>
      </c>
      <c r="D52" s="111">
        <f>IF(C52=1,1,0)</f>
        <v>1</v>
      </c>
      <c r="E52" s="322" t="s">
        <v>204</v>
      </c>
      <c r="F52">
        <v>2</v>
      </c>
      <c r="K52" s="291" t="s">
        <v>283</v>
      </c>
      <c r="L52" s="294">
        <v>3</v>
      </c>
      <c r="M52" s="292">
        <v>42878</v>
      </c>
      <c r="N52">
        <v>5</v>
      </c>
      <c r="O52" s="304">
        <v>0</v>
      </c>
      <c r="Q52" s="294" t="s">
        <v>190</v>
      </c>
      <c r="S52" s="292">
        <v>42880</v>
      </c>
      <c r="T52" s="295">
        <v>3</v>
      </c>
      <c r="U52" s="304">
        <v>0</v>
      </c>
      <c r="W52" s="294" t="s">
        <v>241</v>
      </c>
      <c r="Y52" s="292">
        <v>42879</v>
      </c>
      <c r="Z52" s="295">
        <v>3</v>
      </c>
      <c r="AA52" s="212">
        <v>0</v>
      </c>
      <c r="AE52" s="292">
        <v>42880</v>
      </c>
      <c r="AF52">
        <v>3</v>
      </c>
      <c r="AG52" s="212">
        <v>0</v>
      </c>
      <c r="AK52" s="294" t="s">
        <v>282</v>
      </c>
      <c r="AL52">
        <v>3</v>
      </c>
      <c r="AM52">
        <v>0</v>
      </c>
      <c r="AR52">
        <v>3</v>
      </c>
      <c r="AS52">
        <v>3</v>
      </c>
      <c r="AT52" s="284">
        <v>1</v>
      </c>
      <c r="AU52" s="141">
        <v>2</v>
      </c>
      <c r="AV52" s="153">
        <f>MAX(F52,L52,R52,X52,AD52,AJ52,AP52)</f>
        <v>3</v>
      </c>
      <c r="AW52" s="153" t="b">
        <f>AU52=AV52</f>
        <v>0</v>
      </c>
      <c r="AX52" s="295">
        <v>1.51</v>
      </c>
      <c r="AY52" s="291">
        <v>1.24</v>
      </c>
      <c r="AZ52" s="153">
        <f>AVERAGE(AX52:AY52)</f>
        <v>1.375</v>
      </c>
      <c r="BD52" s="153">
        <v>170</v>
      </c>
      <c r="BE52" s="153">
        <v>110</v>
      </c>
      <c r="BF52" s="153">
        <f>AVERAGE(BD52:BE52)</f>
        <v>140</v>
      </c>
      <c r="BG52" s="153"/>
      <c r="BH52" s="290"/>
      <c r="BI52" s="153"/>
      <c r="BJ52" s="153" t="str">
        <f>IF(AND(ISBLANK(AX52),ISBLANK(BD52)),"NA",IF(ISBLANK(AX52),"h",IF(ISBLANK(BD52),"diam","both")))</f>
        <v>both</v>
      </c>
      <c r="BK52" s="153" t="str">
        <f>IF(AND(ISBLANK(AY52),ISBLANK(BE52)),"NA",IF(ISBLANK(AY52),"h",IF(ISBLANK(BE52),"diam","both")))</f>
        <v>both</v>
      </c>
      <c r="BL52" s="153" t="str">
        <f>IF(AND(ISBLANK(AZ52),ISBLANK(BF52)),"NA",IF(ISBLANK(AZ52),"h",IF(ISBLANK(BF52),"diam","both")))</f>
        <v>both</v>
      </c>
      <c r="BM52" s="153" t="str">
        <f>IF(AND(ISBLANK(BA52),ISBLANK(BG52)),"NA",IF(ISBLANK(BA52),"h",IF(ISBLANK(BG52),"diam","both")))</f>
        <v>NA</v>
      </c>
      <c r="BN52" s="153" t="str">
        <f>IF(AND(ISBLANK(BB52),ISBLANK(BH52)),"NA",IF(ISBLANK(BB52),"h",IF(ISBLANK(BH52),"diam","both")))</f>
        <v>NA</v>
      </c>
      <c r="BO52" s="153" t="str">
        <f>IF(ISBLANK(BC52),"NA","diam")</f>
        <v>NA</v>
      </c>
      <c r="BP52" s="153">
        <f>BD52*PI()*((AX52/2)^2)+BE52*PI()*((AY52/2)^2)+BF52*PI()*((AZ52/2)^2)+BG52*PI()*((BA52/2)^2)+BH52*PI()*((BB52/2)^2)+BI52*PI()*((BC52/2)^2)</f>
        <v>645.15786004028155</v>
      </c>
      <c r="BQ52" s="153" t="s">
        <v>77</v>
      </c>
      <c r="BR52" s="153" t="s">
        <v>189</v>
      </c>
      <c r="BS52" s="300">
        <v>0</v>
      </c>
      <c r="BT52" s="289">
        <v>0</v>
      </c>
      <c r="BU52" s="289">
        <v>0</v>
      </c>
      <c r="BV52" s="289">
        <v>0</v>
      </c>
      <c r="BW52" s="289"/>
      <c r="BX52" s="289"/>
      <c r="BY52" s="283">
        <v>25</v>
      </c>
      <c r="BZ52" s="287">
        <v>42880</v>
      </c>
      <c r="CA52" s="287" t="s">
        <v>47</v>
      </c>
      <c r="CB52" s="282" t="str">
        <f>IF(H52&gt;0,H52,"")</f>
        <v/>
      </c>
      <c r="CC52" s="282">
        <f>IF(N52&gt;0,N52,"")</f>
        <v>5</v>
      </c>
      <c r="CD52" s="282">
        <f>IF(T52&gt;0,T52,"")</f>
        <v>3</v>
      </c>
      <c r="CE52" s="282">
        <f>IF(Z52&gt;0,Z52,"")</f>
        <v>3</v>
      </c>
      <c r="CF52" s="282">
        <f>IF(AF52&gt;0,AF52,"")</f>
        <v>3</v>
      </c>
      <c r="CG52" s="282">
        <f>IF(AL52&gt;0,AL52,"")</f>
        <v>3</v>
      </c>
      <c r="CH52" s="282">
        <f>IF(AR52&gt;0,AR52,"")</f>
        <v>3</v>
      </c>
      <c r="CI52" s="282">
        <v>3</v>
      </c>
      <c r="CJ52" s="287" t="s">
        <v>47</v>
      </c>
      <c r="CK52" s="282">
        <v>0</v>
      </c>
      <c r="CM52" s="286" t="s">
        <v>281</v>
      </c>
    </row>
    <row r="53" spans="1:92" ht="14.4" hidden="1" x14ac:dyDescent="0.3">
      <c r="A53" s="284">
        <v>60</v>
      </c>
      <c r="B53" s="319" t="s">
        <v>181</v>
      </c>
      <c r="C53" s="289">
        <v>1</v>
      </c>
      <c r="D53" s="111">
        <f>IF(C53=1,1,0)</f>
        <v>1</v>
      </c>
      <c r="E53" s="295" t="s">
        <v>181</v>
      </c>
      <c r="F53">
        <v>2</v>
      </c>
      <c r="G53" s="292">
        <v>42864</v>
      </c>
      <c r="H53">
        <v>40</v>
      </c>
      <c r="I53" s="273">
        <v>0</v>
      </c>
      <c r="M53" s="292">
        <v>42865</v>
      </c>
      <c r="N53">
        <v>30</v>
      </c>
      <c r="O53" s="273">
        <v>0</v>
      </c>
      <c r="W53"/>
      <c r="AC53"/>
      <c r="AU53" s="141">
        <v>2</v>
      </c>
      <c r="AV53" s="153">
        <f>MAX(F53,L53,R53,X53,AD53,AJ53,AP53)</f>
        <v>2</v>
      </c>
      <c r="AW53" s="153" t="b">
        <f>AU53=AV53</f>
        <v>1</v>
      </c>
      <c r="AX53" s="295">
        <v>2.95</v>
      </c>
      <c r="AY53" s="295">
        <v>2.06</v>
      </c>
      <c r="BD53" s="129">
        <f>67.544*AX53+88.788</f>
        <v>288.0428</v>
      </c>
      <c r="BE53" s="129">
        <f>67.544*AY53+88.788</f>
        <v>227.92863999999997</v>
      </c>
      <c r="BF53" s="153"/>
      <c r="BG53" s="153"/>
      <c r="BH53" s="290"/>
      <c r="BI53" s="153"/>
      <c r="BJ53" s="153" t="str">
        <f>IF(AND(ISBLANK(AX53),ISBLANK(BD53)),"NA",IF(ISBLANK(AX53),"h",IF(ISBLANK(BD53),"diam","both")))</f>
        <v>both</v>
      </c>
      <c r="BK53" s="153" t="str">
        <f>IF(AND(ISBLANK(AY53),ISBLANK(BE53)),"NA",IF(ISBLANK(AY53),"h",IF(ISBLANK(BE53),"diam","both")))</f>
        <v>both</v>
      </c>
      <c r="BL53" s="153" t="str">
        <f>IF(AND(ISBLANK(AZ53),ISBLANK(BF53)),"NA",IF(ISBLANK(AZ53),"h",IF(ISBLANK(BF53),"diam","both")))</f>
        <v>NA</v>
      </c>
      <c r="BM53" s="153" t="str">
        <f>IF(AND(ISBLANK(BA53),ISBLANK(BG53)),"NA",IF(ISBLANK(BA53),"h",IF(ISBLANK(BG53),"diam","both")))</f>
        <v>NA</v>
      </c>
      <c r="BN53" s="153" t="str">
        <f>IF(AND(ISBLANK(BB53),ISBLANK(BH53)),"NA",IF(ISBLANK(BB53),"h",IF(ISBLANK(BH53),"diam","both")))</f>
        <v>NA</v>
      </c>
      <c r="BO53" s="153" t="str">
        <f>IF(ISBLANK(BC53),"NA","diam")</f>
        <v>NA</v>
      </c>
      <c r="BP53" s="153">
        <f>BD53*PI()*((AX53/2)^2)+BE53*PI()*((AY53/2)^2)+BF53*PI()*((AZ53/2)^2)+BG53*PI()*((BA53/2)^2)+BH53*PI()*((BB53/2)^2)+BI53*PI()*((BC53/2)^2)</f>
        <v>2728.4185902556042</v>
      </c>
      <c r="BQ53" s="153" t="str">
        <f>IF(AW53=TRUE,"ok","")</f>
        <v>ok</v>
      </c>
      <c r="BS53" s="300">
        <v>0</v>
      </c>
      <c r="BT53" s="289">
        <v>0</v>
      </c>
      <c r="BU53" s="289">
        <v>0</v>
      </c>
      <c r="BV53" s="289">
        <v>0</v>
      </c>
      <c r="BW53" s="289"/>
      <c r="BX53" s="289"/>
      <c r="BY53" s="288">
        <v>42869</v>
      </c>
      <c r="BZ53" s="287">
        <v>42869</v>
      </c>
      <c r="CA53" s="287" t="s">
        <v>47</v>
      </c>
      <c r="CB53" s="282">
        <f>IF(H53&gt;0,H53,"")</f>
        <v>40</v>
      </c>
      <c r="CC53" s="282">
        <f>IF(N53&gt;0,N53,"")</f>
        <v>30</v>
      </c>
      <c r="CD53" s="282" t="str">
        <f>IF(T53&gt;0,T53,"")</f>
        <v/>
      </c>
      <c r="CE53" s="282" t="str">
        <f>IF(Z53&gt;0,Z53,"")</f>
        <v/>
      </c>
      <c r="CF53" s="282" t="str">
        <f>IF(AF53&gt;0,AF53,"")</f>
        <v/>
      </c>
      <c r="CG53" s="282" t="str">
        <f>IF(AL53&gt;0,AL53,"")</f>
        <v/>
      </c>
      <c r="CH53" s="282" t="str">
        <f>IF(AR53&gt;0,AR53,"")</f>
        <v/>
      </c>
      <c r="CI53" s="282">
        <v>30</v>
      </c>
      <c r="CJ53" s="287" t="s">
        <v>47</v>
      </c>
      <c r="CK53" s="282">
        <v>1</v>
      </c>
      <c r="CL53" s="321" t="s">
        <v>280</v>
      </c>
      <c r="CM53" s="286" t="s">
        <v>279</v>
      </c>
      <c r="CN53" s="299" t="s">
        <v>182</v>
      </c>
    </row>
    <row r="54" spans="1:92" ht="14.4" hidden="1" x14ac:dyDescent="0.3">
      <c r="A54" s="284">
        <v>61</v>
      </c>
      <c r="B54" s="296" t="s">
        <v>181</v>
      </c>
      <c r="C54" s="153">
        <v>1</v>
      </c>
      <c r="D54" s="111">
        <f>IF(C54=1,1,0)</f>
        <v>1</v>
      </c>
      <c r="E54" s="295" t="s">
        <v>181</v>
      </c>
      <c r="F54">
        <v>1</v>
      </c>
      <c r="G54" s="292">
        <v>42870</v>
      </c>
      <c r="H54">
        <v>10</v>
      </c>
      <c r="I54" s="273">
        <v>0</v>
      </c>
      <c r="M54" s="292">
        <v>42874</v>
      </c>
      <c r="N54">
        <v>12</v>
      </c>
      <c r="O54" s="273">
        <v>0</v>
      </c>
      <c r="S54" s="292">
        <v>42876</v>
      </c>
      <c r="T54">
        <v>10</v>
      </c>
      <c r="U54" s="273">
        <v>0</v>
      </c>
      <c r="W54"/>
      <c r="Y54" s="292">
        <v>42875</v>
      </c>
      <c r="Z54">
        <v>10</v>
      </c>
      <c r="AA54" s="273">
        <v>0</v>
      </c>
      <c r="AC54"/>
      <c r="AE54" s="292">
        <v>42874</v>
      </c>
      <c r="AF54">
        <v>9</v>
      </c>
      <c r="AG54" s="273">
        <v>2</v>
      </c>
      <c r="AL54">
        <v>11</v>
      </c>
      <c r="AM54">
        <v>7</v>
      </c>
      <c r="AR54">
        <v>11</v>
      </c>
      <c r="AS54">
        <v>9</v>
      </c>
      <c r="AT54" s="284">
        <v>2</v>
      </c>
      <c r="AU54" s="141">
        <v>1</v>
      </c>
      <c r="AV54" s="153">
        <f>MAX(F54,L54,R54,X54,AD54,AJ54,AP54)</f>
        <v>1</v>
      </c>
      <c r="AW54" s="153" t="b">
        <f>AU54=AV54</f>
        <v>1</v>
      </c>
      <c r="AX54" s="295">
        <v>2.41</v>
      </c>
      <c r="BD54" s="153">
        <v>260</v>
      </c>
      <c r="BE54" s="153"/>
      <c r="BF54" s="153"/>
      <c r="BG54" s="153"/>
      <c r="BH54" s="290"/>
      <c r="BI54" s="153"/>
      <c r="BJ54" s="153" t="str">
        <f>IF(AND(ISBLANK(AX54),ISBLANK(BD54)),"NA",IF(ISBLANK(AX54),"h",IF(ISBLANK(BD54),"diam","both")))</f>
        <v>both</v>
      </c>
      <c r="BK54" s="153" t="str">
        <f>IF(AND(ISBLANK(AY54),ISBLANK(BE54)),"NA",IF(ISBLANK(AY54),"h",IF(ISBLANK(BE54),"diam","both")))</f>
        <v>NA</v>
      </c>
      <c r="BL54" s="153" t="str">
        <f>IF(AND(ISBLANK(AZ54),ISBLANK(BF54)),"NA",IF(ISBLANK(AZ54),"h",IF(ISBLANK(BF54),"diam","both")))</f>
        <v>NA</v>
      </c>
      <c r="BM54" s="153" t="str">
        <f>IF(AND(ISBLANK(BA54),ISBLANK(BG54)),"NA",IF(ISBLANK(BA54),"h",IF(ISBLANK(BG54),"diam","both")))</f>
        <v>NA</v>
      </c>
      <c r="BN54" s="153" t="str">
        <f>IF(AND(ISBLANK(BB54),ISBLANK(BH54)),"NA",IF(ISBLANK(BB54),"h",IF(ISBLANK(BH54),"diam","both")))</f>
        <v>NA</v>
      </c>
      <c r="BO54" s="153" t="str">
        <f>IF(ISBLANK(BC54),"NA","diam")</f>
        <v>NA</v>
      </c>
      <c r="BP54" s="153">
        <f>BD54*PI()*((AX54/2)^2)+BE54*PI()*((AY54/2)^2)+BF54*PI()*((AZ54/2)^2)+BG54*PI()*((BA54/2)^2)+BH54*PI()*((BB54/2)^2)+BI54*PI()*((BC54/2)^2)</f>
        <v>1186.0344789354672</v>
      </c>
      <c r="BQ54" s="153" t="str">
        <f>IF(AW54=TRUE,"ok","")</f>
        <v>ok</v>
      </c>
      <c r="BS54" s="300">
        <v>0</v>
      </c>
      <c r="BT54" s="289">
        <v>0</v>
      </c>
      <c r="BU54" s="289">
        <v>0</v>
      </c>
      <c r="BV54" s="289">
        <v>0</v>
      </c>
      <c r="BW54" s="289"/>
      <c r="BX54" s="289"/>
      <c r="BY54" s="288">
        <v>42874</v>
      </c>
      <c r="BZ54" s="287">
        <v>42874</v>
      </c>
      <c r="CA54" s="287" t="s">
        <v>47</v>
      </c>
      <c r="CB54" s="282">
        <f>IF(H54&gt;0,H54,"")</f>
        <v>10</v>
      </c>
      <c r="CC54" s="282">
        <f>IF(N54&gt;0,N54,"")</f>
        <v>12</v>
      </c>
      <c r="CD54" s="282">
        <f>IF(T54&gt;0,T54,"")</f>
        <v>10</v>
      </c>
      <c r="CE54" s="282">
        <f>IF(Z54&gt;0,Z54,"")</f>
        <v>10</v>
      </c>
      <c r="CF54" s="282">
        <f>IF(AF54&gt;0,AF54,"")</f>
        <v>9</v>
      </c>
      <c r="CG54" s="282">
        <f>IF(AL54&gt;0,AL54,"")</f>
        <v>11</v>
      </c>
      <c r="CH54" s="282">
        <f>IF(AR54&gt;0,AR54,"")</f>
        <v>11</v>
      </c>
      <c r="CI54" s="282">
        <v>11</v>
      </c>
      <c r="CJ54" s="287" t="s">
        <v>47</v>
      </c>
      <c r="CK54" s="282">
        <v>0</v>
      </c>
    </row>
    <row r="55" spans="1:92" ht="14.4" hidden="1" x14ac:dyDescent="0.3">
      <c r="A55" s="341">
        <v>63</v>
      </c>
      <c r="C55" s="153">
        <v>0</v>
      </c>
      <c r="D55" s="111">
        <f>IF(C55=1,1,0)</f>
        <v>0</v>
      </c>
      <c r="E55" s="295" t="s">
        <v>90</v>
      </c>
      <c r="F55" s="294"/>
      <c r="Q55" s="294" t="s">
        <v>185</v>
      </c>
      <c r="R55" s="294"/>
      <c r="W55" s="293" t="s">
        <v>204</v>
      </c>
      <c r="AV55" s="153">
        <f>MAX(F55,L55,R55,X55,AD55,AJ55,AP55)</f>
        <v>0</v>
      </c>
      <c r="AW55" s="153" t="b">
        <f>AU55=AV55</f>
        <v>1</v>
      </c>
      <c r="BD55" s="153"/>
      <c r="BE55" s="153"/>
      <c r="BF55" s="153"/>
      <c r="BG55" s="153"/>
      <c r="BH55" s="290"/>
      <c r="BI55" s="153"/>
      <c r="BJ55" s="153" t="str">
        <f>IF(AND(ISBLANK(AX55),ISBLANK(BD55)),"NA",IF(ISBLANK(AX55),"h",IF(ISBLANK(BD55),"diam","both")))</f>
        <v>NA</v>
      </c>
      <c r="BK55" s="153" t="str">
        <f>IF(AND(ISBLANK(AY55),ISBLANK(BE55)),"NA",IF(ISBLANK(AY55),"h",IF(ISBLANK(BE55),"diam","both")))</f>
        <v>NA</v>
      </c>
      <c r="BL55" s="153" t="str">
        <f>IF(AND(ISBLANK(AZ55),ISBLANK(BF55)),"NA",IF(ISBLANK(AZ55),"h",IF(ISBLANK(BF55),"diam","both")))</f>
        <v>NA</v>
      </c>
      <c r="BM55" s="153" t="str">
        <f>IF(AND(ISBLANK(BA55),ISBLANK(BG55)),"NA",IF(ISBLANK(BA55),"h",IF(ISBLANK(BG55),"diam","both")))</f>
        <v>NA</v>
      </c>
      <c r="BN55" s="153" t="str">
        <f>IF(AND(ISBLANK(BB55),ISBLANK(BH55)),"NA",IF(ISBLANK(BB55),"h",IF(ISBLANK(BH55),"diam","both")))</f>
        <v>NA</v>
      </c>
      <c r="BO55" s="153" t="str">
        <f>IF(ISBLANK(BC55),"NA","diam")</f>
        <v>NA</v>
      </c>
      <c r="BP55" s="153" t="s">
        <v>58</v>
      </c>
      <c r="BQ55" s="153" t="s">
        <v>58</v>
      </c>
      <c r="BT55" s="289">
        <v>0</v>
      </c>
      <c r="BU55" s="289">
        <v>0</v>
      </c>
      <c r="BV55" s="289">
        <v>0</v>
      </c>
      <c r="BW55" s="289"/>
      <c r="BZ55" s="153" t="s">
        <v>58</v>
      </c>
      <c r="CA55" s="153" t="s">
        <v>58</v>
      </c>
      <c r="CB55" s="282" t="str">
        <f>IF(H55&gt;0,H55,"")</f>
        <v/>
      </c>
      <c r="CC55" s="282" t="str">
        <f>IF(N55&gt;0,N55,"")</f>
        <v/>
      </c>
      <c r="CD55" s="282" t="str">
        <f>IF(T55&gt;0,T55,"")</f>
        <v/>
      </c>
      <c r="CE55" s="282" t="str">
        <f>IF(Z55&gt;0,Z55,"")</f>
        <v/>
      </c>
      <c r="CF55" s="282" t="str">
        <f>IF(AF55&gt;0,AF55,"")</f>
        <v/>
      </c>
      <c r="CG55" s="282" t="str">
        <f>IF(AL55&gt;0,AL55,"")</f>
        <v/>
      </c>
      <c r="CH55" s="282" t="str">
        <f>IF(AR55&gt;0,AR55,"")</f>
        <v/>
      </c>
      <c r="CI55" s="282" t="s">
        <v>58</v>
      </c>
      <c r="CJ55" s="153" t="s">
        <v>58</v>
      </c>
      <c r="CK55" s="282" t="s">
        <v>58</v>
      </c>
      <c r="CM55" s="286" t="s">
        <v>242</v>
      </c>
      <c r="CN55" s="299" t="s">
        <v>90</v>
      </c>
    </row>
    <row r="56" spans="1:92" ht="14.4" hidden="1" x14ac:dyDescent="0.3">
      <c r="A56" s="284">
        <v>75</v>
      </c>
      <c r="B56" s="296" t="s">
        <v>199</v>
      </c>
      <c r="C56" s="153">
        <v>0</v>
      </c>
      <c r="D56" s="111">
        <f>IF(C56=1,1,0)</f>
        <v>0</v>
      </c>
      <c r="E56" s="295" t="s">
        <v>199</v>
      </c>
      <c r="F56">
        <v>1</v>
      </c>
      <c r="K56" s="291" t="s">
        <v>191</v>
      </c>
      <c r="Q56" s="291" t="s">
        <v>191</v>
      </c>
      <c r="W56" s="291" t="s">
        <v>191</v>
      </c>
      <c r="AU56" s="141">
        <v>1</v>
      </c>
      <c r="AV56" s="153">
        <f>MAX(F56,L56,R56,X56,AD56,AJ56,AP56)</f>
        <v>1</v>
      </c>
      <c r="AW56" s="153" t="b">
        <f>AU56=AV56</f>
        <v>1</v>
      </c>
      <c r="AX56" s="303">
        <v>2.08</v>
      </c>
      <c r="BD56" s="129">
        <f>67.544*AX56+88.788</f>
        <v>229.27951999999999</v>
      </c>
      <c r="BE56" s="153"/>
      <c r="BF56" s="153"/>
      <c r="BG56" s="153"/>
      <c r="BH56" s="290"/>
      <c r="BI56" s="153"/>
      <c r="BJ56" s="153" t="str">
        <f>IF(AND(ISBLANK(AX56),ISBLANK(BD56)),"NA",IF(ISBLANK(AX56),"h",IF(ISBLANK(BD56),"diam","both")))</f>
        <v>both</v>
      </c>
      <c r="BK56" s="153" t="str">
        <f>IF(AND(ISBLANK(AY56),ISBLANK(BE56)),"NA",IF(ISBLANK(AY56),"h",IF(ISBLANK(BE56),"diam","both")))</f>
        <v>NA</v>
      </c>
      <c r="BL56" s="153" t="str">
        <f>IF(AND(ISBLANK(AZ56),ISBLANK(BF56)),"NA",IF(ISBLANK(AZ56),"h",IF(ISBLANK(BF56),"diam","both")))</f>
        <v>NA</v>
      </c>
      <c r="BM56" s="153" t="str">
        <f>IF(AND(ISBLANK(BA56),ISBLANK(BG56)),"NA",IF(ISBLANK(BA56),"h",IF(ISBLANK(BG56),"diam","both")))</f>
        <v>NA</v>
      </c>
      <c r="BN56" s="153" t="str">
        <f>IF(AND(ISBLANK(BB56),ISBLANK(BH56)),"NA",IF(ISBLANK(BB56),"h",IF(ISBLANK(BH56),"diam","both")))</f>
        <v>NA</v>
      </c>
      <c r="BO56" s="153" t="str">
        <f>IF(ISBLANK(BC56),"NA","diam")</f>
        <v>NA</v>
      </c>
      <c r="BP56" s="153">
        <f>BD56*PI()*((AX56/2)^2)+BE56*PI()*((AY56/2)^2)+BF56*PI()*((AZ56/2)^2)+BG56*PI()*((BA56/2)^2)+BH56*PI()*((BB56/2)^2)+BI56*PI()*((BC56/2)^2)</f>
        <v>779.07956867168252</v>
      </c>
      <c r="BQ56" s="153" t="str">
        <f>IF(AW56=TRUE,"ok","")</f>
        <v>ok</v>
      </c>
      <c r="BS56" s="300">
        <v>0</v>
      </c>
      <c r="BT56" s="289">
        <v>0</v>
      </c>
      <c r="BU56" s="289">
        <v>0</v>
      </c>
      <c r="BV56" s="289">
        <v>0</v>
      </c>
      <c r="BW56" s="289"/>
      <c r="BX56" s="289"/>
      <c r="BZ56" s="153" t="s">
        <v>58</v>
      </c>
      <c r="CA56" s="153" t="s">
        <v>58</v>
      </c>
      <c r="CB56" s="282" t="str">
        <f>IF(H56&gt;0,H56,"")</f>
        <v/>
      </c>
      <c r="CC56" s="282" t="str">
        <f>IF(N56&gt;0,N56,"")</f>
        <v/>
      </c>
      <c r="CD56" s="282" t="str">
        <f>IF(T56&gt;0,T56,"")</f>
        <v/>
      </c>
      <c r="CE56" s="282" t="str">
        <f>IF(Z56&gt;0,Z56,"")</f>
        <v/>
      </c>
      <c r="CF56" s="282" t="str">
        <f>IF(AF56&gt;0,AF56,"")</f>
        <v/>
      </c>
      <c r="CG56" s="282" t="str">
        <f>IF(AL56&gt;0,AL56,"")</f>
        <v/>
      </c>
      <c r="CH56" s="282" t="str">
        <f>IF(AR56&gt;0,AR56,"")</f>
        <v/>
      </c>
      <c r="CI56" s="282" t="s">
        <v>58</v>
      </c>
      <c r="CJ56" s="153" t="s">
        <v>58</v>
      </c>
      <c r="CK56" s="282" t="s">
        <v>58</v>
      </c>
      <c r="CN56" s="298" t="s">
        <v>182</v>
      </c>
    </row>
    <row r="57" spans="1:92" ht="14.4" hidden="1" x14ac:dyDescent="0.3">
      <c r="A57" s="284">
        <v>84</v>
      </c>
      <c r="B57" s="296" t="s">
        <v>181</v>
      </c>
      <c r="C57" s="153">
        <v>1</v>
      </c>
      <c r="D57" s="111">
        <f>IF(C57=1,1,0)</f>
        <v>1</v>
      </c>
      <c r="E57" s="291" t="s">
        <v>181</v>
      </c>
      <c r="F57">
        <v>1</v>
      </c>
      <c r="G57" s="292">
        <v>42873</v>
      </c>
      <c r="H57">
        <v>10</v>
      </c>
      <c r="I57" s="273">
        <v>0</v>
      </c>
      <c r="M57" s="292">
        <v>42871</v>
      </c>
      <c r="N57">
        <v>10</v>
      </c>
      <c r="O57" s="273">
        <v>0</v>
      </c>
      <c r="S57" s="292">
        <v>42873</v>
      </c>
      <c r="T57">
        <v>10</v>
      </c>
      <c r="U57" s="273">
        <v>0</v>
      </c>
      <c r="Y57" s="292">
        <v>42873</v>
      </c>
      <c r="Z57">
        <v>10</v>
      </c>
      <c r="AA57" s="273">
        <v>0</v>
      </c>
      <c r="AU57" s="141">
        <v>1</v>
      </c>
      <c r="AV57" s="153">
        <f>MAX(F57,L57,R57,X57,AD57,AJ57,AP57)</f>
        <v>1</v>
      </c>
      <c r="AW57" s="153" t="b">
        <f>AU57=AV57</f>
        <v>1</v>
      </c>
      <c r="AX57" s="295">
        <v>1.91</v>
      </c>
      <c r="BD57" s="129">
        <f>67.544*AX57+88.788</f>
        <v>217.79703999999998</v>
      </c>
      <c r="BE57" s="153"/>
      <c r="BF57" s="153"/>
      <c r="BG57" s="153"/>
      <c r="BH57" s="290"/>
      <c r="BI57" s="153"/>
      <c r="BJ57" s="153" t="str">
        <f>IF(AND(ISBLANK(AX57),ISBLANK(BD57)),"NA",IF(ISBLANK(AX57),"h",IF(ISBLANK(BD57),"diam","both")))</f>
        <v>both</v>
      </c>
      <c r="BK57" s="153" t="str">
        <f>IF(AND(ISBLANK(AY57),ISBLANK(BE57)),"NA",IF(ISBLANK(AY57),"h",IF(ISBLANK(BE57),"diam","both")))</f>
        <v>NA</v>
      </c>
      <c r="BL57" s="153" t="str">
        <f>IF(AND(ISBLANK(AZ57),ISBLANK(BF57)),"NA",IF(ISBLANK(AZ57),"h",IF(ISBLANK(BF57),"diam","both")))</f>
        <v>NA</v>
      </c>
      <c r="BM57" s="153" t="str">
        <f>IF(AND(ISBLANK(BA57),ISBLANK(BG57)),"NA",IF(ISBLANK(BA57),"h",IF(ISBLANK(BG57),"diam","both")))</f>
        <v>NA</v>
      </c>
      <c r="BN57" s="153" t="str">
        <f>IF(AND(ISBLANK(BB57),ISBLANK(BH57)),"NA",IF(ISBLANK(BB57),"h",IF(ISBLANK(BH57),"diam","both")))</f>
        <v>NA</v>
      </c>
      <c r="BO57" s="153" t="str">
        <f>IF(ISBLANK(BC57),"NA","diam")</f>
        <v>NA</v>
      </c>
      <c r="BP57" s="153">
        <f>BD57*PI()*((AX57/2)^2)+BE57*PI()*((AY57/2)^2)+BF57*PI()*((AZ57/2)^2)+BG57*PI()*((BA57/2)^2)+BH57*PI()*((BB57/2)^2)+BI57*PI()*((BC57/2)^2)</f>
        <v>624.03448346341418</v>
      </c>
      <c r="BQ57" s="153" t="str">
        <f>IF(AW57=TRUE,"ok","")</f>
        <v>ok</v>
      </c>
      <c r="BS57" s="300">
        <v>0</v>
      </c>
      <c r="BT57" s="289">
        <v>0</v>
      </c>
      <c r="BU57" s="289">
        <v>0</v>
      </c>
      <c r="BV57" s="289">
        <v>0</v>
      </c>
      <c r="BW57" s="289"/>
      <c r="BX57" s="289"/>
      <c r="BY57" s="283">
        <v>18</v>
      </c>
      <c r="BZ57" s="287">
        <v>42873</v>
      </c>
      <c r="CA57" s="287" t="s">
        <v>47</v>
      </c>
      <c r="CB57" s="282">
        <f>IF(H57&gt;0,H57,"")</f>
        <v>10</v>
      </c>
      <c r="CC57" s="282">
        <f>IF(N57&gt;0,N57,"")</f>
        <v>10</v>
      </c>
      <c r="CD57" s="282">
        <f>IF(T57&gt;0,T57,"")</f>
        <v>10</v>
      </c>
      <c r="CE57" s="282">
        <f>IF(Z57&gt;0,Z57,"")</f>
        <v>10</v>
      </c>
      <c r="CF57" s="282" t="str">
        <f>IF(AF57&gt;0,AF57,"")</f>
        <v/>
      </c>
      <c r="CG57" s="282" t="str">
        <f>IF(AL57&gt;0,AL57,"")</f>
        <v/>
      </c>
      <c r="CH57" s="282" t="str">
        <f>IF(AR57&gt;0,AR57,"")</f>
        <v/>
      </c>
      <c r="CI57" s="282">
        <v>10</v>
      </c>
      <c r="CJ57" s="287" t="s">
        <v>47</v>
      </c>
      <c r="CK57" s="282">
        <v>1</v>
      </c>
      <c r="CL57" s="302">
        <v>42875</v>
      </c>
      <c r="CN57" s="299" t="s">
        <v>182</v>
      </c>
    </row>
    <row r="58" spans="1:92" ht="14.4" hidden="1" x14ac:dyDescent="0.3">
      <c r="A58" s="284">
        <v>85</v>
      </c>
      <c r="B58" s="285" t="s">
        <v>90</v>
      </c>
      <c r="C58" s="153">
        <v>0</v>
      </c>
      <c r="D58" s="111">
        <f>IF(C58=1,1,0)</f>
        <v>0</v>
      </c>
      <c r="E58" s="300" t="s">
        <v>90</v>
      </c>
      <c r="H58" s="273"/>
      <c r="M58" t="s">
        <v>90</v>
      </c>
      <c r="N58" s="273"/>
      <c r="Q58" s="114" t="s">
        <v>90</v>
      </c>
      <c r="T58" s="273"/>
      <c r="W58" s="114" t="s">
        <v>90</v>
      </c>
      <c r="AV58" s="153">
        <f>MAX(F58,L58,R58,X58,AD58,AJ58,AP58)</f>
        <v>0</v>
      </c>
      <c r="AW58" s="153" t="b">
        <f>AU58=AV58</f>
        <v>1</v>
      </c>
      <c r="BD58" s="153"/>
      <c r="BE58" s="153"/>
      <c r="BF58" s="153"/>
      <c r="BG58" s="153"/>
      <c r="BH58" s="290"/>
      <c r="BI58" s="153"/>
      <c r="BJ58" s="153" t="str">
        <f>IF(AND(ISBLANK(AX58),ISBLANK(BD58)),"NA",IF(ISBLANK(AX58),"h",IF(ISBLANK(BD58),"diam","both")))</f>
        <v>NA</v>
      </c>
      <c r="BK58" s="153" t="str">
        <f>IF(AND(ISBLANK(AY58),ISBLANK(BE58)),"NA",IF(ISBLANK(AY58),"h",IF(ISBLANK(BE58),"diam","both")))</f>
        <v>NA</v>
      </c>
      <c r="BL58" s="153" t="str">
        <f>IF(AND(ISBLANK(AZ58),ISBLANK(BF58)),"NA",IF(ISBLANK(AZ58),"h",IF(ISBLANK(BF58),"diam","both")))</f>
        <v>NA</v>
      </c>
      <c r="BM58" s="153" t="str">
        <f>IF(AND(ISBLANK(BA58),ISBLANK(BG58)),"NA",IF(ISBLANK(BA58),"h",IF(ISBLANK(BG58),"diam","both")))</f>
        <v>NA</v>
      </c>
      <c r="BN58" s="153" t="str">
        <f>IF(AND(ISBLANK(BB58),ISBLANK(BH58)),"NA",IF(ISBLANK(BB58),"h",IF(ISBLANK(BH58),"diam","both")))</f>
        <v>NA</v>
      </c>
      <c r="BO58" s="153" t="str">
        <f>IF(ISBLANK(BC58),"NA","diam")</f>
        <v>NA</v>
      </c>
      <c r="BP58" s="153" t="s">
        <v>58</v>
      </c>
      <c r="BQ58" s="153" t="s">
        <v>58</v>
      </c>
      <c r="BT58" s="289">
        <v>0</v>
      </c>
      <c r="BU58" s="289">
        <v>0</v>
      </c>
      <c r="BV58" s="289">
        <v>0</v>
      </c>
      <c r="BW58" s="289"/>
      <c r="BZ58" s="153" t="s">
        <v>58</v>
      </c>
      <c r="CA58" s="153" t="s">
        <v>58</v>
      </c>
      <c r="CB58" s="282" t="str">
        <f>IF(H58&gt;0,H58,"")</f>
        <v/>
      </c>
      <c r="CC58" s="282" t="str">
        <f>IF(N58&gt;0,N58,"")</f>
        <v/>
      </c>
      <c r="CD58" s="282" t="str">
        <f>IF(T58&gt;0,T58,"")</f>
        <v/>
      </c>
      <c r="CE58" s="282" t="str">
        <f>IF(Z58&gt;0,Z58,"")</f>
        <v/>
      </c>
      <c r="CF58" s="282" t="str">
        <f>IF(AF58&gt;0,AF58,"")</f>
        <v/>
      </c>
      <c r="CG58" s="282" t="str">
        <f>IF(AL58&gt;0,AL58,"")</f>
        <v/>
      </c>
      <c r="CH58" s="282" t="str">
        <f>IF(AR58&gt;0,AR58,"")</f>
        <v/>
      </c>
      <c r="CI58" s="282" t="s">
        <v>58</v>
      </c>
      <c r="CJ58" s="153" t="s">
        <v>58</v>
      </c>
      <c r="CK58" s="282" t="s">
        <v>58</v>
      </c>
      <c r="CL58" s="302"/>
      <c r="CN58" s="299" t="s">
        <v>90</v>
      </c>
    </row>
    <row r="59" spans="1:92" ht="14.4" hidden="1" x14ac:dyDescent="0.3">
      <c r="A59" s="284">
        <v>90</v>
      </c>
      <c r="B59" s="317" t="s">
        <v>181</v>
      </c>
      <c r="C59" s="289">
        <v>1</v>
      </c>
      <c r="D59" s="111">
        <f>IF(C59=1,1,0)</f>
        <v>1</v>
      </c>
      <c r="E59" s="295" t="s">
        <v>190</v>
      </c>
      <c r="F59">
        <v>3</v>
      </c>
      <c r="G59" s="292">
        <v>42870</v>
      </c>
      <c r="H59">
        <v>20</v>
      </c>
      <c r="I59" s="273">
        <v>0</v>
      </c>
      <c r="M59" s="292">
        <v>42872</v>
      </c>
      <c r="N59">
        <v>15</v>
      </c>
      <c r="O59" s="273">
        <v>0</v>
      </c>
      <c r="S59" s="292">
        <v>42873</v>
      </c>
      <c r="T59">
        <v>20</v>
      </c>
      <c r="U59" s="273">
        <v>0</v>
      </c>
      <c r="Y59" s="292">
        <v>42874</v>
      </c>
      <c r="Z59">
        <v>22</v>
      </c>
      <c r="AA59" s="273">
        <v>0</v>
      </c>
      <c r="AU59" s="141">
        <v>1</v>
      </c>
      <c r="AV59" s="153">
        <f>MAX(F59,L59,R59,X59,AD59,AJ59,AP59)</f>
        <v>3</v>
      </c>
      <c r="AW59" s="153" t="b">
        <f>AU59=AV59</f>
        <v>0</v>
      </c>
      <c r="AX59" s="295">
        <v>2.46</v>
      </c>
      <c r="AY59" s="289">
        <v>2.46</v>
      </c>
      <c r="AZ59" s="289">
        <v>2.46</v>
      </c>
      <c r="BD59" s="129">
        <f>67.544*AX59+88.788</f>
        <v>254.94623999999999</v>
      </c>
      <c r="BE59" s="129">
        <f>67.544*AY59+88.788</f>
        <v>254.94623999999999</v>
      </c>
      <c r="BF59" s="129">
        <f>67.544*AZ59+88.788</f>
        <v>254.94623999999999</v>
      </c>
      <c r="BG59" s="153"/>
      <c r="BH59" s="290"/>
      <c r="BI59" s="153"/>
      <c r="BJ59" s="153" t="str">
        <f>IF(AND(ISBLANK(AX59),ISBLANK(BD59)),"NA",IF(ISBLANK(AX59),"h",IF(ISBLANK(BD59),"diam","both")))</f>
        <v>both</v>
      </c>
      <c r="BK59" s="153" t="str">
        <f>IF(AND(ISBLANK(AY59),ISBLANK(BE59)),"NA",IF(ISBLANK(AY59),"h",IF(ISBLANK(BE59),"diam","both")))</f>
        <v>both</v>
      </c>
      <c r="BL59" s="153" t="str">
        <f>IF(AND(ISBLANK(AZ59),ISBLANK(BF59)),"NA",IF(ISBLANK(AZ59),"h",IF(ISBLANK(BF59),"diam","both")))</f>
        <v>both</v>
      </c>
      <c r="BM59" s="153" t="str">
        <f>IF(AND(ISBLANK(BA59),ISBLANK(BG59)),"NA",IF(ISBLANK(BA59),"h",IF(ISBLANK(BG59),"diam","both")))</f>
        <v>NA</v>
      </c>
      <c r="BN59" s="153" t="str">
        <f>IF(AND(ISBLANK(BB59),ISBLANK(BH59)),"NA",IF(ISBLANK(BB59),"h",IF(ISBLANK(BH59),"diam","both")))</f>
        <v>NA</v>
      </c>
      <c r="BO59" s="153" t="str">
        <f>IF(ISBLANK(BC59),"NA","diam")</f>
        <v>NA</v>
      </c>
      <c r="BP59" s="153">
        <f>BD59*PI()*((AX59/2)^2)+BE59*PI()*((AY59/2)^2)+BF59*PI()*((AZ59/2)^2)+BG59*PI()*((BA59/2)^2)+BH59*PI()*((BB59/2)^2)+BI59*PI()*((BC59/2)^2)</f>
        <v>3635.2138268802669</v>
      </c>
      <c r="BQ59" s="153" t="s">
        <v>77</v>
      </c>
      <c r="BR59" s="153" t="s">
        <v>224</v>
      </c>
      <c r="BT59" s="289">
        <v>0</v>
      </c>
      <c r="BU59" s="289">
        <v>0</v>
      </c>
      <c r="BV59" s="289">
        <v>0</v>
      </c>
      <c r="BW59" s="289"/>
      <c r="BY59" s="283">
        <v>19</v>
      </c>
      <c r="BZ59" s="287">
        <v>42874</v>
      </c>
      <c r="CA59" s="287" t="s">
        <v>47</v>
      </c>
      <c r="CB59" s="282">
        <f>IF(H59&gt;0,H59,"")</f>
        <v>20</v>
      </c>
      <c r="CC59" s="282">
        <f>IF(N59&gt;0,N59,"")</f>
        <v>15</v>
      </c>
      <c r="CD59" s="282">
        <f>IF(T59&gt;0,T59,"")</f>
        <v>20</v>
      </c>
      <c r="CE59" s="282">
        <f>IF(Z59&gt;0,Z59,"")</f>
        <v>22</v>
      </c>
      <c r="CF59" s="282" t="str">
        <f>IF(AF59&gt;0,AF59,"")</f>
        <v/>
      </c>
      <c r="CG59" s="282" t="str">
        <f>IF(AL59&gt;0,AL59,"")</f>
        <v/>
      </c>
      <c r="CH59" s="282" t="str">
        <f>IF(AR59&gt;0,AR59,"")</f>
        <v/>
      </c>
      <c r="CI59" s="282">
        <v>22</v>
      </c>
      <c r="CJ59" s="287" t="s">
        <v>47</v>
      </c>
      <c r="CK59" s="282">
        <v>1</v>
      </c>
      <c r="CL59" s="302">
        <v>42875</v>
      </c>
      <c r="CM59" s="286" t="s">
        <v>234</v>
      </c>
      <c r="CN59" s="279" t="s">
        <v>182</v>
      </c>
    </row>
    <row r="60" spans="1:92" ht="14.4" hidden="1" x14ac:dyDescent="0.3">
      <c r="A60" s="284">
        <v>91</v>
      </c>
      <c r="B60" s="285" t="s">
        <v>181</v>
      </c>
      <c r="C60" s="153">
        <v>1</v>
      </c>
      <c r="D60" s="111">
        <f>IF(C60=1,1,0)</f>
        <v>1</v>
      </c>
      <c r="E60" s="300" t="s">
        <v>181</v>
      </c>
      <c r="F60">
        <v>1</v>
      </c>
      <c r="G60" s="292">
        <v>42875</v>
      </c>
      <c r="H60" s="273">
        <v>3</v>
      </c>
      <c r="I60" s="273">
        <v>0</v>
      </c>
      <c r="M60" s="292">
        <v>42878</v>
      </c>
      <c r="N60" s="273">
        <v>1</v>
      </c>
      <c r="O60" s="273">
        <v>0</v>
      </c>
      <c r="T60" s="273"/>
      <c r="AU60" s="141">
        <v>1</v>
      </c>
      <c r="AV60" s="153">
        <f>MAX(F60,L60,R60,X60,AD60,AJ60,AP60)</f>
        <v>1</v>
      </c>
      <c r="AW60" s="153" t="b">
        <f>AU60=AV60</f>
        <v>1</v>
      </c>
      <c r="AX60" s="295">
        <v>2.52</v>
      </c>
      <c r="BD60" s="129">
        <f>67.544*AX60+88.788</f>
        <v>258.99887999999999</v>
      </c>
      <c r="BE60" s="153"/>
      <c r="BF60" s="153"/>
      <c r="BG60" s="153"/>
      <c r="BH60" s="290"/>
      <c r="BI60" s="153"/>
      <c r="BJ60" s="153" t="str">
        <f>IF(AND(ISBLANK(AX60),ISBLANK(BD60)),"NA",IF(ISBLANK(AX60),"h",IF(ISBLANK(BD60),"diam","both")))</f>
        <v>both</v>
      </c>
      <c r="BK60" s="153" t="str">
        <f>IF(AND(ISBLANK(AY60),ISBLANK(BE60)),"NA",IF(ISBLANK(AY60),"h",IF(ISBLANK(BE60),"diam","both")))</f>
        <v>NA</v>
      </c>
      <c r="BL60" s="153" t="str">
        <f>IF(AND(ISBLANK(AZ60),ISBLANK(BF60)),"NA",IF(ISBLANK(AZ60),"h",IF(ISBLANK(BF60),"diam","both")))</f>
        <v>NA</v>
      </c>
      <c r="BM60" s="153" t="str">
        <f>IF(AND(ISBLANK(BA60),ISBLANK(BG60)),"NA",IF(ISBLANK(BA60),"h",IF(ISBLANK(BG60),"diam","both")))</f>
        <v>NA</v>
      </c>
      <c r="BN60" s="153" t="str">
        <f>IF(AND(ISBLANK(BB60),ISBLANK(BH60)),"NA",IF(ISBLANK(BB60),"h",IF(ISBLANK(BH60),"diam","both")))</f>
        <v>NA</v>
      </c>
      <c r="BO60" s="153" t="str">
        <f>IF(ISBLANK(BC60),"NA","diam")</f>
        <v>NA</v>
      </c>
      <c r="BP60" s="153">
        <f>BD60*PI()*((AX60/2)^2)+BE60*PI()*((AY60/2)^2)+BF60*PI()*((AZ60/2)^2)+BG60*PI()*((BA60/2)^2)+BH60*PI()*((BB60/2)^2)+BI60*PI()*((BC60/2)^2)</f>
        <v>1291.780870577745</v>
      </c>
      <c r="BQ60" s="153" t="str">
        <f>IF(AW60=TRUE,"ok","")</f>
        <v>ok</v>
      </c>
      <c r="BS60" s="300">
        <v>0</v>
      </c>
      <c r="BT60" s="289">
        <v>0</v>
      </c>
      <c r="BU60" s="289">
        <v>0</v>
      </c>
      <c r="BV60" s="289">
        <v>0</v>
      </c>
      <c r="BW60" s="289"/>
      <c r="BX60" s="289"/>
      <c r="BZ60" s="287">
        <v>42878</v>
      </c>
      <c r="CA60" s="287" t="s">
        <v>47</v>
      </c>
      <c r="CB60" s="282">
        <f>IF(H60&gt;0,H60,"")</f>
        <v>3</v>
      </c>
      <c r="CC60" s="282">
        <f>IF(N60&gt;0,N60,"")</f>
        <v>1</v>
      </c>
      <c r="CD60" s="282" t="str">
        <f>IF(T60&gt;0,T60,"")</f>
        <v/>
      </c>
      <c r="CE60" s="282" t="str">
        <f>IF(Z60&gt;0,Z60,"")</f>
        <v/>
      </c>
      <c r="CF60" s="282" t="str">
        <f>IF(AF60&gt;0,AF60,"")</f>
        <v/>
      </c>
      <c r="CG60" s="282" t="str">
        <f>IF(AL60&gt;0,AL60,"")</f>
        <v/>
      </c>
      <c r="CH60" s="282" t="str">
        <f>IF(AR60&gt;0,AR60,"")</f>
        <v/>
      </c>
      <c r="CI60" s="282">
        <v>1</v>
      </c>
      <c r="CJ60" s="287" t="s">
        <v>47</v>
      </c>
      <c r="CK60" s="282">
        <v>1</v>
      </c>
      <c r="CL60" s="302">
        <v>42875</v>
      </c>
      <c r="CM60" s="280" t="s">
        <v>278</v>
      </c>
      <c r="CN60" s="298" t="s">
        <v>182</v>
      </c>
    </row>
    <row r="61" spans="1:92" ht="14.4" hidden="1" x14ac:dyDescent="0.3">
      <c r="A61" s="284">
        <v>92</v>
      </c>
      <c r="B61" s="285" t="s">
        <v>181</v>
      </c>
      <c r="C61" s="153">
        <v>1</v>
      </c>
      <c r="D61" s="111">
        <f>IF(C61=1,1,0)</f>
        <v>1</v>
      </c>
      <c r="E61" s="300" t="s">
        <v>181</v>
      </c>
      <c r="F61">
        <v>1</v>
      </c>
      <c r="G61" s="292">
        <v>42864</v>
      </c>
      <c r="H61" s="273">
        <v>17</v>
      </c>
      <c r="I61" s="273">
        <v>0</v>
      </c>
      <c r="M61" s="292">
        <v>42867</v>
      </c>
      <c r="N61" s="273">
        <v>15</v>
      </c>
      <c r="O61" s="273">
        <v>0</v>
      </c>
      <c r="Q61" s="141"/>
      <c r="R61" s="141"/>
      <c r="S61" s="292">
        <v>42870</v>
      </c>
      <c r="T61" s="273">
        <v>15</v>
      </c>
      <c r="U61" s="273">
        <v>0</v>
      </c>
      <c r="Y61" s="292">
        <v>42871</v>
      </c>
      <c r="AU61" s="141">
        <v>1</v>
      </c>
      <c r="AV61" s="153">
        <f>MAX(F61,L61,R61,X61,AD61,AJ61,AP61)</f>
        <v>1</v>
      </c>
      <c r="AW61" s="153" t="b">
        <f>AU61=AV61</f>
        <v>1</v>
      </c>
      <c r="AX61" s="295">
        <v>2.35</v>
      </c>
      <c r="BD61" s="129">
        <f>67.544*AX61+88.788</f>
        <v>247.51639999999998</v>
      </c>
      <c r="BE61" s="153"/>
      <c r="BF61" s="153"/>
      <c r="BG61" s="153"/>
      <c r="BH61" s="290"/>
      <c r="BI61" s="153"/>
      <c r="BJ61" s="153" t="str">
        <f>IF(AND(ISBLANK(AX61),ISBLANK(BD61)),"NA",IF(ISBLANK(AX61),"h",IF(ISBLANK(BD61),"diam","both")))</f>
        <v>both</v>
      </c>
      <c r="BK61" s="153" t="str">
        <f>IF(AND(ISBLANK(AY61),ISBLANK(BE61)),"NA",IF(ISBLANK(AY61),"h",IF(ISBLANK(BE61),"diam","both")))</f>
        <v>NA</v>
      </c>
      <c r="BL61" s="153" t="str">
        <f>IF(AND(ISBLANK(AZ61),ISBLANK(BF61)),"NA",IF(ISBLANK(AZ61),"h",IF(ISBLANK(BF61),"diam","both")))</f>
        <v>NA</v>
      </c>
      <c r="BM61" s="153" t="str">
        <f>IF(AND(ISBLANK(BA61),ISBLANK(BG61)),"NA",IF(ISBLANK(BA61),"h",IF(ISBLANK(BG61),"diam","both")))</f>
        <v>NA</v>
      </c>
      <c r="BN61" s="153" t="str">
        <f>IF(AND(ISBLANK(BB61),ISBLANK(BH61)),"NA",IF(ISBLANK(BB61),"h",IF(ISBLANK(BH61),"diam","both")))</f>
        <v>NA</v>
      </c>
      <c r="BO61" s="153" t="str">
        <f>IF(ISBLANK(BC61),"NA","diam")</f>
        <v>NA</v>
      </c>
      <c r="BP61" s="153">
        <f>BD61*PI()*((AX61/2)^2)+BE61*PI()*((AY61/2)^2)+BF61*PI()*((AZ61/2)^2)+BG61*PI()*((BA61/2)^2)+BH61*PI()*((BB61/2)^2)+BI61*PI()*((BC61/2)^2)</f>
        <v>1073.5680686734568</v>
      </c>
      <c r="BQ61" s="153" t="str">
        <f>IF(AW61=TRUE,"ok","")</f>
        <v>ok</v>
      </c>
      <c r="BS61" s="300">
        <v>0</v>
      </c>
      <c r="BT61" s="289">
        <v>0</v>
      </c>
      <c r="BU61" s="289">
        <v>0</v>
      </c>
      <c r="BV61" s="289">
        <v>0</v>
      </c>
      <c r="BW61" s="289"/>
      <c r="BX61" s="289"/>
      <c r="BY61" s="283">
        <v>16</v>
      </c>
      <c r="BZ61" s="287">
        <v>42871</v>
      </c>
      <c r="CA61" s="287" t="s">
        <v>47</v>
      </c>
      <c r="CB61" s="282">
        <f>IF(H61&gt;0,H61,"")</f>
        <v>17</v>
      </c>
      <c r="CC61" s="282">
        <f>IF(N61&gt;0,N61,"")</f>
        <v>15</v>
      </c>
      <c r="CD61" s="282">
        <f>IF(T61&gt;0,T61,"")</f>
        <v>15</v>
      </c>
      <c r="CE61" s="282" t="str">
        <f>IF(Z61&gt;0,Z61,"")</f>
        <v/>
      </c>
      <c r="CF61" s="282" t="str">
        <f>IF(AF61&gt;0,AF61,"")</f>
        <v/>
      </c>
      <c r="CG61" s="282" t="str">
        <f>IF(AL61&gt;0,AL61,"")</f>
        <v/>
      </c>
      <c r="CH61" s="282" t="str">
        <f>IF(AR61&gt;0,AR61,"")</f>
        <v/>
      </c>
      <c r="CI61" s="282">
        <v>15</v>
      </c>
      <c r="CJ61" s="287" t="s">
        <v>47</v>
      </c>
      <c r="CK61" s="282">
        <v>1</v>
      </c>
      <c r="CL61" s="302">
        <v>42875</v>
      </c>
      <c r="CM61" s="280" t="s">
        <v>277</v>
      </c>
      <c r="CN61" s="298" t="s">
        <v>182</v>
      </c>
    </row>
    <row r="62" spans="1:92" ht="14.4" hidden="1" x14ac:dyDescent="0.3">
      <c r="A62" s="284">
        <v>93</v>
      </c>
      <c r="B62" s="285" t="s">
        <v>181</v>
      </c>
      <c r="C62" s="153">
        <v>1</v>
      </c>
      <c r="D62" s="111">
        <f>IF(C62=1,1,0)</f>
        <v>1</v>
      </c>
      <c r="E62" s="300" t="s">
        <v>181</v>
      </c>
      <c r="F62">
        <v>1</v>
      </c>
      <c r="G62" s="292">
        <v>42870</v>
      </c>
      <c r="H62" s="273">
        <v>15</v>
      </c>
      <c r="I62" s="273">
        <v>0</v>
      </c>
      <c r="M62" s="292">
        <v>42867</v>
      </c>
      <c r="N62" s="273">
        <v>15</v>
      </c>
      <c r="O62" s="273">
        <v>0</v>
      </c>
      <c r="Q62" s="141"/>
      <c r="R62" s="141"/>
      <c r="S62" s="292">
        <v>42871</v>
      </c>
      <c r="T62" s="273">
        <v>15</v>
      </c>
      <c r="U62" s="273">
        <v>0</v>
      </c>
      <c r="Y62" s="292">
        <v>42871</v>
      </c>
      <c r="AU62" s="141">
        <v>4</v>
      </c>
      <c r="AV62" s="153">
        <f>MAX(F62,L62,R62,X62,AD62,AJ62,AP62)</f>
        <v>1</v>
      </c>
      <c r="AW62" s="153" t="b">
        <f>AU62=AV62</f>
        <v>0</v>
      </c>
      <c r="AX62" s="303">
        <v>2.2400000000000002</v>
      </c>
      <c r="AY62" s="291">
        <v>2.5</v>
      </c>
      <c r="AZ62" s="291">
        <v>2.06</v>
      </c>
      <c r="BA62" s="295">
        <v>2.0299999999999998</v>
      </c>
      <c r="BD62" s="129">
        <f>67.544*AX62+88.788</f>
        <v>240.08656000000002</v>
      </c>
      <c r="BE62" s="129">
        <f>67.544*AY62+88.788</f>
        <v>257.64799999999997</v>
      </c>
      <c r="BF62" s="129">
        <f>67.544*AZ62+88.788</f>
        <v>227.92863999999997</v>
      </c>
      <c r="BG62" s="129">
        <f>67.544*BA62+88.788</f>
        <v>225.90231999999997</v>
      </c>
      <c r="BH62" s="290"/>
      <c r="BI62" s="153"/>
      <c r="BJ62" s="153" t="str">
        <f>IF(AND(ISBLANK(AX62),ISBLANK(BD62)),"NA",IF(ISBLANK(AX62),"h",IF(ISBLANK(BD62),"diam","both")))</f>
        <v>both</v>
      </c>
      <c r="BK62" s="153" t="str">
        <f>IF(AND(ISBLANK(AY62),ISBLANK(BE62)),"NA",IF(ISBLANK(AY62),"h",IF(ISBLANK(BE62),"diam","both")))</f>
        <v>both</v>
      </c>
      <c r="BL62" s="153" t="str">
        <f>IF(AND(ISBLANK(AZ62),ISBLANK(BF62)),"NA",IF(ISBLANK(AZ62),"h",IF(ISBLANK(BF62),"diam","both")))</f>
        <v>both</v>
      </c>
      <c r="BM62" s="153" t="str">
        <f>IF(AND(ISBLANK(BA62),ISBLANK(BG62)),"NA",IF(ISBLANK(BA62),"h",IF(ISBLANK(BG62),"diam","both")))</f>
        <v>both</v>
      </c>
      <c r="BN62" s="153" t="str">
        <f>IF(AND(ISBLANK(BB62),ISBLANK(BH62)),"NA",IF(ISBLANK(BB62),"h",IF(ISBLANK(BH62),"diam","both")))</f>
        <v>NA</v>
      </c>
      <c r="BO62" s="153" t="str">
        <f>IF(ISBLANK(BC62),"NA","diam")</f>
        <v>NA</v>
      </c>
      <c r="BP62" s="153">
        <f>BD62*PI()*((AX62/2)^2)+BE62*PI()*((AY62/2)^2)+BF62*PI()*((AZ62/2)^2)+BG62*PI()*((BA62/2)^2)+BH62*PI()*((BB62/2)^2)+BI62*PI()*((BC62/2)^2)</f>
        <v>3701.6735697039171</v>
      </c>
      <c r="BQ62" s="153" t="s">
        <v>47</v>
      </c>
      <c r="BS62" s="300">
        <v>0</v>
      </c>
      <c r="BT62" s="289">
        <v>0</v>
      </c>
      <c r="BU62" s="289">
        <v>0</v>
      </c>
      <c r="BV62" s="289">
        <v>0</v>
      </c>
      <c r="BW62" s="289"/>
      <c r="BX62" s="289"/>
      <c r="BY62" s="288">
        <v>42871</v>
      </c>
      <c r="BZ62" s="287">
        <v>42871</v>
      </c>
      <c r="CA62" s="287" t="s">
        <v>47</v>
      </c>
      <c r="CB62" s="282">
        <f>IF(H62&gt;0,H62,"")</f>
        <v>15</v>
      </c>
      <c r="CC62" s="282">
        <f>IF(N62&gt;0,N62,"")</f>
        <v>15</v>
      </c>
      <c r="CD62" s="282">
        <f>IF(T62&gt;0,T62,"")</f>
        <v>15</v>
      </c>
      <c r="CE62" s="282" t="str">
        <f>IF(Z62&gt;0,Z62,"")</f>
        <v/>
      </c>
      <c r="CF62" s="282" t="str">
        <f>IF(AF62&gt;0,AF62,"")</f>
        <v/>
      </c>
      <c r="CG62" s="282" t="str">
        <f>IF(AL62&gt;0,AL62,"")</f>
        <v/>
      </c>
      <c r="CH62" s="282" t="str">
        <f>IF(AR62&gt;0,AR62,"")</f>
        <v/>
      </c>
      <c r="CI62" s="282">
        <v>15</v>
      </c>
      <c r="CJ62" s="287" t="s">
        <v>47</v>
      </c>
      <c r="CK62" s="282">
        <v>1</v>
      </c>
      <c r="CL62" s="302">
        <v>42875</v>
      </c>
      <c r="CM62" s="280" t="s">
        <v>276</v>
      </c>
      <c r="CN62" s="298" t="s">
        <v>182</v>
      </c>
    </row>
    <row r="63" spans="1:92" s="185" customFormat="1" ht="14.4" hidden="1" x14ac:dyDescent="0.3">
      <c r="A63" s="313">
        <v>94</v>
      </c>
      <c r="B63" s="316" t="s">
        <v>181</v>
      </c>
      <c r="C63" s="105">
        <v>1</v>
      </c>
      <c r="D63" s="111">
        <f>IF(C63=1,1,0)</f>
        <v>1</v>
      </c>
      <c r="E63" s="310" t="s">
        <v>181</v>
      </c>
      <c r="F63" s="185">
        <v>1</v>
      </c>
      <c r="G63" s="314">
        <v>42871</v>
      </c>
      <c r="H63" s="197">
        <v>12</v>
      </c>
      <c r="I63" s="197">
        <v>0</v>
      </c>
      <c r="J63" s="313"/>
      <c r="M63" s="314">
        <v>42869</v>
      </c>
      <c r="N63" s="197">
        <v>10</v>
      </c>
      <c r="O63" s="197">
        <v>0</v>
      </c>
      <c r="P63" s="313"/>
      <c r="Q63" s="267"/>
      <c r="R63" s="267"/>
      <c r="S63" s="314">
        <v>42875</v>
      </c>
      <c r="T63" s="197">
        <v>9</v>
      </c>
      <c r="U63" s="197">
        <v>0</v>
      </c>
      <c r="V63" s="313"/>
      <c r="Y63" s="314">
        <v>42875</v>
      </c>
      <c r="AA63" s="197"/>
      <c r="AB63" s="313"/>
      <c r="AG63" s="197"/>
      <c r="AH63" s="313"/>
      <c r="AN63" s="313"/>
      <c r="AT63" s="313"/>
      <c r="AU63" s="267">
        <v>1</v>
      </c>
      <c r="AV63" s="153">
        <f>MAX(F63,L63,R63,X63,AD63,AJ63,AP63)</f>
        <v>1</v>
      </c>
      <c r="AW63" s="153" t="b">
        <f>AU63=AV63</f>
        <v>1</v>
      </c>
      <c r="AX63" s="315">
        <v>2.4300000000000002</v>
      </c>
      <c r="BB63" s="114"/>
      <c r="BC63" s="284"/>
      <c r="BD63" s="129">
        <f>67.544*AX63+88.788</f>
        <v>252.91991999999999</v>
      </c>
      <c r="BE63" s="105"/>
      <c r="BF63" s="105"/>
      <c r="BG63" s="153"/>
      <c r="BH63" s="311"/>
      <c r="BI63" s="153"/>
      <c r="BJ63" s="153" t="str">
        <f>IF(AND(ISBLANK(AX63),ISBLANK(BD63)),"NA",IF(ISBLANK(AX63),"h",IF(ISBLANK(BD63),"diam","both")))</f>
        <v>both</v>
      </c>
      <c r="BK63" s="153" t="str">
        <f>IF(AND(ISBLANK(AY63),ISBLANK(BE63)),"NA",IF(ISBLANK(AY63),"h",IF(ISBLANK(BE63),"diam","both")))</f>
        <v>NA</v>
      </c>
      <c r="BL63" s="153" t="str">
        <f>IF(AND(ISBLANK(AZ63),ISBLANK(BF63)),"NA",IF(ISBLANK(AZ63),"h",IF(ISBLANK(BF63),"diam","both")))</f>
        <v>NA</v>
      </c>
      <c r="BM63" s="153" t="str">
        <f>IF(AND(ISBLANK(BA63),ISBLANK(BG63)),"NA",IF(ISBLANK(BA63),"h",IF(ISBLANK(BG63),"diam","both")))</f>
        <v>NA</v>
      </c>
      <c r="BN63" s="153" t="str">
        <f>IF(AND(ISBLANK(BB63),ISBLANK(BH63)),"NA",IF(ISBLANK(BB63),"h",IF(ISBLANK(BH63),"diam","both")))</f>
        <v>NA</v>
      </c>
      <c r="BO63" s="153" t="str">
        <f>IF(ISBLANK(BC63),"NA","diam")</f>
        <v>NA</v>
      </c>
      <c r="BP63" s="153">
        <f>BD63*PI()*((AX63/2)^2)+BE63*PI()*((AY63/2)^2)+BF63*PI()*((AZ63/2)^2)+BG63*PI()*((BA63/2)^2)+BH63*PI()*((BB63/2)^2)+BI63*PI()*((BC63/2)^2)</f>
        <v>1172.9661097815222</v>
      </c>
      <c r="BQ63" s="153" t="str">
        <f>IF(AW63=TRUE,"ok","")</f>
        <v>ok</v>
      </c>
      <c r="BR63" s="153"/>
      <c r="BS63" s="185">
        <v>0</v>
      </c>
      <c r="BT63" s="105">
        <v>0</v>
      </c>
      <c r="BU63" s="105">
        <v>0</v>
      </c>
      <c r="BV63" s="105">
        <v>0</v>
      </c>
      <c r="BW63" s="105"/>
      <c r="BX63" s="105"/>
      <c r="BY63" s="308">
        <v>20</v>
      </c>
      <c r="BZ63" s="287">
        <v>42875</v>
      </c>
      <c r="CA63" s="287" t="s">
        <v>47</v>
      </c>
      <c r="CB63" s="282">
        <f>IF(H63&gt;0,H63,"")</f>
        <v>12</v>
      </c>
      <c r="CC63" s="282">
        <f>IF(N63&gt;0,N63,"")</f>
        <v>10</v>
      </c>
      <c r="CD63" s="282">
        <f>IF(T63&gt;0,T63,"")</f>
        <v>9</v>
      </c>
      <c r="CE63" s="282" t="str">
        <f>IF(Z63&gt;0,Z63,"")</f>
        <v/>
      </c>
      <c r="CF63" s="282" t="str">
        <f>IF(AF63&gt;0,AF63,"")</f>
        <v/>
      </c>
      <c r="CG63" s="282" t="str">
        <f>IF(AL63&gt;0,AL63,"")</f>
        <v/>
      </c>
      <c r="CH63" s="282" t="str">
        <f>IF(AR63&gt;0,AR63,"")</f>
        <v/>
      </c>
      <c r="CI63" s="282">
        <v>9</v>
      </c>
      <c r="CJ63" s="287" t="s">
        <v>47</v>
      </c>
      <c r="CK63" s="282">
        <v>1</v>
      </c>
      <c r="CL63" s="307">
        <v>42875</v>
      </c>
      <c r="CM63" s="326"/>
      <c r="CN63" s="349" t="s">
        <v>182</v>
      </c>
    </row>
    <row r="64" spans="1:92" ht="14.4" hidden="1" x14ac:dyDescent="0.3">
      <c r="A64" s="284">
        <v>95</v>
      </c>
      <c r="B64" s="285" t="s">
        <v>181</v>
      </c>
      <c r="C64" s="153">
        <v>1</v>
      </c>
      <c r="D64" s="111">
        <f>IF(C64=1,1,0)</f>
        <v>1</v>
      </c>
      <c r="E64" s="114" t="s">
        <v>181</v>
      </c>
      <c r="F64">
        <v>1</v>
      </c>
      <c r="G64" s="292">
        <v>42870</v>
      </c>
      <c r="H64" s="273">
        <v>15</v>
      </c>
      <c r="I64" s="273">
        <v>0</v>
      </c>
      <c r="K64" s="300" t="s">
        <v>181</v>
      </c>
      <c r="L64">
        <v>2</v>
      </c>
      <c r="M64" s="292">
        <v>42869</v>
      </c>
      <c r="N64" s="273">
        <v>20</v>
      </c>
      <c r="O64" s="273">
        <v>0</v>
      </c>
      <c r="Q64" s="141"/>
      <c r="S64" s="292">
        <v>42872</v>
      </c>
      <c r="T64" s="273">
        <v>20</v>
      </c>
      <c r="U64" s="273">
        <v>0</v>
      </c>
      <c r="Y64" s="292">
        <v>42872</v>
      </c>
      <c r="AU64" s="141">
        <v>1</v>
      </c>
      <c r="AV64" s="153">
        <f>MAX(F64,L64,R64,X64,AD64,AJ64,AP64)</f>
        <v>2</v>
      </c>
      <c r="AW64" s="153" t="b">
        <f>AU64=AV64</f>
        <v>0</v>
      </c>
      <c r="AX64" s="295">
        <v>2.34</v>
      </c>
      <c r="AY64" s="289">
        <v>2.34</v>
      </c>
      <c r="BD64" s="129">
        <f>67.544*AX64+88.788</f>
        <v>246.84096</v>
      </c>
      <c r="BE64" s="129">
        <f>67.544*AY64+88.788</f>
        <v>246.84096</v>
      </c>
      <c r="BF64" s="153"/>
      <c r="BG64" s="153"/>
      <c r="BH64" s="290"/>
      <c r="BI64" s="153"/>
      <c r="BJ64" s="153" t="str">
        <f>IF(AND(ISBLANK(AX64),ISBLANK(BD64)),"NA",IF(ISBLANK(AX64),"h",IF(ISBLANK(BD64),"diam","both")))</f>
        <v>both</v>
      </c>
      <c r="BK64" s="153" t="str">
        <f>IF(AND(ISBLANK(AY64),ISBLANK(BE64)),"NA",IF(ISBLANK(AY64),"h",IF(ISBLANK(BE64),"diam","both")))</f>
        <v>both</v>
      </c>
      <c r="BL64" s="153" t="str">
        <f>IF(AND(ISBLANK(AZ64),ISBLANK(BF64)),"NA",IF(ISBLANK(AZ64),"h",IF(ISBLANK(BF64),"diam","both")))</f>
        <v>NA</v>
      </c>
      <c r="BM64" s="153" t="str">
        <f>IF(AND(ISBLANK(BA64),ISBLANK(BG64)),"NA",IF(ISBLANK(BA64),"h",IF(ISBLANK(BG64),"diam","both")))</f>
        <v>NA</v>
      </c>
      <c r="BN64" s="153" t="str">
        <f>IF(AND(ISBLANK(BB64),ISBLANK(BH64)),"NA",IF(ISBLANK(BB64),"h",IF(ISBLANK(BH64),"diam","both")))</f>
        <v>NA</v>
      </c>
      <c r="BO64" s="153" t="str">
        <f>IF(ISBLANK(BC64),"NA","diam")</f>
        <v>NA</v>
      </c>
      <c r="BP64" s="153">
        <f>BD64*PI()*((AX64/2)^2)+BE64*PI()*((AY64/2)^2)+BF64*PI()*((AZ64/2)^2)+BG64*PI()*((BA64/2)^2)+BH64*PI()*((BB64/2)^2)+BI64*PI()*((BC64/2)^2)</f>
        <v>2123.0920232800918</v>
      </c>
      <c r="BQ64" s="153" t="s">
        <v>77</v>
      </c>
      <c r="BR64" s="153" t="s">
        <v>189</v>
      </c>
      <c r="BS64" s="300">
        <v>0</v>
      </c>
      <c r="BT64" s="289">
        <v>0</v>
      </c>
      <c r="BU64" s="289">
        <v>0</v>
      </c>
      <c r="BV64" s="289">
        <v>0</v>
      </c>
      <c r="BW64" s="289"/>
      <c r="BX64" s="289"/>
      <c r="BY64" s="283">
        <v>17</v>
      </c>
      <c r="BZ64" s="287">
        <v>42872</v>
      </c>
      <c r="CA64" s="287" t="s">
        <v>47</v>
      </c>
      <c r="CB64" s="282">
        <f>IF(H64&gt;0,H64,"")</f>
        <v>15</v>
      </c>
      <c r="CC64" s="282">
        <f>IF(N64&gt;0,N64,"")</f>
        <v>20</v>
      </c>
      <c r="CD64" s="282">
        <f>IF(T64&gt;0,T64,"")</f>
        <v>20</v>
      </c>
      <c r="CE64" s="282" t="str">
        <f>IF(Z64&gt;0,Z64,"")</f>
        <v/>
      </c>
      <c r="CF64" s="282" t="str">
        <f>IF(AF64&gt;0,AF64,"")</f>
        <v/>
      </c>
      <c r="CG64" s="282" t="str">
        <f>IF(AL64&gt;0,AL64,"")</f>
        <v/>
      </c>
      <c r="CH64" s="282" t="str">
        <f>IF(AR64&gt;0,AR64,"")</f>
        <v/>
      </c>
      <c r="CI64" s="282">
        <v>20</v>
      </c>
      <c r="CJ64" s="287" t="s">
        <v>47</v>
      </c>
      <c r="CK64" s="282">
        <v>1</v>
      </c>
      <c r="CL64" s="302">
        <v>42875</v>
      </c>
      <c r="CN64" s="298" t="s">
        <v>182</v>
      </c>
    </row>
    <row r="65" spans="1:92" ht="14.4" hidden="1" x14ac:dyDescent="0.3">
      <c r="A65" s="284">
        <v>96</v>
      </c>
      <c r="B65" s="319" t="s">
        <v>199</v>
      </c>
      <c r="C65" s="289">
        <v>0</v>
      </c>
      <c r="D65" s="111">
        <f>IF(C65=1,1,0)</f>
        <v>0</v>
      </c>
      <c r="E65" s="295" t="s">
        <v>90</v>
      </c>
      <c r="K65" s="291" t="s">
        <v>90</v>
      </c>
      <c r="R65" t="s">
        <v>90</v>
      </c>
      <c r="W65" t="s">
        <v>185</v>
      </c>
      <c r="AC65" s="291" t="s">
        <v>199</v>
      </c>
      <c r="AU65" s="141">
        <v>1</v>
      </c>
      <c r="AV65" s="153">
        <f>MAX(F65,L65,R65,X65,AD65,AJ65,AP65)</f>
        <v>0</v>
      </c>
      <c r="AW65" s="153" t="b">
        <f>AU65=AV65</f>
        <v>0</v>
      </c>
      <c r="AX65" s="295">
        <v>1.25</v>
      </c>
      <c r="BD65" s="153">
        <v>180</v>
      </c>
      <c r="BE65" s="153"/>
      <c r="BF65" s="153"/>
      <c r="BG65" s="153"/>
      <c r="BH65" s="290"/>
      <c r="BI65" s="153"/>
      <c r="BJ65" s="153" t="str">
        <f>IF(AND(ISBLANK(AX65),ISBLANK(BD65)),"NA",IF(ISBLANK(AX65),"h",IF(ISBLANK(BD65),"diam","both")))</f>
        <v>both</v>
      </c>
      <c r="BK65" s="153" t="str">
        <f>IF(AND(ISBLANK(AY65),ISBLANK(BE65)),"NA",IF(ISBLANK(AY65),"h",IF(ISBLANK(BE65),"diam","both")))</f>
        <v>NA</v>
      </c>
      <c r="BL65" s="153" t="str">
        <f>IF(AND(ISBLANK(AZ65),ISBLANK(BF65)),"NA",IF(ISBLANK(AZ65),"h",IF(ISBLANK(BF65),"diam","both")))</f>
        <v>NA</v>
      </c>
      <c r="BM65" s="153" t="str">
        <f>IF(AND(ISBLANK(BA65),ISBLANK(BG65)),"NA",IF(ISBLANK(BA65),"h",IF(ISBLANK(BG65),"diam","both")))</f>
        <v>NA</v>
      </c>
      <c r="BN65" s="153" t="str">
        <f>IF(AND(ISBLANK(BB65),ISBLANK(BH65)),"NA",IF(ISBLANK(BB65),"h",IF(ISBLANK(BH65),"diam","both")))</f>
        <v>NA</v>
      </c>
      <c r="BO65" s="153" t="str">
        <f>IF(ISBLANK(BC65),"NA","diam")</f>
        <v>NA</v>
      </c>
      <c r="BP65" s="153">
        <f>BD65*PI()*((AX65/2)^2)+BE65*PI()*((AY65/2)^2)+BF65*PI()*((AZ65/2)^2)+BG65*PI()*((BA65/2)^2)+BH65*PI()*((BB65/2)^2)+BI65*PI()*((BC65/2)^2)</f>
        <v>220.89323345553234</v>
      </c>
      <c r="BQ65" s="153" t="s">
        <v>47</v>
      </c>
      <c r="BS65" s="300">
        <v>0</v>
      </c>
      <c r="BT65" s="289">
        <v>0</v>
      </c>
      <c r="BU65" s="289">
        <v>0</v>
      </c>
      <c r="BV65" s="289">
        <v>0</v>
      </c>
      <c r="BW65" s="289"/>
      <c r="BX65" s="289"/>
      <c r="BZ65" s="153" t="s">
        <v>58</v>
      </c>
      <c r="CA65" s="153" t="s">
        <v>58</v>
      </c>
      <c r="CB65" s="282" t="str">
        <f>IF(H65&gt;0,H65,"")</f>
        <v/>
      </c>
      <c r="CC65" s="282" t="str">
        <f>IF(N65&gt;0,N65,"")</f>
        <v/>
      </c>
      <c r="CD65" s="282" t="str">
        <f>IF(T65&gt;0,T65,"")</f>
        <v/>
      </c>
      <c r="CE65" s="282" t="str">
        <f>IF(Z65&gt;0,Z65,"")</f>
        <v/>
      </c>
      <c r="CF65" s="282" t="str">
        <f>IF(AF65&gt;0,AF65,"")</f>
        <v/>
      </c>
      <c r="CG65" s="282" t="str">
        <f>IF(AL65&gt;0,AL65,"")</f>
        <v/>
      </c>
      <c r="CH65" s="282" t="str">
        <f>IF(AR65&gt;0,AR65,"")</f>
        <v/>
      </c>
      <c r="CI65" s="282" t="s">
        <v>58</v>
      </c>
      <c r="CJ65" s="153" t="s">
        <v>58</v>
      </c>
      <c r="CK65" s="282" t="s">
        <v>58</v>
      </c>
    </row>
    <row r="66" spans="1:92" ht="14.4" hidden="1" x14ac:dyDescent="0.3">
      <c r="A66" s="284">
        <v>97</v>
      </c>
      <c r="C66" s="153">
        <v>0</v>
      </c>
      <c r="D66" s="111">
        <f>IF(C66=1,1,0)</f>
        <v>0</v>
      </c>
      <c r="E66" s="295" t="s">
        <v>90</v>
      </c>
      <c r="K66" s="291" t="s">
        <v>90</v>
      </c>
      <c r="R66" t="s">
        <v>90</v>
      </c>
      <c r="W66" t="s">
        <v>90</v>
      </c>
      <c r="AC66" s="325" t="s">
        <v>204</v>
      </c>
      <c r="AD66" s="348"/>
      <c r="AV66" s="153">
        <f>MAX(F66,L66,R66,X66,AD66,AJ66,AP66)</f>
        <v>0</v>
      </c>
      <c r="AW66" s="153" t="b">
        <f>AU66=AV66</f>
        <v>1</v>
      </c>
      <c r="BD66" s="153"/>
      <c r="BE66" s="153"/>
      <c r="BF66" s="153"/>
      <c r="BG66" s="153"/>
      <c r="BH66" s="290"/>
      <c r="BI66" s="153"/>
      <c r="BJ66" s="153" t="str">
        <f>IF(AND(ISBLANK(AX66),ISBLANK(BD66)),"NA",IF(ISBLANK(AX66),"h",IF(ISBLANK(BD66),"diam","both")))</f>
        <v>NA</v>
      </c>
      <c r="BK66" s="153" t="str">
        <f>IF(AND(ISBLANK(AY66),ISBLANK(BE66)),"NA",IF(ISBLANK(AY66),"h",IF(ISBLANK(BE66),"diam","both")))</f>
        <v>NA</v>
      </c>
      <c r="BL66" s="153" t="str">
        <f>IF(AND(ISBLANK(AZ66),ISBLANK(BF66)),"NA",IF(ISBLANK(AZ66),"h",IF(ISBLANK(BF66),"diam","both")))</f>
        <v>NA</v>
      </c>
      <c r="BM66" s="153" t="str">
        <f>IF(AND(ISBLANK(BA66),ISBLANK(BG66)),"NA",IF(ISBLANK(BA66),"h",IF(ISBLANK(BG66),"diam","both")))</f>
        <v>NA</v>
      </c>
      <c r="BN66" s="153" t="str">
        <f>IF(AND(ISBLANK(BB66),ISBLANK(BH66)),"NA",IF(ISBLANK(BB66),"h",IF(ISBLANK(BH66),"diam","both")))</f>
        <v>NA</v>
      </c>
      <c r="BO66" s="153" t="str">
        <f>IF(ISBLANK(BC66),"NA","diam")</f>
        <v>NA</v>
      </c>
      <c r="BP66" s="153" t="s">
        <v>58</v>
      </c>
      <c r="BQ66" s="153" t="s">
        <v>58</v>
      </c>
      <c r="BT66" s="289">
        <v>0</v>
      </c>
      <c r="BU66" s="289">
        <v>0</v>
      </c>
      <c r="BV66" s="289">
        <v>0</v>
      </c>
      <c r="BW66" s="289"/>
      <c r="BZ66" s="153" t="s">
        <v>58</v>
      </c>
      <c r="CA66" s="153" t="s">
        <v>58</v>
      </c>
      <c r="CB66" s="282" t="str">
        <f>IF(H66&gt;0,H66,"")</f>
        <v/>
      </c>
      <c r="CC66" s="282" t="str">
        <f>IF(N66&gt;0,N66,"")</f>
        <v/>
      </c>
      <c r="CD66" s="282" t="str">
        <f>IF(T66&gt;0,T66,"")</f>
        <v/>
      </c>
      <c r="CE66" s="282" t="str">
        <f>IF(Z66&gt;0,Z66,"")</f>
        <v/>
      </c>
      <c r="CF66" s="282" t="str">
        <f>IF(AF66&gt;0,AF66,"")</f>
        <v/>
      </c>
      <c r="CG66" s="282" t="str">
        <f>IF(AL66&gt;0,AL66,"")</f>
        <v/>
      </c>
      <c r="CH66" s="282" t="str">
        <f>IF(AR66&gt;0,AR66,"")</f>
        <v/>
      </c>
      <c r="CI66" s="282" t="s">
        <v>58</v>
      </c>
      <c r="CJ66" s="153" t="s">
        <v>58</v>
      </c>
      <c r="CK66" s="282" t="s">
        <v>58</v>
      </c>
      <c r="CN66" s="298" t="s">
        <v>90</v>
      </c>
    </row>
    <row r="67" spans="1:92" ht="14.4" hidden="1" x14ac:dyDescent="0.3">
      <c r="A67" s="284">
        <v>98</v>
      </c>
      <c r="B67" s="285" t="s">
        <v>181</v>
      </c>
      <c r="C67" s="153">
        <v>1</v>
      </c>
      <c r="D67" s="111">
        <f>IF(C67=1,1,0)</f>
        <v>1</v>
      </c>
      <c r="E67" s="300" t="s">
        <v>181</v>
      </c>
      <c r="F67">
        <v>1</v>
      </c>
      <c r="G67" s="292">
        <v>42870</v>
      </c>
      <c r="H67">
        <v>15</v>
      </c>
      <c r="I67" s="273">
        <v>0</v>
      </c>
      <c r="AU67" s="141">
        <v>1</v>
      </c>
      <c r="AV67" s="153">
        <f>MAX(F67,L67,R67,X67,AD67,AJ67,AP67)</f>
        <v>1</v>
      </c>
      <c r="AW67" s="153" t="b">
        <f>AU67=AV67</f>
        <v>1</v>
      </c>
      <c r="AX67" s="303">
        <v>2.54</v>
      </c>
      <c r="BD67" s="153">
        <v>390</v>
      </c>
      <c r="BE67" s="153"/>
      <c r="BF67" s="153"/>
      <c r="BG67" s="153"/>
      <c r="BH67" s="290"/>
      <c r="BI67" s="153"/>
      <c r="BJ67" s="153" t="str">
        <f>IF(AND(ISBLANK(AX67),ISBLANK(BD67)),"NA",IF(ISBLANK(AX67),"h",IF(ISBLANK(BD67),"diam","both")))</f>
        <v>both</v>
      </c>
      <c r="BK67" s="153" t="str">
        <f>IF(AND(ISBLANK(AY67),ISBLANK(BE67)),"NA",IF(ISBLANK(AY67),"h",IF(ISBLANK(BE67),"diam","both")))</f>
        <v>NA</v>
      </c>
      <c r="BL67" s="153" t="str">
        <f>IF(AND(ISBLANK(AZ67),ISBLANK(BF67)),"NA",IF(ISBLANK(AZ67),"h",IF(ISBLANK(BF67),"diam","both")))</f>
        <v>NA</v>
      </c>
      <c r="BM67" s="153" t="str">
        <f>IF(AND(ISBLANK(BA67),ISBLANK(BG67)),"NA",IF(ISBLANK(BA67),"h",IF(ISBLANK(BG67),"diam","both")))</f>
        <v>NA</v>
      </c>
      <c r="BN67" s="153" t="str">
        <f>IF(AND(ISBLANK(BB67),ISBLANK(BH67)),"NA",IF(ISBLANK(BB67),"h",IF(ISBLANK(BH67),"diam","both")))</f>
        <v>NA</v>
      </c>
      <c r="BO67" s="153" t="str">
        <f>IF(ISBLANK(BC67),"NA","diam")</f>
        <v>NA</v>
      </c>
      <c r="BP67" s="153">
        <f>BD67*PI()*((AX67/2)^2)+BE67*PI()*((AY67/2)^2)+BF67*PI()*((AZ67/2)^2)+BG67*PI()*((BA67/2)^2)+BH67*PI()*((BB67/2)^2)+BI67*PI()*((BC67/2)^2)</f>
        <v>1976.1591684802411</v>
      </c>
      <c r="BQ67" s="153" t="str">
        <f>IF(AW67=TRUE,"ok","")</f>
        <v>ok</v>
      </c>
      <c r="BS67" s="300">
        <v>0</v>
      </c>
      <c r="BT67" s="289">
        <v>0</v>
      </c>
      <c r="BU67" s="289">
        <v>0</v>
      </c>
      <c r="BV67" s="289">
        <v>0</v>
      </c>
      <c r="BW67" s="289"/>
      <c r="BX67" s="289"/>
      <c r="BY67" s="283">
        <v>15</v>
      </c>
      <c r="BZ67" s="287">
        <v>42870</v>
      </c>
      <c r="CA67" s="287" t="s">
        <v>47</v>
      </c>
      <c r="CB67" s="282">
        <f>IF(H67&gt;0,H67,"")</f>
        <v>15</v>
      </c>
      <c r="CC67" s="282" t="str">
        <f>IF(N67&gt;0,N67,"")</f>
        <v/>
      </c>
      <c r="CD67" s="282" t="str">
        <f>IF(T67&gt;0,T67,"")</f>
        <v/>
      </c>
      <c r="CE67" s="282" t="str">
        <f>IF(Z67&gt;0,Z67,"")</f>
        <v/>
      </c>
      <c r="CF67" s="282" t="str">
        <f>IF(AF67&gt;0,AF67,"")</f>
        <v/>
      </c>
      <c r="CG67" s="282" t="str">
        <f>IF(AL67&gt;0,AL67,"")</f>
        <v/>
      </c>
      <c r="CH67" s="282" t="str">
        <f>IF(AR67&gt;0,AR67,"")</f>
        <v/>
      </c>
      <c r="CI67" s="282">
        <v>15</v>
      </c>
      <c r="CJ67" s="287" t="s">
        <v>47</v>
      </c>
      <c r="CK67" s="282">
        <v>0</v>
      </c>
      <c r="CM67" s="286" t="s">
        <v>275</v>
      </c>
    </row>
    <row r="68" spans="1:92" ht="14.4" hidden="1" x14ac:dyDescent="0.3">
      <c r="A68" s="284">
        <v>99</v>
      </c>
      <c r="B68" s="285" t="s">
        <v>90</v>
      </c>
      <c r="C68" s="153">
        <v>0</v>
      </c>
      <c r="D68" s="111">
        <f>IF(C68=1,1,0)</f>
        <v>0</v>
      </c>
      <c r="E68" s="300" t="s">
        <v>90</v>
      </c>
      <c r="H68" s="273"/>
      <c r="M68" t="s">
        <v>90</v>
      </c>
      <c r="N68" s="273"/>
      <c r="Q68" s="114" t="s">
        <v>90</v>
      </c>
      <c r="T68" s="273"/>
      <c r="W68" s="114" t="s">
        <v>90</v>
      </c>
      <c r="AV68" s="153">
        <f>MAX(F68,L68,R68,X68,AD68,AJ68,AP68)</f>
        <v>0</v>
      </c>
      <c r="AW68" s="153" t="b">
        <f>AU68=AV68</f>
        <v>1</v>
      </c>
      <c r="BD68" s="153"/>
      <c r="BE68" s="153"/>
      <c r="BF68" s="153"/>
      <c r="BG68" s="153"/>
      <c r="BH68" s="290"/>
      <c r="BI68" s="153"/>
      <c r="BJ68" s="153" t="str">
        <f>IF(AND(ISBLANK(AX68),ISBLANK(BD68)),"NA",IF(ISBLANK(AX68),"h",IF(ISBLANK(BD68),"diam","both")))</f>
        <v>NA</v>
      </c>
      <c r="BK68" s="153" t="str">
        <f>IF(AND(ISBLANK(AY68),ISBLANK(BE68)),"NA",IF(ISBLANK(AY68),"h",IF(ISBLANK(BE68),"diam","both")))</f>
        <v>NA</v>
      </c>
      <c r="BL68" s="153" t="str">
        <f>IF(AND(ISBLANK(AZ68),ISBLANK(BF68)),"NA",IF(ISBLANK(AZ68),"h",IF(ISBLANK(BF68),"diam","both")))</f>
        <v>NA</v>
      </c>
      <c r="BM68" s="153" t="str">
        <f>IF(AND(ISBLANK(BA68),ISBLANK(BG68)),"NA",IF(ISBLANK(BA68),"h",IF(ISBLANK(BG68),"diam","both")))</f>
        <v>NA</v>
      </c>
      <c r="BN68" s="153" t="str">
        <f>IF(AND(ISBLANK(BB68),ISBLANK(BH68)),"NA",IF(ISBLANK(BB68),"h",IF(ISBLANK(BH68),"diam","both")))</f>
        <v>NA</v>
      </c>
      <c r="BO68" s="153" t="str">
        <f>IF(ISBLANK(BC68),"NA","diam")</f>
        <v>NA</v>
      </c>
      <c r="BP68" s="153" t="s">
        <v>58</v>
      </c>
      <c r="BQ68" s="153" t="s">
        <v>58</v>
      </c>
      <c r="BT68" s="289">
        <v>0</v>
      </c>
      <c r="BU68" s="289">
        <v>0</v>
      </c>
      <c r="BV68" s="289">
        <v>0</v>
      </c>
      <c r="BW68" s="289"/>
      <c r="BZ68" s="153" t="s">
        <v>58</v>
      </c>
      <c r="CA68" s="153" t="s">
        <v>58</v>
      </c>
      <c r="CB68" s="282" t="str">
        <f>IF(H68&gt;0,H68,"")</f>
        <v/>
      </c>
      <c r="CC68" s="282" t="str">
        <f>IF(N68&gt;0,N68,"")</f>
        <v/>
      </c>
      <c r="CD68" s="282" t="str">
        <f>IF(T68&gt;0,T68,"")</f>
        <v/>
      </c>
      <c r="CE68" s="282" t="str">
        <f>IF(Z68&gt;0,Z68,"")</f>
        <v/>
      </c>
      <c r="CF68" s="282" t="str">
        <f>IF(AF68&gt;0,AF68,"")</f>
        <v/>
      </c>
      <c r="CG68" s="282" t="str">
        <f>IF(AL68&gt;0,AL68,"")</f>
        <v/>
      </c>
      <c r="CH68" s="282" t="str">
        <f>IF(AR68&gt;0,AR68,"")</f>
        <v/>
      </c>
      <c r="CI68" s="282" t="s">
        <v>58</v>
      </c>
      <c r="CJ68" s="153" t="s">
        <v>58</v>
      </c>
      <c r="CK68" s="282" t="s">
        <v>58</v>
      </c>
      <c r="CN68" s="299" t="s">
        <v>90</v>
      </c>
    </row>
    <row r="69" spans="1:92" ht="14.4" hidden="1" x14ac:dyDescent="0.3">
      <c r="A69" s="284">
        <v>100</v>
      </c>
      <c r="B69" s="285" t="s">
        <v>181</v>
      </c>
      <c r="C69" s="153">
        <v>1</v>
      </c>
      <c r="D69" s="111">
        <f>IF(C69=1,1,0)</f>
        <v>1</v>
      </c>
      <c r="E69" s="300" t="s">
        <v>90</v>
      </c>
      <c r="G69" s="292">
        <v>42862</v>
      </c>
      <c r="H69" s="273">
        <v>22</v>
      </c>
      <c r="I69" s="273">
        <v>0</v>
      </c>
      <c r="M69" s="292">
        <v>42866</v>
      </c>
      <c r="N69" s="273">
        <v>10</v>
      </c>
      <c r="O69" s="273">
        <v>0</v>
      </c>
      <c r="S69" s="292">
        <v>42868</v>
      </c>
      <c r="T69" s="273">
        <v>12</v>
      </c>
      <c r="U69" s="273">
        <v>0</v>
      </c>
      <c r="Y69" s="292">
        <v>42869</v>
      </c>
      <c r="AU69" s="141">
        <v>1</v>
      </c>
      <c r="AV69" s="153">
        <f>MAX(F69,L69,R69,X69,AD69,AJ69,AP69)</f>
        <v>0</v>
      </c>
      <c r="AW69" s="153" t="b">
        <f>AU69=AV69</f>
        <v>0</v>
      </c>
      <c r="AX69" s="291">
        <v>2.11</v>
      </c>
      <c r="BD69" s="129">
        <f>67.544*AX69+88.788</f>
        <v>231.30583999999999</v>
      </c>
      <c r="BE69" s="153"/>
      <c r="BF69" s="153"/>
      <c r="BG69" s="153"/>
      <c r="BH69" s="290"/>
      <c r="BI69" s="153"/>
      <c r="BJ69" s="153" t="str">
        <f>IF(AND(ISBLANK(AX69),ISBLANK(BD69)),"NA",IF(ISBLANK(AX69),"h",IF(ISBLANK(BD69),"diam","both")))</f>
        <v>both</v>
      </c>
      <c r="BK69" s="153" t="str">
        <f>IF(AND(ISBLANK(AY69),ISBLANK(BE69)),"NA",IF(ISBLANK(AY69),"h",IF(ISBLANK(BE69),"diam","both")))</f>
        <v>NA</v>
      </c>
      <c r="BL69" s="153" t="str">
        <f>IF(AND(ISBLANK(AZ69),ISBLANK(BF69)),"NA",IF(ISBLANK(AZ69),"h",IF(ISBLANK(BF69),"diam","both")))</f>
        <v>NA</v>
      </c>
      <c r="BM69" s="153" t="str">
        <f>IF(AND(ISBLANK(BA69),ISBLANK(BG69)),"NA",IF(ISBLANK(BA69),"h",IF(ISBLANK(BG69),"diam","both")))</f>
        <v>NA</v>
      </c>
      <c r="BN69" s="153" t="str">
        <f>IF(AND(ISBLANK(BB69),ISBLANK(BH69)),"NA",IF(ISBLANK(BB69),"h",IF(ISBLANK(BH69),"diam","both")))</f>
        <v>NA</v>
      </c>
      <c r="BO69" s="153" t="str">
        <f>IF(ISBLANK(BC69),"NA","diam")</f>
        <v>NA</v>
      </c>
      <c r="BP69" s="153">
        <f>BD69*PI()*((AX69/2)^2)+BE69*PI()*((AY69/2)^2)+BF69*PI()*((AZ69/2)^2)+BG69*PI()*((BA69/2)^2)+BH69*PI()*((BB69/2)^2)+BI69*PI()*((BC69/2)^2)</f>
        <v>808.80046062204292</v>
      </c>
      <c r="BQ69" s="153" t="s">
        <v>47</v>
      </c>
      <c r="BS69" s="114">
        <v>0</v>
      </c>
      <c r="BT69" s="289">
        <v>0</v>
      </c>
      <c r="BU69" s="289">
        <v>0</v>
      </c>
      <c r="BV69" s="289">
        <v>0</v>
      </c>
      <c r="BW69" s="289"/>
      <c r="BY69" s="288">
        <v>42869</v>
      </c>
      <c r="BZ69" s="287">
        <v>42869</v>
      </c>
      <c r="CA69" s="287" t="s">
        <v>47</v>
      </c>
      <c r="CB69" s="282">
        <f>IF(H69&gt;0,H69,"")</f>
        <v>22</v>
      </c>
      <c r="CC69" s="282">
        <f>IF(N69&gt;0,N69,"")</f>
        <v>10</v>
      </c>
      <c r="CD69" s="282">
        <f>IF(T69&gt;0,T69,"")</f>
        <v>12</v>
      </c>
      <c r="CE69" s="282" t="str">
        <f>IF(Z69&gt;0,Z69,"")</f>
        <v/>
      </c>
      <c r="CF69" s="282" t="str">
        <f>IF(AF69&gt;0,AF69,"")</f>
        <v/>
      </c>
      <c r="CG69" s="282" t="str">
        <f>IF(AL69&gt;0,AL69,"")</f>
        <v/>
      </c>
      <c r="CH69" s="282" t="str">
        <f>IF(AR69&gt;0,AR69,"")</f>
        <v/>
      </c>
      <c r="CI69" s="282">
        <v>12</v>
      </c>
      <c r="CJ69" s="287" t="s">
        <v>47</v>
      </c>
      <c r="CK69" s="282">
        <v>1</v>
      </c>
      <c r="CL69" s="302">
        <v>42875</v>
      </c>
      <c r="CM69" s="280" t="s">
        <v>274</v>
      </c>
      <c r="CN69" s="299" t="s">
        <v>182</v>
      </c>
    </row>
    <row r="70" spans="1:92" ht="14.4" hidden="1" x14ac:dyDescent="0.3">
      <c r="A70" s="284">
        <v>101</v>
      </c>
      <c r="B70" s="319" t="s">
        <v>181</v>
      </c>
      <c r="C70" s="289">
        <v>1</v>
      </c>
      <c r="D70" s="111">
        <f>IF(C70=1,1,0)</f>
        <v>1</v>
      </c>
      <c r="E70" s="295" t="s">
        <v>181</v>
      </c>
      <c r="F70">
        <v>1</v>
      </c>
      <c r="G70" s="318">
        <v>42872</v>
      </c>
      <c r="H70">
        <v>8</v>
      </c>
      <c r="I70" s="304">
        <v>0</v>
      </c>
      <c r="K70" s="295" t="s">
        <v>273</v>
      </c>
      <c r="L70" s="294">
        <v>2</v>
      </c>
      <c r="M70" s="292">
        <v>42878</v>
      </c>
      <c r="N70" s="295">
        <v>10</v>
      </c>
      <c r="O70" s="304">
        <v>0</v>
      </c>
      <c r="Q70" s="294" t="s">
        <v>190</v>
      </c>
      <c r="R70">
        <v>2</v>
      </c>
      <c r="S70" s="292">
        <v>42878</v>
      </c>
      <c r="T70" s="295">
        <v>12</v>
      </c>
      <c r="U70" s="304">
        <v>0</v>
      </c>
      <c r="W70" s="294" t="s">
        <v>272</v>
      </c>
      <c r="Y70" s="292">
        <v>42876</v>
      </c>
      <c r="Z70" s="295">
        <v>15</v>
      </c>
      <c r="AA70" s="212">
        <v>0</v>
      </c>
      <c r="AE70" s="292">
        <v>42877</v>
      </c>
      <c r="AF70">
        <v>15</v>
      </c>
      <c r="AG70" s="212">
        <v>0</v>
      </c>
      <c r="AH70" s="284">
        <v>4</v>
      </c>
      <c r="AK70" s="292">
        <v>42877</v>
      </c>
      <c r="AL70">
        <v>15</v>
      </c>
      <c r="AM70">
        <v>2</v>
      </c>
      <c r="AR70">
        <v>15</v>
      </c>
      <c r="AS70">
        <v>14</v>
      </c>
      <c r="AT70" s="284">
        <v>1</v>
      </c>
      <c r="AU70" s="141">
        <v>2</v>
      </c>
      <c r="AV70" s="153">
        <f>MAX(F70,L70,R70,X70,AD70,AJ70,AP70)</f>
        <v>2</v>
      </c>
      <c r="AW70" s="153" t="b">
        <f>AU70=AV70</f>
        <v>1</v>
      </c>
      <c r="AX70" s="295">
        <v>2.57</v>
      </c>
      <c r="AY70" s="295">
        <v>1.98</v>
      </c>
      <c r="BD70" s="129">
        <f>67.544*AX70+88.788</f>
        <v>262.37608</v>
      </c>
      <c r="BE70" s="129">
        <f>67.544*AY70+88.788</f>
        <v>222.52512000000002</v>
      </c>
      <c r="BF70" s="153"/>
      <c r="BG70" s="153"/>
      <c r="BH70" s="290"/>
      <c r="BI70" s="153"/>
      <c r="BJ70" s="153" t="str">
        <f>IF(AND(ISBLANK(AX70),ISBLANK(BD70)),"NA",IF(ISBLANK(AX70),"h",IF(ISBLANK(BD70),"diam","both")))</f>
        <v>both</v>
      </c>
      <c r="BK70" s="153" t="str">
        <f>IF(AND(ISBLANK(AY70),ISBLANK(BE70)),"NA",IF(ISBLANK(AY70),"h",IF(ISBLANK(BE70),"diam","both")))</f>
        <v>both</v>
      </c>
      <c r="BL70" s="153" t="str">
        <f>IF(AND(ISBLANK(AZ70),ISBLANK(BF70)),"NA",IF(ISBLANK(AZ70),"h",IF(ISBLANK(BF70),"diam","both")))</f>
        <v>NA</v>
      </c>
      <c r="BM70" s="153" t="str">
        <f>IF(AND(ISBLANK(BA70),ISBLANK(BG70)),"NA",IF(ISBLANK(BA70),"h",IF(ISBLANK(BG70),"diam","both")))</f>
        <v>NA</v>
      </c>
      <c r="BN70" s="153" t="str">
        <f>IF(AND(ISBLANK(BB70),ISBLANK(BH70)),"NA",IF(ISBLANK(BB70),"h",IF(ISBLANK(BH70),"diam","both")))</f>
        <v>NA</v>
      </c>
      <c r="BO70" s="153" t="str">
        <f>IF(ISBLANK(BC70),"NA","diam")</f>
        <v>NA</v>
      </c>
      <c r="BP70" s="153">
        <f>BD70*PI()*((AX70/2)^2)+BE70*PI()*((AY70/2)^2)+BF70*PI()*((AZ70/2)^2)+BG70*PI()*((BA70/2)^2)+BH70*PI()*((BB70/2)^2)+BI70*PI()*((BC70/2)^2)</f>
        <v>2046.2412293217931</v>
      </c>
      <c r="BQ70" s="153" t="str">
        <f>IF(AW70=TRUE,"ok","")</f>
        <v>ok</v>
      </c>
      <c r="BS70" s="300">
        <v>0</v>
      </c>
      <c r="BT70" s="289">
        <v>0</v>
      </c>
      <c r="BU70" s="289">
        <v>0</v>
      </c>
      <c r="BV70" s="289">
        <v>0</v>
      </c>
      <c r="BW70" s="289"/>
      <c r="BX70" s="289"/>
      <c r="BY70" s="283">
        <v>22</v>
      </c>
      <c r="BZ70" s="287">
        <v>42877</v>
      </c>
      <c r="CA70" s="287" t="s">
        <v>47</v>
      </c>
      <c r="CB70" s="282">
        <f>IF(H70&gt;0,H70,"")</f>
        <v>8</v>
      </c>
      <c r="CC70" s="282">
        <f>IF(N70&gt;0,N70,"")</f>
        <v>10</v>
      </c>
      <c r="CD70" s="282">
        <f>IF(T70&gt;0,T70,"")</f>
        <v>12</v>
      </c>
      <c r="CE70" s="282">
        <f>IF(Z70&gt;0,Z70,"")</f>
        <v>15</v>
      </c>
      <c r="CF70" s="282">
        <f>IF(AF70&gt;0,AF70,"")</f>
        <v>15</v>
      </c>
      <c r="CG70" s="282">
        <f>IF(AL70&gt;0,AL70,"")</f>
        <v>15</v>
      </c>
      <c r="CH70" s="282">
        <f>IF(AR70&gt;0,AR70,"")</f>
        <v>15</v>
      </c>
      <c r="CI70" s="282">
        <v>15</v>
      </c>
      <c r="CJ70" s="287" t="s">
        <v>47</v>
      </c>
      <c r="CK70" s="282">
        <v>0</v>
      </c>
      <c r="CM70" s="286" t="s">
        <v>271</v>
      </c>
      <c r="CN70" s="299" t="s">
        <v>182</v>
      </c>
    </row>
    <row r="71" spans="1:92" ht="14.4" hidden="1" x14ac:dyDescent="0.3">
      <c r="A71" s="284">
        <v>102</v>
      </c>
      <c r="B71" s="296" t="s">
        <v>220</v>
      </c>
      <c r="C71" s="153">
        <v>1</v>
      </c>
      <c r="D71" s="111">
        <f>IF(C71=1,1,0)</f>
        <v>1</v>
      </c>
      <c r="E71" s="291" t="s">
        <v>181</v>
      </c>
      <c r="F71">
        <v>1</v>
      </c>
      <c r="G71" s="292">
        <v>42870</v>
      </c>
      <c r="H71">
        <v>10</v>
      </c>
      <c r="I71" s="273">
        <v>0</v>
      </c>
      <c r="M71" s="292">
        <v>42873</v>
      </c>
      <c r="N71">
        <v>10</v>
      </c>
      <c r="O71" s="273">
        <v>0</v>
      </c>
      <c r="S71" s="292">
        <v>42875</v>
      </c>
      <c r="T71">
        <v>5</v>
      </c>
      <c r="U71" s="273">
        <v>0</v>
      </c>
      <c r="Y71" s="292">
        <v>42877</v>
      </c>
      <c r="Z71">
        <v>8</v>
      </c>
      <c r="AA71" s="273">
        <v>0</v>
      </c>
      <c r="AE71" s="292"/>
      <c r="AU71" s="141">
        <v>1</v>
      </c>
      <c r="AV71" s="153">
        <f>MAX(F71,L71,R71,X71,AD71,AJ71,AP71)</f>
        <v>1</v>
      </c>
      <c r="AW71" s="153" t="b">
        <f>AU71=AV71</f>
        <v>1</v>
      </c>
      <c r="AX71" s="291">
        <v>2.69</v>
      </c>
      <c r="BD71" s="129">
        <f>67.544*AX71+88.788</f>
        <v>270.48136</v>
      </c>
      <c r="BE71" s="153"/>
      <c r="BF71" s="153"/>
      <c r="BG71" s="153"/>
      <c r="BH71" s="290"/>
      <c r="BI71" s="153"/>
      <c r="BJ71" s="153" t="str">
        <f>IF(AND(ISBLANK(AX71),ISBLANK(BD71)),"NA",IF(ISBLANK(AX71),"h",IF(ISBLANK(BD71),"diam","both")))</f>
        <v>both</v>
      </c>
      <c r="BK71" s="153" t="str">
        <f>IF(AND(ISBLANK(AY71),ISBLANK(BE71)),"NA",IF(ISBLANK(AY71),"h",IF(ISBLANK(BE71),"diam","both")))</f>
        <v>NA</v>
      </c>
      <c r="BL71" s="153" t="str">
        <f>IF(AND(ISBLANK(AZ71),ISBLANK(BF71)),"NA",IF(ISBLANK(AZ71),"h",IF(ISBLANK(BF71),"diam","both")))</f>
        <v>NA</v>
      </c>
      <c r="BM71" s="153" t="str">
        <f>IF(AND(ISBLANK(BA71),ISBLANK(BG71)),"NA",IF(ISBLANK(BA71),"h",IF(ISBLANK(BG71),"diam","both")))</f>
        <v>NA</v>
      </c>
      <c r="BN71" s="153" t="str">
        <f>IF(AND(ISBLANK(BB71),ISBLANK(BH71)),"NA",IF(ISBLANK(BB71),"h",IF(ISBLANK(BH71),"diam","both")))</f>
        <v>NA</v>
      </c>
      <c r="BO71" s="153" t="str">
        <f>IF(ISBLANK(BC71),"NA","diam")</f>
        <v>NA</v>
      </c>
      <c r="BP71" s="153">
        <f>BD71*PI()*((AX71/2)^2)+BE71*PI()*((AY71/2)^2)+BF71*PI()*((AZ71/2)^2)+BG71*PI()*((BA71/2)^2)+BH71*PI()*((BB71/2)^2)+BI71*PI()*((BC71/2)^2)</f>
        <v>1537.2049801540754</v>
      </c>
      <c r="BQ71" s="153" t="str">
        <f>IF(AW71=TRUE,"ok","")</f>
        <v>ok</v>
      </c>
      <c r="BS71" s="114">
        <v>0</v>
      </c>
      <c r="BT71" s="289">
        <v>0</v>
      </c>
      <c r="BU71" s="289">
        <v>0</v>
      </c>
      <c r="BV71" s="289">
        <v>0</v>
      </c>
      <c r="BW71" s="289"/>
      <c r="BY71" s="283">
        <v>22</v>
      </c>
      <c r="BZ71" s="287">
        <v>42877</v>
      </c>
      <c r="CA71" s="287" t="s">
        <v>47</v>
      </c>
      <c r="CB71" s="282">
        <f>IF(H71&gt;0,H71,"")</f>
        <v>10</v>
      </c>
      <c r="CC71" s="282">
        <f>IF(N71&gt;0,N71,"")</f>
        <v>10</v>
      </c>
      <c r="CD71" s="282">
        <f>IF(T71&gt;0,T71,"")</f>
        <v>5</v>
      </c>
      <c r="CE71" s="282">
        <f>IF(Z71&gt;0,Z71,"")</f>
        <v>8</v>
      </c>
      <c r="CF71" s="282" t="str">
        <f>IF(AF71&gt;0,AF71,"")</f>
        <v/>
      </c>
      <c r="CG71" s="282" t="str">
        <f>IF(AL71&gt;0,AL71,"")</f>
        <v/>
      </c>
      <c r="CH71" s="282" t="str">
        <f>IF(AR71&gt;0,AR71,"")</f>
        <v/>
      </c>
      <c r="CI71" s="282">
        <v>8</v>
      </c>
      <c r="CJ71" s="287" t="s">
        <v>47</v>
      </c>
      <c r="CK71" s="282">
        <v>1</v>
      </c>
      <c r="CL71" s="302">
        <v>42875</v>
      </c>
      <c r="CM71" s="286" t="s">
        <v>270</v>
      </c>
      <c r="CN71" s="279" t="s">
        <v>182</v>
      </c>
    </row>
    <row r="72" spans="1:92" ht="14.4" hidden="1" x14ac:dyDescent="0.3">
      <c r="A72" s="284">
        <v>103</v>
      </c>
      <c r="B72" s="296" t="s">
        <v>90</v>
      </c>
      <c r="C72" s="153">
        <v>1</v>
      </c>
      <c r="D72" s="111">
        <f>IF(C72=1,1,0)</f>
        <v>1</v>
      </c>
      <c r="E72" s="291" t="s">
        <v>190</v>
      </c>
      <c r="F72">
        <v>1</v>
      </c>
      <c r="G72" s="292">
        <v>42875</v>
      </c>
      <c r="H72">
        <v>5</v>
      </c>
      <c r="I72" s="273">
        <v>0</v>
      </c>
      <c r="M72" s="292">
        <v>42878</v>
      </c>
      <c r="N72">
        <v>4</v>
      </c>
      <c r="O72" s="273">
        <v>0</v>
      </c>
      <c r="Q72" s="291" t="s">
        <v>191</v>
      </c>
      <c r="W72" s="291" t="s">
        <v>191</v>
      </c>
      <c r="AU72" s="141">
        <v>1</v>
      </c>
      <c r="AV72" s="153">
        <f>MAX(F72,L72,R72,X72,AD72,AJ72,AP72)</f>
        <v>1</v>
      </c>
      <c r="AW72" s="153" t="b">
        <f>AU72=AV72</f>
        <v>1</v>
      </c>
      <c r="AX72" s="291">
        <v>1.86</v>
      </c>
      <c r="BD72" s="129">
        <f>67.544*AX72+88.788</f>
        <v>214.41983999999999</v>
      </c>
      <c r="BE72" s="153"/>
      <c r="BF72" s="153"/>
      <c r="BG72" s="153"/>
      <c r="BH72" s="290"/>
      <c r="BI72" s="153"/>
      <c r="BJ72" s="153" t="str">
        <f>IF(AND(ISBLANK(AX72),ISBLANK(BD72)),"NA",IF(ISBLANK(AX72),"h",IF(ISBLANK(BD72),"diam","both")))</f>
        <v>both</v>
      </c>
      <c r="BK72" s="153" t="str">
        <f>IF(AND(ISBLANK(AY72),ISBLANK(BE72)),"NA",IF(ISBLANK(AY72),"h",IF(ISBLANK(BE72),"diam","both")))</f>
        <v>NA</v>
      </c>
      <c r="BL72" s="153" t="str">
        <f>IF(AND(ISBLANK(AZ72),ISBLANK(BF72)),"NA",IF(ISBLANK(AZ72),"h",IF(ISBLANK(BF72),"diam","both")))</f>
        <v>NA</v>
      </c>
      <c r="BM72" s="153" t="str">
        <f>IF(AND(ISBLANK(BA72),ISBLANK(BG72)),"NA",IF(ISBLANK(BA72),"h",IF(ISBLANK(BG72),"diam","both")))</f>
        <v>NA</v>
      </c>
      <c r="BN72" s="153" t="str">
        <f>IF(AND(ISBLANK(BB72),ISBLANK(BH72)),"NA",IF(ISBLANK(BB72),"h",IF(ISBLANK(BH72),"diam","both")))</f>
        <v>NA</v>
      </c>
      <c r="BO72" s="153" t="str">
        <f>IF(ISBLANK(BC72),"NA","diam")</f>
        <v>NA</v>
      </c>
      <c r="BP72" s="153">
        <f>BD72*PI()*((AX72/2)^2)+BE72*PI()*((AY72/2)^2)+BF72*PI()*((AZ72/2)^2)+BG72*PI()*((BA72/2)^2)+BH72*PI()*((BB72/2)^2)+BI72*PI()*((BC72/2)^2)</f>
        <v>582.61375994121988</v>
      </c>
      <c r="BQ72" s="153" t="str">
        <f>IF(AW72=TRUE,"ok","")</f>
        <v>ok</v>
      </c>
      <c r="BS72" s="114">
        <v>0</v>
      </c>
      <c r="BT72" s="289">
        <v>0</v>
      </c>
      <c r="BU72" s="289">
        <v>0</v>
      </c>
      <c r="BV72" s="289">
        <v>0</v>
      </c>
      <c r="BW72" s="289"/>
      <c r="BZ72" s="287">
        <v>42878</v>
      </c>
      <c r="CA72" s="287" t="s">
        <v>47</v>
      </c>
      <c r="CB72" s="282">
        <f>IF(H72&gt;0,H72,"")</f>
        <v>5</v>
      </c>
      <c r="CC72" s="282">
        <f>IF(N72&gt;0,N72,"")</f>
        <v>4</v>
      </c>
      <c r="CD72" s="282" t="str">
        <f>IF(T72&gt;0,T72,"")</f>
        <v/>
      </c>
      <c r="CE72" s="282" t="str">
        <f>IF(Z72&gt;0,Z72,"")</f>
        <v/>
      </c>
      <c r="CF72" s="282" t="str">
        <f>IF(AF72&gt;0,AF72,"")</f>
        <v/>
      </c>
      <c r="CG72" s="282" t="str">
        <f>IF(AL72&gt;0,AL72,"")</f>
        <v/>
      </c>
      <c r="CH72" s="282" t="str">
        <f>IF(AR72&gt;0,AR72,"")</f>
        <v/>
      </c>
      <c r="CI72" s="282">
        <v>4</v>
      </c>
      <c r="CJ72" s="287" t="s">
        <v>47</v>
      </c>
      <c r="CK72" s="282">
        <v>1</v>
      </c>
      <c r="CL72" s="302">
        <v>42875</v>
      </c>
      <c r="CM72" s="347" t="s">
        <v>269</v>
      </c>
      <c r="CN72" s="279" t="s">
        <v>182</v>
      </c>
    </row>
    <row r="73" spans="1:92" ht="14.4" hidden="1" x14ac:dyDescent="0.3">
      <c r="A73" s="284">
        <v>104</v>
      </c>
      <c r="B73" s="296" t="s">
        <v>181</v>
      </c>
      <c r="C73" s="153">
        <v>1</v>
      </c>
      <c r="D73" s="111">
        <f>IF(C73=1,1,0)</f>
        <v>1</v>
      </c>
      <c r="E73" s="291" t="s">
        <v>181</v>
      </c>
      <c r="F73">
        <v>1</v>
      </c>
      <c r="G73" s="292">
        <v>42865</v>
      </c>
      <c r="H73">
        <v>25</v>
      </c>
      <c r="I73" s="273">
        <v>0</v>
      </c>
      <c r="M73" s="292">
        <v>42868</v>
      </c>
      <c r="N73">
        <v>10</v>
      </c>
      <c r="O73" s="273">
        <v>0</v>
      </c>
      <c r="U73" s="273">
        <v>0</v>
      </c>
      <c r="W73" s="345" t="s">
        <v>204</v>
      </c>
      <c r="AC73" s="345"/>
      <c r="AU73" s="141">
        <v>1</v>
      </c>
      <c r="AV73" s="153">
        <f>MAX(F73,L73,R73,X73,AD73,AJ73,AP73)</f>
        <v>1</v>
      </c>
      <c r="AW73" s="153" t="b">
        <f>AU73=AV73</f>
        <v>1</v>
      </c>
      <c r="AX73" s="303">
        <v>2.44</v>
      </c>
      <c r="BD73" s="129">
        <f>67.544*AX73+88.788</f>
        <v>253.59535999999997</v>
      </c>
      <c r="BE73" s="153"/>
      <c r="BF73" s="153"/>
      <c r="BG73" s="153"/>
      <c r="BH73" s="290"/>
      <c r="BI73" s="153"/>
      <c r="BJ73" s="153" t="str">
        <f>IF(AND(ISBLANK(AX73),ISBLANK(BD73)),"NA",IF(ISBLANK(AX73),"h",IF(ISBLANK(BD73),"diam","both")))</f>
        <v>both</v>
      </c>
      <c r="BK73" s="153" t="str">
        <f>IF(AND(ISBLANK(AY73),ISBLANK(BE73)),"NA",IF(ISBLANK(AY73),"h",IF(ISBLANK(BE73),"diam","both")))</f>
        <v>NA</v>
      </c>
      <c r="BL73" s="153" t="str">
        <f>IF(AND(ISBLANK(AZ73),ISBLANK(BF73)),"NA",IF(ISBLANK(AZ73),"h",IF(ISBLANK(BF73),"diam","both")))</f>
        <v>NA</v>
      </c>
      <c r="BM73" s="153" t="str">
        <f>IF(AND(ISBLANK(BA73),ISBLANK(BG73)),"NA",IF(ISBLANK(BA73),"h",IF(ISBLANK(BG73),"diam","both")))</f>
        <v>NA</v>
      </c>
      <c r="BN73" s="153" t="str">
        <f>IF(AND(ISBLANK(BB73),ISBLANK(BH73)),"NA",IF(ISBLANK(BB73),"h",IF(ISBLANK(BH73),"diam","both")))</f>
        <v>NA</v>
      </c>
      <c r="BO73" s="153" t="str">
        <f>IF(ISBLANK(BC73),"NA","diam")</f>
        <v>NA</v>
      </c>
      <c r="BP73" s="153">
        <f>BD73*PI()*((AX73/2)^2)+BE73*PI()*((AY73/2)^2)+BF73*PI()*((AZ73/2)^2)+BG73*PI()*((BA73/2)^2)+BH73*PI()*((BB73/2)^2)+BI73*PI()*((BC73/2)^2)</f>
        <v>1185.7983374291468</v>
      </c>
      <c r="BQ73" s="153" t="str">
        <f>IF(AW73=TRUE,"ok","")</f>
        <v>ok</v>
      </c>
      <c r="BS73" s="300">
        <v>0</v>
      </c>
      <c r="BT73" s="289">
        <v>0</v>
      </c>
      <c r="BU73" s="289">
        <v>0</v>
      </c>
      <c r="BV73" s="289">
        <v>0</v>
      </c>
      <c r="BW73" s="289"/>
      <c r="BX73" s="289"/>
      <c r="BY73" s="283">
        <v>16</v>
      </c>
      <c r="BZ73" s="287">
        <v>42871</v>
      </c>
      <c r="CA73" s="287" t="s">
        <v>47</v>
      </c>
      <c r="CB73" s="282">
        <f>IF(H73&gt;0,H73,"")</f>
        <v>25</v>
      </c>
      <c r="CC73" s="282">
        <f>IF(N73&gt;0,N73,"")</f>
        <v>10</v>
      </c>
      <c r="CD73" s="282" t="str">
        <f>IF(T73&gt;0,T73,"")</f>
        <v/>
      </c>
      <c r="CE73" s="282" t="str">
        <f>IF(Z73&gt;0,Z73,"")</f>
        <v/>
      </c>
      <c r="CF73" s="282" t="str">
        <f>IF(AF73&gt;0,AF73,"")</f>
        <v/>
      </c>
      <c r="CG73" s="282" t="str">
        <f>IF(AL73&gt;0,AL73,"")</f>
        <v/>
      </c>
      <c r="CH73" s="282" t="str">
        <f>IF(AR73&gt;0,AR73,"")</f>
        <v/>
      </c>
      <c r="CI73" s="282">
        <v>10</v>
      </c>
      <c r="CJ73" s="287" t="s">
        <v>47</v>
      </c>
      <c r="CK73" s="282">
        <v>1</v>
      </c>
      <c r="CL73" s="302">
        <v>42867</v>
      </c>
      <c r="CM73" s="286" t="s">
        <v>268</v>
      </c>
      <c r="CN73" s="299" t="s">
        <v>182</v>
      </c>
    </row>
    <row r="74" spans="1:92" ht="14.4" hidden="1" x14ac:dyDescent="0.3">
      <c r="A74" s="284">
        <v>106</v>
      </c>
      <c r="B74" s="296" t="s">
        <v>241</v>
      </c>
      <c r="C74" s="153">
        <v>1</v>
      </c>
      <c r="D74" s="111">
        <f>IF(C74=1,1,0)</f>
        <v>1</v>
      </c>
      <c r="E74" s="291" t="s">
        <v>241</v>
      </c>
      <c r="F74">
        <v>2</v>
      </c>
      <c r="G74" s="292">
        <v>42872</v>
      </c>
      <c r="H74">
        <v>10</v>
      </c>
      <c r="I74" s="273">
        <v>0</v>
      </c>
      <c r="M74" s="292">
        <v>42873</v>
      </c>
      <c r="N74">
        <v>15</v>
      </c>
      <c r="O74" s="273">
        <v>0</v>
      </c>
      <c r="Q74" s="291" t="s">
        <v>241</v>
      </c>
      <c r="R74">
        <v>2</v>
      </c>
      <c r="S74" s="292">
        <v>42874</v>
      </c>
      <c r="T74">
        <v>18</v>
      </c>
      <c r="U74" s="273">
        <v>0</v>
      </c>
      <c r="Y74" s="292">
        <v>42875</v>
      </c>
      <c r="Z74">
        <v>22</v>
      </c>
      <c r="AA74" s="273">
        <v>0</v>
      </c>
      <c r="AU74" s="141">
        <v>3</v>
      </c>
      <c r="AV74" s="153">
        <f>MAX(F74,L74,R74,X74,AD74,AJ74,AP74)</f>
        <v>2</v>
      </c>
      <c r="AW74" s="153" t="b">
        <f>AU74=AV74</f>
        <v>0</v>
      </c>
      <c r="AX74" s="303">
        <v>3.11</v>
      </c>
      <c r="AY74" s="291">
        <v>1.75</v>
      </c>
      <c r="AZ74" s="291">
        <v>1.5</v>
      </c>
      <c r="BD74" s="129">
        <f>67.544*AX74+88.788</f>
        <v>298.84983999999997</v>
      </c>
      <c r="BE74" s="129">
        <f>67.544*AY74+88.788</f>
        <v>206.99</v>
      </c>
      <c r="BF74" s="129">
        <f>67.544*AZ74+88.788</f>
        <v>190.10399999999998</v>
      </c>
      <c r="BG74" s="153"/>
      <c r="BH74" s="290"/>
      <c r="BI74" s="153"/>
      <c r="BJ74" s="153" t="str">
        <f>IF(AND(ISBLANK(AX74),ISBLANK(BD74)),"NA",IF(ISBLANK(AX74),"h",IF(ISBLANK(BD74),"diam","both")))</f>
        <v>both</v>
      </c>
      <c r="BK74" s="153" t="str">
        <f>IF(AND(ISBLANK(AY74),ISBLANK(BE74)),"NA",IF(ISBLANK(AY74),"h",IF(ISBLANK(BE74),"diam","both")))</f>
        <v>both</v>
      </c>
      <c r="BL74" s="153" t="str">
        <f>IF(AND(ISBLANK(AZ74),ISBLANK(BF74)),"NA",IF(ISBLANK(AZ74),"h",IF(ISBLANK(BF74),"diam","both")))</f>
        <v>both</v>
      </c>
      <c r="BM74" s="153" t="str">
        <f>IF(AND(ISBLANK(BA74),ISBLANK(BG74)),"NA",IF(ISBLANK(BA74),"h",IF(ISBLANK(BG74),"diam","both")))</f>
        <v>NA</v>
      </c>
      <c r="BN74" s="153" t="str">
        <f>IF(AND(ISBLANK(BB74),ISBLANK(BH74)),"NA",IF(ISBLANK(BB74),"h",IF(ISBLANK(BH74),"diam","both")))</f>
        <v>NA</v>
      </c>
      <c r="BO74" s="153" t="str">
        <f>IF(ISBLANK(BC74),"NA","diam")</f>
        <v>NA</v>
      </c>
      <c r="BP74" s="153">
        <f>BD74*PI()*((AX74/2)^2)+BE74*PI()*((AY74/2)^2)+BF74*PI()*((AZ74/2)^2)+BG74*PI()*((BA74/2)^2)+BH74*PI()*((BB74/2)^2)+BI74*PI()*((BC74/2)^2)</f>
        <v>3104.0085338270392</v>
      </c>
      <c r="BQ74" s="153" t="s">
        <v>47</v>
      </c>
      <c r="BS74" s="300">
        <v>0</v>
      </c>
      <c r="BT74" s="289">
        <v>0</v>
      </c>
      <c r="BU74" s="289">
        <v>0</v>
      </c>
      <c r="BV74" s="289">
        <v>0</v>
      </c>
      <c r="BW74" s="289"/>
      <c r="BX74" s="289"/>
      <c r="BY74" s="283">
        <v>20</v>
      </c>
      <c r="BZ74" s="287">
        <v>42875</v>
      </c>
      <c r="CA74" s="287" t="s">
        <v>47</v>
      </c>
      <c r="CB74" s="282">
        <f>IF(H74&gt;0,H74,"")</f>
        <v>10</v>
      </c>
      <c r="CC74" s="282">
        <f>IF(N74&gt;0,N74,"")</f>
        <v>15</v>
      </c>
      <c r="CD74" s="282">
        <f>IF(T74&gt;0,T74,"")</f>
        <v>18</v>
      </c>
      <c r="CE74" s="282">
        <f>IF(Z74&gt;0,Z74,"")</f>
        <v>22</v>
      </c>
      <c r="CF74" s="282" t="str">
        <f>IF(AF74&gt;0,AF74,"")</f>
        <v/>
      </c>
      <c r="CG74" s="282" t="str">
        <f>IF(AL74&gt;0,AL74,"")</f>
        <v/>
      </c>
      <c r="CH74" s="282" t="str">
        <f>IF(AR74&gt;0,AR74,"")</f>
        <v/>
      </c>
      <c r="CI74" s="282">
        <v>22</v>
      </c>
      <c r="CJ74" s="287" t="s">
        <v>47</v>
      </c>
      <c r="CK74" s="282">
        <v>1</v>
      </c>
      <c r="CL74" s="302">
        <v>42875</v>
      </c>
      <c r="CN74" s="299" t="s">
        <v>182</v>
      </c>
    </row>
    <row r="75" spans="1:92" ht="14.4" hidden="1" x14ac:dyDescent="0.3">
      <c r="A75" s="284">
        <v>107</v>
      </c>
      <c r="B75" s="296" t="s">
        <v>181</v>
      </c>
      <c r="C75" s="153">
        <v>1</v>
      </c>
      <c r="D75" s="111">
        <f>IF(C75=1,1,0)</f>
        <v>1</v>
      </c>
      <c r="E75" s="322" t="s">
        <v>204</v>
      </c>
      <c r="Q75" s="291" t="s">
        <v>185</v>
      </c>
      <c r="W75" s="291" t="s">
        <v>181</v>
      </c>
      <c r="Y75" s="292">
        <v>42880</v>
      </c>
      <c r="Z75" s="300">
        <v>5</v>
      </c>
      <c r="AA75" s="212">
        <v>0</v>
      </c>
      <c r="AV75" s="153">
        <f>MAX(F75,L75,R75,X75,AD75,AJ75,AP75)</f>
        <v>0</v>
      </c>
      <c r="AW75" s="153" t="b">
        <f>AU75=AV75</f>
        <v>1</v>
      </c>
      <c r="BD75" s="153"/>
      <c r="BE75" s="153"/>
      <c r="BF75" s="153"/>
      <c r="BG75" s="153"/>
      <c r="BH75" s="290"/>
      <c r="BI75" s="153"/>
      <c r="BJ75" s="153" t="str">
        <f>IF(AND(ISBLANK(AX75),ISBLANK(BD75)),"NA",IF(ISBLANK(AX75),"h",IF(ISBLANK(BD75),"diam","both")))</f>
        <v>NA</v>
      </c>
      <c r="BK75" s="153" t="str">
        <f>IF(AND(ISBLANK(AY75),ISBLANK(BE75)),"NA",IF(ISBLANK(AY75),"h",IF(ISBLANK(BE75),"diam","both")))</f>
        <v>NA</v>
      </c>
      <c r="BL75" s="153" t="str">
        <f>IF(AND(ISBLANK(AZ75),ISBLANK(BF75)),"NA",IF(ISBLANK(AZ75),"h",IF(ISBLANK(BF75),"diam","both")))</f>
        <v>NA</v>
      </c>
      <c r="BM75" s="153" t="str">
        <f>IF(AND(ISBLANK(BA75),ISBLANK(BG75)),"NA",IF(ISBLANK(BA75),"h",IF(ISBLANK(BG75),"diam","both")))</f>
        <v>NA</v>
      </c>
      <c r="BN75" s="153" t="str">
        <f>IF(AND(ISBLANK(BB75),ISBLANK(BH75)),"NA",IF(ISBLANK(BB75),"h",IF(ISBLANK(BH75),"diam","both")))</f>
        <v>NA</v>
      </c>
      <c r="BO75" s="153" t="str">
        <f>IF(ISBLANK(BC75),"NA","diam")</f>
        <v>NA</v>
      </c>
      <c r="BP75" s="153" t="s">
        <v>58</v>
      </c>
      <c r="BQ75" s="153" t="s">
        <v>108</v>
      </c>
      <c r="BT75" s="289">
        <v>0</v>
      </c>
      <c r="BU75" s="289">
        <v>0</v>
      </c>
      <c r="BV75" s="289">
        <v>0</v>
      </c>
      <c r="BW75" s="289"/>
      <c r="BY75" s="283">
        <v>25</v>
      </c>
      <c r="BZ75" s="287">
        <v>42880</v>
      </c>
      <c r="CA75" s="287" t="s">
        <v>47</v>
      </c>
      <c r="CB75" s="282" t="str">
        <f>IF(H75&gt;0,H75,"")</f>
        <v/>
      </c>
      <c r="CC75" s="282" t="str">
        <f>IF(N75&gt;0,N75,"")</f>
        <v/>
      </c>
      <c r="CD75" s="282" t="str">
        <f>IF(T75&gt;0,T75,"")</f>
        <v/>
      </c>
      <c r="CE75" s="282">
        <f>IF(Z75&gt;0,Z75,"")</f>
        <v>5</v>
      </c>
      <c r="CF75" s="282" t="str">
        <f>IF(AF75&gt;0,AF75,"")</f>
        <v/>
      </c>
      <c r="CG75" s="282" t="str">
        <f>IF(AL75&gt;0,AL75,"")</f>
        <v/>
      </c>
      <c r="CH75" s="282" t="str">
        <f>IF(AR75&gt;0,AR75,"")</f>
        <v/>
      </c>
      <c r="CI75" s="282">
        <v>5</v>
      </c>
      <c r="CJ75" s="287" t="s">
        <v>47</v>
      </c>
      <c r="CK75" s="282">
        <v>0</v>
      </c>
      <c r="CM75" s="286" t="s">
        <v>267</v>
      </c>
      <c r="CN75" s="299" t="s">
        <v>90</v>
      </c>
    </row>
    <row r="76" spans="1:92" ht="14.4" hidden="1" x14ac:dyDescent="0.3">
      <c r="A76" s="284">
        <v>108</v>
      </c>
      <c r="B76" s="296" t="s">
        <v>181</v>
      </c>
      <c r="C76" s="153">
        <v>1</v>
      </c>
      <c r="D76" s="111">
        <f>IF(C76=1,1,0)</f>
        <v>1</v>
      </c>
      <c r="E76" s="295" t="s">
        <v>190</v>
      </c>
      <c r="F76">
        <v>1</v>
      </c>
      <c r="G76" s="292">
        <v>42875</v>
      </c>
      <c r="H76">
        <v>3</v>
      </c>
      <c r="I76" s="273">
        <v>0</v>
      </c>
      <c r="K76" s="291" t="s">
        <v>190</v>
      </c>
      <c r="M76" s="292">
        <v>42878</v>
      </c>
      <c r="N76">
        <v>3</v>
      </c>
      <c r="O76" s="273">
        <v>0</v>
      </c>
      <c r="Q76" s="291" t="s">
        <v>181</v>
      </c>
      <c r="S76" s="292">
        <v>42878</v>
      </c>
      <c r="T76">
        <v>5</v>
      </c>
      <c r="U76" s="273">
        <v>0</v>
      </c>
      <c r="Y76" s="292">
        <v>42878</v>
      </c>
      <c r="Z76" s="300">
        <v>5</v>
      </c>
      <c r="AA76" s="212">
        <v>0</v>
      </c>
      <c r="AU76" s="141">
        <v>1</v>
      </c>
      <c r="AV76" s="153">
        <f>MAX(F76,L76,R76,X76,AD76,AJ76,AP76)</f>
        <v>1</v>
      </c>
      <c r="AW76" s="153" t="b">
        <f>AU76=AV76</f>
        <v>1</v>
      </c>
      <c r="AX76" s="295">
        <v>2.15</v>
      </c>
      <c r="BD76" s="129">
        <f>67.544*AX76+88.788</f>
        <v>234.00759999999997</v>
      </c>
      <c r="BE76" s="153"/>
      <c r="BF76" s="153"/>
      <c r="BG76" s="153"/>
      <c r="BH76" s="290"/>
      <c r="BI76" s="153"/>
      <c r="BJ76" s="153" t="str">
        <f>IF(AND(ISBLANK(AX76),ISBLANK(BD76)),"NA",IF(ISBLANK(AX76),"h",IF(ISBLANK(BD76),"diam","both")))</f>
        <v>both</v>
      </c>
      <c r="BK76" s="153" t="str">
        <f>IF(AND(ISBLANK(AY76),ISBLANK(BE76)),"NA",IF(ISBLANK(AY76),"h",IF(ISBLANK(BE76),"diam","both")))</f>
        <v>NA</v>
      </c>
      <c r="BL76" s="153" t="str">
        <f>IF(AND(ISBLANK(AZ76),ISBLANK(BF76)),"NA",IF(ISBLANK(AZ76),"h",IF(ISBLANK(BF76),"diam","both")))</f>
        <v>NA</v>
      </c>
      <c r="BM76" s="153" t="str">
        <f>IF(AND(ISBLANK(BA76),ISBLANK(BG76)),"NA",IF(ISBLANK(BA76),"h",IF(ISBLANK(BG76),"diam","both")))</f>
        <v>NA</v>
      </c>
      <c r="BN76" s="153" t="str">
        <f>IF(AND(ISBLANK(BB76),ISBLANK(BH76)),"NA",IF(ISBLANK(BB76),"h",IF(ISBLANK(BH76),"diam","both")))</f>
        <v>NA</v>
      </c>
      <c r="BO76" s="153" t="str">
        <f>IF(ISBLANK(BC76),"NA","diam")</f>
        <v>NA</v>
      </c>
      <c r="BP76" s="153">
        <f>BD76*PI()*((AX76/2)^2)+BE76*PI()*((AY76/2)^2)+BF76*PI()*((AZ76/2)^2)+BG76*PI()*((BA76/2)^2)+BH76*PI()*((BB76/2)^2)+BI76*PI()*((BC76/2)^2)</f>
        <v>849.56529623417896</v>
      </c>
      <c r="BQ76" s="153" t="str">
        <f>IF(AW76=TRUE,"ok","")</f>
        <v>ok</v>
      </c>
      <c r="BS76" s="300">
        <v>0</v>
      </c>
      <c r="BT76" s="289">
        <v>0</v>
      </c>
      <c r="BU76" s="289">
        <v>0</v>
      </c>
      <c r="BV76" s="289">
        <v>0</v>
      </c>
      <c r="BW76" s="289"/>
      <c r="BX76" s="289"/>
      <c r="BY76" s="283">
        <v>23</v>
      </c>
      <c r="BZ76" s="287">
        <v>42878</v>
      </c>
      <c r="CA76" s="287" t="s">
        <v>47</v>
      </c>
      <c r="CB76" s="282">
        <f>IF(H76&gt;0,H76,"")</f>
        <v>3</v>
      </c>
      <c r="CC76" s="282">
        <f>IF(N76&gt;0,N76,"")</f>
        <v>3</v>
      </c>
      <c r="CD76" s="282">
        <f>IF(T76&gt;0,T76,"")</f>
        <v>5</v>
      </c>
      <c r="CE76" s="282">
        <f>IF(Z76&gt;0,Z76,"")</f>
        <v>5</v>
      </c>
      <c r="CF76" s="282" t="str">
        <f>IF(AF76&gt;0,AF76,"")</f>
        <v/>
      </c>
      <c r="CG76" s="282" t="str">
        <f>IF(AL76&gt;0,AL76,"")</f>
        <v/>
      </c>
      <c r="CH76" s="282" t="str">
        <f>IF(AR76&gt;0,AR76,"")</f>
        <v/>
      </c>
      <c r="CI76" s="282">
        <v>5</v>
      </c>
      <c r="CJ76" s="287" t="s">
        <v>47</v>
      </c>
      <c r="CK76" s="282">
        <v>1</v>
      </c>
      <c r="CL76" s="302">
        <v>42875</v>
      </c>
      <c r="CM76" s="286" t="s">
        <v>266</v>
      </c>
      <c r="CN76" s="298" t="s">
        <v>182</v>
      </c>
    </row>
    <row r="77" spans="1:92" ht="14.4" hidden="1" x14ac:dyDescent="0.3">
      <c r="A77" s="284">
        <v>109</v>
      </c>
      <c r="B77" s="296" t="s">
        <v>181</v>
      </c>
      <c r="C77" s="153">
        <v>1</v>
      </c>
      <c r="D77" s="111">
        <f>IF(C77=1,1,0)</f>
        <v>1</v>
      </c>
      <c r="E77" s="295" t="s">
        <v>181</v>
      </c>
      <c r="F77">
        <v>2</v>
      </c>
      <c r="G77" s="292">
        <v>42870</v>
      </c>
      <c r="H77">
        <v>20</v>
      </c>
      <c r="I77" s="273">
        <v>0</v>
      </c>
      <c r="M77" s="292">
        <v>42869</v>
      </c>
      <c r="N77">
        <v>17</v>
      </c>
      <c r="O77" s="273">
        <v>0</v>
      </c>
      <c r="Q77" s="291" t="s">
        <v>265</v>
      </c>
      <c r="R77">
        <v>2</v>
      </c>
      <c r="S77" s="292">
        <v>42872</v>
      </c>
      <c r="T77">
        <v>10</v>
      </c>
      <c r="U77" s="273">
        <v>0</v>
      </c>
      <c r="Y77" s="292">
        <v>42875</v>
      </c>
      <c r="Z77">
        <v>12</v>
      </c>
      <c r="AA77" s="212">
        <v>0</v>
      </c>
      <c r="AE77" s="292">
        <v>42874</v>
      </c>
      <c r="AF77">
        <v>25</v>
      </c>
      <c r="AG77" s="212">
        <v>3</v>
      </c>
      <c r="AJ77" s="300">
        <v>1</v>
      </c>
      <c r="AR77">
        <v>12</v>
      </c>
      <c r="AS77">
        <v>2</v>
      </c>
      <c r="AT77" s="284">
        <v>1</v>
      </c>
      <c r="AU77" s="141">
        <v>2</v>
      </c>
      <c r="AV77" s="153">
        <f>MAX(F77,L77,R77,X77,AD77,AJ77,AP77)</f>
        <v>2</v>
      </c>
      <c r="AW77" s="153" t="b">
        <f>AU77=AV77</f>
        <v>1</v>
      </c>
      <c r="AX77" s="303">
        <v>1.94</v>
      </c>
      <c r="AY77" s="291">
        <v>2.5299999999999998</v>
      </c>
      <c r="BD77" s="129">
        <f>67.544*AX77+88.788</f>
        <v>219.82335999999998</v>
      </c>
      <c r="BE77" s="129">
        <f>67.544*AY77+88.788</f>
        <v>259.67431999999997</v>
      </c>
      <c r="BF77" s="153"/>
      <c r="BG77" s="153"/>
      <c r="BH77" s="290"/>
      <c r="BI77" s="153"/>
      <c r="BJ77" s="153" t="str">
        <f>IF(AND(ISBLANK(AX77),ISBLANK(BD77)),"NA",IF(ISBLANK(AX77),"h",IF(ISBLANK(BD77),"diam","both")))</f>
        <v>both</v>
      </c>
      <c r="BK77" s="153" t="str">
        <f>IF(AND(ISBLANK(AY77),ISBLANK(BE77)),"NA",IF(ISBLANK(AY77),"h",IF(ISBLANK(BE77),"diam","both")))</f>
        <v>both</v>
      </c>
      <c r="BL77" s="153" t="str">
        <f>IF(AND(ISBLANK(AZ77),ISBLANK(BF77)),"NA",IF(ISBLANK(AZ77),"h",IF(ISBLANK(BF77),"diam","both")))</f>
        <v>NA</v>
      </c>
      <c r="BM77" s="153" t="str">
        <f>IF(AND(ISBLANK(BA77),ISBLANK(BG77)),"NA",IF(ISBLANK(BA77),"h",IF(ISBLANK(BG77),"diam","both")))</f>
        <v>NA</v>
      </c>
      <c r="BN77" s="153" t="str">
        <f>IF(AND(ISBLANK(BB77),ISBLANK(BH77)),"NA",IF(ISBLANK(BB77),"h",IF(ISBLANK(BH77),"diam","both")))</f>
        <v>NA</v>
      </c>
      <c r="BO77" s="153" t="str">
        <f>IF(ISBLANK(BC77),"NA","diam")</f>
        <v>NA</v>
      </c>
      <c r="BP77" s="153">
        <f>BD77*PI()*((AX77/2)^2)+BE77*PI()*((AY77/2)^2)+BF77*PI()*((AZ77/2)^2)+BG77*PI()*((BA77/2)^2)+BH77*PI()*((BB77/2)^2)+BI77*PI()*((BC77/2)^2)</f>
        <v>1955.2303122204842</v>
      </c>
      <c r="BQ77" s="153" t="str">
        <f>IF(AW77=TRUE,"ok","")</f>
        <v>ok</v>
      </c>
      <c r="BS77" s="300">
        <v>0</v>
      </c>
      <c r="BT77" s="289">
        <v>0</v>
      </c>
      <c r="BU77" s="289">
        <v>0</v>
      </c>
      <c r="BV77" s="289">
        <v>0</v>
      </c>
      <c r="BW77" s="289"/>
      <c r="BX77" s="289"/>
      <c r="BY77" s="288">
        <v>42874</v>
      </c>
      <c r="BZ77" s="287">
        <v>42874</v>
      </c>
      <c r="CA77" s="287" t="s">
        <v>47</v>
      </c>
      <c r="CB77" s="282">
        <f>IF(H77&gt;0,H77,"")</f>
        <v>20</v>
      </c>
      <c r="CC77" s="282">
        <f>IF(N77&gt;0,N77,"")</f>
        <v>17</v>
      </c>
      <c r="CD77" s="282">
        <f>IF(T77&gt;0,T77,"")</f>
        <v>10</v>
      </c>
      <c r="CE77" s="282">
        <f>IF(Z77&gt;0,Z77,"")</f>
        <v>12</v>
      </c>
      <c r="CF77" s="282">
        <f>IF(AF77&gt;0,AF77,"")</f>
        <v>25</v>
      </c>
      <c r="CG77" s="282" t="str">
        <f>IF(AL77&gt;0,AL77,"")</f>
        <v/>
      </c>
      <c r="CH77" s="282">
        <f>IF(AR77&gt;0,AR77,"")</f>
        <v>12</v>
      </c>
      <c r="CI77" s="282">
        <v>12</v>
      </c>
      <c r="CJ77" s="287" t="s">
        <v>47</v>
      </c>
      <c r="CK77" s="282">
        <v>0</v>
      </c>
      <c r="CM77" s="286" t="s">
        <v>264</v>
      </c>
      <c r="CN77" s="299" t="s">
        <v>182</v>
      </c>
    </row>
    <row r="78" spans="1:92" ht="14.4" hidden="1" x14ac:dyDescent="0.3">
      <c r="A78" s="284">
        <v>110</v>
      </c>
      <c r="B78" s="319" t="s">
        <v>181</v>
      </c>
      <c r="C78" s="289">
        <v>1</v>
      </c>
      <c r="D78" s="111">
        <f>IF(C78=1,1,0)</f>
        <v>1</v>
      </c>
      <c r="E78" s="295" t="s">
        <v>181</v>
      </c>
      <c r="F78">
        <v>1</v>
      </c>
      <c r="G78" s="318">
        <v>42867</v>
      </c>
      <c r="H78">
        <v>11</v>
      </c>
      <c r="I78" s="304">
        <v>0</v>
      </c>
      <c r="M78" s="292">
        <v>42869</v>
      </c>
      <c r="N78">
        <v>10</v>
      </c>
      <c r="O78" s="273">
        <v>0</v>
      </c>
      <c r="Q78"/>
      <c r="S78" s="292">
        <v>42873</v>
      </c>
      <c r="T78">
        <v>12</v>
      </c>
      <c r="U78" s="273">
        <v>0</v>
      </c>
      <c r="W78"/>
      <c r="Y78" s="292">
        <v>42874</v>
      </c>
      <c r="Z78">
        <v>14</v>
      </c>
      <c r="AA78" s="212">
        <v>0</v>
      </c>
      <c r="AG78" s="212"/>
      <c r="AU78" s="141">
        <v>1</v>
      </c>
      <c r="AV78" s="153">
        <f>MAX(F78,L78,R78,X78,AD78,AJ78,AP78)</f>
        <v>1</v>
      </c>
      <c r="AW78" s="153" t="b">
        <f>AU78=AV78</f>
        <v>1</v>
      </c>
      <c r="AX78" s="295">
        <v>1.6</v>
      </c>
      <c r="BD78" s="129">
        <f>67.544*AX78+88.788</f>
        <v>196.85840000000002</v>
      </c>
      <c r="BE78" s="153"/>
      <c r="BF78" s="153"/>
      <c r="BG78" s="153"/>
      <c r="BH78" s="290"/>
      <c r="BI78" s="153"/>
      <c r="BJ78" s="153" t="str">
        <f>IF(AND(ISBLANK(AX78),ISBLANK(BD78)),"NA",IF(ISBLANK(AX78),"h",IF(ISBLANK(BD78),"diam","both")))</f>
        <v>both</v>
      </c>
      <c r="BK78" s="153" t="str">
        <f>IF(AND(ISBLANK(AY78),ISBLANK(BE78)),"NA",IF(ISBLANK(AY78),"h",IF(ISBLANK(BE78),"diam","both")))</f>
        <v>NA</v>
      </c>
      <c r="BL78" s="153" t="str">
        <f>IF(AND(ISBLANK(AZ78),ISBLANK(BF78)),"NA",IF(ISBLANK(AZ78),"h",IF(ISBLANK(BF78),"diam","both")))</f>
        <v>NA</v>
      </c>
      <c r="BM78" s="153" t="str">
        <f>IF(AND(ISBLANK(BA78),ISBLANK(BG78)),"NA",IF(ISBLANK(BA78),"h",IF(ISBLANK(BG78),"diam","both")))</f>
        <v>NA</v>
      </c>
      <c r="BN78" s="153" t="str">
        <f>IF(AND(ISBLANK(BB78),ISBLANK(BH78)),"NA",IF(ISBLANK(BB78),"h",IF(ISBLANK(BH78),"diam","both")))</f>
        <v>NA</v>
      </c>
      <c r="BO78" s="153" t="str">
        <f>IF(ISBLANK(BC78),"NA","diam")</f>
        <v>NA</v>
      </c>
      <c r="BP78" s="153">
        <f>BD78*PI()*((AX78/2)^2)+BE78*PI()*((AY78/2)^2)+BF78*PI()*((AZ78/2)^2)+BG78*PI()*((BA78/2)^2)+BH78*PI()*((BB78/2)^2)+BI78*PI()*((BC78/2)^2)</f>
        <v>395.80729807196229</v>
      </c>
      <c r="BQ78" s="153" t="str">
        <f>IF(AW78=TRUE,"ok","")</f>
        <v>ok</v>
      </c>
      <c r="BS78" s="300">
        <v>0</v>
      </c>
      <c r="BT78" s="289">
        <v>0</v>
      </c>
      <c r="BU78" s="289">
        <v>0</v>
      </c>
      <c r="BV78" s="289">
        <v>0</v>
      </c>
      <c r="BW78" s="289"/>
      <c r="BX78" s="289"/>
      <c r="BY78" s="283">
        <v>19</v>
      </c>
      <c r="BZ78" s="287">
        <v>42874</v>
      </c>
      <c r="CA78" s="287" t="s">
        <v>47</v>
      </c>
      <c r="CB78" s="282">
        <f>IF(H78&gt;0,H78,"")</f>
        <v>11</v>
      </c>
      <c r="CC78" s="282">
        <f>IF(N78&gt;0,N78,"")</f>
        <v>10</v>
      </c>
      <c r="CD78" s="282">
        <f>IF(T78&gt;0,T78,"")</f>
        <v>12</v>
      </c>
      <c r="CE78" s="282">
        <f>IF(Z78&gt;0,Z78,"")</f>
        <v>14</v>
      </c>
      <c r="CF78" s="282" t="str">
        <f>IF(AF78&gt;0,AF78,"")</f>
        <v/>
      </c>
      <c r="CG78" s="282" t="str">
        <f>IF(AL78&gt;0,AL78,"")</f>
        <v/>
      </c>
      <c r="CH78" s="282" t="str">
        <f>IF(AR78&gt;0,AR78,"")</f>
        <v/>
      </c>
      <c r="CI78" s="282">
        <v>14</v>
      </c>
      <c r="CJ78" s="287" t="s">
        <v>47</v>
      </c>
      <c r="CK78" s="282">
        <v>1</v>
      </c>
      <c r="CL78" s="302">
        <v>42875</v>
      </c>
      <c r="CN78" s="298" t="s">
        <v>182</v>
      </c>
    </row>
    <row r="79" spans="1:92" ht="14.4" hidden="1" x14ac:dyDescent="0.3">
      <c r="A79" s="284">
        <v>111</v>
      </c>
      <c r="B79" s="319" t="s">
        <v>181</v>
      </c>
      <c r="C79" s="289">
        <v>1</v>
      </c>
      <c r="D79" s="111">
        <f>IF(C79=1,1,0)</f>
        <v>1</v>
      </c>
      <c r="E79" s="295" t="s">
        <v>181</v>
      </c>
      <c r="F79" s="294">
        <v>2</v>
      </c>
      <c r="G79" s="292">
        <v>42870</v>
      </c>
      <c r="H79">
        <v>23</v>
      </c>
      <c r="I79" s="273">
        <v>0</v>
      </c>
      <c r="M79" s="292">
        <v>42875</v>
      </c>
      <c r="N79">
        <v>15</v>
      </c>
      <c r="O79" s="273">
        <v>0</v>
      </c>
      <c r="S79" s="292">
        <v>42878</v>
      </c>
      <c r="T79">
        <v>12</v>
      </c>
      <c r="U79" s="273">
        <v>0</v>
      </c>
      <c r="W79"/>
      <c r="Y79" s="292">
        <v>42872</v>
      </c>
      <c r="Z79">
        <v>16</v>
      </c>
      <c r="AA79" s="273">
        <v>0</v>
      </c>
      <c r="AC79"/>
      <c r="AE79" s="292">
        <v>42878</v>
      </c>
      <c r="AF79">
        <v>12</v>
      </c>
      <c r="AG79" s="273">
        <v>0</v>
      </c>
      <c r="AH79" s="284">
        <v>1</v>
      </c>
      <c r="AK79" s="292">
        <v>42877</v>
      </c>
      <c r="AL79">
        <v>17</v>
      </c>
      <c r="AM79">
        <v>2</v>
      </c>
      <c r="AN79" s="284">
        <v>4</v>
      </c>
      <c r="AR79">
        <v>17</v>
      </c>
      <c r="AS79">
        <v>14</v>
      </c>
      <c r="AT79" s="333">
        <v>7</v>
      </c>
      <c r="AU79" s="346">
        <v>2</v>
      </c>
      <c r="AV79" s="153">
        <f>MAX(F79,L79,R79,X79,AD79,AJ79,AP79)</f>
        <v>2</v>
      </c>
      <c r="AW79" s="153" t="b">
        <f>AU79=AV79</f>
        <v>1</v>
      </c>
      <c r="AX79" s="295">
        <v>2.6</v>
      </c>
      <c r="AY79" s="295">
        <v>3.07</v>
      </c>
      <c r="BD79" s="153">
        <v>300</v>
      </c>
      <c r="BE79" s="129">
        <f>67.544*AY79+88.788</f>
        <v>296.14807999999999</v>
      </c>
      <c r="BF79" s="153"/>
      <c r="BG79" s="153"/>
      <c r="BH79" s="290"/>
      <c r="BI79" s="153"/>
      <c r="BJ79" s="153" t="str">
        <f>IF(AND(ISBLANK(AX79),ISBLANK(BD79)),"NA",IF(ISBLANK(AX79),"h",IF(ISBLANK(BD79),"diam","both")))</f>
        <v>both</v>
      </c>
      <c r="BK79" s="153" t="str">
        <f>IF(AND(ISBLANK(AY79),ISBLANK(BE79)),"NA",IF(ISBLANK(AY79),"h",IF(ISBLANK(BE79),"diam","both")))</f>
        <v>both</v>
      </c>
      <c r="BL79" s="153" t="str">
        <f>IF(AND(ISBLANK(AZ79),ISBLANK(BF79)),"NA",IF(ISBLANK(AZ79),"h",IF(ISBLANK(BF79),"diam","both")))</f>
        <v>NA</v>
      </c>
      <c r="BM79" s="153" t="str">
        <f>IF(AND(ISBLANK(BA79),ISBLANK(BG79)),"NA",IF(ISBLANK(BA79),"h",IF(ISBLANK(BG79),"diam","both")))</f>
        <v>NA</v>
      </c>
      <c r="BN79" s="153" t="str">
        <f>IF(AND(ISBLANK(BB79),ISBLANK(BH79)),"NA",IF(ISBLANK(BB79),"h",IF(ISBLANK(BH79),"diam","both")))</f>
        <v>NA</v>
      </c>
      <c r="BO79" s="153" t="str">
        <f>IF(ISBLANK(BC79),"NA","diam")</f>
        <v>NA</v>
      </c>
      <c r="BP79" s="153">
        <f>BD79*PI()*((AX79/2)^2)+BE79*PI()*((AY79/2)^2)+BF79*PI()*((AZ79/2)^2)+BG79*PI()*((BA79/2)^2)+BH79*PI()*((BB79/2)^2)+BI79*PI()*((BC79/2)^2)</f>
        <v>3784.9641562887523</v>
      </c>
      <c r="BQ79" s="153" t="str">
        <f>IF(AW79=TRUE,"ok","")</f>
        <v>ok</v>
      </c>
      <c r="BS79" s="300">
        <v>0</v>
      </c>
      <c r="BT79" s="289">
        <v>0</v>
      </c>
      <c r="BU79" s="289">
        <v>0</v>
      </c>
      <c r="BV79" s="289">
        <v>0</v>
      </c>
      <c r="BW79" s="289"/>
      <c r="BX79" s="289"/>
      <c r="BY79" s="288">
        <v>42878</v>
      </c>
      <c r="BZ79" s="287">
        <v>42878</v>
      </c>
      <c r="CA79" s="287" t="s">
        <v>47</v>
      </c>
      <c r="CB79" s="282">
        <f>IF(H79&gt;0,H79,"")</f>
        <v>23</v>
      </c>
      <c r="CC79" s="282">
        <f>IF(N79&gt;0,N79,"")</f>
        <v>15</v>
      </c>
      <c r="CD79" s="282">
        <f>IF(T79&gt;0,T79,"")</f>
        <v>12</v>
      </c>
      <c r="CE79" s="282">
        <f>IF(Z79&gt;0,Z79,"")</f>
        <v>16</v>
      </c>
      <c r="CF79" s="282">
        <f>IF(AF79&gt;0,AF79,"")</f>
        <v>12</v>
      </c>
      <c r="CG79" s="282">
        <f>IF(AL79&gt;0,AL79,"")</f>
        <v>17</v>
      </c>
      <c r="CH79" s="282">
        <f>IF(AR79&gt;0,AR79,"")</f>
        <v>17</v>
      </c>
      <c r="CI79" s="282">
        <v>17</v>
      </c>
      <c r="CJ79" s="287" t="s">
        <v>47</v>
      </c>
      <c r="CK79" s="282">
        <v>0</v>
      </c>
      <c r="CN79" s="299" t="s">
        <v>263</v>
      </c>
    </row>
    <row r="80" spans="1:92" ht="14.4" hidden="1" x14ac:dyDescent="0.3">
      <c r="A80" s="284">
        <v>112</v>
      </c>
      <c r="B80" s="296" t="s">
        <v>181</v>
      </c>
      <c r="C80" s="153">
        <v>1</v>
      </c>
      <c r="D80" s="111">
        <f>IF(C80=1,1,0)</f>
        <v>1</v>
      </c>
      <c r="E80" s="291" t="s">
        <v>181</v>
      </c>
      <c r="F80">
        <v>1</v>
      </c>
      <c r="G80" s="292">
        <v>42869</v>
      </c>
      <c r="H80">
        <v>14</v>
      </c>
      <c r="I80" s="273">
        <v>0</v>
      </c>
      <c r="M80" s="292">
        <v>42867</v>
      </c>
      <c r="N80">
        <v>10</v>
      </c>
      <c r="O80" s="273">
        <v>0</v>
      </c>
      <c r="S80" s="292">
        <v>42870</v>
      </c>
      <c r="T80">
        <v>13</v>
      </c>
      <c r="U80" s="273">
        <v>0</v>
      </c>
      <c r="Y80" s="292">
        <v>42870</v>
      </c>
      <c r="Z80">
        <v>15</v>
      </c>
      <c r="AA80" s="273">
        <v>2</v>
      </c>
      <c r="AU80" s="141">
        <v>1</v>
      </c>
      <c r="AV80" s="153">
        <f>MAX(F80,L80,R80,X80,AD80,AJ80,AP80)</f>
        <v>1</v>
      </c>
      <c r="AW80" s="153" t="b">
        <f>AU80=AV80</f>
        <v>1</v>
      </c>
      <c r="AX80" s="303">
        <v>2.34</v>
      </c>
      <c r="BD80" s="129">
        <f>67.544*AX80+88.788</f>
        <v>246.84096</v>
      </c>
      <c r="BE80" s="153"/>
      <c r="BF80" s="153"/>
      <c r="BG80" s="153"/>
      <c r="BH80" s="290"/>
      <c r="BI80" s="153"/>
      <c r="BJ80" s="153" t="str">
        <f>IF(AND(ISBLANK(AX80),ISBLANK(BD80)),"NA",IF(ISBLANK(AX80),"h",IF(ISBLANK(BD80),"diam","both")))</f>
        <v>both</v>
      </c>
      <c r="BK80" s="153" t="str">
        <f>IF(AND(ISBLANK(AY80),ISBLANK(BE80)),"NA",IF(ISBLANK(AY80),"h",IF(ISBLANK(BE80),"diam","both")))</f>
        <v>NA</v>
      </c>
      <c r="BL80" s="153" t="str">
        <f>IF(AND(ISBLANK(AZ80),ISBLANK(BF80)),"NA",IF(ISBLANK(AZ80),"h",IF(ISBLANK(BF80),"diam","both")))</f>
        <v>NA</v>
      </c>
      <c r="BM80" s="153" t="str">
        <f>IF(AND(ISBLANK(BA80),ISBLANK(BG80)),"NA",IF(ISBLANK(BA80),"h",IF(ISBLANK(BG80),"diam","both")))</f>
        <v>NA</v>
      </c>
      <c r="BN80" s="153" t="str">
        <f>IF(AND(ISBLANK(BB80),ISBLANK(BH80)),"NA",IF(ISBLANK(BB80),"h",IF(ISBLANK(BH80),"diam","both")))</f>
        <v>NA</v>
      </c>
      <c r="BO80" s="153" t="str">
        <f>IF(ISBLANK(BC80),"NA","diam")</f>
        <v>NA</v>
      </c>
      <c r="BP80" s="153">
        <f>BD80*PI()*((AX80/2)^2)+BE80*PI()*((AY80/2)^2)+BF80*PI()*((AZ80/2)^2)+BG80*PI()*((BA80/2)^2)+BH80*PI()*((BB80/2)^2)+BI80*PI()*((BC80/2)^2)</f>
        <v>1061.5460116400459</v>
      </c>
      <c r="BQ80" s="153" t="str">
        <f>IF(AW80=TRUE,"ok","")</f>
        <v>ok</v>
      </c>
      <c r="BS80" s="300">
        <v>0</v>
      </c>
      <c r="BT80" s="289">
        <v>0</v>
      </c>
      <c r="BU80" s="289">
        <v>0</v>
      </c>
      <c r="BV80" s="289">
        <v>0</v>
      </c>
      <c r="BW80" s="289"/>
      <c r="BX80" s="289"/>
      <c r="BY80" s="288">
        <v>42870</v>
      </c>
      <c r="BZ80" s="287">
        <v>42870</v>
      </c>
      <c r="CA80" s="287" t="s">
        <v>47</v>
      </c>
      <c r="CB80" s="282">
        <f>IF(H80&gt;0,H80,"")</f>
        <v>14</v>
      </c>
      <c r="CC80" s="282">
        <f>IF(N80&gt;0,N80,"")</f>
        <v>10</v>
      </c>
      <c r="CD80" s="282">
        <f>IF(T80&gt;0,T80,"")</f>
        <v>13</v>
      </c>
      <c r="CE80" s="282">
        <f>IF(Z80&gt;0,Z80,"")</f>
        <v>15</v>
      </c>
      <c r="CF80" s="282" t="str">
        <f>IF(AF80&gt;0,AF80,"")</f>
        <v/>
      </c>
      <c r="CG80" s="282" t="str">
        <f>IF(AL80&gt;0,AL80,"")</f>
        <v/>
      </c>
      <c r="CH80" s="282" t="str">
        <f>IF(AR80&gt;0,AR80,"")</f>
        <v/>
      </c>
      <c r="CI80" s="282">
        <v>15</v>
      </c>
      <c r="CJ80" s="287" t="s">
        <v>47</v>
      </c>
      <c r="CK80" s="282">
        <v>1</v>
      </c>
      <c r="CL80" s="302">
        <v>42875</v>
      </c>
      <c r="CN80" s="299" t="s">
        <v>182</v>
      </c>
    </row>
    <row r="81" spans="1:92" ht="14.4" hidden="1" x14ac:dyDescent="0.3">
      <c r="A81" s="284">
        <v>113</v>
      </c>
      <c r="B81" s="296" t="s">
        <v>191</v>
      </c>
      <c r="C81" s="153">
        <v>0</v>
      </c>
      <c r="D81" s="111">
        <f>IF(C81=1,1,0)</f>
        <v>0</v>
      </c>
      <c r="E81" s="291" t="s">
        <v>90</v>
      </c>
      <c r="K81" s="291" t="s">
        <v>191</v>
      </c>
      <c r="Q81" s="291" t="s">
        <v>191</v>
      </c>
      <c r="W81" s="303" t="s">
        <v>191</v>
      </c>
      <c r="AC81" s="303"/>
      <c r="AV81" s="153">
        <f>MAX(F81,L81,R81,X81,AD81,AJ81,AP81)</f>
        <v>0</v>
      </c>
      <c r="AW81" s="153" t="b">
        <f>AU81=AV81</f>
        <v>1</v>
      </c>
      <c r="BD81" s="153"/>
      <c r="BE81" s="153"/>
      <c r="BF81" s="153"/>
      <c r="BG81" s="153"/>
      <c r="BH81" s="290"/>
      <c r="BI81" s="153"/>
      <c r="BJ81" s="153" t="str">
        <f>IF(AND(ISBLANK(AX81),ISBLANK(BD81)),"NA",IF(ISBLANK(AX81),"h",IF(ISBLANK(BD81),"diam","both")))</f>
        <v>NA</v>
      </c>
      <c r="BK81" s="153" t="str">
        <f>IF(AND(ISBLANK(AY81),ISBLANK(BE81)),"NA",IF(ISBLANK(AY81),"h",IF(ISBLANK(BE81),"diam","both")))</f>
        <v>NA</v>
      </c>
      <c r="BL81" s="153" t="str">
        <f>IF(AND(ISBLANK(AZ81),ISBLANK(BF81)),"NA",IF(ISBLANK(AZ81),"h",IF(ISBLANK(BF81),"diam","both")))</f>
        <v>NA</v>
      </c>
      <c r="BM81" s="153" t="str">
        <f>IF(AND(ISBLANK(BA81),ISBLANK(BG81)),"NA",IF(ISBLANK(BA81),"h",IF(ISBLANK(BG81),"diam","both")))</f>
        <v>NA</v>
      </c>
      <c r="BN81" s="153" t="str">
        <f>IF(AND(ISBLANK(BB81),ISBLANK(BH81)),"NA",IF(ISBLANK(BB81),"h",IF(ISBLANK(BH81),"diam","both")))</f>
        <v>NA</v>
      </c>
      <c r="BO81" s="153" t="str">
        <f>IF(ISBLANK(BC81),"NA","diam")</f>
        <v>NA</v>
      </c>
      <c r="BP81" s="153" t="s">
        <v>58</v>
      </c>
      <c r="BQ81" s="153" t="s">
        <v>58</v>
      </c>
      <c r="BT81" s="289">
        <v>0</v>
      </c>
      <c r="BU81" s="289">
        <v>0</v>
      </c>
      <c r="BV81" s="289">
        <v>0</v>
      </c>
      <c r="BW81" s="289"/>
      <c r="BZ81" s="153" t="s">
        <v>58</v>
      </c>
      <c r="CA81" s="153" t="s">
        <v>58</v>
      </c>
      <c r="CB81" s="282" t="str">
        <f>IF(H81&gt;0,H81,"")</f>
        <v/>
      </c>
      <c r="CC81" s="282" t="str">
        <f>IF(N81&gt;0,N81,"")</f>
        <v/>
      </c>
      <c r="CD81" s="282" t="str">
        <f>IF(T81&gt;0,T81,"")</f>
        <v/>
      </c>
      <c r="CE81" s="282" t="str">
        <f>IF(Z81&gt;0,Z81,"")</f>
        <v/>
      </c>
      <c r="CF81" s="282" t="str">
        <f>IF(AF81&gt;0,AF81,"")</f>
        <v/>
      </c>
      <c r="CG81" s="282" t="str">
        <f>IF(AL81&gt;0,AL81,"")</f>
        <v/>
      </c>
      <c r="CH81" s="282" t="str">
        <f>IF(AR81&gt;0,AR81,"")</f>
        <v/>
      </c>
      <c r="CI81" s="282" t="s">
        <v>58</v>
      </c>
      <c r="CJ81" s="153" t="s">
        <v>58</v>
      </c>
      <c r="CK81" s="282" t="s">
        <v>58</v>
      </c>
      <c r="CN81" s="299" t="s">
        <v>90</v>
      </c>
    </row>
    <row r="82" spans="1:92" ht="14.4" hidden="1" x14ac:dyDescent="0.3">
      <c r="A82" s="284">
        <v>114</v>
      </c>
      <c r="B82" s="285" t="s">
        <v>90</v>
      </c>
      <c r="C82" s="153">
        <v>0</v>
      </c>
      <c r="D82" s="111">
        <f>IF(C82=1,1,0)</f>
        <v>0</v>
      </c>
      <c r="E82" s="300" t="s">
        <v>90</v>
      </c>
      <c r="G82" t="s">
        <v>185</v>
      </c>
      <c r="H82" s="273"/>
      <c r="N82" s="273"/>
      <c r="Q82" s="114" t="s">
        <v>185</v>
      </c>
      <c r="T82" s="273"/>
      <c r="AC82" s="323" t="s">
        <v>204</v>
      </c>
      <c r="AV82" s="153">
        <f>MAX(F82,L82,R82,X82,AD82,AJ82,AP82)</f>
        <v>0</v>
      </c>
      <c r="AW82" s="153" t="b">
        <f>AU82=AV82</f>
        <v>1</v>
      </c>
      <c r="BD82" s="153"/>
      <c r="BE82" s="153"/>
      <c r="BF82" s="153"/>
      <c r="BG82" s="153"/>
      <c r="BH82" s="290"/>
      <c r="BI82" s="153"/>
      <c r="BJ82" s="153" t="str">
        <f>IF(AND(ISBLANK(AX82),ISBLANK(BD82)),"NA",IF(ISBLANK(AX82),"h",IF(ISBLANK(BD82),"diam","both")))</f>
        <v>NA</v>
      </c>
      <c r="BK82" s="153" t="str">
        <f>IF(AND(ISBLANK(AY82),ISBLANK(BE82)),"NA",IF(ISBLANK(AY82),"h",IF(ISBLANK(BE82),"diam","both")))</f>
        <v>NA</v>
      </c>
      <c r="BL82" s="153" t="str">
        <f>IF(AND(ISBLANK(AZ82),ISBLANK(BF82)),"NA",IF(ISBLANK(AZ82),"h",IF(ISBLANK(BF82),"diam","both")))</f>
        <v>NA</v>
      </c>
      <c r="BM82" s="153" t="str">
        <f>IF(AND(ISBLANK(BA82),ISBLANK(BG82)),"NA",IF(ISBLANK(BA82),"h",IF(ISBLANK(BG82),"diam","both")))</f>
        <v>NA</v>
      </c>
      <c r="BN82" s="153" t="str">
        <f>IF(AND(ISBLANK(BB82),ISBLANK(BH82)),"NA",IF(ISBLANK(BB82),"h",IF(ISBLANK(BH82),"diam","both")))</f>
        <v>NA</v>
      </c>
      <c r="BO82" s="153" t="str">
        <f>IF(ISBLANK(BC82),"NA","diam")</f>
        <v>NA</v>
      </c>
      <c r="BP82" s="153" t="s">
        <v>58</v>
      </c>
      <c r="BQ82" s="153" t="s">
        <v>58</v>
      </c>
      <c r="BT82" s="289">
        <v>0</v>
      </c>
      <c r="BU82" s="289">
        <v>0</v>
      </c>
      <c r="BV82" s="289">
        <v>0</v>
      </c>
      <c r="BW82" s="289"/>
      <c r="BZ82" s="153" t="s">
        <v>58</v>
      </c>
      <c r="CA82" s="153" t="s">
        <v>58</v>
      </c>
      <c r="CB82" s="282" t="str">
        <f>IF(H82&gt;0,H82,"")</f>
        <v/>
      </c>
      <c r="CC82" s="282" t="str">
        <f>IF(N82&gt;0,N82,"")</f>
        <v/>
      </c>
      <c r="CD82" s="282" t="str">
        <f>IF(T82&gt;0,T82,"")</f>
        <v/>
      </c>
      <c r="CE82" s="282" t="str">
        <f>IF(Z82&gt;0,Z82,"")</f>
        <v/>
      </c>
      <c r="CF82" s="282" t="str">
        <f>IF(AF82&gt;0,AF82,"")</f>
        <v/>
      </c>
      <c r="CG82" s="282" t="str">
        <f>IF(AL82&gt;0,AL82,"")</f>
        <v/>
      </c>
      <c r="CH82" s="282" t="str">
        <f>IF(AR82&gt;0,AR82,"")</f>
        <v/>
      </c>
      <c r="CI82" s="282" t="s">
        <v>58</v>
      </c>
      <c r="CJ82" s="153" t="s">
        <v>58</v>
      </c>
      <c r="CK82" s="282" t="s">
        <v>58</v>
      </c>
      <c r="CN82" s="298" t="s">
        <v>90</v>
      </c>
    </row>
    <row r="83" spans="1:92" ht="14.4" hidden="1" x14ac:dyDescent="0.3">
      <c r="A83" s="284">
        <v>115</v>
      </c>
      <c r="B83" s="285" t="s">
        <v>199</v>
      </c>
      <c r="C83" s="153">
        <v>0</v>
      </c>
      <c r="D83" s="111">
        <f>IF(C83=1,1,0)</f>
        <v>0</v>
      </c>
      <c r="E83" s="300" t="s">
        <v>199</v>
      </c>
      <c r="F83">
        <v>3</v>
      </c>
      <c r="H83" s="273"/>
      <c r="N83" s="273"/>
      <c r="Q83" s="114" t="s">
        <v>199</v>
      </c>
      <c r="T83" s="273"/>
      <c r="W83" s="114" t="s">
        <v>199</v>
      </c>
      <c r="AC83" s="114" t="s">
        <v>199</v>
      </c>
      <c r="AU83" s="141">
        <v>3</v>
      </c>
      <c r="AV83" s="153">
        <f>MAX(F83,L83,R83,X83,AD83,AJ83,AP83)</f>
        <v>3</v>
      </c>
      <c r="AW83" s="153" t="b">
        <f>AU83=AV83</f>
        <v>1</v>
      </c>
      <c r="AX83" s="295">
        <v>1.48</v>
      </c>
      <c r="AY83" s="295">
        <v>1.32</v>
      </c>
      <c r="AZ83" s="295">
        <v>0.94</v>
      </c>
      <c r="BD83" s="153">
        <v>140</v>
      </c>
      <c r="BE83" s="153">
        <v>130</v>
      </c>
      <c r="BF83" s="153">
        <v>90</v>
      </c>
      <c r="BG83" s="153"/>
      <c r="BH83" s="290"/>
      <c r="BI83" s="153"/>
      <c r="BJ83" s="153" t="str">
        <f>IF(AND(ISBLANK(AX83),ISBLANK(BD83)),"NA",IF(ISBLANK(AX83),"h",IF(ISBLANK(BD83),"diam","both")))</f>
        <v>both</v>
      </c>
      <c r="BK83" s="153" t="str">
        <f>IF(AND(ISBLANK(AY83),ISBLANK(BE83)),"NA",IF(ISBLANK(AY83),"h",IF(ISBLANK(BE83),"diam","both")))</f>
        <v>both</v>
      </c>
      <c r="BL83" s="153" t="str">
        <f>IF(AND(ISBLANK(AZ83),ISBLANK(BF83)),"NA",IF(ISBLANK(AZ83),"h",IF(ISBLANK(BF83),"diam","both")))</f>
        <v>both</v>
      </c>
      <c r="BM83" s="153" t="str">
        <f>IF(AND(ISBLANK(BA83),ISBLANK(BG83)),"NA",IF(ISBLANK(BA83),"h",IF(ISBLANK(BG83),"diam","both")))</f>
        <v>NA</v>
      </c>
      <c r="BN83" s="153" t="str">
        <f>IF(AND(ISBLANK(BB83),ISBLANK(BH83)),"NA",IF(ISBLANK(BB83),"h",IF(ISBLANK(BH83),"diam","both")))</f>
        <v>NA</v>
      </c>
      <c r="BO83" s="153" t="str">
        <f>IF(ISBLANK(BC83),"NA","diam")</f>
        <v>NA</v>
      </c>
      <c r="BP83" s="153">
        <f>BD83*PI()*((AX83/2)^2)+BE83*PI()*((AY83/2)^2)+BF83*PI()*((AZ83/2)^2)+BG83*PI()*((BA83/2)^2)+BH83*PI()*((BB83/2)^2)+BI83*PI()*((BC83/2)^2)</f>
        <v>481.2071715283094</v>
      </c>
      <c r="BQ83" s="153" t="str">
        <f>IF(AW83=TRUE,"ok","")</f>
        <v>ok</v>
      </c>
      <c r="BS83" s="300">
        <v>0</v>
      </c>
      <c r="BT83" s="289">
        <v>0</v>
      </c>
      <c r="BU83" s="289">
        <v>0</v>
      </c>
      <c r="BV83" s="289">
        <v>0</v>
      </c>
      <c r="BW83" s="289"/>
      <c r="BX83" s="289"/>
      <c r="BZ83" s="153" t="s">
        <v>58</v>
      </c>
      <c r="CA83" s="153" t="s">
        <v>58</v>
      </c>
      <c r="CB83" s="282" t="str">
        <f>IF(H83&gt;0,H83,"")</f>
        <v/>
      </c>
      <c r="CC83" s="282" t="str">
        <f>IF(N83&gt;0,N83,"")</f>
        <v/>
      </c>
      <c r="CD83" s="282" t="str">
        <f>IF(T83&gt;0,T83,"")</f>
        <v/>
      </c>
      <c r="CE83" s="282" t="str">
        <f>IF(Z83&gt;0,Z83,"")</f>
        <v/>
      </c>
      <c r="CF83" s="282" t="str">
        <f>IF(AF83&gt;0,AF83,"")</f>
        <v/>
      </c>
      <c r="CG83" s="282" t="str">
        <f>IF(AL83&gt;0,AL83,"")</f>
        <v/>
      </c>
      <c r="CH83" s="282" t="str">
        <f>IF(AR83&gt;0,AR83,"")</f>
        <v/>
      </c>
      <c r="CI83" s="282" t="s">
        <v>58</v>
      </c>
      <c r="CJ83" s="153" t="s">
        <v>58</v>
      </c>
      <c r="CK83" s="282" t="s">
        <v>58</v>
      </c>
    </row>
    <row r="84" spans="1:92" ht="14.4" hidden="1" x14ac:dyDescent="0.3">
      <c r="A84" s="284">
        <v>116</v>
      </c>
      <c r="B84" s="285" t="s">
        <v>181</v>
      </c>
      <c r="C84" s="153">
        <v>1</v>
      </c>
      <c r="D84" s="111">
        <f>IF(C84=1,1,0)</f>
        <v>1</v>
      </c>
      <c r="E84" s="300" t="s">
        <v>181</v>
      </c>
      <c r="F84">
        <v>1</v>
      </c>
      <c r="G84" s="292">
        <v>42865</v>
      </c>
      <c r="H84" s="273">
        <v>15</v>
      </c>
      <c r="I84" s="273">
        <v>0</v>
      </c>
      <c r="M84" s="292">
        <v>42868</v>
      </c>
      <c r="N84" s="273">
        <v>15</v>
      </c>
      <c r="O84" s="273">
        <v>0</v>
      </c>
      <c r="S84" s="292">
        <v>42870</v>
      </c>
      <c r="T84" s="273">
        <v>15</v>
      </c>
      <c r="U84" s="273">
        <v>0</v>
      </c>
      <c r="Y84" s="292">
        <v>42871</v>
      </c>
      <c r="AU84" s="141">
        <v>1</v>
      </c>
      <c r="AV84" s="153">
        <f>MAX(F84,L84,R84,X84,AD84,AJ84,AP84)</f>
        <v>1</v>
      </c>
      <c r="AW84" s="153" t="b">
        <f>AU84=AV84</f>
        <v>1</v>
      </c>
      <c r="AX84" s="295">
        <v>2.75</v>
      </c>
      <c r="BD84" s="129">
        <f>67.544*AX84+88.788</f>
        <v>274.53399999999999</v>
      </c>
      <c r="BE84" s="153"/>
      <c r="BF84" s="153"/>
      <c r="BG84" s="153"/>
      <c r="BH84" s="290"/>
      <c r="BI84" s="153"/>
      <c r="BJ84" s="153" t="str">
        <f>IF(AND(ISBLANK(AX84),ISBLANK(BD84)),"NA",IF(ISBLANK(AX84),"h",IF(ISBLANK(BD84),"diam","both")))</f>
        <v>both</v>
      </c>
      <c r="BK84" s="153" t="str">
        <f>IF(AND(ISBLANK(AY84),ISBLANK(BE84)),"NA",IF(ISBLANK(AY84),"h",IF(ISBLANK(BE84),"diam","both")))</f>
        <v>NA</v>
      </c>
      <c r="BL84" s="153" t="str">
        <f>IF(AND(ISBLANK(AZ84),ISBLANK(BF84)),"NA",IF(ISBLANK(AZ84),"h",IF(ISBLANK(BF84),"diam","both")))</f>
        <v>NA</v>
      </c>
      <c r="BM84" s="153" t="str">
        <f>IF(AND(ISBLANK(BA84),ISBLANK(BG84)),"NA",IF(ISBLANK(BA84),"h",IF(ISBLANK(BG84),"diam","both")))</f>
        <v>NA</v>
      </c>
      <c r="BN84" s="153" t="str">
        <f>IF(AND(ISBLANK(BB84),ISBLANK(BH84)),"NA",IF(ISBLANK(BB84),"h",IF(ISBLANK(BH84),"diam","both")))</f>
        <v>NA</v>
      </c>
      <c r="BO84" s="153" t="str">
        <f>IF(ISBLANK(BC84),"NA","diam")</f>
        <v>NA</v>
      </c>
      <c r="BP84" s="153">
        <f>BD84*PI()*((AX84/2)^2)+BE84*PI()*((AY84/2)^2)+BF84*PI()*((AZ84/2)^2)+BG84*PI()*((BA84/2)^2)+BH84*PI()*((BB84/2)^2)+BI84*PI()*((BC84/2)^2)</f>
        <v>1630.6149016380475</v>
      </c>
      <c r="BQ84" s="153" t="str">
        <f>IF(AW84=TRUE,"ok","")</f>
        <v>ok</v>
      </c>
      <c r="BS84" s="300">
        <v>0</v>
      </c>
      <c r="BT84" s="289">
        <v>0</v>
      </c>
      <c r="BU84" s="289">
        <v>0</v>
      </c>
      <c r="BV84" s="289">
        <v>0</v>
      </c>
      <c r="BW84" s="289"/>
      <c r="BX84" s="289"/>
      <c r="BY84" s="288">
        <v>42871</v>
      </c>
      <c r="BZ84" s="287">
        <v>42871</v>
      </c>
      <c r="CA84" s="287" t="s">
        <v>47</v>
      </c>
      <c r="CB84" s="282">
        <f>IF(H84&gt;0,H84,"")</f>
        <v>15</v>
      </c>
      <c r="CC84" s="282">
        <f>IF(N84&gt;0,N84,"")</f>
        <v>15</v>
      </c>
      <c r="CD84" s="282">
        <f>IF(T84&gt;0,T84,"")</f>
        <v>15</v>
      </c>
      <c r="CE84" s="282" t="str">
        <f>IF(Z84&gt;0,Z84,"")</f>
        <v/>
      </c>
      <c r="CF84" s="282" t="str">
        <f>IF(AF84&gt;0,AF84,"")</f>
        <v/>
      </c>
      <c r="CG84" s="282" t="str">
        <f>IF(AL84&gt;0,AL84,"")</f>
        <v/>
      </c>
      <c r="CH84" s="282" t="str">
        <f>IF(AR84&gt;0,AR84,"")</f>
        <v/>
      </c>
      <c r="CI84" s="282">
        <v>15</v>
      </c>
      <c r="CJ84" s="287" t="s">
        <v>47</v>
      </c>
      <c r="CK84" s="282">
        <v>1</v>
      </c>
      <c r="CL84" s="302">
        <v>42875</v>
      </c>
      <c r="CN84" s="298" t="s">
        <v>182</v>
      </c>
    </row>
    <row r="85" spans="1:92" ht="14.4" hidden="1" x14ac:dyDescent="0.3">
      <c r="A85" s="284">
        <v>117</v>
      </c>
      <c r="B85" s="285" t="s">
        <v>181</v>
      </c>
      <c r="C85" s="153">
        <v>1</v>
      </c>
      <c r="D85" s="111">
        <f>IF(C85=1,1,0)</f>
        <v>1</v>
      </c>
      <c r="E85" s="300" t="s">
        <v>181</v>
      </c>
      <c r="F85">
        <v>1</v>
      </c>
      <c r="G85" s="292">
        <v>42872</v>
      </c>
      <c r="H85">
        <v>5</v>
      </c>
      <c r="I85" s="273">
        <v>0</v>
      </c>
      <c r="K85" s="114" t="s">
        <v>181</v>
      </c>
      <c r="L85" s="300">
        <v>2</v>
      </c>
      <c r="M85" s="292">
        <v>42875</v>
      </c>
      <c r="N85" s="300">
        <v>20</v>
      </c>
      <c r="O85" s="273">
        <v>0</v>
      </c>
      <c r="S85" s="292">
        <v>42878</v>
      </c>
      <c r="T85">
        <v>18</v>
      </c>
      <c r="U85" s="273">
        <v>0</v>
      </c>
      <c r="Y85" s="292">
        <v>42878</v>
      </c>
      <c r="Z85">
        <v>8</v>
      </c>
      <c r="AA85" s="273">
        <v>0</v>
      </c>
      <c r="AU85" s="141">
        <v>1</v>
      </c>
      <c r="AV85" s="153">
        <f>MAX(F85,L85,R85,X85,AD85,AJ85,AP85)</f>
        <v>2</v>
      </c>
      <c r="AW85" s="153" t="b">
        <f>AU85=AV85</f>
        <v>0</v>
      </c>
      <c r="AX85" s="303">
        <v>1.98</v>
      </c>
      <c r="AY85" s="289">
        <v>1.98</v>
      </c>
      <c r="BD85" s="129">
        <f>67.544*AX85+88.788</f>
        <v>222.52512000000002</v>
      </c>
      <c r="BE85" s="129">
        <f>67.544*AY85+88.788</f>
        <v>222.52512000000002</v>
      </c>
      <c r="BF85" s="153"/>
      <c r="BG85" s="153"/>
      <c r="BH85" s="290"/>
      <c r="BI85" s="153"/>
      <c r="BJ85" s="153" t="str">
        <f>IF(AND(ISBLANK(AX85),ISBLANK(BD85)),"NA",IF(ISBLANK(AX85),"h",IF(ISBLANK(BD85),"diam","both")))</f>
        <v>both</v>
      </c>
      <c r="BK85" s="153" t="str">
        <f>IF(AND(ISBLANK(AY85),ISBLANK(BE85)),"NA",IF(ISBLANK(AY85),"h",IF(ISBLANK(BE85),"diam","both")))</f>
        <v>both</v>
      </c>
      <c r="BL85" s="153" t="str">
        <f>IF(AND(ISBLANK(AZ85),ISBLANK(BF85)),"NA",IF(ISBLANK(AZ85),"h",IF(ISBLANK(BF85),"diam","both")))</f>
        <v>NA</v>
      </c>
      <c r="BM85" s="153" t="str">
        <f>IF(AND(ISBLANK(BA85),ISBLANK(BG85)),"NA",IF(ISBLANK(BA85),"h",IF(ISBLANK(BG85),"diam","both")))</f>
        <v>NA</v>
      </c>
      <c r="BN85" s="153" t="str">
        <f>IF(AND(ISBLANK(BB85),ISBLANK(BH85)),"NA",IF(ISBLANK(BB85),"h",IF(ISBLANK(BH85),"diam","both")))</f>
        <v>NA</v>
      </c>
      <c r="BO85" s="153" t="str">
        <f>IF(ISBLANK(BC85),"NA","diam")</f>
        <v>NA</v>
      </c>
      <c r="BP85" s="153">
        <f>BD85*PI()*((AX85/2)^2)+BE85*PI()*((AY85/2)^2)+BF85*PI()*((AZ85/2)^2)+BG85*PI()*((BA85/2)^2)+BH85*PI()*((BB85/2)^2)+BI85*PI()*((BC85/2)^2)</f>
        <v>1370.3430498295731</v>
      </c>
      <c r="BQ85" s="153" t="s">
        <v>77</v>
      </c>
      <c r="BR85" s="153" t="s">
        <v>189</v>
      </c>
      <c r="BS85" s="300">
        <v>0</v>
      </c>
      <c r="BT85" s="289">
        <v>0</v>
      </c>
      <c r="BU85" s="289">
        <v>0</v>
      </c>
      <c r="BV85" s="289">
        <v>0</v>
      </c>
      <c r="BW85" s="289"/>
      <c r="BX85" s="289"/>
      <c r="BY85" s="283">
        <v>23</v>
      </c>
      <c r="BZ85" s="287">
        <v>42878</v>
      </c>
      <c r="CA85" s="287" t="s">
        <v>47</v>
      </c>
      <c r="CB85" s="282">
        <f>IF(H85&gt;0,H85,"")</f>
        <v>5</v>
      </c>
      <c r="CC85" s="282">
        <f>IF(N85&gt;0,N85,"")</f>
        <v>20</v>
      </c>
      <c r="CD85" s="282">
        <f>IF(T85&gt;0,T85,"")</f>
        <v>18</v>
      </c>
      <c r="CE85" s="282">
        <f>IF(Z85&gt;0,Z85,"")</f>
        <v>8</v>
      </c>
      <c r="CF85" s="282" t="str">
        <f>IF(AF85&gt;0,AF85,"")</f>
        <v/>
      </c>
      <c r="CG85" s="282" t="str">
        <f>IF(AL85&gt;0,AL85,"")</f>
        <v/>
      </c>
      <c r="CH85" s="282" t="str">
        <f>IF(AR85&gt;0,AR85,"")</f>
        <v/>
      </c>
      <c r="CI85" s="282">
        <v>8</v>
      </c>
      <c r="CJ85" s="287" t="s">
        <v>47</v>
      </c>
      <c r="CK85" s="282">
        <v>1</v>
      </c>
      <c r="CL85" s="302">
        <v>42875</v>
      </c>
      <c r="CM85" s="280" t="s">
        <v>262</v>
      </c>
      <c r="CN85" s="299" t="s">
        <v>182</v>
      </c>
    </row>
    <row r="86" spans="1:92" ht="14.4" hidden="1" x14ac:dyDescent="0.3">
      <c r="A86" s="284">
        <v>118</v>
      </c>
      <c r="B86" s="285" t="s">
        <v>199</v>
      </c>
      <c r="C86" s="153">
        <v>0</v>
      </c>
      <c r="D86" s="111">
        <f>IF(C86=1,1,0)</f>
        <v>0</v>
      </c>
      <c r="E86" s="300" t="s">
        <v>199</v>
      </c>
      <c r="F86">
        <v>2</v>
      </c>
      <c r="K86" s="114" t="s">
        <v>199</v>
      </c>
      <c r="L86">
        <v>2</v>
      </c>
      <c r="Q86" s="114" t="s">
        <v>199</v>
      </c>
      <c r="R86">
        <v>2</v>
      </c>
      <c r="W86" s="114" t="s">
        <v>199</v>
      </c>
      <c r="X86">
        <v>2</v>
      </c>
      <c r="AU86" s="141">
        <v>2</v>
      </c>
      <c r="AV86" s="153">
        <f>MAX(F86,L86,R86,X86,AD86,AJ86,AP86)</f>
        <v>2</v>
      </c>
      <c r="AW86" s="153" t="b">
        <f>AU86=AV86</f>
        <v>1</v>
      </c>
      <c r="AX86" s="303">
        <v>1.01</v>
      </c>
      <c r="AY86" s="291">
        <v>0.96</v>
      </c>
      <c r="BD86" s="153">
        <v>150</v>
      </c>
      <c r="BE86" s="153">
        <v>140</v>
      </c>
      <c r="BF86" s="153"/>
      <c r="BG86" s="153"/>
      <c r="BH86" s="290"/>
      <c r="BI86" s="153"/>
      <c r="BJ86" s="153" t="str">
        <f>IF(AND(ISBLANK(AX86),ISBLANK(BD86)),"NA",IF(ISBLANK(AX86),"h",IF(ISBLANK(BD86),"diam","both")))</f>
        <v>both</v>
      </c>
      <c r="BK86" s="153" t="str">
        <f>IF(AND(ISBLANK(AY86),ISBLANK(BE86)),"NA",IF(ISBLANK(AY86),"h",IF(ISBLANK(BE86),"diam","both")))</f>
        <v>both</v>
      </c>
      <c r="BL86" s="153" t="str">
        <f>IF(AND(ISBLANK(AZ86),ISBLANK(BF86)),"NA",IF(ISBLANK(AZ86),"h",IF(ISBLANK(BF86),"diam","both")))</f>
        <v>NA</v>
      </c>
      <c r="BM86" s="153" t="str">
        <f>IF(AND(ISBLANK(BA86),ISBLANK(BG86)),"NA",IF(ISBLANK(BA86),"h",IF(ISBLANK(BG86),"diam","both")))</f>
        <v>NA</v>
      </c>
      <c r="BN86" s="153" t="str">
        <f>IF(AND(ISBLANK(BB86),ISBLANK(BH86)),"NA",IF(ISBLANK(BB86),"h",IF(ISBLANK(BH86),"diam","both")))</f>
        <v>NA</v>
      </c>
      <c r="BO86" s="153" t="str">
        <f>IF(ISBLANK(BC86),"NA","diam")</f>
        <v>NA</v>
      </c>
      <c r="BP86" s="153">
        <f>BD86*PI()*((AX86/2)^2)+BE86*PI()*((AY86/2)^2)+BF86*PI()*((AZ86/2)^2)+BG86*PI()*((BA86/2)^2)+BH86*PI()*((BB86/2)^2)+BI86*PI()*((BC86/2)^2)</f>
        <v>221.51291260645291</v>
      </c>
      <c r="BQ86" s="153" t="str">
        <f>IF(AW86=TRUE,"ok","")</f>
        <v>ok</v>
      </c>
      <c r="BS86" s="300">
        <v>0</v>
      </c>
      <c r="BT86" s="289">
        <v>0</v>
      </c>
      <c r="BU86" s="289">
        <v>0</v>
      </c>
      <c r="BV86" s="289">
        <v>0</v>
      </c>
      <c r="BW86" s="289"/>
      <c r="BX86" s="289"/>
      <c r="BZ86" s="153" t="s">
        <v>58</v>
      </c>
      <c r="CA86" s="153" t="s">
        <v>58</v>
      </c>
      <c r="CB86" s="282" t="str">
        <f>IF(H86&gt;0,H86,"")</f>
        <v/>
      </c>
      <c r="CC86" s="282" t="str">
        <f>IF(N86&gt;0,N86,"")</f>
        <v/>
      </c>
      <c r="CD86" s="282" t="str">
        <f>IF(T86&gt;0,T86,"")</f>
        <v/>
      </c>
      <c r="CE86" s="282" t="str">
        <f>IF(Z86&gt;0,Z86,"")</f>
        <v/>
      </c>
      <c r="CF86" s="282" t="str">
        <f>IF(AF86&gt;0,AF86,"")</f>
        <v/>
      </c>
      <c r="CG86" s="282" t="str">
        <f>IF(AL86&gt;0,AL86,"")</f>
        <v/>
      </c>
      <c r="CH86" s="282" t="str">
        <f>IF(AR86&gt;0,AR86,"")</f>
        <v/>
      </c>
      <c r="CI86" s="282" t="s">
        <v>58</v>
      </c>
      <c r="CJ86" s="153" t="s">
        <v>58</v>
      </c>
      <c r="CK86" s="282" t="s">
        <v>58</v>
      </c>
    </row>
    <row r="87" spans="1:92" ht="14.4" hidden="1" x14ac:dyDescent="0.3">
      <c r="A87" s="284">
        <v>119</v>
      </c>
      <c r="B87" s="319" t="s">
        <v>220</v>
      </c>
      <c r="C87" s="289">
        <v>1</v>
      </c>
      <c r="D87" s="111">
        <f>IF(C87=1,1,0)</f>
        <v>1</v>
      </c>
      <c r="E87" s="295" t="s">
        <v>90</v>
      </c>
      <c r="K87" s="291" t="s">
        <v>231</v>
      </c>
      <c r="L87">
        <v>1</v>
      </c>
      <c r="M87" s="292">
        <v>42873</v>
      </c>
      <c r="N87">
        <v>8</v>
      </c>
      <c r="O87" s="273">
        <v>0</v>
      </c>
      <c r="R87" t="s">
        <v>90</v>
      </c>
      <c r="W87" s="294" t="s">
        <v>90</v>
      </c>
      <c r="AV87" s="153">
        <f>MAX(F87,L87,R87,X87,AD87,AJ87,AP87)</f>
        <v>1</v>
      </c>
      <c r="AW87" s="153" t="b">
        <f>AU87=AV87</f>
        <v>0</v>
      </c>
      <c r="BD87" s="153"/>
      <c r="BE87" s="153"/>
      <c r="BF87" s="153"/>
      <c r="BG87" s="153"/>
      <c r="BH87" s="290"/>
      <c r="BI87" s="153"/>
      <c r="BJ87" s="153" t="str">
        <f>IF(AND(ISBLANK(AX87),ISBLANK(BD87)),"NA",IF(ISBLANK(AX87),"h",IF(ISBLANK(BD87),"diam","both")))</f>
        <v>NA</v>
      </c>
      <c r="BK87" s="153" t="str">
        <f>IF(AND(ISBLANK(AY87),ISBLANK(BE87)),"NA",IF(ISBLANK(AY87),"h",IF(ISBLANK(BE87),"diam","both")))</f>
        <v>NA</v>
      </c>
      <c r="BL87" s="153" t="str">
        <f>IF(AND(ISBLANK(AZ87),ISBLANK(BF87)),"NA",IF(ISBLANK(AZ87),"h",IF(ISBLANK(BF87),"diam","both")))</f>
        <v>NA</v>
      </c>
      <c r="BM87" s="153" t="str">
        <f>IF(AND(ISBLANK(BA87),ISBLANK(BG87)),"NA",IF(ISBLANK(BA87),"h",IF(ISBLANK(BG87),"diam","both")))</f>
        <v>NA</v>
      </c>
      <c r="BN87" s="153" t="str">
        <f>IF(AND(ISBLANK(BB87),ISBLANK(BH87)),"NA",IF(ISBLANK(BB87),"h",IF(ISBLANK(BH87),"diam","both")))</f>
        <v>NA</v>
      </c>
      <c r="BO87" s="153" t="str">
        <f>IF(ISBLANK(BC87),"NA","diam")</f>
        <v>NA</v>
      </c>
      <c r="BP87" s="153" t="s">
        <v>58</v>
      </c>
      <c r="BQ87" s="153" t="s">
        <v>108</v>
      </c>
      <c r="BT87" s="289">
        <v>0</v>
      </c>
      <c r="BU87" s="289">
        <v>0</v>
      </c>
      <c r="BV87" s="289">
        <v>0</v>
      </c>
      <c r="BW87" s="289"/>
      <c r="BZ87" s="287">
        <v>42873</v>
      </c>
      <c r="CA87" s="287" t="s">
        <v>47</v>
      </c>
      <c r="CB87" s="282" t="str">
        <f>IF(H87&gt;0,H87,"")</f>
        <v/>
      </c>
      <c r="CC87" s="282">
        <f>IF(N87&gt;0,N87,"")</f>
        <v>8</v>
      </c>
      <c r="CD87" s="282" t="str">
        <f>IF(T87&gt;0,T87,"")</f>
        <v/>
      </c>
      <c r="CE87" s="282" t="str">
        <f>IF(Z87&gt;0,Z87,"")</f>
        <v/>
      </c>
      <c r="CF87" s="282" t="str">
        <f>IF(AF87&gt;0,AF87,"")</f>
        <v/>
      </c>
      <c r="CG87" s="282" t="str">
        <f>IF(AL87&gt;0,AL87,"")</f>
        <v/>
      </c>
      <c r="CH87" s="282" t="str">
        <f>IF(AR87&gt;0,AR87,"")</f>
        <v/>
      </c>
      <c r="CI87" s="282">
        <v>8</v>
      </c>
      <c r="CJ87" s="287" t="s">
        <v>47</v>
      </c>
      <c r="CK87" s="282">
        <v>0</v>
      </c>
      <c r="CM87" s="280" t="s">
        <v>261</v>
      </c>
      <c r="CN87" s="298" t="s">
        <v>90</v>
      </c>
    </row>
    <row r="88" spans="1:92" ht="14.4" hidden="1" x14ac:dyDescent="0.3">
      <c r="A88" s="284">
        <v>120</v>
      </c>
      <c r="B88" s="317" t="s">
        <v>181</v>
      </c>
      <c r="C88" s="289">
        <v>1</v>
      </c>
      <c r="D88" s="111">
        <f>IF(C88=1,1,0)</f>
        <v>1</v>
      </c>
      <c r="E88" s="295" t="s">
        <v>190</v>
      </c>
      <c r="F88">
        <v>1</v>
      </c>
      <c r="G88" s="292">
        <v>42870</v>
      </c>
      <c r="H88">
        <v>10</v>
      </c>
      <c r="I88" s="273">
        <v>0</v>
      </c>
      <c r="M88" s="292">
        <v>42868</v>
      </c>
      <c r="N88">
        <v>10</v>
      </c>
      <c r="O88" s="273">
        <v>0</v>
      </c>
      <c r="S88" s="292">
        <v>42872</v>
      </c>
      <c r="T88">
        <v>11</v>
      </c>
      <c r="U88" s="273">
        <v>0</v>
      </c>
      <c r="Y88" s="292">
        <v>42872</v>
      </c>
      <c r="Z88">
        <v>10</v>
      </c>
      <c r="AA88" s="273">
        <v>0</v>
      </c>
      <c r="AU88" s="141">
        <v>1</v>
      </c>
      <c r="AV88" s="153">
        <f>MAX(F88,L88,R88,X88,AD88,AJ88,AP88)</f>
        <v>1</v>
      </c>
      <c r="AW88" s="153" t="b">
        <f>AU88=AV88</f>
        <v>1</v>
      </c>
      <c r="AX88" s="295">
        <v>1.87</v>
      </c>
      <c r="BD88" s="129">
        <f>67.544*AX88+88.788</f>
        <v>215.09528</v>
      </c>
      <c r="BE88" s="153"/>
      <c r="BF88" s="153"/>
      <c r="BG88" s="153"/>
      <c r="BH88" s="290"/>
      <c r="BI88" s="153"/>
      <c r="BJ88" s="153" t="str">
        <f>IF(AND(ISBLANK(AX88),ISBLANK(BD88)),"NA",IF(ISBLANK(AX88),"h",IF(ISBLANK(BD88),"diam","both")))</f>
        <v>both</v>
      </c>
      <c r="BK88" s="153" t="str">
        <f>IF(AND(ISBLANK(AY88),ISBLANK(BE88)),"NA",IF(ISBLANK(AY88),"h",IF(ISBLANK(BE88),"diam","both")))</f>
        <v>NA</v>
      </c>
      <c r="BL88" s="153" t="str">
        <f>IF(AND(ISBLANK(AZ88),ISBLANK(BF88)),"NA",IF(ISBLANK(AZ88),"h",IF(ISBLANK(BF88),"diam","both")))</f>
        <v>NA</v>
      </c>
      <c r="BM88" s="153" t="str">
        <f>IF(AND(ISBLANK(BA88),ISBLANK(BG88)),"NA",IF(ISBLANK(BA88),"h",IF(ISBLANK(BG88),"diam","both")))</f>
        <v>NA</v>
      </c>
      <c r="BN88" s="153" t="str">
        <f>IF(AND(ISBLANK(BB88),ISBLANK(BH88)),"NA",IF(ISBLANK(BB88),"h",IF(ISBLANK(BH88),"diam","both")))</f>
        <v>NA</v>
      </c>
      <c r="BO88" s="153" t="str">
        <f>IF(ISBLANK(BC88),"NA","diam")</f>
        <v>NA</v>
      </c>
      <c r="BP88" s="153">
        <f>BD88*PI()*((AX88/2)^2)+BE88*PI()*((AY88/2)^2)+BF88*PI()*((AZ88/2)^2)+BG88*PI()*((BA88/2)^2)+BH88*PI()*((BB88/2)^2)+BI88*PI()*((BC88/2)^2)</f>
        <v>590.75033267872061</v>
      </c>
      <c r="BQ88" s="153" t="str">
        <f>IF(AW88=TRUE,"ok","")</f>
        <v>ok</v>
      </c>
      <c r="BS88" s="114">
        <v>0</v>
      </c>
      <c r="BT88" s="289">
        <v>0</v>
      </c>
      <c r="BU88" s="289">
        <v>0</v>
      </c>
      <c r="BV88" s="289">
        <v>0</v>
      </c>
      <c r="BW88" s="289"/>
      <c r="BY88" s="283">
        <v>17</v>
      </c>
      <c r="BZ88" s="287">
        <v>42872</v>
      </c>
      <c r="CA88" s="287" t="s">
        <v>47</v>
      </c>
      <c r="CB88" s="282">
        <f>IF(H88&gt;0,H88,"")</f>
        <v>10</v>
      </c>
      <c r="CC88" s="282">
        <f>IF(N88&gt;0,N88,"")</f>
        <v>10</v>
      </c>
      <c r="CD88" s="282">
        <f>IF(T88&gt;0,T88,"")</f>
        <v>11</v>
      </c>
      <c r="CE88" s="282">
        <f>IF(Z88&gt;0,Z88,"")</f>
        <v>10</v>
      </c>
      <c r="CF88" s="282" t="str">
        <f>IF(AF88&gt;0,AF88,"")</f>
        <v/>
      </c>
      <c r="CG88" s="282" t="str">
        <f>IF(AL88&gt;0,AL88,"")</f>
        <v/>
      </c>
      <c r="CH88" s="282" t="str">
        <f>IF(AR88&gt;0,AR88,"")</f>
        <v/>
      </c>
      <c r="CI88" s="282">
        <v>10</v>
      </c>
      <c r="CJ88" s="287" t="s">
        <v>47</v>
      </c>
      <c r="CK88" s="282">
        <v>1</v>
      </c>
      <c r="CL88" s="302">
        <v>42875</v>
      </c>
      <c r="CM88" s="286" t="s">
        <v>260</v>
      </c>
      <c r="CN88" s="279" t="s">
        <v>182</v>
      </c>
    </row>
    <row r="89" spans="1:92" ht="14.4" hidden="1" x14ac:dyDescent="0.3">
      <c r="A89" s="284">
        <v>121</v>
      </c>
      <c r="C89" s="153">
        <v>0</v>
      </c>
      <c r="D89" s="111">
        <f>IF(C89=1,1,0)</f>
        <v>0</v>
      </c>
      <c r="E89" s="322" t="s">
        <v>204</v>
      </c>
      <c r="Q89" s="345" t="s">
        <v>204</v>
      </c>
      <c r="W89" s="322" t="s">
        <v>204</v>
      </c>
      <c r="AA89" s="212"/>
      <c r="AV89" s="153">
        <f>MAX(F89,L89,R89,X89,AD89,AJ89,AP89)</f>
        <v>0</v>
      </c>
      <c r="AW89" s="153" t="b">
        <f>AU89=AV89</f>
        <v>1</v>
      </c>
      <c r="BD89" s="153"/>
      <c r="BE89" s="153"/>
      <c r="BF89" s="153"/>
      <c r="BG89" s="153"/>
      <c r="BH89" s="290"/>
      <c r="BI89" s="153"/>
      <c r="BJ89" s="153" t="str">
        <f>IF(AND(ISBLANK(AX89),ISBLANK(BD89)),"NA",IF(ISBLANK(AX89),"h",IF(ISBLANK(BD89),"diam","both")))</f>
        <v>NA</v>
      </c>
      <c r="BK89" s="153" t="str">
        <f>IF(AND(ISBLANK(AY89),ISBLANK(BE89)),"NA",IF(ISBLANK(AY89),"h",IF(ISBLANK(BE89),"diam","both")))</f>
        <v>NA</v>
      </c>
      <c r="BL89" s="153" t="str">
        <f>IF(AND(ISBLANK(AZ89),ISBLANK(BF89)),"NA",IF(ISBLANK(AZ89),"h",IF(ISBLANK(BF89),"diam","both")))</f>
        <v>NA</v>
      </c>
      <c r="BM89" s="153" t="str">
        <f>IF(AND(ISBLANK(BA89),ISBLANK(BG89)),"NA",IF(ISBLANK(BA89),"h",IF(ISBLANK(BG89),"diam","both")))</f>
        <v>NA</v>
      </c>
      <c r="BN89" s="153" t="str">
        <f>IF(AND(ISBLANK(BB89),ISBLANK(BH89)),"NA",IF(ISBLANK(BB89),"h",IF(ISBLANK(BH89),"diam","both")))</f>
        <v>NA</v>
      </c>
      <c r="BO89" s="153" t="str">
        <f>IF(ISBLANK(BC89),"NA","diam")</f>
        <v>NA</v>
      </c>
      <c r="BP89" s="153" t="s">
        <v>58</v>
      </c>
      <c r="BQ89" s="153" t="s">
        <v>58</v>
      </c>
      <c r="BT89" s="289">
        <v>0</v>
      </c>
      <c r="BU89" s="289">
        <v>0</v>
      </c>
      <c r="BV89" s="289">
        <v>0</v>
      </c>
      <c r="BW89" s="289"/>
      <c r="BZ89" s="153" t="s">
        <v>58</v>
      </c>
      <c r="CA89" s="153" t="s">
        <v>58</v>
      </c>
      <c r="CB89" s="282" t="str">
        <f>IF(H89&gt;0,H89,"")</f>
        <v/>
      </c>
      <c r="CC89" s="282" t="str">
        <f>IF(N89&gt;0,N89,"")</f>
        <v/>
      </c>
      <c r="CD89" s="282" t="str">
        <f>IF(T89&gt;0,T89,"")</f>
        <v/>
      </c>
      <c r="CE89" s="282" t="str">
        <f>IF(Z89&gt;0,Z89,"")</f>
        <v/>
      </c>
      <c r="CF89" s="282" t="str">
        <f>IF(AF89&gt;0,AF89,"")</f>
        <v/>
      </c>
      <c r="CG89" s="282" t="str">
        <f>IF(AL89&gt;0,AL89,"")</f>
        <v/>
      </c>
      <c r="CH89" s="282" t="str">
        <f>IF(AR89&gt;0,AR89,"")</f>
        <v/>
      </c>
      <c r="CI89" s="282" t="s">
        <v>58</v>
      </c>
      <c r="CJ89" s="153" t="s">
        <v>58</v>
      </c>
      <c r="CK89" s="282" t="s">
        <v>58</v>
      </c>
      <c r="CM89" s="286" t="s">
        <v>259</v>
      </c>
    </row>
    <row r="90" spans="1:92" ht="14.4" hidden="1" x14ac:dyDescent="0.3">
      <c r="A90" s="284">
        <v>122</v>
      </c>
      <c r="B90" s="319" t="s">
        <v>199</v>
      </c>
      <c r="C90" s="289">
        <v>0</v>
      </c>
      <c r="D90" s="111">
        <f>IF(C90=1,1,0)</f>
        <v>0</v>
      </c>
      <c r="E90" s="295" t="s">
        <v>199</v>
      </c>
      <c r="F90">
        <v>1</v>
      </c>
      <c r="K90" s="291" t="s">
        <v>199</v>
      </c>
      <c r="L90" s="294"/>
      <c r="O90" s="304"/>
      <c r="Q90" s="294" t="s">
        <v>199</v>
      </c>
      <c r="U90" s="304"/>
      <c r="W90"/>
      <c r="AA90" s="212"/>
      <c r="AG90" s="212"/>
      <c r="AU90" s="141">
        <v>1</v>
      </c>
      <c r="AV90" s="153">
        <f>MAX(F90,L90,R90,X90,AD90,AJ90,AP90)</f>
        <v>1</v>
      </c>
      <c r="AW90" s="153" t="b">
        <f>AU90=AV90</f>
        <v>1</v>
      </c>
      <c r="AX90" s="295">
        <v>1.4</v>
      </c>
      <c r="BD90" s="129">
        <f>67.544*AX90+88.788</f>
        <v>183.34959999999998</v>
      </c>
      <c r="BE90" s="153"/>
      <c r="BF90" s="153"/>
      <c r="BG90" s="153"/>
      <c r="BH90" s="290"/>
      <c r="BI90" s="153"/>
      <c r="BJ90" s="153" t="str">
        <f>IF(AND(ISBLANK(AX90),ISBLANK(BD90)),"NA",IF(ISBLANK(AX90),"h",IF(ISBLANK(BD90),"diam","both")))</f>
        <v>both</v>
      </c>
      <c r="BK90" s="153" t="str">
        <f>IF(AND(ISBLANK(AY90),ISBLANK(BE90)),"NA",IF(ISBLANK(AY90),"h",IF(ISBLANK(BE90),"diam","both")))</f>
        <v>NA</v>
      </c>
      <c r="BL90" s="153" t="str">
        <f>IF(AND(ISBLANK(AZ90),ISBLANK(BF90)),"NA",IF(ISBLANK(AZ90),"h",IF(ISBLANK(BF90),"diam","both")))</f>
        <v>NA</v>
      </c>
      <c r="BM90" s="153" t="str">
        <f>IF(AND(ISBLANK(BA90),ISBLANK(BG90)),"NA",IF(ISBLANK(BA90),"h",IF(ISBLANK(BG90),"diam","both")))</f>
        <v>NA</v>
      </c>
      <c r="BN90" s="153" t="str">
        <f>IF(AND(ISBLANK(BB90),ISBLANK(BH90)),"NA",IF(ISBLANK(BB90),"h",IF(ISBLANK(BH90),"diam","both")))</f>
        <v>NA</v>
      </c>
      <c r="BO90" s="153" t="str">
        <f>IF(ISBLANK(BC90),"NA","diam")</f>
        <v>NA</v>
      </c>
      <c r="BP90" s="153">
        <f>BD90*PI()*((AX90/2)^2)+BE90*PI()*((AY90/2)^2)+BF90*PI()*((AZ90/2)^2)+BG90*PI()*((BA90/2)^2)+BH90*PI()*((BB90/2)^2)+BI90*PI()*((BC90/2)^2)</f>
        <v>282.24478063532717</v>
      </c>
      <c r="BQ90" s="153" t="str">
        <f>IF(AW90=TRUE,"ok","")</f>
        <v>ok</v>
      </c>
      <c r="BS90" s="300">
        <v>0</v>
      </c>
      <c r="BT90" s="289">
        <v>0</v>
      </c>
      <c r="BU90" s="289">
        <v>0</v>
      </c>
      <c r="BV90" s="289">
        <v>0</v>
      </c>
      <c r="BW90" s="289"/>
      <c r="BX90" s="289"/>
      <c r="BZ90" s="153" t="s">
        <v>58</v>
      </c>
      <c r="CA90" s="153" t="s">
        <v>58</v>
      </c>
      <c r="CB90" s="282" t="str">
        <f>IF(H90&gt;0,H90,"")</f>
        <v/>
      </c>
      <c r="CC90" s="282" t="str">
        <f>IF(N90&gt;0,N90,"")</f>
        <v/>
      </c>
      <c r="CD90" s="282" t="str">
        <f>IF(T90&gt;0,T90,"")</f>
        <v/>
      </c>
      <c r="CE90" s="282" t="str">
        <f>IF(Z90&gt;0,Z90,"")</f>
        <v/>
      </c>
      <c r="CF90" s="282" t="str">
        <f>IF(AF90&gt;0,AF90,"")</f>
        <v/>
      </c>
      <c r="CG90" s="282" t="str">
        <f>IF(AL90&gt;0,AL90,"")</f>
        <v/>
      </c>
      <c r="CH90" s="282" t="str">
        <f>IF(AR90&gt;0,AR90,"")</f>
        <v/>
      </c>
      <c r="CI90" s="282" t="s">
        <v>58</v>
      </c>
      <c r="CJ90" s="153" t="s">
        <v>58</v>
      </c>
      <c r="CK90" s="282" t="s">
        <v>58</v>
      </c>
      <c r="CN90" s="299" t="s">
        <v>182</v>
      </c>
    </row>
    <row r="91" spans="1:92" ht="14.4" hidden="1" x14ac:dyDescent="0.3">
      <c r="A91" s="284">
        <v>123</v>
      </c>
      <c r="B91" s="296" t="s">
        <v>90</v>
      </c>
      <c r="C91" s="153">
        <v>0</v>
      </c>
      <c r="D91" s="111">
        <f>IF(C91=1,1,0)</f>
        <v>0</v>
      </c>
      <c r="E91" s="295" t="s">
        <v>90</v>
      </c>
      <c r="Q91" s="291" t="s">
        <v>185</v>
      </c>
      <c r="W91" s="325" t="s">
        <v>204</v>
      </c>
      <c r="AV91" s="153">
        <f>MAX(F91,L91,R91,X91,AD91,AJ91,AP91)</f>
        <v>0</v>
      </c>
      <c r="AW91" s="153" t="b">
        <f>AU91=AV91</f>
        <v>1</v>
      </c>
      <c r="BD91" s="153"/>
      <c r="BE91" s="153"/>
      <c r="BF91" s="153"/>
      <c r="BG91" s="153"/>
      <c r="BH91" s="290"/>
      <c r="BI91" s="153"/>
      <c r="BJ91" s="153" t="str">
        <f>IF(AND(ISBLANK(AX91),ISBLANK(BD91)),"NA",IF(ISBLANK(AX91),"h",IF(ISBLANK(BD91),"diam","both")))</f>
        <v>NA</v>
      </c>
      <c r="BK91" s="153" t="str">
        <f>IF(AND(ISBLANK(AY91),ISBLANK(BE91)),"NA",IF(ISBLANK(AY91),"h",IF(ISBLANK(BE91),"diam","both")))</f>
        <v>NA</v>
      </c>
      <c r="BL91" s="153" t="str">
        <f>IF(AND(ISBLANK(AZ91),ISBLANK(BF91)),"NA",IF(ISBLANK(AZ91),"h",IF(ISBLANK(BF91),"diam","both")))</f>
        <v>NA</v>
      </c>
      <c r="BM91" s="153" t="str">
        <f>IF(AND(ISBLANK(BA91),ISBLANK(BG91)),"NA",IF(ISBLANK(BA91),"h",IF(ISBLANK(BG91),"diam","both")))</f>
        <v>NA</v>
      </c>
      <c r="BN91" s="153" t="str">
        <f>IF(AND(ISBLANK(BB91),ISBLANK(BH91)),"NA",IF(ISBLANK(BB91),"h",IF(ISBLANK(BH91),"diam","both")))</f>
        <v>NA</v>
      </c>
      <c r="BO91" s="153" t="str">
        <f>IF(ISBLANK(BC91),"NA","diam")</f>
        <v>NA</v>
      </c>
      <c r="BP91" s="153" t="s">
        <v>58</v>
      </c>
      <c r="BQ91" s="153" t="s">
        <v>58</v>
      </c>
      <c r="BT91" s="289">
        <v>0</v>
      </c>
      <c r="BU91" s="289">
        <v>0</v>
      </c>
      <c r="BV91" s="289">
        <v>0</v>
      </c>
      <c r="BZ91" s="153" t="s">
        <v>58</v>
      </c>
      <c r="CA91" s="153" t="s">
        <v>58</v>
      </c>
      <c r="CB91" s="282" t="str">
        <f>IF(H91&gt;0,H91,"")</f>
        <v/>
      </c>
      <c r="CC91" s="282" t="str">
        <f>IF(N91&gt;0,N91,"")</f>
        <v/>
      </c>
      <c r="CD91" s="282" t="str">
        <f>IF(T91&gt;0,T91,"")</f>
        <v/>
      </c>
      <c r="CE91" s="282" t="str">
        <f>IF(Z91&gt;0,Z91,"")</f>
        <v/>
      </c>
      <c r="CF91" s="282" t="str">
        <f>IF(AF91&gt;0,AF91,"")</f>
        <v/>
      </c>
      <c r="CG91" s="282" t="str">
        <f>IF(AL91&gt;0,AL91,"")</f>
        <v/>
      </c>
      <c r="CH91" s="282" t="str">
        <f>IF(AR91&gt;0,AR91,"")</f>
        <v/>
      </c>
      <c r="CI91" s="282" t="s">
        <v>58</v>
      </c>
      <c r="CJ91" s="153" t="s">
        <v>58</v>
      </c>
      <c r="CK91" s="282" t="s">
        <v>58</v>
      </c>
      <c r="CM91" s="286" t="s">
        <v>235</v>
      </c>
      <c r="CN91" s="299" t="s">
        <v>90</v>
      </c>
    </row>
    <row r="92" spans="1:92" ht="14.4" hidden="1" x14ac:dyDescent="0.3">
      <c r="A92" s="284">
        <v>124</v>
      </c>
      <c r="C92" s="153">
        <v>0</v>
      </c>
      <c r="D92" s="111">
        <f>IF(C92=1,1,0)</f>
        <v>0</v>
      </c>
      <c r="E92" s="295" t="s">
        <v>90</v>
      </c>
      <c r="F92" s="294"/>
      <c r="Q92" s="291" t="s">
        <v>185</v>
      </c>
      <c r="W92" t="s">
        <v>185</v>
      </c>
      <c r="AV92" s="153">
        <f>MAX(F92,L92,R92,X92,AD92,AJ92,AP92)</f>
        <v>0</v>
      </c>
      <c r="AW92" s="153" t="b">
        <f>AU92=AV92</f>
        <v>1</v>
      </c>
      <c r="BD92" s="153"/>
      <c r="BE92" s="153"/>
      <c r="BF92" s="153"/>
      <c r="BG92" s="153"/>
      <c r="BH92" s="290"/>
      <c r="BI92" s="153"/>
      <c r="BJ92" s="153" t="str">
        <f>IF(AND(ISBLANK(AX92),ISBLANK(BD92)),"NA",IF(ISBLANK(AX92),"h",IF(ISBLANK(BD92),"diam","both")))</f>
        <v>NA</v>
      </c>
      <c r="BK92" s="153" t="str">
        <f>IF(AND(ISBLANK(AY92),ISBLANK(BE92)),"NA",IF(ISBLANK(AY92),"h",IF(ISBLANK(BE92),"diam","both")))</f>
        <v>NA</v>
      </c>
      <c r="BL92" s="153" t="str">
        <f>IF(AND(ISBLANK(AZ92),ISBLANK(BF92)),"NA",IF(ISBLANK(AZ92),"h",IF(ISBLANK(BF92),"diam","both")))</f>
        <v>NA</v>
      </c>
      <c r="BM92" s="153" t="str">
        <f>IF(AND(ISBLANK(BA92),ISBLANK(BG92)),"NA",IF(ISBLANK(BA92),"h",IF(ISBLANK(BG92),"diam","both")))</f>
        <v>NA</v>
      </c>
      <c r="BN92" s="153" t="str">
        <f>IF(AND(ISBLANK(BB92),ISBLANK(BH92)),"NA",IF(ISBLANK(BB92),"h",IF(ISBLANK(BH92),"diam","both")))</f>
        <v>NA</v>
      </c>
      <c r="BO92" s="153" t="str">
        <f>IF(ISBLANK(BC92),"NA","diam")</f>
        <v>NA</v>
      </c>
      <c r="BP92" s="153" t="s">
        <v>58</v>
      </c>
      <c r="BQ92" s="153" t="s">
        <v>58</v>
      </c>
      <c r="BT92" s="289">
        <v>0</v>
      </c>
      <c r="BU92" s="289">
        <v>0</v>
      </c>
      <c r="BV92" s="289">
        <v>0</v>
      </c>
      <c r="BZ92" s="153" t="s">
        <v>58</v>
      </c>
      <c r="CA92" s="153" t="s">
        <v>58</v>
      </c>
      <c r="CB92" s="282" t="str">
        <f>IF(H92&gt;0,H92,"")</f>
        <v/>
      </c>
      <c r="CC92" s="282" t="str">
        <f>IF(N92&gt;0,N92,"")</f>
        <v/>
      </c>
      <c r="CD92" s="282" t="str">
        <f>IF(T92&gt;0,T92,"")</f>
        <v/>
      </c>
      <c r="CE92" s="282" t="str">
        <f>IF(Z92&gt;0,Z92,"")</f>
        <v/>
      </c>
      <c r="CF92" s="282" t="str">
        <f>IF(AF92&gt;0,AF92,"")</f>
        <v/>
      </c>
      <c r="CG92" s="282" t="str">
        <f>IF(AL92&gt;0,AL92,"")</f>
        <v/>
      </c>
      <c r="CH92" s="282" t="str">
        <f>IF(AR92&gt;0,AR92,"")</f>
        <v/>
      </c>
      <c r="CI92" s="282" t="s">
        <v>58</v>
      </c>
      <c r="CJ92" s="153" t="s">
        <v>58</v>
      </c>
      <c r="CK92" s="282" t="s">
        <v>58</v>
      </c>
      <c r="CN92" s="298" t="s">
        <v>90</v>
      </c>
    </row>
    <row r="93" spans="1:92" ht="14.4" hidden="1" x14ac:dyDescent="0.3">
      <c r="A93" s="284">
        <v>125</v>
      </c>
      <c r="B93" s="296" t="s">
        <v>199</v>
      </c>
      <c r="C93" s="153">
        <v>0</v>
      </c>
      <c r="D93" s="111">
        <f>IF(C93=1,1,0)</f>
        <v>0</v>
      </c>
      <c r="E93" s="291" t="s">
        <v>199</v>
      </c>
      <c r="F93">
        <v>2</v>
      </c>
      <c r="K93" s="291" t="s">
        <v>199</v>
      </c>
      <c r="Q93" s="303" t="s">
        <v>199</v>
      </c>
      <c r="W93" s="303" t="s">
        <v>199</v>
      </c>
      <c r="AC93" s="303"/>
      <c r="AU93" s="141">
        <v>2</v>
      </c>
      <c r="AV93" s="153">
        <f>MAX(F93,L93,R93,X93,AD93,AJ93,AP93)</f>
        <v>2</v>
      </c>
      <c r="AW93" s="153" t="b">
        <f>AU93=AV93</f>
        <v>1</v>
      </c>
      <c r="AX93" s="295">
        <v>1.59</v>
      </c>
      <c r="AY93" s="291">
        <v>1.29</v>
      </c>
      <c r="BD93" s="129">
        <f>67.544*AX93+88.788</f>
        <v>196.18295999999998</v>
      </c>
      <c r="BE93" s="129">
        <f>67.544*AY93+88.788</f>
        <v>175.91976</v>
      </c>
      <c r="BF93" s="153"/>
      <c r="BG93" s="153"/>
      <c r="BH93" s="290"/>
      <c r="BI93" s="153"/>
      <c r="BJ93" s="153" t="str">
        <f>IF(AND(ISBLANK(AX93),ISBLANK(BD93)),"NA",IF(ISBLANK(AX93),"h",IF(ISBLANK(BD93),"diam","both")))</f>
        <v>both</v>
      </c>
      <c r="BK93" s="153" t="str">
        <f>IF(AND(ISBLANK(AY93),ISBLANK(BE93)),"NA",IF(ISBLANK(AY93),"h",IF(ISBLANK(BE93),"diam","both")))</f>
        <v>both</v>
      </c>
      <c r="BL93" s="153" t="str">
        <f>IF(AND(ISBLANK(AZ93),ISBLANK(BF93)),"NA",IF(ISBLANK(AZ93),"h",IF(ISBLANK(BF93),"diam","both")))</f>
        <v>NA</v>
      </c>
      <c r="BM93" s="153" t="str">
        <f>IF(AND(ISBLANK(BA93),ISBLANK(BG93)),"NA",IF(ISBLANK(BA93),"h",IF(ISBLANK(BG93),"diam","both")))</f>
        <v>NA</v>
      </c>
      <c r="BN93" s="153" t="str">
        <f>IF(AND(ISBLANK(BB93),ISBLANK(BH93)),"NA",IF(ISBLANK(BB93),"h",IF(ISBLANK(BH93),"diam","both")))</f>
        <v>NA</v>
      </c>
      <c r="BO93" s="153" t="str">
        <f>IF(ISBLANK(BC93),"NA","diam")</f>
        <v>NA</v>
      </c>
      <c r="BP93" s="153">
        <f>BD93*PI()*((AX93/2)^2)+BE93*PI()*((AY93/2)^2)+BF93*PI()*((AZ93/2)^2)+BG93*PI()*((BA93/2)^2)+BH93*PI()*((BB93/2)^2)+BI93*PI()*((BC93/2)^2)</f>
        <v>619.45783655035279</v>
      </c>
      <c r="BQ93" s="153" t="str">
        <f>IF(AW93=TRUE,"ok","")</f>
        <v>ok</v>
      </c>
      <c r="BS93" s="300">
        <v>0</v>
      </c>
      <c r="BT93" s="289">
        <v>0</v>
      </c>
      <c r="BU93" s="289">
        <v>0</v>
      </c>
      <c r="BV93" s="289">
        <v>0</v>
      </c>
      <c r="BW93" s="289"/>
      <c r="BX93" s="289"/>
      <c r="BZ93" s="153" t="s">
        <v>58</v>
      </c>
      <c r="CA93" s="153" t="s">
        <v>58</v>
      </c>
      <c r="CB93" s="282" t="str">
        <f>IF(H93&gt;0,H93,"")</f>
        <v/>
      </c>
      <c r="CC93" s="282" t="str">
        <f>IF(N93&gt;0,N93,"")</f>
        <v/>
      </c>
      <c r="CD93" s="282" t="str">
        <f>IF(T93&gt;0,T93,"")</f>
        <v/>
      </c>
      <c r="CE93" s="282" t="str">
        <f>IF(Z93&gt;0,Z93,"")</f>
        <v/>
      </c>
      <c r="CF93" s="282" t="str">
        <f>IF(AF93&gt;0,AF93,"")</f>
        <v/>
      </c>
      <c r="CG93" s="282" t="str">
        <f>IF(AL93&gt;0,AL93,"")</f>
        <v/>
      </c>
      <c r="CH93" s="282" t="str">
        <f>IF(AR93&gt;0,AR93,"")</f>
        <v/>
      </c>
      <c r="CI93" s="282" t="s">
        <v>58</v>
      </c>
      <c r="CJ93" s="153" t="s">
        <v>58</v>
      </c>
      <c r="CK93" s="282" t="s">
        <v>58</v>
      </c>
      <c r="CN93" s="299" t="s">
        <v>182</v>
      </c>
    </row>
    <row r="94" spans="1:92" ht="14.4" hidden="1" x14ac:dyDescent="0.3">
      <c r="A94" s="284">
        <v>126</v>
      </c>
      <c r="B94" s="317" t="s">
        <v>181</v>
      </c>
      <c r="C94" s="289">
        <v>1</v>
      </c>
      <c r="D94" s="111">
        <f>IF(C94=1,1,0)</f>
        <v>1</v>
      </c>
      <c r="E94" s="295" t="s">
        <v>190</v>
      </c>
      <c r="F94">
        <v>1</v>
      </c>
      <c r="G94" s="292">
        <v>42870</v>
      </c>
      <c r="H94">
        <v>12</v>
      </c>
      <c r="I94" s="273">
        <v>0</v>
      </c>
      <c r="M94" s="292">
        <v>42868</v>
      </c>
      <c r="N94">
        <v>8</v>
      </c>
      <c r="O94" s="273">
        <v>0</v>
      </c>
      <c r="S94" s="292">
        <v>42870</v>
      </c>
      <c r="T94">
        <v>8</v>
      </c>
      <c r="U94" s="273">
        <v>0</v>
      </c>
      <c r="Y94" s="292">
        <v>42872</v>
      </c>
      <c r="Z94">
        <v>6</v>
      </c>
      <c r="AA94" s="273">
        <v>0</v>
      </c>
      <c r="AU94" s="141">
        <v>1</v>
      </c>
      <c r="AV94" s="153">
        <f>MAX(F94,L94,R94,X94,AD94,AJ94,AP94)</f>
        <v>1</v>
      </c>
      <c r="AW94" s="153" t="b">
        <f>AU94=AV94</f>
        <v>1</v>
      </c>
      <c r="AX94" s="295">
        <v>1.85</v>
      </c>
      <c r="BD94" s="129">
        <f>67.544*AX94+88.788</f>
        <v>213.74439999999998</v>
      </c>
      <c r="BE94" s="153"/>
      <c r="BF94" s="153"/>
      <c r="BG94" s="153"/>
      <c r="BH94" s="290"/>
      <c r="BI94" s="153"/>
      <c r="BJ94" s="153" t="str">
        <f>IF(AND(ISBLANK(AX94),ISBLANK(BD94)),"NA",IF(ISBLANK(AX94),"h",IF(ISBLANK(BD94),"diam","both")))</f>
        <v>both</v>
      </c>
      <c r="BK94" s="153" t="str">
        <f>IF(AND(ISBLANK(AY94),ISBLANK(BE94)),"NA",IF(ISBLANK(AY94),"h",IF(ISBLANK(BE94),"diam","both")))</f>
        <v>NA</v>
      </c>
      <c r="BL94" s="153" t="str">
        <f>IF(AND(ISBLANK(AZ94),ISBLANK(BF94)),"NA",IF(ISBLANK(AZ94),"h",IF(ISBLANK(BF94),"diam","both")))</f>
        <v>NA</v>
      </c>
      <c r="BM94" s="153" t="str">
        <f>IF(AND(ISBLANK(BA94),ISBLANK(BG94)),"NA",IF(ISBLANK(BA94),"h",IF(ISBLANK(BG94),"diam","both")))</f>
        <v>NA</v>
      </c>
      <c r="BN94" s="153" t="str">
        <f>IF(AND(ISBLANK(BB94),ISBLANK(BH94)),"NA",IF(ISBLANK(BB94),"h",IF(ISBLANK(BH94),"diam","both")))</f>
        <v>NA</v>
      </c>
      <c r="BO94" s="153" t="str">
        <f>IF(ISBLANK(BC94),"NA","diam")</f>
        <v>NA</v>
      </c>
      <c r="BP94" s="153">
        <f>BD94*PI()*((AX94/2)^2)+BE94*PI()*((AY94/2)^2)+BF94*PI()*((AZ94/2)^2)+BG94*PI()*((BA94/2)^2)+BH94*PI()*((BB94/2)^2)+BI94*PI()*((BC94/2)^2)</f>
        <v>574.55033659998549</v>
      </c>
      <c r="BQ94" s="153" t="str">
        <f>IF(AW94=TRUE,"ok","")</f>
        <v>ok</v>
      </c>
      <c r="BT94" s="289">
        <v>0</v>
      </c>
      <c r="BU94" s="289">
        <v>0</v>
      </c>
      <c r="BV94" s="289">
        <v>0</v>
      </c>
      <c r="BY94" s="283">
        <v>17</v>
      </c>
      <c r="BZ94" s="287">
        <v>42872</v>
      </c>
      <c r="CA94" s="287" t="s">
        <v>47</v>
      </c>
      <c r="CB94" s="282">
        <f>IF(H94&gt;0,H94,"")</f>
        <v>12</v>
      </c>
      <c r="CC94" s="282">
        <f>IF(N94&gt;0,N94,"")</f>
        <v>8</v>
      </c>
      <c r="CD94" s="282">
        <f>IF(T94&gt;0,T94,"")</f>
        <v>8</v>
      </c>
      <c r="CE94" s="282">
        <f>IF(Z94&gt;0,Z94,"")</f>
        <v>6</v>
      </c>
      <c r="CF94" s="282" t="str">
        <f>IF(AF94&gt;0,AF94,"")</f>
        <v/>
      </c>
      <c r="CG94" s="282" t="str">
        <f>IF(AL94&gt;0,AL94,"")</f>
        <v/>
      </c>
      <c r="CH94" s="282" t="str">
        <f>IF(AR94&gt;0,AR94,"")</f>
        <v/>
      </c>
      <c r="CI94" s="282">
        <v>6</v>
      </c>
      <c r="CJ94" s="287" t="s">
        <v>47</v>
      </c>
      <c r="CK94" s="282">
        <v>1</v>
      </c>
      <c r="CL94" s="302">
        <v>42875</v>
      </c>
      <c r="CM94" s="286" t="s">
        <v>258</v>
      </c>
      <c r="CN94" s="279" t="s">
        <v>182</v>
      </c>
    </row>
    <row r="95" spans="1:92" s="185" customFormat="1" ht="14.4" hidden="1" x14ac:dyDescent="0.3">
      <c r="A95" s="313">
        <v>127</v>
      </c>
      <c r="B95" s="344" t="s">
        <v>199</v>
      </c>
      <c r="C95" s="309">
        <v>0</v>
      </c>
      <c r="D95" s="111">
        <f>IF(C95=1,1,0)</f>
        <v>0</v>
      </c>
      <c r="E95" s="327" t="s">
        <v>238</v>
      </c>
      <c r="I95" s="197"/>
      <c r="J95" s="313"/>
      <c r="K95" s="312" t="s">
        <v>199</v>
      </c>
      <c r="O95" s="197"/>
      <c r="P95" s="313"/>
      <c r="Q95" s="315" t="s">
        <v>191</v>
      </c>
      <c r="R95" s="310"/>
      <c r="U95" s="197"/>
      <c r="V95" s="313"/>
      <c r="W95" s="327" t="s">
        <v>199</v>
      </c>
      <c r="AA95" s="197"/>
      <c r="AB95" s="313"/>
      <c r="AC95" s="315" t="s">
        <v>199</v>
      </c>
      <c r="AG95" s="197"/>
      <c r="AH95" s="313"/>
      <c r="AN95" s="313"/>
      <c r="AT95" s="313"/>
      <c r="AU95" s="267">
        <v>1</v>
      </c>
      <c r="AV95" s="153">
        <f>MAX(F95,L95,R95,X95,AD95,AJ95,AP95)</f>
        <v>0</v>
      </c>
      <c r="AW95" s="153" t="b">
        <f>AU95=AV95</f>
        <v>0</v>
      </c>
      <c r="AX95" s="312">
        <v>1.56</v>
      </c>
      <c r="BB95" s="114"/>
      <c r="BC95" s="284"/>
      <c r="BD95" s="309">
        <v>160</v>
      </c>
      <c r="BE95" s="105"/>
      <c r="BF95" s="105"/>
      <c r="BG95" s="153"/>
      <c r="BH95" s="311"/>
      <c r="BI95" s="153"/>
      <c r="BJ95" s="153" t="str">
        <f>IF(AND(ISBLANK(AX95),ISBLANK(BD95)),"NA",IF(ISBLANK(AX95),"h",IF(ISBLANK(BD95),"diam","both")))</f>
        <v>both</v>
      </c>
      <c r="BK95" s="153" t="str">
        <f>IF(AND(ISBLANK(AY95),ISBLANK(BE95)),"NA",IF(ISBLANK(AY95),"h",IF(ISBLANK(BE95),"diam","both")))</f>
        <v>NA</v>
      </c>
      <c r="BL95" s="153" t="str">
        <f>IF(AND(ISBLANK(AZ95),ISBLANK(BF95)),"NA",IF(ISBLANK(AZ95),"h",IF(ISBLANK(BF95),"diam","both")))</f>
        <v>NA</v>
      </c>
      <c r="BM95" s="153" t="str">
        <f>IF(AND(ISBLANK(BA95),ISBLANK(BG95)),"NA",IF(ISBLANK(BA95),"h",IF(ISBLANK(BG95),"diam","both")))</f>
        <v>NA</v>
      </c>
      <c r="BN95" s="153" t="str">
        <f>IF(AND(ISBLANK(BB95),ISBLANK(BH95)),"NA",IF(ISBLANK(BB95),"h",IF(ISBLANK(BH95),"diam","both")))</f>
        <v>NA</v>
      </c>
      <c r="BO95" s="153" t="str">
        <f>IF(ISBLANK(BC95),"NA","diam")</f>
        <v>NA</v>
      </c>
      <c r="BP95" s="153">
        <f>BD95*PI()*((AX95/2)^2)+BE95*PI()*((AY95/2)^2)+BF95*PI()*((AZ95/2)^2)+BG95*PI()*((BA95/2)^2)+BH95*PI()*((BB95/2)^2)+BI95*PI()*((BC95/2)^2)</f>
        <v>305.81519527104484</v>
      </c>
      <c r="BQ95" s="153" t="s">
        <v>47</v>
      </c>
      <c r="BR95" s="153"/>
      <c r="BS95" s="310">
        <v>0</v>
      </c>
      <c r="BT95" s="309">
        <v>0</v>
      </c>
      <c r="BU95" s="309">
        <v>0</v>
      </c>
      <c r="BV95" s="309">
        <v>0</v>
      </c>
      <c r="BW95" s="309"/>
      <c r="BX95" s="309"/>
      <c r="BY95" s="308"/>
      <c r="BZ95" s="153" t="s">
        <v>58</v>
      </c>
      <c r="CA95" s="153" t="s">
        <v>58</v>
      </c>
      <c r="CB95" s="282" t="str">
        <f>IF(H95&gt;0,H95,"")</f>
        <v/>
      </c>
      <c r="CC95" s="282" t="str">
        <f>IF(N95&gt;0,N95,"")</f>
        <v/>
      </c>
      <c r="CD95" s="282" t="str">
        <f>IF(T95&gt;0,T95,"")</f>
        <v/>
      </c>
      <c r="CE95" s="282" t="str">
        <f>IF(Z95&gt;0,Z95,"")</f>
        <v/>
      </c>
      <c r="CF95" s="282" t="str">
        <f>IF(AF95&gt;0,AF95,"")</f>
        <v/>
      </c>
      <c r="CG95" s="282" t="str">
        <f>IF(AL95&gt;0,AL95,"")</f>
        <v/>
      </c>
      <c r="CH95" s="282" t="str">
        <f>IF(AR95&gt;0,AR95,"")</f>
        <v/>
      </c>
      <c r="CI95" s="282" t="s">
        <v>58</v>
      </c>
      <c r="CJ95" s="153" t="s">
        <v>58</v>
      </c>
      <c r="CK95" s="282" t="s">
        <v>58</v>
      </c>
      <c r="CL95" s="338"/>
      <c r="CM95" s="326"/>
      <c r="CN95" s="343"/>
    </row>
    <row r="96" spans="1:92" ht="14.4" hidden="1" x14ac:dyDescent="0.3">
      <c r="A96" s="284">
        <v>128</v>
      </c>
      <c r="B96" s="317" t="s">
        <v>220</v>
      </c>
      <c r="C96" s="289">
        <v>1</v>
      </c>
      <c r="D96" s="111">
        <f>IF(C96=1,1,0)</f>
        <v>1</v>
      </c>
      <c r="E96" s="295" t="s">
        <v>257</v>
      </c>
      <c r="F96">
        <v>1</v>
      </c>
      <c r="G96" s="292">
        <v>42872</v>
      </c>
      <c r="H96">
        <v>8</v>
      </c>
      <c r="I96" s="273">
        <v>0</v>
      </c>
      <c r="M96" s="292">
        <v>42875</v>
      </c>
      <c r="N96">
        <v>8</v>
      </c>
      <c r="O96" s="273">
        <v>0</v>
      </c>
      <c r="Q96" s="291" t="s">
        <v>190</v>
      </c>
      <c r="R96">
        <v>1</v>
      </c>
      <c r="S96" s="292">
        <v>42877</v>
      </c>
      <c r="T96">
        <v>8</v>
      </c>
      <c r="U96" s="273">
        <v>0</v>
      </c>
      <c r="W96" s="291" t="s">
        <v>195</v>
      </c>
      <c r="X96" s="300">
        <v>1</v>
      </c>
      <c r="Y96" s="292">
        <v>42876</v>
      </c>
      <c r="Z96" s="300">
        <v>8</v>
      </c>
      <c r="AA96" s="273">
        <v>0</v>
      </c>
      <c r="AE96" s="292">
        <v>42876</v>
      </c>
      <c r="AF96">
        <v>9</v>
      </c>
      <c r="AG96" s="273">
        <v>0</v>
      </c>
      <c r="AK96" s="292">
        <v>42876</v>
      </c>
      <c r="AL96">
        <v>9</v>
      </c>
      <c r="AM96">
        <v>5</v>
      </c>
      <c r="AR96">
        <v>9</v>
      </c>
      <c r="AS96">
        <v>9</v>
      </c>
      <c r="AT96" s="284">
        <v>5</v>
      </c>
      <c r="AU96" s="141">
        <v>1</v>
      </c>
      <c r="AV96" s="153">
        <f>MAX(F96,L96,R96,X96,AD96,AJ96,AP96)</f>
        <v>1</v>
      </c>
      <c r="AW96" s="153" t="b">
        <f>AU96=AV96</f>
        <v>1</v>
      </c>
      <c r="AX96" s="303">
        <v>2.54</v>
      </c>
      <c r="BD96" s="153">
        <v>300</v>
      </c>
      <c r="BE96" s="153"/>
      <c r="BF96" s="153"/>
      <c r="BG96" s="153"/>
      <c r="BH96" s="290"/>
      <c r="BI96" s="153"/>
      <c r="BJ96" s="153" t="str">
        <f>IF(AND(ISBLANK(AX96),ISBLANK(BD96)),"NA",IF(ISBLANK(AX96),"h",IF(ISBLANK(BD96),"diam","both")))</f>
        <v>both</v>
      </c>
      <c r="BK96" s="153" t="str">
        <f>IF(AND(ISBLANK(AY96),ISBLANK(BE96)),"NA",IF(ISBLANK(AY96),"h",IF(ISBLANK(BE96),"diam","both")))</f>
        <v>NA</v>
      </c>
      <c r="BL96" s="153" t="str">
        <f>IF(AND(ISBLANK(AZ96),ISBLANK(BF96)),"NA",IF(ISBLANK(AZ96),"h",IF(ISBLANK(BF96),"diam","both")))</f>
        <v>NA</v>
      </c>
      <c r="BM96" s="153" t="str">
        <f>IF(AND(ISBLANK(BA96),ISBLANK(BG96)),"NA",IF(ISBLANK(BA96),"h",IF(ISBLANK(BG96),"diam","both")))</f>
        <v>NA</v>
      </c>
      <c r="BN96" s="153" t="str">
        <f>IF(AND(ISBLANK(BB96),ISBLANK(BH96)),"NA",IF(ISBLANK(BB96),"h",IF(ISBLANK(BH96),"diam","both")))</f>
        <v>NA</v>
      </c>
      <c r="BO96" s="153" t="str">
        <f>IF(ISBLANK(BC96),"NA","diam")</f>
        <v>NA</v>
      </c>
      <c r="BP96" s="153">
        <f>BD96*PI()*((AX96/2)^2)+BE96*PI()*((AY96/2)^2)+BF96*PI()*((AZ96/2)^2)+BG96*PI()*((BA96/2)^2)+BH96*PI()*((BB96/2)^2)+BI96*PI()*((BC96/2)^2)</f>
        <v>1520.1224372924933</v>
      </c>
      <c r="BQ96" s="153" t="str">
        <f>IF(AW96=TRUE,"ok","")</f>
        <v>ok</v>
      </c>
      <c r="BS96" s="300">
        <v>0</v>
      </c>
      <c r="BT96" s="289">
        <v>0</v>
      </c>
      <c r="BU96" s="289">
        <v>0</v>
      </c>
      <c r="BV96" s="289">
        <v>0</v>
      </c>
      <c r="BW96" s="289"/>
      <c r="BX96" s="289"/>
      <c r="BY96" s="283">
        <v>21</v>
      </c>
      <c r="BZ96" s="287">
        <v>42876</v>
      </c>
      <c r="CA96" s="287" t="s">
        <v>47</v>
      </c>
      <c r="CB96" s="282">
        <f>IF(H96&gt;0,H96,"")</f>
        <v>8</v>
      </c>
      <c r="CC96" s="282">
        <f>IF(N96&gt;0,N96,"")</f>
        <v>8</v>
      </c>
      <c r="CD96" s="282">
        <f>IF(T96&gt;0,T96,"")</f>
        <v>8</v>
      </c>
      <c r="CE96" s="282">
        <f>IF(Z96&gt;0,Z96,"")</f>
        <v>8</v>
      </c>
      <c r="CF96" s="282">
        <f>IF(AF96&gt;0,AF96,"")</f>
        <v>9</v>
      </c>
      <c r="CG96" s="282">
        <f>IF(AL96&gt;0,AL96,"")</f>
        <v>9</v>
      </c>
      <c r="CH96" s="282">
        <f>IF(AR96&gt;0,AR96,"")</f>
        <v>9</v>
      </c>
      <c r="CI96" s="282">
        <v>9</v>
      </c>
      <c r="CJ96" s="287" t="s">
        <v>47</v>
      </c>
      <c r="CK96" s="282">
        <v>0</v>
      </c>
      <c r="CM96" s="286" t="s">
        <v>256</v>
      </c>
    </row>
    <row r="97" spans="1:92" ht="14.4" hidden="1" x14ac:dyDescent="0.3">
      <c r="A97" s="284">
        <v>129</v>
      </c>
      <c r="B97" s="285" t="s">
        <v>181</v>
      </c>
      <c r="C97" s="153">
        <v>1</v>
      </c>
      <c r="D97" s="111">
        <f>IF(C97=1,1,0)</f>
        <v>1</v>
      </c>
      <c r="E97" s="300" t="s">
        <v>181</v>
      </c>
      <c r="F97">
        <v>1</v>
      </c>
      <c r="G97" s="292">
        <v>42867</v>
      </c>
      <c r="H97" s="273">
        <v>15</v>
      </c>
      <c r="I97" s="273">
        <v>0</v>
      </c>
      <c r="M97" s="292">
        <v>42870</v>
      </c>
      <c r="N97" s="273">
        <v>15</v>
      </c>
      <c r="O97" s="273">
        <v>0</v>
      </c>
      <c r="S97" s="292">
        <v>42873</v>
      </c>
      <c r="T97" s="273">
        <v>12</v>
      </c>
      <c r="U97" s="273">
        <v>0</v>
      </c>
      <c r="Y97" s="292">
        <v>42873</v>
      </c>
      <c r="AU97" s="141">
        <v>1</v>
      </c>
      <c r="AV97" s="153">
        <f>MAX(F97,L97,R97,X97,AD97,AJ97,AP97)</f>
        <v>1</v>
      </c>
      <c r="AW97" s="153" t="b">
        <f>AU97=AV97</f>
        <v>1</v>
      </c>
      <c r="AX97" s="295">
        <v>2.1800000000000002</v>
      </c>
      <c r="BD97" s="129">
        <f>67.544*AX97+88.788</f>
        <v>236.03392000000002</v>
      </c>
      <c r="BE97" s="153"/>
      <c r="BF97" s="153"/>
      <c r="BG97" s="153"/>
      <c r="BH97" s="290"/>
      <c r="BI97" s="153"/>
      <c r="BJ97" s="153" t="str">
        <f>IF(AND(ISBLANK(AX97),ISBLANK(BD97)),"NA",IF(ISBLANK(AX97),"h",IF(ISBLANK(BD97),"diam","both")))</f>
        <v>both</v>
      </c>
      <c r="BK97" s="153" t="str">
        <f>IF(AND(ISBLANK(AY97),ISBLANK(BE97)),"NA",IF(ISBLANK(AY97),"h",IF(ISBLANK(BE97),"diam","both")))</f>
        <v>NA</v>
      </c>
      <c r="BL97" s="153" t="str">
        <f>IF(AND(ISBLANK(AZ97),ISBLANK(BF97)),"NA",IF(ISBLANK(AZ97),"h",IF(ISBLANK(BF97),"diam","both")))</f>
        <v>NA</v>
      </c>
      <c r="BM97" s="153" t="str">
        <f>IF(AND(ISBLANK(BA97),ISBLANK(BG97)),"NA",IF(ISBLANK(BA97),"h",IF(ISBLANK(BG97),"diam","both")))</f>
        <v>NA</v>
      </c>
      <c r="BN97" s="153" t="str">
        <f>IF(AND(ISBLANK(BB97),ISBLANK(BH97)),"NA",IF(ISBLANK(BB97),"h",IF(ISBLANK(BH97),"diam","both")))</f>
        <v>NA</v>
      </c>
      <c r="BO97" s="153" t="str">
        <f>IF(ISBLANK(BC97),"NA","diam")</f>
        <v>NA</v>
      </c>
      <c r="BP97" s="153">
        <f>BD97*PI()*((AX97/2)^2)+BE97*PI()*((AY97/2)^2)+BF97*PI()*((AZ97/2)^2)+BG97*PI()*((BA97/2)^2)+BH97*PI()*((BB97/2)^2)+BI97*PI()*((BC97/2)^2)</f>
        <v>881.00279797806843</v>
      </c>
      <c r="BQ97" s="153" t="str">
        <f>IF(AW97=TRUE,"ok","")</f>
        <v>ok</v>
      </c>
      <c r="BS97" s="300">
        <v>0</v>
      </c>
      <c r="BT97" s="289">
        <v>0</v>
      </c>
      <c r="BU97" s="289">
        <v>0</v>
      </c>
      <c r="BV97" s="289">
        <v>0</v>
      </c>
      <c r="BW97" s="289"/>
      <c r="BX97" s="289"/>
      <c r="BY97" s="283">
        <v>18</v>
      </c>
      <c r="BZ97" s="287">
        <v>42873</v>
      </c>
      <c r="CA97" s="287" t="s">
        <v>47</v>
      </c>
      <c r="CB97" s="282">
        <f>IF(H97&gt;0,H97,"")</f>
        <v>15</v>
      </c>
      <c r="CC97" s="282">
        <f>IF(N97&gt;0,N97,"")</f>
        <v>15</v>
      </c>
      <c r="CD97" s="282">
        <f>IF(T97&gt;0,T97,"")</f>
        <v>12</v>
      </c>
      <c r="CE97" s="282" t="str">
        <f>IF(Z97&gt;0,Z97,"")</f>
        <v/>
      </c>
      <c r="CF97" s="282" t="str">
        <f>IF(AF97&gt;0,AF97,"")</f>
        <v/>
      </c>
      <c r="CG97" s="282" t="str">
        <f>IF(AL97&gt;0,AL97,"")</f>
        <v/>
      </c>
      <c r="CH97" s="282" t="str">
        <f>IF(AR97&gt;0,AR97,"")</f>
        <v/>
      </c>
      <c r="CI97" s="282">
        <v>12</v>
      </c>
      <c r="CJ97" s="287" t="s">
        <v>47</v>
      </c>
      <c r="CK97" s="282">
        <v>1</v>
      </c>
      <c r="CL97" s="302">
        <v>42875</v>
      </c>
      <c r="CN97" s="298" t="s">
        <v>182</v>
      </c>
    </row>
    <row r="98" spans="1:92" ht="14.4" hidden="1" x14ac:dyDescent="0.3">
      <c r="A98" s="284">
        <v>130</v>
      </c>
      <c r="B98" s="319" t="s">
        <v>181</v>
      </c>
      <c r="C98" s="289">
        <v>1</v>
      </c>
      <c r="D98" s="111">
        <f>IF(C98=1,1,0)</f>
        <v>1</v>
      </c>
      <c r="E98" s="295" t="s">
        <v>90</v>
      </c>
      <c r="F98">
        <v>3</v>
      </c>
      <c r="G98" s="318">
        <v>42870</v>
      </c>
      <c r="H98">
        <v>40</v>
      </c>
      <c r="I98" s="304">
        <v>0</v>
      </c>
      <c r="M98" s="292">
        <v>42868</v>
      </c>
      <c r="N98">
        <v>35</v>
      </c>
      <c r="O98" s="273">
        <v>0</v>
      </c>
      <c r="Q98"/>
      <c r="S98" s="292">
        <v>42871</v>
      </c>
      <c r="T98" s="300">
        <v>40</v>
      </c>
      <c r="U98" s="273">
        <v>0</v>
      </c>
      <c r="W98"/>
      <c r="Y98" s="292">
        <v>42872</v>
      </c>
      <c r="Z98">
        <v>38</v>
      </c>
      <c r="AA98" s="212">
        <v>0</v>
      </c>
      <c r="AG98" s="212"/>
      <c r="AU98" s="141">
        <v>1</v>
      </c>
      <c r="AV98" s="153">
        <f>MAX(F98,L98,R98,X98,AD98,AJ98,AP98)</f>
        <v>3</v>
      </c>
      <c r="AW98" s="153" t="b">
        <f>AU98=AV98</f>
        <v>0</v>
      </c>
      <c r="AX98" s="295">
        <v>2.34</v>
      </c>
      <c r="AY98" s="289">
        <v>2.34</v>
      </c>
      <c r="AZ98" s="289">
        <v>2.34</v>
      </c>
      <c r="BD98" s="129">
        <f>67.544*AX98+88.788</f>
        <v>246.84096</v>
      </c>
      <c r="BE98" s="129">
        <f>67.544*AY98+88.788</f>
        <v>246.84096</v>
      </c>
      <c r="BF98" s="129">
        <f>67.544*AZ98+88.788</f>
        <v>246.84096</v>
      </c>
      <c r="BG98" s="153"/>
      <c r="BH98" s="290"/>
      <c r="BI98" s="153"/>
      <c r="BJ98" s="153" t="str">
        <f>IF(AND(ISBLANK(AX98),ISBLANK(BD98)),"NA",IF(ISBLANK(AX98),"h",IF(ISBLANK(BD98),"diam","both")))</f>
        <v>both</v>
      </c>
      <c r="BK98" s="153" t="str">
        <f>IF(AND(ISBLANK(AY98),ISBLANK(BE98)),"NA",IF(ISBLANK(AY98),"h",IF(ISBLANK(BE98),"diam","both")))</f>
        <v>both</v>
      </c>
      <c r="BL98" s="153" t="str">
        <f>IF(AND(ISBLANK(AZ98),ISBLANK(BF98)),"NA",IF(ISBLANK(AZ98),"h",IF(ISBLANK(BF98),"diam","both")))</f>
        <v>both</v>
      </c>
      <c r="BM98" s="153" t="str">
        <f>IF(AND(ISBLANK(BA98),ISBLANK(BG98)),"NA",IF(ISBLANK(BA98),"h",IF(ISBLANK(BG98),"diam","both")))</f>
        <v>NA</v>
      </c>
      <c r="BN98" s="153" t="str">
        <f>IF(AND(ISBLANK(BB98),ISBLANK(BH98)),"NA",IF(ISBLANK(BB98),"h",IF(ISBLANK(BH98),"diam","both")))</f>
        <v>NA</v>
      </c>
      <c r="BO98" s="153" t="str">
        <f>IF(ISBLANK(BC98),"NA","diam")</f>
        <v>NA</v>
      </c>
      <c r="BP98" s="153">
        <f>BD98*PI()*((AX98/2)^2)+BE98*PI()*((AY98/2)^2)+BF98*PI()*((AZ98/2)^2)+BG98*PI()*((BA98/2)^2)+BH98*PI()*((BB98/2)^2)+BI98*PI()*((BC98/2)^2)</f>
        <v>3184.6380349201377</v>
      </c>
      <c r="BQ98" s="153" t="s">
        <v>77</v>
      </c>
      <c r="BR98" s="153" t="s">
        <v>224</v>
      </c>
      <c r="BS98" s="114">
        <v>0</v>
      </c>
      <c r="BT98" s="289">
        <v>0</v>
      </c>
      <c r="BU98" s="289">
        <v>0</v>
      </c>
      <c r="BV98" s="289">
        <v>0</v>
      </c>
      <c r="BY98" s="283">
        <v>17</v>
      </c>
      <c r="BZ98" s="287">
        <v>42872</v>
      </c>
      <c r="CA98" s="287" t="s">
        <v>47</v>
      </c>
      <c r="CB98" s="282">
        <f>IF(H98&gt;0,H98,"")</f>
        <v>40</v>
      </c>
      <c r="CC98" s="282">
        <f>IF(N98&gt;0,N98,"")</f>
        <v>35</v>
      </c>
      <c r="CD98" s="282">
        <f>IF(T98&gt;0,T98,"")</f>
        <v>40</v>
      </c>
      <c r="CE98" s="282">
        <f>IF(Z98&gt;0,Z98,"")</f>
        <v>38</v>
      </c>
      <c r="CF98" s="282" t="str">
        <f>IF(AF98&gt;0,AF98,"")</f>
        <v/>
      </c>
      <c r="CG98" s="282" t="str">
        <f>IF(AL98&gt;0,AL98,"")</f>
        <v/>
      </c>
      <c r="CH98" s="282" t="str">
        <f>IF(AR98&gt;0,AR98,"")</f>
        <v/>
      </c>
      <c r="CI98" s="282">
        <v>38</v>
      </c>
      <c r="CJ98" s="287" t="s">
        <v>47</v>
      </c>
      <c r="CK98" s="282">
        <v>1</v>
      </c>
      <c r="CL98" s="302">
        <v>42875</v>
      </c>
      <c r="CN98" s="298" t="s">
        <v>182</v>
      </c>
    </row>
    <row r="99" spans="1:92" ht="14.4" hidden="1" x14ac:dyDescent="0.3">
      <c r="A99" s="341">
        <v>131</v>
      </c>
      <c r="B99" s="319" t="s">
        <v>181</v>
      </c>
      <c r="C99" s="289">
        <v>1</v>
      </c>
      <c r="D99" s="111">
        <f>IF(C99=1,1,0)</f>
        <v>1</v>
      </c>
      <c r="E99" s="295" t="s">
        <v>90</v>
      </c>
      <c r="F99">
        <v>2</v>
      </c>
      <c r="G99" s="292">
        <v>42866</v>
      </c>
      <c r="H99">
        <v>12</v>
      </c>
      <c r="I99" s="273">
        <v>0</v>
      </c>
      <c r="M99" s="292">
        <v>42868</v>
      </c>
      <c r="N99">
        <v>9</v>
      </c>
      <c r="O99" s="273">
        <v>0</v>
      </c>
      <c r="Q99"/>
      <c r="S99" s="292">
        <v>42869</v>
      </c>
      <c r="T99">
        <v>13</v>
      </c>
      <c r="U99" s="273">
        <v>0</v>
      </c>
      <c r="W99"/>
      <c r="Y99" s="292">
        <v>42871</v>
      </c>
      <c r="Z99">
        <v>10</v>
      </c>
      <c r="AA99" s="212">
        <v>1</v>
      </c>
      <c r="AG99" s="212"/>
      <c r="AV99" s="153">
        <f>MAX(F99,L99,R99,X99,AD99,AJ99,AP99)</f>
        <v>2</v>
      </c>
      <c r="AW99" s="153" t="b">
        <f>AU99=AV99</f>
        <v>0</v>
      </c>
      <c r="BD99" s="153"/>
      <c r="BE99" s="153"/>
      <c r="BF99" s="153"/>
      <c r="BG99" s="153"/>
      <c r="BH99" s="290"/>
      <c r="BI99" s="153"/>
      <c r="BJ99" s="153" t="str">
        <f>IF(AND(ISBLANK(AX99),ISBLANK(BD99)),"NA",IF(ISBLANK(AX99),"h",IF(ISBLANK(BD99),"diam","both")))</f>
        <v>NA</v>
      </c>
      <c r="BK99" s="153" t="str">
        <f>IF(AND(ISBLANK(AY99),ISBLANK(BE99)),"NA",IF(ISBLANK(AY99),"h",IF(ISBLANK(BE99),"diam","both")))</f>
        <v>NA</v>
      </c>
      <c r="BL99" s="153" t="str">
        <f>IF(AND(ISBLANK(AZ99),ISBLANK(BF99)),"NA",IF(ISBLANK(AZ99),"h",IF(ISBLANK(BF99),"diam","both")))</f>
        <v>NA</v>
      </c>
      <c r="BM99" s="153" t="str">
        <f>IF(AND(ISBLANK(BA99),ISBLANK(BG99)),"NA",IF(ISBLANK(BA99),"h",IF(ISBLANK(BG99),"diam","both")))</f>
        <v>NA</v>
      </c>
      <c r="BN99" s="153" t="str">
        <f>IF(AND(ISBLANK(BB99),ISBLANK(BH99)),"NA",IF(ISBLANK(BB99),"h",IF(ISBLANK(BH99),"diam","both")))</f>
        <v>NA</v>
      </c>
      <c r="BO99" s="153" t="str">
        <f>IF(ISBLANK(BC99),"NA","diam")</f>
        <v>NA</v>
      </c>
      <c r="BP99" s="153" t="s">
        <v>58</v>
      </c>
      <c r="BQ99" s="153" t="s">
        <v>108</v>
      </c>
      <c r="BT99" s="289">
        <v>0</v>
      </c>
      <c r="BU99" s="289">
        <v>0</v>
      </c>
      <c r="BV99" s="289">
        <v>0</v>
      </c>
      <c r="BY99" s="288">
        <v>42871</v>
      </c>
      <c r="BZ99" s="287">
        <v>42871</v>
      </c>
      <c r="CA99" s="287" t="s">
        <v>47</v>
      </c>
      <c r="CB99" s="282">
        <f>IF(H99&gt;0,H99,"")</f>
        <v>12</v>
      </c>
      <c r="CC99" s="282">
        <f>IF(N99&gt;0,N99,"")</f>
        <v>9</v>
      </c>
      <c r="CD99" s="282">
        <f>IF(T99&gt;0,T99,"")</f>
        <v>13</v>
      </c>
      <c r="CE99" s="282">
        <f>IF(Z99&gt;0,Z99,"")</f>
        <v>10</v>
      </c>
      <c r="CF99" s="282" t="str">
        <f>IF(AF99&gt;0,AF99,"")</f>
        <v/>
      </c>
      <c r="CG99" s="282" t="str">
        <f>IF(AL99&gt;0,AL99,"")</f>
        <v/>
      </c>
      <c r="CH99" s="282" t="str">
        <f>IF(AR99&gt;0,AR99,"")</f>
        <v/>
      </c>
      <c r="CI99" s="282">
        <v>10</v>
      </c>
      <c r="CJ99" s="287" t="s">
        <v>47</v>
      </c>
      <c r="CK99" s="282">
        <v>1</v>
      </c>
      <c r="CL99" s="302">
        <v>42875</v>
      </c>
      <c r="CM99" s="286" t="s">
        <v>248</v>
      </c>
      <c r="CN99" s="299" t="s">
        <v>255</v>
      </c>
    </row>
    <row r="100" spans="1:92" ht="14.4" hidden="1" x14ac:dyDescent="0.3">
      <c r="A100" s="284">
        <v>132</v>
      </c>
      <c r="B100" s="319" t="s">
        <v>181</v>
      </c>
      <c r="C100" s="289">
        <v>1</v>
      </c>
      <c r="D100" s="111">
        <f>IF(C100=1,1,0)</f>
        <v>1</v>
      </c>
      <c r="E100" s="295" t="s">
        <v>90</v>
      </c>
      <c r="F100">
        <v>1</v>
      </c>
      <c r="G100" s="292">
        <v>42875</v>
      </c>
      <c r="H100">
        <v>7</v>
      </c>
      <c r="I100" s="273">
        <v>0</v>
      </c>
      <c r="K100" s="291" t="s">
        <v>190</v>
      </c>
      <c r="L100" s="300">
        <v>1</v>
      </c>
      <c r="M100" s="292">
        <v>42878</v>
      </c>
      <c r="N100" s="300">
        <v>5</v>
      </c>
      <c r="O100" s="340">
        <v>0</v>
      </c>
      <c r="S100" s="292">
        <v>42878</v>
      </c>
      <c r="T100" s="300">
        <v>7</v>
      </c>
      <c r="U100" s="340">
        <v>0</v>
      </c>
      <c r="W100" s="294" t="s">
        <v>181</v>
      </c>
      <c r="Y100" s="292">
        <v>42878</v>
      </c>
      <c r="Z100" s="295">
        <v>5</v>
      </c>
      <c r="AA100" s="273">
        <v>0</v>
      </c>
      <c r="AU100" s="141">
        <v>1</v>
      </c>
      <c r="AV100" s="153">
        <f>MAX(F100,L100,R100,X100,AD100,AJ100,AP100)</f>
        <v>1</v>
      </c>
      <c r="AW100" s="153" t="b">
        <f>AU100=AV100</f>
        <v>1</v>
      </c>
      <c r="AX100" s="295">
        <v>1.79</v>
      </c>
      <c r="BD100" s="129">
        <f>67.544*AX100+88.788</f>
        <v>209.69175999999999</v>
      </c>
      <c r="BE100" s="153"/>
      <c r="BF100" s="153"/>
      <c r="BG100" s="153"/>
      <c r="BH100" s="290"/>
      <c r="BI100" s="153"/>
      <c r="BJ100" s="153" t="str">
        <f>IF(AND(ISBLANK(AX100),ISBLANK(BD100)),"NA",IF(ISBLANK(AX100),"h",IF(ISBLANK(BD100),"diam","both")))</f>
        <v>both</v>
      </c>
      <c r="BK100" s="153" t="str">
        <f>IF(AND(ISBLANK(AY100),ISBLANK(BE100)),"NA",IF(ISBLANK(AY100),"h",IF(ISBLANK(BE100),"diam","both")))</f>
        <v>NA</v>
      </c>
      <c r="BL100" s="153" t="str">
        <f>IF(AND(ISBLANK(AZ100),ISBLANK(BF100)),"NA",IF(ISBLANK(AZ100),"h",IF(ISBLANK(BF100),"diam","both")))</f>
        <v>NA</v>
      </c>
      <c r="BM100" s="153" t="str">
        <f>IF(AND(ISBLANK(BA100),ISBLANK(BG100)),"NA",IF(ISBLANK(BA100),"h",IF(ISBLANK(BG100),"diam","both")))</f>
        <v>NA</v>
      </c>
      <c r="BN100" s="153" t="str">
        <f>IF(AND(ISBLANK(BB100),ISBLANK(BH100)),"NA",IF(ISBLANK(BB100),"h",IF(ISBLANK(BH100),"diam","both")))</f>
        <v>NA</v>
      </c>
      <c r="BO100" s="153" t="str">
        <f>IF(ISBLANK(BC100),"NA","diam")</f>
        <v>NA</v>
      </c>
      <c r="BP100" s="153">
        <f>BD100*PI()*((AX100/2)^2)+BE100*PI()*((AY100/2)^2)+BF100*PI()*((AZ100/2)^2)+BG100*PI()*((BA100/2)^2)+BH100*PI()*((BB100/2)^2)+BI100*PI()*((BC100/2)^2)</f>
        <v>527.68810943250389</v>
      </c>
      <c r="BQ100" s="153" t="str">
        <f>IF(AW100=TRUE,"ok","")</f>
        <v>ok</v>
      </c>
      <c r="BS100" s="300">
        <v>0</v>
      </c>
      <c r="BT100" s="289">
        <v>0</v>
      </c>
      <c r="BU100" s="289">
        <v>0</v>
      </c>
      <c r="BV100" s="289">
        <v>0</v>
      </c>
      <c r="BW100" s="289"/>
      <c r="BX100" s="289"/>
      <c r="BY100" s="283">
        <v>23</v>
      </c>
      <c r="BZ100" s="287">
        <v>42878</v>
      </c>
      <c r="CA100" s="287" t="s">
        <v>47</v>
      </c>
      <c r="CB100" s="282">
        <f>IF(H100&gt;0,H100,"")</f>
        <v>7</v>
      </c>
      <c r="CC100" s="282">
        <f>IF(N100&gt;0,N100,"")</f>
        <v>5</v>
      </c>
      <c r="CD100" s="282">
        <f>IF(T100&gt;0,T100,"")</f>
        <v>7</v>
      </c>
      <c r="CE100" s="282">
        <f>IF(Z100&gt;0,Z100,"")</f>
        <v>5</v>
      </c>
      <c r="CF100" s="282" t="str">
        <f>IF(AF100&gt;0,AF100,"")</f>
        <v/>
      </c>
      <c r="CG100" s="282" t="str">
        <f>IF(AL100&gt;0,AL100,"")</f>
        <v/>
      </c>
      <c r="CH100" s="282" t="str">
        <f>IF(AR100&gt;0,AR100,"")</f>
        <v/>
      </c>
      <c r="CI100" s="282">
        <v>5</v>
      </c>
      <c r="CJ100" s="287" t="s">
        <v>47</v>
      </c>
      <c r="CK100" s="282">
        <v>1</v>
      </c>
      <c r="CL100" s="302">
        <v>42875</v>
      </c>
      <c r="CM100" s="286" t="s">
        <v>254</v>
      </c>
      <c r="CN100" s="298" t="s">
        <v>182</v>
      </c>
    </row>
    <row r="101" spans="1:92" ht="14.4" hidden="1" x14ac:dyDescent="0.3">
      <c r="A101" s="284">
        <v>133</v>
      </c>
      <c r="B101" s="319" t="s">
        <v>181</v>
      </c>
      <c r="C101" s="289">
        <v>1</v>
      </c>
      <c r="D101" s="111">
        <f>IF(C101=1,1,0)</f>
        <v>1</v>
      </c>
      <c r="E101" s="295" t="s">
        <v>181</v>
      </c>
      <c r="F101">
        <v>2</v>
      </c>
      <c r="G101" s="292">
        <v>42870</v>
      </c>
      <c r="H101">
        <v>25</v>
      </c>
      <c r="I101" s="273">
        <v>0</v>
      </c>
      <c r="M101" s="292">
        <v>42866</v>
      </c>
      <c r="N101" s="300">
        <v>17</v>
      </c>
      <c r="O101" s="273">
        <v>0</v>
      </c>
      <c r="S101" s="292">
        <v>42869</v>
      </c>
      <c r="T101" s="300">
        <v>20</v>
      </c>
      <c r="U101" s="273">
        <v>0</v>
      </c>
      <c r="Y101" s="292">
        <v>42870</v>
      </c>
      <c r="Z101" s="300">
        <v>27</v>
      </c>
      <c r="AA101" s="273">
        <v>1</v>
      </c>
      <c r="AU101" s="141">
        <v>2</v>
      </c>
      <c r="AV101" s="153">
        <f>MAX(F101,L101,R101,X101,AD101,AJ101,AP101)</f>
        <v>2</v>
      </c>
      <c r="AW101" s="153" t="b">
        <f>AU101=AV101</f>
        <v>1</v>
      </c>
      <c r="AX101" s="295">
        <v>2.69</v>
      </c>
      <c r="AY101" s="291">
        <v>2.13</v>
      </c>
      <c r="BD101" s="129">
        <f>67.544*AX101+88.788</f>
        <v>270.48136</v>
      </c>
      <c r="BE101" s="129">
        <f>67.544*AY101+88.788</f>
        <v>232.65672000000001</v>
      </c>
      <c r="BF101" s="153"/>
      <c r="BG101" s="153"/>
      <c r="BH101" s="290"/>
      <c r="BI101" s="153"/>
      <c r="BJ101" s="153" t="str">
        <f>IF(AND(ISBLANK(AX101),ISBLANK(BD101)),"NA",IF(ISBLANK(AX101),"h",IF(ISBLANK(BD101),"diam","both")))</f>
        <v>both</v>
      </c>
      <c r="BK101" s="153" t="str">
        <f>IF(AND(ISBLANK(AY101),ISBLANK(BE101)),"NA",IF(ISBLANK(AY101),"h",IF(ISBLANK(BE101),"diam","both")))</f>
        <v>both</v>
      </c>
      <c r="BL101" s="153" t="str">
        <f>IF(AND(ISBLANK(AZ101),ISBLANK(BF101)),"NA",IF(ISBLANK(AZ101),"h",IF(ISBLANK(BF101),"diam","both")))</f>
        <v>NA</v>
      </c>
      <c r="BM101" s="153" t="str">
        <f>IF(AND(ISBLANK(BA101),ISBLANK(BG101)),"NA",IF(ISBLANK(BA101),"h",IF(ISBLANK(BG101),"diam","both")))</f>
        <v>NA</v>
      </c>
      <c r="BN101" s="153" t="str">
        <f>IF(AND(ISBLANK(BB101),ISBLANK(BH101)),"NA",IF(ISBLANK(BB101),"h",IF(ISBLANK(BH101),"diam","both")))</f>
        <v>NA</v>
      </c>
      <c r="BO101" s="153" t="str">
        <f>IF(ISBLANK(BC101),"NA","diam")</f>
        <v>NA</v>
      </c>
      <c r="BP101" s="153">
        <f>BD101*PI()*((AX101/2)^2)+BE101*PI()*((AY101/2)^2)+BF101*PI()*((AZ101/2)^2)+BG101*PI()*((BA101/2)^2)+BH101*PI()*((BB101/2)^2)+BI101*PI()*((BC101/2)^2)</f>
        <v>2366.2243719351836</v>
      </c>
      <c r="BQ101" s="153" t="str">
        <f>IF(AW101=TRUE,"ok","")</f>
        <v>ok</v>
      </c>
      <c r="BS101" s="300">
        <v>0</v>
      </c>
      <c r="BT101" s="289">
        <v>0</v>
      </c>
      <c r="BU101" s="289">
        <v>0</v>
      </c>
      <c r="BV101" s="289">
        <v>0</v>
      </c>
      <c r="BW101" s="289"/>
      <c r="BX101" s="289"/>
      <c r="BY101" s="288">
        <v>42870</v>
      </c>
      <c r="BZ101" s="287">
        <v>42870</v>
      </c>
      <c r="CA101" s="287" t="s">
        <v>47</v>
      </c>
      <c r="CB101" s="282">
        <f>IF(H101&gt;0,H101,"")</f>
        <v>25</v>
      </c>
      <c r="CC101" s="282">
        <f>IF(N101&gt;0,N101,"")</f>
        <v>17</v>
      </c>
      <c r="CD101" s="282">
        <f>IF(T101&gt;0,T101,"")</f>
        <v>20</v>
      </c>
      <c r="CE101" s="282">
        <f>IF(Z101&gt;0,Z101,"")</f>
        <v>27</v>
      </c>
      <c r="CF101" s="282" t="str">
        <f>IF(AF101&gt;0,AF101,"")</f>
        <v/>
      </c>
      <c r="CG101" s="282" t="str">
        <f>IF(AL101&gt;0,AL101,"")</f>
        <v/>
      </c>
      <c r="CH101" s="282" t="str">
        <f>IF(AR101&gt;0,AR101,"")</f>
        <v/>
      </c>
      <c r="CI101" s="282">
        <v>27</v>
      </c>
      <c r="CJ101" s="287" t="s">
        <v>47</v>
      </c>
      <c r="CK101" s="282">
        <v>1</v>
      </c>
      <c r="CL101" s="302">
        <v>42875</v>
      </c>
      <c r="CN101" s="298" t="s">
        <v>182</v>
      </c>
    </row>
    <row r="102" spans="1:92" ht="14.4" hidden="1" x14ac:dyDescent="0.3">
      <c r="A102" s="284">
        <v>134</v>
      </c>
      <c r="B102" s="317" t="s">
        <v>181</v>
      </c>
      <c r="C102" s="289">
        <v>1</v>
      </c>
      <c r="D102" s="111">
        <f>IF(C102=1,1,0)</f>
        <v>1</v>
      </c>
      <c r="E102" s="295" t="s">
        <v>90</v>
      </c>
      <c r="F102">
        <v>1</v>
      </c>
      <c r="G102" s="292">
        <v>42870</v>
      </c>
      <c r="H102">
        <v>6</v>
      </c>
      <c r="I102" s="273">
        <v>0</v>
      </c>
      <c r="M102" s="292">
        <v>42867</v>
      </c>
      <c r="N102">
        <v>12</v>
      </c>
      <c r="O102" s="273">
        <v>0</v>
      </c>
      <c r="S102" s="292">
        <v>42869</v>
      </c>
      <c r="T102">
        <v>11</v>
      </c>
      <c r="U102" s="273">
        <v>0</v>
      </c>
      <c r="Y102" s="292">
        <v>42872</v>
      </c>
      <c r="Z102">
        <v>13</v>
      </c>
      <c r="AA102" s="273">
        <v>0</v>
      </c>
      <c r="AU102" s="141">
        <v>1</v>
      </c>
      <c r="AV102" s="153">
        <f>MAX(F102,L102,R102,X102,AD102,AJ102,AP102)</f>
        <v>1</v>
      </c>
      <c r="AW102" s="153" t="b">
        <f>AU102=AV102</f>
        <v>1</v>
      </c>
      <c r="AX102" s="295">
        <v>2.52</v>
      </c>
      <c r="BD102" s="129">
        <f>67.544*AX102+88.788</f>
        <v>258.99887999999999</v>
      </c>
      <c r="BE102" s="153"/>
      <c r="BF102" s="153"/>
      <c r="BG102" s="153"/>
      <c r="BH102" s="290"/>
      <c r="BI102" s="153"/>
      <c r="BJ102" s="153" t="str">
        <f>IF(AND(ISBLANK(AX102),ISBLANK(BD102)),"NA",IF(ISBLANK(AX102),"h",IF(ISBLANK(BD102),"diam","both")))</f>
        <v>both</v>
      </c>
      <c r="BK102" s="153" t="str">
        <f>IF(AND(ISBLANK(AY102),ISBLANK(BE102)),"NA",IF(ISBLANK(AY102),"h",IF(ISBLANK(BE102),"diam","both")))</f>
        <v>NA</v>
      </c>
      <c r="BL102" s="153" t="str">
        <f>IF(AND(ISBLANK(AZ102),ISBLANK(BF102)),"NA",IF(ISBLANK(AZ102),"h",IF(ISBLANK(BF102),"diam","both")))</f>
        <v>NA</v>
      </c>
      <c r="BM102" s="153" t="str">
        <f>IF(AND(ISBLANK(BA102),ISBLANK(BG102)),"NA",IF(ISBLANK(BA102),"h",IF(ISBLANK(BG102),"diam","both")))</f>
        <v>NA</v>
      </c>
      <c r="BN102" s="153" t="str">
        <f>IF(AND(ISBLANK(BB102),ISBLANK(BH102)),"NA",IF(ISBLANK(BB102),"h",IF(ISBLANK(BH102),"diam","both")))</f>
        <v>NA</v>
      </c>
      <c r="BO102" s="153" t="str">
        <f>IF(ISBLANK(BC102),"NA","diam")</f>
        <v>NA</v>
      </c>
      <c r="BP102" s="153">
        <f>BD102*PI()*((AX102/2)^2)+BE102*PI()*((AY102/2)^2)+BF102*PI()*((AZ102/2)^2)+BG102*PI()*((BA102/2)^2)+BH102*PI()*((BB102/2)^2)+BI102*PI()*((BC102/2)^2)</f>
        <v>1291.780870577745</v>
      </c>
      <c r="BQ102" s="153" t="str">
        <f>IF(AW102=TRUE,"ok","")</f>
        <v>ok</v>
      </c>
      <c r="BS102" s="300">
        <v>0</v>
      </c>
      <c r="BT102" s="289">
        <v>0</v>
      </c>
      <c r="BU102" s="289">
        <v>0</v>
      </c>
      <c r="BV102" s="289">
        <v>0</v>
      </c>
      <c r="BW102" s="289"/>
      <c r="BX102" s="289"/>
      <c r="BY102" s="283">
        <v>17</v>
      </c>
      <c r="BZ102" s="287">
        <v>42872</v>
      </c>
      <c r="CA102" s="287" t="s">
        <v>47</v>
      </c>
      <c r="CB102" s="282">
        <f>IF(H102&gt;0,H102,"")</f>
        <v>6</v>
      </c>
      <c r="CC102" s="282">
        <f>IF(N102&gt;0,N102,"")</f>
        <v>12</v>
      </c>
      <c r="CD102" s="282">
        <f>IF(T102&gt;0,T102,"")</f>
        <v>11</v>
      </c>
      <c r="CE102" s="282">
        <f>IF(Z102&gt;0,Z102,"")</f>
        <v>13</v>
      </c>
      <c r="CF102" s="282" t="str">
        <f>IF(AF102&gt;0,AF102,"")</f>
        <v/>
      </c>
      <c r="CG102" s="282" t="str">
        <f>IF(AL102&gt;0,AL102,"")</f>
        <v/>
      </c>
      <c r="CH102" s="282" t="str">
        <f>IF(AR102&gt;0,AR102,"")</f>
        <v/>
      </c>
      <c r="CI102" s="282">
        <v>13</v>
      </c>
      <c r="CJ102" s="287" t="s">
        <v>47</v>
      </c>
      <c r="CK102" s="282">
        <v>1</v>
      </c>
      <c r="CL102" s="302">
        <v>42875</v>
      </c>
      <c r="CN102" s="279" t="s">
        <v>182</v>
      </c>
    </row>
    <row r="103" spans="1:92" ht="14.4" hidden="1" x14ac:dyDescent="0.3">
      <c r="A103" s="284">
        <v>135</v>
      </c>
      <c r="B103" s="285" t="s">
        <v>90</v>
      </c>
      <c r="C103" s="153">
        <v>0</v>
      </c>
      <c r="D103" s="111">
        <f>IF(C103=1,1,0)</f>
        <v>0</v>
      </c>
      <c r="E103" s="300" t="s">
        <v>90</v>
      </c>
      <c r="H103" s="273"/>
      <c r="M103" t="s">
        <v>90</v>
      </c>
      <c r="N103" s="273"/>
      <c r="Q103" s="114" t="s">
        <v>90</v>
      </c>
      <c r="T103" s="273"/>
      <c r="W103" s="114" t="s">
        <v>90</v>
      </c>
      <c r="AV103" s="153">
        <f>MAX(F103,L103,R103,X103,AD103,AJ103,AP103)</f>
        <v>0</v>
      </c>
      <c r="AW103" s="153" t="b">
        <f>AU103=AV103</f>
        <v>1</v>
      </c>
      <c r="BD103" s="153"/>
      <c r="BE103" s="153"/>
      <c r="BF103" s="153"/>
      <c r="BG103" s="153"/>
      <c r="BH103" s="290"/>
      <c r="BI103" s="153"/>
      <c r="BJ103" s="153" t="str">
        <f>IF(AND(ISBLANK(AX103),ISBLANK(BD103)),"NA",IF(ISBLANK(AX103),"h",IF(ISBLANK(BD103),"diam","both")))</f>
        <v>NA</v>
      </c>
      <c r="BK103" s="153" t="str">
        <f>IF(AND(ISBLANK(AY103),ISBLANK(BE103)),"NA",IF(ISBLANK(AY103),"h",IF(ISBLANK(BE103),"diam","both")))</f>
        <v>NA</v>
      </c>
      <c r="BL103" s="153" t="str">
        <f>IF(AND(ISBLANK(AZ103),ISBLANK(BF103)),"NA",IF(ISBLANK(AZ103),"h",IF(ISBLANK(BF103),"diam","both")))</f>
        <v>NA</v>
      </c>
      <c r="BM103" s="153" t="str">
        <f>IF(AND(ISBLANK(BA103),ISBLANK(BG103)),"NA",IF(ISBLANK(BA103),"h",IF(ISBLANK(BG103),"diam","both")))</f>
        <v>NA</v>
      </c>
      <c r="BN103" s="153" t="str">
        <f>IF(AND(ISBLANK(BB103),ISBLANK(BH103)),"NA",IF(ISBLANK(BB103),"h",IF(ISBLANK(BH103),"diam","both")))</f>
        <v>NA</v>
      </c>
      <c r="BO103" s="153" t="str">
        <f>IF(ISBLANK(BC103),"NA","diam")</f>
        <v>NA</v>
      </c>
      <c r="BP103" s="153" t="s">
        <v>58</v>
      </c>
      <c r="BQ103" s="153" t="s">
        <v>58</v>
      </c>
      <c r="BT103" s="289">
        <v>0</v>
      </c>
      <c r="BU103" s="289">
        <v>0</v>
      </c>
      <c r="BV103" s="289">
        <v>0</v>
      </c>
      <c r="BZ103" s="153" t="s">
        <v>58</v>
      </c>
      <c r="CA103" s="153" t="s">
        <v>58</v>
      </c>
      <c r="CB103" s="282" t="str">
        <f>IF(H103&gt;0,H103,"")</f>
        <v/>
      </c>
      <c r="CC103" s="282" t="str">
        <f>IF(N103&gt;0,N103,"")</f>
        <v/>
      </c>
      <c r="CD103" s="282" t="str">
        <f>IF(T103&gt;0,T103,"")</f>
        <v/>
      </c>
      <c r="CE103" s="282" t="str">
        <f>IF(Z103&gt;0,Z103,"")</f>
        <v/>
      </c>
      <c r="CF103" s="282" t="str">
        <f>IF(AF103&gt;0,AF103,"")</f>
        <v/>
      </c>
      <c r="CG103" s="282" t="str">
        <f>IF(AL103&gt;0,AL103,"")</f>
        <v/>
      </c>
      <c r="CH103" s="282" t="str">
        <f>IF(AR103&gt;0,AR103,"")</f>
        <v/>
      </c>
      <c r="CI103" s="282" t="s">
        <v>58</v>
      </c>
      <c r="CJ103" s="153" t="s">
        <v>58</v>
      </c>
      <c r="CK103" s="282" t="s">
        <v>58</v>
      </c>
      <c r="CN103" s="299" t="s">
        <v>90</v>
      </c>
    </row>
    <row r="104" spans="1:92" ht="14.4" hidden="1" x14ac:dyDescent="0.3">
      <c r="A104" s="284">
        <v>136</v>
      </c>
      <c r="B104" s="296" t="s">
        <v>90</v>
      </c>
      <c r="C104" s="153">
        <v>0</v>
      </c>
      <c r="D104" s="111">
        <f>IF(C104=1,1,0)</f>
        <v>0</v>
      </c>
      <c r="E104" s="291" t="s">
        <v>191</v>
      </c>
      <c r="Q104" s="303" t="s">
        <v>185</v>
      </c>
      <c r="W104" s="303" t="s">
        <v>90</v>
      </c>
      <c r="AC104" s="303"/>
      <c r="AU104" s="141">
        <v>2</v>
      </c>
      <c r="AV104" s="153">
        <f>MAX(F104,L104,R104,X104,AD104,AJ104,AP104)</f>
        <v>0</v>
      </c>
      <c r="AW104" s="153" t="b">
        <f>AU104=AV104</f>
        <v>0</v>
      </c>
      <c r="AX104" s="295">
        <v>1.64</v>
      </c>
      <c r="AY104" s="291">
        <v>1.1299999999999999</v>
      </c>
      <c r="BD104" s="153">
        <v>210</v>
      </c>
      <c r="BE104" s="153">
        <v>180</v>
      </c>
      <c r="BF104" s="153"/>
      <c r="BG104" s="153"/>
      <c r="BH104" s="290"/>
      <c r="BI104" s="153"/>
      <c r="BJ104" s="153" t="str">
        <f>IF(AND(ISBLANK(AX104),ISBLANK(BD104)),"NA",IF(ISBLANK(AX104),"h",IF(ISBLANK(BD104),"diam","both")))</f>
        <v>both</v>
      </c>
      <c r="BK104" s="153" t="str">
        <f>IF(AND(ISBLANK(AY104),ISBLANK(BE104)),"NA",IF(ISBLANK(AY104),"h",IF(ISBLANK(BE104),"diam","both")))</f>
        <v>both</v>
      </c>
      <c r="BL104" s="153" t="str">
        <f>IF(AND(ISBLANK(AZ104),ISBLANK(BF104)),"NA",IF(ISBLANK(AZ104),"h",IF(ISBLANK(BF104),"diam","both")))</f>
        <v>NA</v>
      </c>
      <c r="BM104" s="153" t="str">
        <f>IF(AND(ISBLANK(BA104),ISBLANK(BG104)),"NA",IF(ISBLANK(BA104),"h",IF(ISBLANK(BG104),"diam","both")))</f>
        <v>NA</v>
      </c>
      <c r="BN104" s="153" t="str">
        <f>IF(AND(ISBLANK(BB104),ISBLANK(BH104)),"NA",IF(ISBLANK(BB104),"h",IF(ISBLANK(BH104),"diam","both")))</f>
        <v>NA</v>
      </c>
      <c r="BO104" s="153" t="str">
        <f>IF(ISBLANK(BC104),"NA","diam")</f>
        <v>NA</v>
      </c>
      <c r="BP104" s="153">
        <f>BD104*PI()*((AX104/2)^2)+BE104*PI()*((AY104/2)^2)+BF104*PI()*((AZ104/2)^2)+BG104*PI()*((BA104/2)^2)+BH104*PI()*((BB104/2)^2)+BI104*PI()*((BC104/2)^2)</f>
        <v>624.12293372908937</v>
      </c>
      <c r="BQ104" s="153" t="s">
        <v>47</v>
      </c>
      <c r="BS104" s="300">
        <v>0</v>
      </c>
      <c r="BT104" s="289">
        <v>0</v>
      </c>
      <c r="BU104" s="289">
        <v>0</v>
      </c>
      <c r="BV104" s="289">
        <v>0</v>
      </c>
      <c r="BW104" s="289"/>
      <c r="BX104" s="289"/>
      <c r="BZ104" s="153" t="s">
        <v>58</v>
      </c>
      <c r="CA104" s="153" t="s">
        <v>58</v>
      </c>
      <c r="CB104" s="282" t="str">
        <f>IF(H104&gt;0,H104,"")</f>
        <v/>
      </c>
      <c r="CC104" s="282" t="str">
        <f>IF(N104&gt;0,N104,"")</f>
        <v/>
      </c>
      <c r="CD104" s="282" t="str">
        <f>IF(T104&gt;0,T104,"")</f>
        <v/>
      </c>
      <c r="CE104" s="282" t="str">
        <f>IF(Z104&gt;0,Z104,"")</f>
        <v/>
      </c>
      <c r="CF104" s="282" t="str">
        <f>IF(AF104&gt;0,AF104,"")</f>
        <v/>
      </c>
      <c r="CG104" s="282" t="str">
        <f>IF(AL104&gt;0,AL104,"")</f>
        <v/>
      </c>
      <c r="CH104" s="282" t="str">
        <f>IF(AR104&gt;0,AR104,"")</f>
        <v/>
      </c>
      <c r="CI104" s="282" t="s">
        <v>58</v>
      </c>
      <c r="CJ104" s="153" t="s">
        <v>58</v>
      </c>
      <c r="CK104" s="282" t="s">
        <v>58</v>
      </c>
      <c r="CN104" s="299" t="s">
        <v>253</v>
      </c>
    </row>
    <row r="105" spans="1:92" ht="14.4" hidden="1" x14ac:dyDescent="0.3">
      <c r="A105" s="284">
        <v>137</v>
      </c>
      <c r="B105" s="296" t="s">
        <v>90</v>
      </c>
      <c r="C105" s="153">
        <v>0</v>
      </c>
      <c r="D105" s="111">
        <f>IF(C105=1,1,0)</f>
        <v>0</v>
      </c>
      <c r="E105" s="291" t="s">
        <v>90</v>
      </c>
      <c r="Q105" s="291" t="s">
        <v>185</v>
      </c>
      <c r="W105" s="295" t="s">
        <v>90</v>
      </c>
      <c r="AC105" s="295"/>
      <c r="AV105" s="153">
        <f>MAX(F105,L105,R105,X105,AD105,AJ105,AP105)</f>
        <v>0</v>
      </c>
      <c r="AW105" s="153" t="b">
        <f>AU105=AV105</f>
        <v>1</v>
      </c>
      <c r="BD105" s="153"/>
      <c r="BE105" s="153"/>
      <c r="BF105" s="153"/>
      <c r="BG105" s="153"/>
      <c r="BH105" s="290"/>
      <c r="BI105" s="153"/>
      <c r="BJ105" s="153" t="str">
        <f>IF(AND(ISBLANK(AX105),ISBLANK(BD105)),"NA",IF(ISBLANK(AX105),"h",IF(ISBLANK(BD105),"diam","both")))</f>
        <v>NA</v>
      </c>
      <c r="BK105" s="153" t="str">
        <f>IF(AND(ISBLANK(AY105),ISBLANK(BE105)),"NA",IF(ISBLANK(AY105),"h",IF(ISBLANK(BE105),"diam","both")))</f>
        <v>NA</v>
      </c>
      <c r="BL105" s="153" t="str">
        <f>IF(AND(ISBLANK(AZ105),ISBLANK(BF105)),"NA",IF(ISBLANK(AZ105),"h",IF(ISBLANK(BF105),"diam","both")))</f>
        <v>NA</v>
      </c>
      <c r="BM105" s="153" t="str">
        <f>IF(AND(ISBLANK(BA105),ISBLANK(BG105)),"NA",IF(ISBLANK(BA105),"h",IF(ISBLANK(BG105),"diam","both")))</f>
        <v>NA</v>
      </c>
      <c r="BN105" s="153" t="str">
        <f>IF(AND(ISBLANK(BB105),ISBLANK(BH105)),"NA",IF(ISBLANK(BB105),"h",IF(ISBLANK(BH105),"diam","both")))</f>
        <v>NA</v>
      </c>
      <c r="BO105" s="153" t="str">
        <f>IF(ISBLANK(BC105),"NA","diam")</f>
        <v>NA</v>
      </c>
      <c r="BP105" s="153" t="s">
        <v>58</v>
      </c>
      <c r="BQ105" s="153" t="s">
        <v>58</v>
      </c>
      <c r="BT105" s="289">
        <v>0</v>
      </c>
      <c r="BU105" s="289">
        <v>0</v>
      </c>
      <c r="BV105" s="289">
        <v>0</v>
      </c>
      <c r="BZ105" s="153" t="s">
        <v>58</v>
      </c>
      <c r="CA105" s="153" t="s">
        <v>58</v>
      </c>
      <c r="CB105" s="282" t="str">
        <f>IF(H105&gt;0,H105,"")</f>
        <v/>
      </c>
      <c r="CC105" s="282" t="str">
        <f>IF(N105&gt;0,N105,"")</f>
        <v/>
      </c>
      <c r="CD105" s="282" t="str">
        <f>IF(T105&gt;0,T105,"")</f>
        <v/>
      </c>
      <c r="CE105" s="282" t="str">
        <f>IF(Z105&gt;0,Z105,"")</f>
        <v/>
      </c>
      <c r="CF105" s="282" t="str">
        <f>IF(AF105&gt;0,AF105,"")</f>
        <v/>
      </c>
      <c r="CG105" s="282" t="str">
        <f>IF(AL105&gt;0,AL105,"")</f>
        <v/>
      </c>
      <c r="CH105" s="282" t="str">
        <f>IF(AR105&gt;0,AR105,"")</f>
        <v/>
      </c>
      <c r="CI105" s="282" t="s">
        <v>58</v>
      </c>
      <c r="CJ105" s="153" t="s">
        <v>58</v>
      </c>
      <c r="CK105" s="282" t="s">
        <v>58</v>
      </c>
      <c r="CN105" s="299" t="s">
        <v>90</v>
      </c>
    </row>
    <row r="106" spans="1:92" ht="14.4" hidden="1" x14ac:dyDescent="0.3">
      <c r="A106" s="284">
        <v>138</v>
      </c>
      <c r="B106" s="319" t="s">
        <v>199</v>
      </c>
      <c r="C106" s="289">
        <v>0</v>
      </c>
      <c r="D106" s="111">
        <f>IF(C106=1,1,0)</f>
        <v>0</v>
      </c>
      <c r="E106" s="295" t="s">
        <v>191</v>
      </c>
      <c r="F106" s="294">
        <v>1</v>
      </c>
      <c r="K106" s="291" t="s">
        <v>90</v>
      </c>
      <c r="L106" s="294" t="s">
        <v>90</v>
      </c>
      <c r="O106" s="304"/>
      <c r="U106" s="304"/>
      <c r="W106" s="294" t="s">
        <v>252</v>
      </c>
      <c r="X106">
        <v>3</v>
      </c>
      <c r="AC106" s="294" t="s">
        <v>191</v>
      </c>
      <c r="AD106">
        <v>2</v>
      </c>
      <c r="AU106" s="141">
        <v>2</v>
      </c>
      <c r="AV106" s="153">
        <f>MAX(F106,L106,R106,X106,AD106,AJ106,AP106)</f>
        <v>3</v>
      </c>
      <c r="AW106" s="153" t="b">
        <f>AU106=AV106</f>
        <v>0</v>
      </c>
      <c r="AX106" s="295">
        <v>2.29</v>
      </c>
      <c r="AY106" s="295">
        <v>2.54</v>
      </c>
      <c r="AZ106" s="153">
        <f>AVERAGE(AX106:AY106)</f>
        <v>2.415</v>
      </c>
      <c r="BD106" s="129">
        <f>67.544*AX106+88.788</f>
        <v>243.46375999999998</v>
      </c>
      <c r="BE106" s="129">
        <f>67.544*AY106+88.788</f>
        <v>260.34976</v>
      </c>
      <c r="BF106" s="342">
        <f>AVERAGE(BD106:BE106)</f>
        <v>251.90675999999999</v>
      </c>
      <c r="BG106" s="153"/>
      <c r="BH106" s="290"/>
      <c r="BI106" s="153"/>
      <c r="BJ106" s="153" t="str">
        <f>IF(AND(ISBLANK(AX106),ISBLANK(BD106)),"NA",IF(ISBLANK(AX106),"h",IF(ISBLANK(BD106),"diam","both")))</f>
        <v>both</v>
      </c>
      <c r="BK106" s="153" t="str">
        <f>IF(AND(ISBLANK(AY106),ISBLANK(BE106)),"NA",IF(ISBLANK(AY106),"h",IF(ISBLANK(BE106),"diam","both")))</f>
        <v>both</v>
      </c>
      <c r="BL106" s="153" t="str">
        <f>IF(AND(ISBLANK(AZ106),ISBLANK(BF106)),"NA",IF(ISBLANK(AZ106),"h",IF(ISBLANK(BF106),"diam","both")))</f>
        <v>both</v>
      </c>
      <c r="BM106" s="153" t="str">
        <f>IF(AND(ISBLANK(BA106),ISBLANK(BG106)),"NA",IF(ISBLANK(BA106),"h",IF(ISBLANK(BG106),"diam","both")))</f>
        <v>NA</v>
      </c>
      <c r="BN106" s="153" t="str">
        <f>IF(AND(ISBLANK(BB106),ISBLANK(BH106)),"NA",IF(ISBLANK(BB106),"h",IF(ISBLANK(BH106),"diam","both")))</f>
        <v>NA</v>
      </c>
      <c r="BO106" s="153" t="str">
        <f>IF(ISBLANK(BC106),"NA","diam")</f>
        <v>NA</v>
      </c>
      <c r="BP106" s="153">
        <f>BD106*PI()*((AX106/2)^2)+BE106*PI()*((AY106/2)^2)+BF106*PI()*((AZ106/2)^2)+BG106*PI()*((BA106/2)^2)+BH106*PI()*((BB106/2)^2)+BI106*PI()*((BC106/2)^2)</f>
        <v>3475.8563202602509</v>
      </c>
      <c r="BQ106" s="153" t="s">
        <v>77</v>
      </c>
      <c r="BR106" s="153" t="s">
        <v>189</v>
      </c>
      <c r="BS106" s="300">
        <v>0</v>
      </c>
      <c r="BT106" s="289">
        <v>0</v>
      </c>
      <c r="BU106" s="289">
        <v>0</v>
      </c>
      <c r="BV106" s="289">
        <v>0</v>
      </c>
      <c r="BW106" s="289"/>
      <c r="BX106" s="289"/>
      <c r="BZ106" s="153" t="s">
        <v>58</v>
      </c>
      <c r="CA106" s="153" t="s">
        <v>58</v>
      </c>
      <c r="CB106" s="282" t="str">
        <f>IF(H106&gt;0,H106,"")</f>
        <v/>
      </c>
      <c r="CC106" s="282" t="str">
        <f>IF(N106&gt;0,N106,"")</f>
        <v/>
      </c>
      <c r="CD106" s="282" t="str">
        <f>IF(T106&gt;0,T106,"")</f>
        <v/>
      </c>
      <c r="CE106" s="282" t="str">
        <f>IF(Z106&gt;0,Z106,"")</f>
        <v/>
      </c>
      <c r="CF106" s="282" t="str">
        <f>IF(AF106&gt;0,AF106,"")</f>
        <v/>
      </c>
      <c r="CG106" s="282" t="str">
        <f>IF(AL106&gt;0,AL106,"")</f>
        <v/>
      </c>
      <c r="CH106" s="282" t="str">
        <f>IF(AR106&gt;0,AR106,"")</f>
        <v/>
      </c>
      <c r="CI106" s="282" t="s">
        <v>58</v>
      </c>
      <c r="CJ106" s="153" t="s">
        <v>58</v>
      </c>
      <c r="CK106" s="282" t="s">
        <v>58</v>
      </c>
      <c r="CM106" s="286" t="s">
        <v>251</v>
      </c>
      <c r="CN106" s="299" t="s">
        <v>182</v>
      </c>
    </row>
    <row r="107" spans="1:92" ht="14.4" hidden="1" x14ac:dyDescent="0.3">
      <c r="A107" s="284">
        <v>211</v>
      </c>
      <c r="C107" s="153">
        <v>0</v>
      </c>
      <c r="D107" s="111">
        <f>IF(C107=1,1,0)</f>
        <v>0</v>
      </c>
      <c r="E107" s="295" t="s">
        <v>90</v>
      </c>
      <c r="F107" s="294">
        <v>2</v>
      </c>
      <c r="W107" s="293" t="s">
        <v>204</v>
      </c>
      <c r="AU107" s="141">
        <v>2</v>
      </c>
      <c r="AV107" s="153">
        <f>MAX(F107,L107,R107,X107,AD107,AJ107,AP107)</f>
        <v>2</v>
      </c>
      <c r="AW107" s="153" t="b">
        <f>AU107=AV107</f>
        <v>1</v>
      </c>
      <c r="AX107" s="295">
        <v>2.4</v>
      </c>
      <c r="AY107" s="291">
        <v>2.12</v>
      </c>
      <c r="BD107" s="129">
        <f>67.544*AX107+88.788</f>
        <v>250.89359999999999</v>
      </c>
      <c r="BE107" s="129">
        <f>67.544*AY107+88.788</f>
        <v>231.98127999999997</v>
      </c>
      <c r="BF107" s="153"/>
      <c r="BG107" s="153"/>
      <c r="BH107" s="290"/>
      <c r="BI107" s="153"/>
      <c r="BJ107" s="153" t="str">
        <f>IF(AND(ISBLANK(AX107),ISBLANK(BD107)),"NA",IF(ISBLANK(AX107),"h",IF(ISBLANK(BD107),"diam","both")))</f>
        <v>both</v>
      </c>
      <c r="BK107" s="153" t="str">
        <f>IF(AND(ISBLANK(AY107),ISBLANK(BE107)),"NA",IF(ISBLANK(AY107),"h",IF(ISBLANK(BE107),"diam","both")))</f>
        <v>both</v>
      </c>
      <c r="BL107" s="153" t="str">
        <f>IF(AND(ISBLANK(AZ107),ISBLANK(BF107)),"NA",IF(ISBLANK(AZ107),"h",IF(ISBLANK(BF107),"diam","both")))</f>
        <v>NA</v>
      </c>
      <c r="BM107" s="153" t="str">
        <f>IF(AND(ISBLANK(BA107),ISBLANK(BG107)),"NA",IF(ISBLANK(BA107),"h",IF(ISBLANK(BG107),"diam","both")))</f>
        <v>NA</v>
      </c>
      <c r="BN107" s="153" t="str">
        <f>IF(AND(ISBLANK(BB107),ISBLANK(BH107)),"NA",IF(ISBLANK(BB107),"h",IF(ISBLANK(BH107),"diam","both")))</f>
        <v>NA</v>
      </c>
      <c r="BO107" s="153" t="str">
        <f>IF(ISBLANK(BC107),"NA","diam")</f>
        <v>NA</v>
      </c>
      <c r="BP107" s="153">
        <f>BD107*PI()*((AX107/2)^2)+BE107*PI()*((AY107/2)^2)+BF107*PI()*((AZ107/2)^2)+BG107*PI()*((BA107/2)^2)+BH107*PI()*((BB107/2)^2)+BI107*PI()*((BC107/2)^2)</f>
        <v>1953.885120140108</v>
      </c>
      <c r="BQ107" s="153" t="str">
        <f>IF(AW107=TRUE,"ok","")</f>
        <v>ok</v>
      </c>
      <c r="BS107" s="300">
        <v>0</v>
      </c>
      <c r="BT107" s="289">
        <v>0</v>
      </c>
      <c r="BU107" s="289">
        <v>0</v>
      </c>
      <c r="BV107" s="289">
        <v>0</v>
      </c>
      <c r="BW107" s="289"/>
      <c r="BX107" s="289"/>
      <c r="BZ107" s="153" t="s">
        <v>58</v>
      </c>
      <c r="CA107" s="153" t="s">
        <v>58</v>
      </c>
      <c r="CB107" s="282" t="str">
        <f>IF(H107&gt;0,H107,"")</f>
        <v/>
      </c>
      <c r="CC107" s="282" t="str">
        <f>IF(N107&gt;0,N107,"")</f>
        <v/>
      </c>
      <c r="CD107" s="282" t="str">
        <f>IF(T107&gt;0,T107,"")</f>
        <v/>
      </c>
      <c r="CE107" s="282" t="str">
        <f>IF(Z107&gt;0,Z107,"")</f>
        <v/>
      </c>
      <c r="CF107" s="282" t="str">
        <f>IF(AF107&gt;0,AF107,"")</f>
        <v/>
      </c>
      <c r="CG107" s="282" t="str">
        <f>IF(AL107&gt;0,AL107,"")</f>
        <v/>
      </c>
      <c r="CH107" s="282" t="str">
        <f>IF(AR107&gt;0,AR107,"")</f>
        <v/>
      </c>
      <c r="CI107" s="282" t="s">
        <v>58</v>
      </c>
      <c r="CJ107" s="153" t="s">
        <v>58</v>
      </c>
      <c r="CK107" s="282" t="s">
        <v>58</v>
      </c>
      <c r="CL107" s="332" t="s">
        <v>250</v>
      </c>
      <c r="CN107" s="298" t="s">
        <v>182</v>
      </c>
    </row>
    <row r="108" spans="1:92" ht="14.4" hidden="1" x14ac:dyDescent="0.3">
      <c r="A108" s="284">
        <v>212</v>
      </c>
      <c r="B108" s="319" t="s">
        <v>181</v>
      </c>
      <c r="C108" s="289">
        <v>1</v>
      </c>
      <c r="D108" s="111">
        <f>IF(C108=1,1,0)</f>
        <v>1</v>
      </c>
      <c r="E108" s="295" t="s">
        <v>181</v>
      </c>
      <c r="F108">
        <v>3</v>
      </c>
      <c r="G108" s="292">
        <v>42860</v>
      </c>
      <c r="H108">
        <v>60</v>
      </c>
      <c r="I108" s="273">
        <v>0</v>
      </c>
      <c r="M108" s="292">
        <v>42860</v>
      </c>
      <c r="N108">
        <v>60</v>
      </c>
      <c r="O108" s="273">
        <v>4</v>
      </c>
      <c r="S108" s="292"/>
      <c r="Y108" s="294"/>
      <c r="AA108" s="212"/>
      <c r="AG108" s="212"/>
      <c r="AU108" s="141">
        <v>3</v>
      </c>
      <c r="AV108" s="153">
        <f>MAX(F108,L108,R108,X108,AD108,AJ108,AP108)</f>
        <v>3</v>
      </c>
      <c r="AW108" s="153" t="b">
        <f>AU108=AV108</f>
        <v>1</v>
      </c>
      <c r="AX108" s="303">
        <v>2.42</v>
      </c>
      <c r="AY108" s="291">
        <v>2.31</v>
      </c>
      <c r="AZ108" s="291">
        <v>2.2599999999999998</v>
      </c>
      <c r="BD108" s="129">
        <f>67.544*AX108+88.788</f>
        <v>252.24448000000001</v>
      </c>
      <c r="BE108" s="129">
        <f>67.544*AY108+88.788</f>
        <v>244.81464</v>
      </c>
      <c r="BF108" s="129">
        <f>67.544*AZ108+88.788</f>
        <v>241.43743999999998</v>
      </c>
      <c r="BG108" s="153"/>
      <c r="BH108" s="290"/>
      <c r="BI108" s="153"/>
      <c r="BJ108" s="153" t="str">
        <f>IF(AND(ISBLANK(AX108),ISBLANK(BD108)),"NA",IF(ISBLANK(AX108),"h",IF(ISBLANK(BD108),"diam","both")))</f>
        <v>both</v>
      </c>
      <c r="BK108" s="153" t="str">
        <f>IF(AND(ISBLANK(AY108),ISBLANK(BE108)),"NA",IF(ISBLANK(AY108),"h",IF(ISBLANK(BE108),"diam","both")))</f>
        <v>both</v>
      </c>
      <c r="BL108" s="153" t="str">
        <f>IF(AND(ISBLANK(AZ108),ISBLANK(BF108)),"NA",IF(ISBLANK(AZ108),"h",IF(ISBLANK(BF108),"diam","both")))</f>
        <v>both</v>
      </c>
      <c r="BM108" s="153" t="str">
        <f>IF(AND(ISBLANK(BA108),ISBLANK(BG108)),"NA",IF(ISBLANK(BA108),"h",IF(ISBLANK(BG108),"diam","both")))</f>
        <v>NA</v>
      </c>
      <c r="BN108" s="153" t="str">
        <f>IF(AND(ISBLANK(BB108),ISBLANK(BH108)),"NA",IF(ISBLANK(BB108),"h",IF(ISBLANK(BH108),"diam","both")))</f>
        <v>NA</v>
      </c>
      <c r="BO108" s="153" t="str">
        <f>IF(ISBLANK(BC108),"NA","diam")</f>
        <v>NA</v>
      </c>
      <c r="BP108" s="153">
        <f>BD108*PI()*((AX108/2)^2)+BE108*PI()*((AY108/2)^2)+BF108*PI()*((AZ108/2)^2)+BG108*PI()*((BA108/2)^2)+BH108*PI()*((BB108/2)^2)+BI108*PI()*((BC108/2)^2)</f>
        <v>3154.7605148844932</v>
      </c>
      <c r="BQ108" s="153" t="str">
        <f>IF(AW108=TRUE,"ok","")</f>
        <v>ok</v>
      </c>
      <c r="BS108" s="300">
        <v>0</v>
      </c>
      <c r="BT108" s="289">
        <v>0</v>
      </c>
      <c r="BU108" s="289">
        <v>0</v>
      </c>
      <c r="BV108" s="289">
        <v>0</v>
      </c>
      <c r="BW108" s="289"/>
      <c r="BX108" s="289"/>
      <c r="BY108" s="288">
        <v>42860</v>
      </c>
      <c r="BZ108" s="287">
        <v>42860</v>
      </c>
      <c r="CA108" s="287" t="s">
        <v>47</v>
      </c>
      <c r="CB108" s="282">
        <f>IF(H108&gt;0,H108,"")</f>
        <v>60</v>
      </c>
      <c r="CC108" s="282">
        <f>IF(N108&gt;0,N108,"")</f>
        <v>60</v>
      </c>
      <c r="CD108" s="282" t="str">
        <f>IF(T108&gt;0,T108,"")</f>
        <v/>
      </c>
      <c r="CE108" s="282" t="str">
        <f>IF(Z108&gt;0,Z108,"")</f>
        <v/>
      </c>
      <c r="CF108" s="282" t="str">
        <f>IF(AF108&gt;0,AF108,"")</f>
        <v/>
      </c>
      <c r="CG108" s="282" t="str">
        <f>IF(AL108&gt;0,AL108,"")</f>
        <v/>
      </c>
      <c r="CH108" s="282" t="str">
        <f>IF(AR108&gt;0,AR108,"")</f>
        <v/>
      </c>
      <c r="CI108" s="282">
        <v>60</v>
      </c>
      <c r="CJ108" s="287" t="s">
        <v>47</v>
      </c>
      <c r="CK108" s="282">
        <v>1</v>
      </c>
      <c r="CL108" s="302">
        <v>42867</v>
      </c>
      <c r="CM108" s="286" t="s">
        <v>249</v>
      </c>
      <c r="CN108" s="299" t="s">
        <v>182</v>
      </c>
    </row>
    <row r="109" spans="1:92" ht="14.4" hidden="1" x14ac:dyDescent="0.3">
      <c r="A109" s="341">
        <v>213</v>
      </c>
      <c r="B109" s="319" t="s">
        <v>191</v>
      </c>
      <c r="C109" s="289">
        <v>0</v>
      </c>
      <c r="D109" s="111">
        <f>IF(C109=1,1,0)</f>
        <v>0</v>
      </c>
      <c r="E109" s="295" t="s">
        <v>90</v>
      </c>
      <c r="Q109" s="294" t="s">
        <v>191</v>
      </c>
      <c r="W109" s="293" t="s">
        <v>204</v>
      </c>
      <c r="AA109" s="212"/>
      <c r="AG109" s="212"/>
      <c r="AV109" s="153">
        <f>MAX(F109,L109,R109,X109,AD109,AJ109,AP109)</f>
        <v>0</v>
      </c>
      <c r="AW109" s="153" t="b">
        <f>AU109=AV109</f>
        <v>1</v>
      </c>
      <c r="BD109" s="153"/>
      <c r="BE109" s="153"/>
      <c r="BF109" s="153"/>
      <c r="BG109" s="153"/>
      <c r="BH109" s="290"/>
      <c r="BI109" s="153"/>
      <c r="BJ109" s="153" t="str">
        <f>IF(AND(ISBLANK(AX109),ISBLANK(BD109)),"NA",IF(ISBLANK(AX109),"h",IF(ISBLANK(BD109),"diam","both")))</f>
        <v>NA</v>
      </c>
      <c r="BK109" s="153" t="str">
        <f>IF(AND(ISBLANK(AY109),ISBLANK(BE109)),"NA",IF(ISBLANK(AY109),"h",IF(ISBLANK(BE109),"diam","both")))</f>
        <v>NA</v>
      </c>
      <c r="BL109" s="153" t="str">
        <f>IF(AND(ISBLANK(AZ109),ISBLANK(BF109)),"NA",IF(ISBLANK(AZ109),"h",IF(ISBLANK(BF109),"diam","both")))</f>
        <v>NA</v>
      </c>
      <c r="BM109" s="153" t="str">
        <f>IF(AND(ISBLANK(BA109),ISBLANK(BG109)),"NA",IF(ISBLANK(BA109),"h",IF(ISBLANK(BG109),"diam","both")))</f>
        <v>NA</v>
      </c>
      <c r="BN109" s="153" t="str">
        <f>IF(AND(ISBLANK(BB109),ISBLANK(BH109)),"NA",IF(ISBLANK(BB109),"h",IF(ISBLANK(BH109),"diam","both")))</f>
        <v>NA</v>
      </c>
      <c r="BO109" s="153" t="str">
        <f>IF(ISBLANK(BC109),"NA","diam")</f>
        <v>NA</v>
      </c>
      <c r="BP109" s="153" t="s">
        <v>58</v>
      </c>
      <c r="BQ109" s="153" t="s">
        <v>58</v>
      </c>
      <c r="BT109" s="289">
        <v>0</v>
      </c>
      <c r="BU109" s="289">
        <v>0</v>
      </c>
      <c r="BV109" s="289">
        <v>0</v>
      </c>
      <c r="BZ109" s="153" t="s">
        <v>58</v>
      </c>
      <c r="CA109" s="153" t="s">
        <v>58</v>
      </c>
      <c r="CB109" s="282" t="str">
        <f>IF(H109&gt;0,H109,"")</f>
        <v/>
      </c>
      <c r="CC109" s="282" t="str">
        <f>IF(N109&gt;0,N109,"")</f>
        <v/>
      </c>
      <c r="CD109" s="282" t="str">
        <f>IF(T109&gt;0,T109,"")</f>
        <v/>
      </c>
      <c r="CE109" s="282" t="str">
        <f>IF(Z109&gt;0,Z109,"")</f>
        <v/>
      </c>
      <c r="CF109" s="282" t="str">
        <f>IF(AF109&gt;0,AF109,"")</f>
        <v/>
      </c>
      <c r="CG109" s="282" t="str">
        <f>IF(AL109&gt;0,AL109,"")</f>
        <v/>
      </c>
      <c r="CH109" s="282" t="str">
        <f>IF(AR109&gt;0,AR109,"")</f>
        <v/>
      </c>
      <c r="CI109" s="282" t="s">
        <v>58</v>
      </c>
      <c r="CJ109" s="153" t="s">
        <v>58</v>
      </c>
      <c r="CK109" s="282" t="s">
        <v>58</v>
      </c>
      <c r="CM109" s="286" t="s">
        <v>248</v>
      </c>
    </row>
    <row r="110" spans="1:92" ht="14.4" hidden="1" x14ac:dyDescent="0.3">
      <c r="A110" s="284">
        <v>214</v>
      </c>
      <c r="B110" s="319" t="s">
        <v>181</v>
      </c>
      <c r="C110" s="289">
        <v>1</v>
      </c>
      <c r="D110" s="111">
        <f>IF(C110=1,1,0)</f>
        <v>1</v>
      </c>
      <c r="E110" s="295" t="s">
        <v>181</v>
      </c>
      <c r="F110">
        <v>3</v>
      </c>
      <c r="G110" s="292">
        <v>42863</v>
      </c>
      <c r="H110">
        <v>45</v>
      </c>
      <c r="I110" s="273">
        <v>0</v>
      </c>
      <c r="M110" s="292">
        <v>42866</v>
      </c>
      <c r="N110" s="295">
        <v>40</v>
      </c>
      <c r="O110" s="273">
        <v>0</v>
      </c>
      <c r="Q110"/>
      <c r="S110" s="292">
        <v>42868</v>
      </c>
      <c r="T110" s="295">
        <v>40</v>
      </c>
      <c r="U110" s="273">
        <v>0</v>
      </c>
      <c r="W110"/>
      <c r="Y110" s="292">
        <v>42869</v>
      </c>
      <c r="Z110" s="295">
        <v>40</v>
      </c>
      <c r="AA110" s="212">
        <v>3</v>
      </c>
      <c r="AG110" s="212"/>
      <c r="AU110" s="141">
        <v>5</v>
      </c>
      <c r="AV110" s="153">
        <f>MAX(F110,L110,R110,X110,AD110,AJ110,AP110)</f>
        <v>3</v>
      </c>
      <c r="AW110" s="153" t="b">
        <f>AU110=AV110</f>
        <v>0</v>
      </c>
      <c r="AX110" s="295">
        <v>2.13</v>
      </c>
      <c r="AY110" s="295">
        <v>2.94</v>
      </c>
      <c r="AZ110" s="291">
        <v>2.66</v>
      </c>
      <c r="BA110" s="291">
        <v>2.09</v>
      </c>
      <c r="BB110" s="291">
        <v>1.37</v>
      </c>
      <c r="BC110" s="333"/>
      <c r="BD110" s="129">
        <f>67.544*AX110+88.788</f>
        <v>232.65672000000001</v>
      </c>
      <c r="BE110" s="129">
        <f>67.544*AY110+88.788</f>
        <v>287.36735999999996</v>
      </c>
      <c r="BF110" s="129">
        <f>67.544*AZ110+88.788</f>
        <v>268.45504</v>
      </c>
      <c r="BG110" s="153">
        <v>240</v>
      </c>
      <c r="BH110" s="290">
        <v>230</v>
      </c>
      <c r="BI110" s="153"/>
      <c r="BJ110" s="153" t="str">
        <f>IF(AND(ISBLANK(AX110),ISBLANK(BD110)),"NA",IF(ISBLANK(AX110),"h",IF(ISBLANK(BD110),"diam","both")))</f>
        <v>both</v>
      </c>
      <c r="BK110" s="153" t="str">
        <f>IF(AND(ISBLANK(AY110),ISBLANK(BE110)),"NA",IF(ISBLANK(AY110),"h",IF(ISBLANK(BE110),"diam","both")))</f>
        <v>both</v>
      </c>
      <c r="BL110" s="153" t="str">
        <f>IF(AND(ISBLANK(AZ110),ISBLANK(BF110)),"NA",IF(ISBLANK(AZ110),"h",IF(ISBLANK(BF110),"diam","both")))</f>
        <v>both</v>
      </c>
      <c r="BM110" s="153" t="str">
        <f>IF(AND(ISBLANK(BA110),ISBLANK(BG110)),"NA",IF(ISBLANK(BA110),"h",IF(ISBLANK(BG110),"diam","both")))</f>
        <v>both</v>
      </c>
      <c r="BN110" s="153" t="str">
        <f>IF(AND(ISBLANK(BB110),ISBLANK(BH110)),"NA",IF(ISBLANK(BB110),"h",IF(ISBLANK(BH110),"diam","both")))</f>
        <v>both</v>
      </c>
      <c r="BO110" s="153" t="str">
        <f>IF(ISBLANK(BC110),"NA","diam")</f>
        <v>NA</v>
      </c>
      <c r="BP110" s="153">
        <f>BD110*PI()*((AX110/2)^2)+BE110*PI()*((AY110/2)^2)+BF110*PI()*((AZ110/2)^2)+BG110*PI()*((BA110/2)^2)+BH110*PI()*((BB110/2)^2)+BI110*PI()*((BC110/2)^2)</f>
        <v>5434.122978270485</v>
      </c>
      <c r="BQ110" s="153" t="s">
        <v>47</v>
      </c>
      <c r="BS110" s="300">
        <v>0</v>
      </c>
      <c r="BT110" s="289">
        <v>0</v>
      </c>
      <c r="BU110" s="289">
        <v>0</v>
      </c>
      <c r="BV110" s="289">
        <v>0</v>
      </c>
      <c r="BW110" s="289"/>
      <c r="BX110" s="289"/>
      <c r="BY110" s="288">
        <v>42869</v>
      </c>
      <c r="BZ110" s="287">
        <v>42869</v>
      </c>
      <c r="CA110" s="287" t="s">
        <v>47</v>
      </c>
      <c r="CB110" s="282">
        <f>IF(H110&gt;0,H110,"")</f>
        <v>45</v>
      </c>
      <c r="CC110" s="282">
        <f>IF(N110&gt;0,N110,"")</f>
        <v>40</v>
      </c>
      <c r="CD110" s="282">
        <f>IF(T110&gt;0,T110,"")</f>
        <v>40</v>
      </c>
      <c r="CE110" s="282">
        <f>IF(Z110&gt;0,Z110,"")</f>
        <v>40</v>
      </c>
      <c r="CF110" s="282" t="str">
        <f>IF(AF110&gt;0,AF110,"")</f>
        <v/>
      </c>
      <c r="CG110" s="282" t="str">
        <f>IF(AL110&gt;0,AL110,"")</f>
        <v/>
      </c>
      <c r="CH110" s="282" t="str">
        <f>IF(AR110&gt;0,AR110,"")</f>
        <v/>
      </c>
      <c r="CI110" s="282">
        <v>40</v>
      </c>
      <c r="CJ110" s="287" t="s">
        <v>47</v>
      </c>
      <c r="CK110" s="282">
        <v>1</v>
      </c>
      <c r="CL110" s="302">
        <v>42875</v>
      </c>
      <c r="CM110" s="286" t="s">
        <v>247</v>
      </c>
      <c r="CN110" s="299" t="s">
        <v>246</v>
      </c>
    </row>
    <row r="111" spans="1:92" ht="14.4" hidden="1" x14ac:dyDescent="0.3">
      <c r="A111" s="284">
        <v>215</v>
      </c>
      <c r="B111" s="319" t="s">
        <v>181</v>
      </c>
      <c r="C111" s="289">
        <v>1</v>
      </c>
      <c r="D111" s="111">
        <f>IF(C111=1,1,0)</f>
        <v>1</v>
      </c>
      <c r="E111" s="295" t="s">
        <v>181</v>
      </c>
      <c r="F111">
        <v>1</v>
      </c>
      <c r="G111" s="292">
        <v>42868</v>
      </c>
      <c r="H111">
        <v>18</v>
      </c>
      <c r="I111" s="273">
        <v>0</v>
      </c>
      <c r="M111" s="292">
        <v>42873</v>
      </c>
      <c r="N111">
        <v>15</v>
      </c>
      <c r="O111" s="273">
        <v>0</v>
      </c>
      <c r="S111" s="292"/>
      <c r="AA111" s="212"/>
      <c r="AG111" s="212"/>
      <c r="AU111" s="141">
        <v>1</v>
      </c>
      <c r="AV111" s="153">
        <f>MAX(F111,L111,R111,X111,AD111,AJ111,AP111)</f>
        <v>1</v>
      </c>
      <c r="AW111" s="153" t="b">
        <f>AU111=AV111</f>
        <v>1</v>
      </c>
      <c r="AX111" s="303">
        <v>1.82</v>
      </c>
      <c r="BD111" s="129">
        <f>67.544*AX111+88.788</f>
        <v>211.71807999999999</v>
      </c>
      <c r="BE111" s="153"/>
      <c r="BF111" s="153"/>
      <c r="BG111" s="153"/>
      <c r="BH111" s="290"/>
      <c r="BI111" s="153"/>
      <c r="BJ111" s="153" t="str">
        <f>IF(AND(ISBLANK(AX111),ISBLANK(BD111)),"NA",IF(ISBLANK(AX111),"h",IF(ISBLANK(BD111),"diam","both")))</f>
        <v>both</v>
      </c>
      <c r="BK111" s="153" t="str">
        <f>IF(AND(ISBLANK(AY111),ISBLANK(BE111)),"NA",IF(ISBLANK(AY111),"h",IF(ISBLANK(BE111),"diam","both")))</f>
        <v>NA</v>
      </c>
      <c r="BL111" s="153" t="str">
        <f>IF(AND(ISBLANK(AZ111),ISBLANK(BF111)),"NA",IF(ISBLANK(AZ111),"h",IF(ISBLANK(BF111),"diam","both")))</f>
        <v>NA</v>
      </c>
      <c r="BM111" s="153" t="str">
        <f>IF(AND(ISBLANK(BA111),ISBLANK(BG111)),"NA",IF(ISBLANK(BA111),"h",IF(ISBLANK(BG111),"diam","both")))</f>
        <v>NA</v>
      </c>
      <c r="BN111" s="153" t="str">
        <f>IF(AND(ISBLANK(BB111),ISBLANK(BH111)),"NA",IF(ISBLANK(BB111),"h",IF(ISBLANK(BH111),"diam","both")))</f>
        <v>NA</v>
      </c>
      <c r="BO111" s="153" t="str">
        <f>IF(ISBLANK(BC111),"NA","diam")</f>
        <v>NA</v>
      </c>
      <c r="BP111" s="153">
        <f>BD111*PI()*((AX111/2)^2)+BE111*PI()*((AY111/2)^2)+BF111*PI()*((AZ111/2)^2)+BG111*PI()*((BA111/2)^2)+BH111*PI()*((BB111/2)^2)+BI111*PI()*((BC111/2)^2)</f>
        <v>550.79578001786865</v>
      </c>
      <c r="BQ111" s="153" t="str">
        <f>IF(AW111=TRUE,"ok","")</f>
        <v>ok</v>
      </c>
      <c r="BS111" s="300">
        <v>0</v>
      </c>
      <c r="BT111" s="289">
        <v>0</v>
      </c>
      <c r="BU111" s="289">
        <v>0</v>
      </c>
      <c r="BV111" s="289">
        <v>0</v>
      </c>
      <c r="BW111" s="289"/>
      <c r="BX111" s="289"/>
      <c r="BY111" s="283">
        <v>17</v>
      </c>
      <c r="BZ111" s="287">
        <v>42872</v>
      </c>
      <c r="CA111" s="287" t="s">
        <v>47</v>
      </c>
      <c r="CB111" s="282">
        <f>IF(H111&gt;0,H111,"")</f>
        <v>18</v>
      </c>
      <c r="CC111" s="282">
        <f>IF(N111&gt;0,N111,"")</f>
        <v>15</v>
      </c>
      <c r="CD111" s="282" t="str">
        <f>IF(T111&gt;0,T111,"")</f>
        <v/>
      </c>
      <c r="CE111" s="282" t="str">
        <f>IF(Z111&gt;0,Z111,"")</f>
        <v/>
      </c>
      <c r="CF111" s="282" t="str">
        <f>IF(AF111&gt;0,AF111,"")</f>
        <v/>
      </c>
      <c r="CG111" s="282" t="str">
        <f>IF(AL111&gt;0,AL111,"")</f>
        <v/>
      </c>
      <c r="CH111" s="282" t="str">
        <f>IF(AR111&gt;0,AR111,"")</f>
        <v/>
      </c>
      <c r="CI111" s="282">
        <v>15</v>
      </c>
      <c r="CJ111" s="287" t="s">
        <v>47</v>
      </c>
      <c r="CK111" s="282">
        <v>1</v>
      </c>
      <c r="CL111" s="302">
        <v>42867</v>
      </c>
      <c r="CM111" s="286" t="s">
        <v>245</v>
      </c>
      <c r="CN111" s="299" t="s">
        <v>182</v>
      </c>
    </row>
    <row r="112" spans="1:92" ht="14.4" hidden="1" x14ac:dyDescent="0.3">
      <c r="A112" s="284">
        <v>216</v>
      </c>
      <c r="B112" s="296" t="s">
        <v>181</v>
      </c>
      <c r="C112" s="153">
        <v>1</v>
      </c>
      <c r="D112" s="111">
        <f>IF(C112=1,1,0)</f>
        <v>1</v>
      </c>
      <c r="E112" s="295" t="s">
        <v>181</v>
      </c>
      <c r="F112">
        <v>1</v>
      </c>
      <c r="AA112" s="212"/>
      <c r="AG112" s="212"/>
      <c r="AU112" s="141">
        <v>1</v>
      </c>
      <c r="AV112" s="153">
        <f>MAX(F112,L112,R112,X112,AD112,AJ112,AP112)</f>
        <v>1</v>
      </c>
      <c r="AW112" s="153" t="b">
        <f>AU112=AV112</f>
        <v>1</v>
      </c>
      <c r="AX112" s="303">
        <v>2.29</v>
      </c>
      <c r="BD112" s="129">
        <f>67.544*AX112+88.788</f>
        <v>243.46375999999998</v>
      </c>
      <c r="BE112" s="153"/>
      <c r="BF112" s="153"/>
      <c r="BG112" s="153"/>
      <c r="BH112" s="290"/>
      <c r="BI112" s="153"/>
      <c r="BJ112" s="153" t="str">
        <f>IF(AND(ISBLANK(AX112),ISBLANK(BD112)),"NA",IF(ISBLANK(AX112),"h",IF(ISBLANK(BD112),"diam","both")))</f>
        <v>both</v>
      </c>
      <c r="BK112" s="153" t="str">
        <f>IF(AND(ISBLANK(AY112),ISBLANK(BE112)),"NA",IF(ISBLANK(AY112),"h",IF(ISBLANK(BE112),"diam","both")))</f>
        <v>NA</v>
      </c>
      <c r="BL112" s="153" t="str">
        <f>IF(AND(ISBLANK(AZ112),ISBLANK(BF112)),"NA",IF(ISBLANK(AZ112),"h",IF(ISBLANK(BF112),"diam","both")))</f>
        <v>NA</v>
      </c>
      <c r="BM112" s="153" t="str">
        <f>IF(AND(ISBLANK(BA112),ISBLANK(BG112)),"NA",IF(ISBLANK(BA112),"h",IF(ISBLANK(BG112),"diam","both")))</f>
        <v>NA</v>
      </c>
      <c r="BN112" s="153" t="str">
        <f>IF(AND(ISBLANK(BB112),ISBLANK(BH112)),"NA",IF(ISBLANK(BB112),"h",IF(ISBLANK(BH112),"diam","both")))</f>
        <v>NA</v>
      </c>
      <c r="BO112" s="153" t="str">
        <f>IF(ISBLANK(BC112),"NA","diam")</f>
        <v>NA</v>
      </c>
      <c r="BP112" s="153">
        <f>BD112*PI()*((AX112/2)^2)+BE112*PI()*((AY112/2)^2)+BF112*PI()*((AZ112/2)^2)+BG112*PI()*((BA112/2)^2)+BH112*PI()*((BB112/2)^2)+BI112*PI()*((BC112/2)^2)</f>
        <v>1002.7557729378937</v>
      </c>
      <c r="BQ112" s="153" t="str">
        <f>IF(AW112=TRUE,"ok","")</f>
        <v>ok</v>
      </c>
      <c r="BS112" s="300">
        <v>0</v>
      </c>
      <c r="BT112" s="289">
        <v>0</v>
      </c>
      <c r="BU112" s="289">
        <v>0</v>
      </c>
      <c r="BV112" s="289">
        <v>0</v>
      </c>
      <c r="BW112" s="289"/>
      <c r="BX112" s="289"/>
      <c r="BZ112" s="153" t="s">
        <v>58</v>
      </c>
      <c r="CA112" s="153" t="s">
        <v>108</v>
      </c>
      <c r="CB112" s="282" t="str">
        <f>IF(H112&gt;0,H112,"")</f>
        <v/>
      </c>
      <c r="CC112" s="282" t="str">
        <f>IF(N112&gt;0,N112,"")</f>
        <v/>
      </c>
      <c r="CD112" s="282" t="str">
        <f>IF(T112&gt;0,T112,"")</f>
        <v/>
      </c>
      <c r="CE112" s="282" t="str">
        <f>IF(Z112&gt;0,Z112,"")</f>
        <v/>
      </c>
      <c r="CF112" s="282" t="str">
        <f>IF(AF112&gt;0,AF112,"")</f>
        <v/>
      </c>
      <c r="CG112" s="282" t="str">
        <f>IF(AL112&gt;0,AL112,"")</f>
        <v/>
      </c>
      <c r="CH112" s="282" t="str">
        <f>IF(AR112&gt;0,AR112,"")</f>
        <v/>
      </c>
      <c r="CI112" s="282" t="s">
        <v>58</v>
      </c>
      <c r="CJ112" s="153" t="s">
        <v>108</v>
      </c>
      <c r="CK112" s="282">
        <v>0</v>
      </c>
      <c r="CM112" s="286" t="s">
        <v>244</v>
      </c>
      <c r="CN112" s="299" t="s">
        <v>182</v>
      </c>
    </row>
    <row r="113" spans="1:92" ht="14.4" hidden="1" x14ac:dyDescent="0.3">
      <c r="A113" s="284">
        <v>217</v>
      </c>
      <c r="B113" s="317" t="s">
        <v>90</v>
      </c>
      <c r="C113" s="289">
        <v>1</v>
      </c>
      <c r="D113" s="111">
        <f>IF(C113=1,1,0)</f>
        <v>1</v>
      </c>
      <c r="E113" s="295" t="s">
        <v>90</v>
      </c>
      <c r="F113">
        <v>1</v>
      </c>
      <c r="G113" s="292">
        <v>42875</v>
      </c>
      <c r="H113">
        <v>3</v>
      </c>
      <c r="I113" s="273">
        <v>0</v>
      </c>
      <c r="K113" s="291" t="s">
        <v>190</v>
      </c>
      <c r="L113" s="300">
        <v>1</v>
      </c>
      <c r="M113" s="292">
        <v>42878</v>
      </c>
      <c r="N113" s="300">
        <v>3</v>
      </c>
      <c r="O113" s="340">
        <v>0</v>
      </c>
      <c r="Q113" s="294" t="s">
        <v>190</v>
      </c>
      <c r="R113" s="294"/>
      <c r="S113" s="292">
        <v>42878</v>
      </c>
      <c r="T113" s="295">
        <v>3</v>
      </c>
      <c r="U113" s="340">
        <v>0</v>
      </c>
      <c r="W113" s="294" t="s">
        <v>191</v>
      </c>
      <c r="AV113" s="153">
        <f>MAX(F113,L113,R113,X113,AD113,AJ113,AP113)</f>
        <v>1</v>
      </c>
      <c r="AW113" s="153" t="b">
        <f>AU113=AV113</f>
        <v>0</v>
      </c>
      <c r="BD113" s="153"/>
      <c r="BE113" s="153"/>
      <c r="BF113" s="153"/>
      <c r="BG113" s="153"/>
      <c r="BH113" s="290"/>
      <c r="BI113" s="153"/>
      <c r="BJ113" s="153" t="str">
        <f>IF(AND(ISBLANK(AX113),ISBLANK(BD113)),"NA",IF(ISBLANK(AX113),"h",IF(ISBLANK(BD113),"diam","both")))</f>
        <v>NA</v>
      </c>
      <c r="BK113" s="153" t="str">
        <f>IF(AND(ISBLANK(AY113),ISBLANK(BE113)),"NA",IF(ISBLANK(AY113),"h",IF(ISBLANK(BE113),"diam","both")))</f>
        <v>NA</v>
      </c>
      <c r="BL113" s="153" t="str">
        <f>IF(AND(ISBLANK(AZ113),ISBLANK(BF113)),"NA",IF(ISBLANK(AZ113),"h",IF(ISBLANK(BF113),"diam","both")))</f>
        <v>NA</v>
      </c>
      <c r="BM113" s="153" t="str">
        <f>IF(AND(ISBLANK(BA113),ISBLANK(BG113)),"NA",IF(ISBLANK(BA113),"h",IF(ISBLANK(BG113),"diam","both")))</f>
        <v>NA</v>
      </c>
      <c r="BN113" s="153" t="str">
        <f>IF(AND(ISBLANK(BB113),ISBLANK(BH113)),"NA",IF(ISBLANK(BB113),"h",IF(ISBLANK(BH113),"diam","both")))</f>
        <v>NA</v>
      </c>
      <c r="BO113" s="153" t="str">
        <f>IF(ISBLANK(BC113),"NA","diam")</f>
        <v>NA</v>
      </c>
      <c r="BP113" s="153" t="s">
        <v>58</v>
      </c>
      <c r="BQ113" s="153" t="s">
        <v>108</v>
      </c>
      <c r="BT113" s="289">
        <v>0</v>
      </c>
      <c r="BU113" s="289">
        <v>0</v>
      </c>
      <c r="BV113" s="289">
        <v>0</v>
      </c>
      <c r="BY113" s="283">
        <v>23</v>
      </c>
      <c r="BZ113" s="287">
        <v>42878</v>
      </c>
      <c r="CA113" s="287" t="s">
        <v>47</v>
      </c>
      <c r="CB113" s="282">
        <f>IF(H113&gt;0,H113,"")</f>
        <v>3</v>
      </c>
      <c r="CC113" s="282">
        <f>IF(N113&gt;0,N113,"")</f>
        <v>3</v>
      </c>
      <c r="CD113" s="282">
        <f>IF(T113&gt;0,T113,"")</f>
        <v>3</v>
      </c>
      <c r="CE113" s="282" t="str">
        <f>IF(Z113&gt;0,Z113,"")</f>
        <v/>
      </c>
      <c r="CF113" s="282" t="str">
        <f>IF(AF113&gt;0,AF113,"")</f>
        <v/>
      </c>
      <c r="CG113" s="282" t="str">
        <f>IF(AL113&gt;0,AL113,"")</f>
        <v/>
      </c>
      <c r="CH113" s="282" t="str">
        <f>IF(AR113&gt;0,AR113,"")</f>
        <v/>
      </c>
      <c r="CI113" s="282">
        <v>3</v>
      </c>
      <c r="CJ113" s="287" t="s">
        <v>47</v>
      </c>
      <c r="CK113" s="282">
        <v>1</v>
      </c>
      <c r="CL113" s="302">
        <v>42875</v>
      </c>
      <c r="CN113" s="299" t="s">
        <v>243</v>
      </c>
    </row>
    <row r="114" spans="1:92" ht="14.4" hidden="1" x14ac:dyDescent="0.3">
      <c r="A114" s="284">
        <v>219</v>
      </c>
      <c r="B114" s="296" t="s">
        <v>90</v>
      </c>
      <c r="C114" s="153">
        <v>0</v>
      </c>
      <c r="D114" s="111">
        <f>IF(C114=1,1,0)</f>
        <v>0</v>
      </c>
      <c r="E114" s="291" t="s">
        <v>90</v>
      </c>
      <c r="Q114" s="295" t="s">
        <v>90</v>
      </c>
      <c r="W114" s="295" t="s">
        <v>90</v>
      </c>
      <c r="AC114" s="295"/>
      <c r="AU114" s="141">
        <v>1</v>
      </c>
      <c r="AV114" s="153">
        <f>MAX(F114,L114,R114,X114,AD114,AJ114,AP114)</f>
        <v>0</v>
      </c>
      <c r="AW114" s="153" t="b">
        <f>AU114=AV114</f>
        <v>0</v>
      </c>
      <c r="AX114" s="303">
        <v>1.82</v>
      </c>
      <c r="BD114" s="129">
        <f>67.544*AX114+88.788</f>
        <v>211.71807999999999</v>
      </c>
      <c r="BE114" s="153"/>
      <c r="BF114" s="153"/>
      <c r="BG114" s="153"/>
      <c r="BH114" s="290"/>
      <c r="BI114" s="153"/>
      <c r="BJ114" s="153" t="str">
        <f>IF(AND(ISBLANK(AX114),ISBLANK(BD114)),"NA",IF(ISBLANK(AX114),"h",IF(ISBLANK(BD114),"diam","both")))</f>
        <v>both</v>
      </c>
      <c r="BK114" s="153" t="str">
        <f>IF(AND(ISBLANK(AY114),ISBLANK(BE114)),"NA",IF(ISBLANK(AY114),"h",IF(ISBLANK(BE114),"diam","both")))</f>
        <v>NA</v>
      </c>
      <c r="BL114" s="153" t="str">
        <f>IF(AND(ISBLANK(AZ114),ISBLANK(BF114)),"NA",IF(ISBLANK(AZ114),"h",IF(ISBLANK(BF114),"diam","both")))</f>
        <v>NA</v>
      </c>
      <c r="BM114" s="153" t="str">
        <f>IF(AND(ISBLANK(BA114),ISBLANK(BG114)),"NA",IF(ISBLANK(BA114),"h",IF(ISBLANK(BG114),"diam","both")))</f>
        <v>NA</v>
      </c>
      <c r="BN114" s="153" t="str">
        <f>IF(AND(ISBLANK(BB114),ISBLANK(BH114)),"NA",IF(ISBLANK(BB114),"h",IF(ISBLANK(BH114),"diam","both")))</f>
        <v>NA</v>
      </c>
      <c r="BO114" s="153" t="str">
        <f>IF(ISBLANK(BC114),"NA","diam")</f>
        <v>NA</v>
      </c>
      <c r="BP114" s="153">
        <f>BD114*PI()*((AX114/2)^2)+BE114*PI()*((AY114/2)^2)+BF114*PI()*((AZ114/2)^2)+BG114*PI()*((BA114/2)^2)+BH114*PI()*((BB114/2)^2)+BI114*PI()*((BC114/2)^2)</f>
        <v>550.79578001786865</v>
      </c>
      <c r="BQ114" s="153" t="s">
        <v>47</v>
      </c>
      <c r="BS114" s="300">
        <v>0</v>
      </c>
      <c r="BT114" s="289">
        <v>0</v>
      </c>
      <c r="BU114" s="289">
        <v>0</v>
      </c>
      <c r="BV114" s="289">
        <v>0</v>
      </c>
      <c r="BW114" s="289"/>
      <c r="BX114" s="289"/>
      <c r="BZ114" s="153" t="s">
        <v>58</v>
      </c>
      <c r="CA114" s="153" t="s">
        <v>58</v>
      </c>
      <c r="CB114" s="282" t="str">
        <f>IF(H114&gt;0,H114,"")</f>
        <v/>
      </c>
      <c r="CC114" s="282" t="str">
        <f>IF(N114&gt;0,N114,"")</f>
        <v/>
      </c>
      <c r="CD114" s="282" t="str">
        <f>IF(T114&gt;0,T114,"")</f>
        <v/>
      </c>
      <c r="CE114" s="282" t="str">
        <f>IF(Z114&gt;0,Z114,"")</f>
        <v/>
      </c>
      <c r="CF114" s="282" t="str">
        <f>IF(AF114&gt;0,AF114,"")</f>
        <v/>
      </c>
      <c r="CG114" s="282" t="str">
        <f>IF(AL114&gt;0,AL114,"")</f>
        <v/>
      </c>
      <c r="CH114" s="282" t="str">
        <f>IF(AR114&gt;0,AR114,"")</f>
        <v/>
      </c>
      <c r="CI114" s="282" t="s">
        <v>58</v>
      </c>
      <c r="CJ114" s="153" t="s">
        <v>58</v>
      </c>
      <c r="CK114" s="282" t="s">
        <v>58</v>
      </c>
      <c r="CN114" s="299" t="s">
        <v>182</v>
      </c>
    </row>
    <row r="115" spans="1:92" ht="14.4" hidden="1" x14ac:dyDescent="0.3">
      <c r="A115" s="341">
        <v>220</v>
      </c>
      <c r="C115" s="153">
        <v>0</v>
      </c>
      <c r="D115" s="111">
        <f>IF(C115=1,1,0)</f>
        <v>0</v>
      </c>
      <c r="E115" s="295" t="s">
        <v>90</v>
      </c>
      <c r="F115" s="294"/>
      <c r="Q115" s="291" t="s">
        <v>185</v>
      </c>
      <c r="R115" s="291"/>
      <c r="W115" s="293" t="s">
        <v>204</v>
      </c>
      <c r="AV115" s="153">
        <f>MAX(F115,L115,R115,X115,AD115,AJ115,AP115)</f>
        <v>0</v>
      </c>
      <c r="AW115" s="153" t="b">
        <f>AU115=AV115</f>
        <v>1</v>
      </c>
      <c r="BD115" s="153"/>
      <c r="BE115" s="153"/>
      <c r="BF115" s="153"/>
      <c r="BG115" s="153"/>
      <c r="BH115" s="290"/>
      <c r="BI115" s="153"/>
      <c r="BJ115" s="153" t="str">
        <f>IF(AND(ISBLANK(AX115),ISBLANK(BD115)),"NA",IF(ISBLANK(AX115),"h",IF(ISBLANK(BD115),"diam","both")))</f>
        <v>NA</v>
      </c>
      <c r="BK115" s="153" t="str">
        <f>IF(AND(ISBLANK(AY115),ISBLANK(BE115)),"NA",IF(ISBLANK(AY115),"h",IF(ISBLANK(BE115),"diam","both")))</f>
        <v>NA</v>
      </c>
      <c r="BL115" s="153" t="str">
        <f>IF(AND(ISBLANK(AZ115),ISBLANK(BF115)),"NA",IF(ISBLANK(AZ115),"h",IF(ISBLANK(BF115),"diam","both")))</f>
        <v>NA</v>
      </c>
      <c r="BM115" s="153" t="str">
        <f>IF(AND(ISBLANK(BA115),ISBLANK(BG115)),"NA",IF(ISBLANK(BA115),"h",IF(ISBLANK(BG115),"diam","both")))</f>
        <v>NA</v>
      </c>
      <c r="BN115" s="153" t="str">
        <f>IF(AND(ISBLANK(BB115),ISBLANK(BH115)),"NA",IF(ISBLANK(BB115),"h",IF(ISBLANK(BH115),"diam","both")))</f>
        <v>NA</v>
      </c>
      <c r="BO115" s="153" t="str">
        <f>IF(ISBLANK(BC115),"NA","diam")</f>
        <v>NA</v>
      </c>
      <c r="BP115" s="153" t="s">
        <v>58</v>
      </c>
      <c r="BQ115" s="153" t="s">
        <v>58</v>
      </c>
      <c r="BT115" s="289">
        <v>0</v>
      </c>
      <c r="BU115" s="289">
        <v>0</v>
      </c>
      <c r="BV115" s="289">
        <v>0</v>
      </c>
      <c r="BZ115" s="153" t="s">
        <v>58</v>
      </c>
      <c r="CA115" s="153" t="s">
        <v>58</v>
      </c>
      <c r="CB115" s="282" t="str">
        <f>IF(H115&gt;0,H115,"")</f>
        <v/>
      </c>
      <c r="CC115" s="282" t="str">
        <f>IF(N115&gt;0,N115,"")</f>
        <v/>
      </c>
      <c r="CD115" s="282" t="str">
        <f>IF(T115&gt;0,T115,"")</f>
        <v/>
      </c>
      <c r="CE115" s="282" t="str">
        <f>IF(Z115&gt;0,Z115,"")</f>
        <v/>
      </c>
      <c r="CF115" s="282" t="str">
        <f>IF(AF115&gt;0,AF115,"")</f>
        <v/>
      </c>
      <c r="CG115" s="282" t="str">
        <f>IF(AL115&gt;0,AL115,"")</f>
        <v/>
      </c>
      <c r="CH115" s="282" t="str">
        <f>IF(AR115&gt;0,AR115,"")</f>
        <v/>
      </c>
      <c r="CI115" s="282" t="s">
        <v>58</v>
      </c>
      <c r="CJ115" s="153" t="s">
        <v>58</v>
      </c>
      <c r="CK115" s="282" t="s">
        <v>58</v>
      </c>
      <c r="CM115" s="286" t="s">
        <v>242</v>
      </c>
      <c r="CN115" s="299" t="s">
        <v>90</v>
      </c>
    </row>
    <row r="116" spans="1:92" ht="14.4" hidden="1" x14ac:dyDescent="0.3">
      <c r="A116" s="284">
        <v>221</v>
      </c>
      <c r="B116" s="296" t="s">
        <v>241</v>
      </c>
      <c r="C116" s="153">
        <v>1</v>
      </c>
      <c r="D116" s="111">
        <f>IF(C116=1,1,0)</f>
        <v>1</v>
      </c>
      <c r="E116" s="295" t="s">
        <v>199</v>
      </c>
      <c r="F116" s="294">
        <v>2</v>
      </c>
      <c r="G116" s="292">
        <v>42872</v>
      </c>
      <c r="H116">
        <v>5</v>
      </c>
      <c r="I116" s="273">
        <v>0</v>
      </c>
      <c r="K116" s="291" t="s">
        <v>241</v>
      </c>
      <c r="L116" s="300">
        <v>2</v>
      </c>
      <c r="M116" s="292">
        <v>42875</v>
      </c>
      <c r="N116" s="300">
        <v>7</v>
      </c>
      <c r="O116" s="340">
        <v>0</v>
      </c>
      <c r="S116" s="292">
        <v>42867</v>
      </c>
      <c r="U116" s="340"/>
      <c r="W116"/>
      <c r="AC116"/>
      <c r="AU116" s="141">
        <v>2</v>
      </c>
      <c r="AV116" s="153">
        <f>MAX(F116,L116,R116,X116,AD116,AJ116,AP116)</f>
        <v>2</v>
      </c>
      <c r="AW116" s="153" t="b">
        <f>AU116=AV116</f>
        <v>1</v>
      </c>
      <c r="AX116" s="295">
        <v>1.66</v>
      </c>
      <c r="AY116" s="291">
        <v>1.71</v>
      </c>
      <c r="AZ116" s="291"/>
      <c r="BD116" s="129">
        <f>67.544*AX116+88.788</f>
        <v>200.91103999999999</v>
      </c>
      <c r="BE116" s="129">
        <f>67.544*AY116+88.788</f>
        <v>204.28823999999997</v>
      </c>
      <c r="BF116" s="153"/>
      <c r="BG116" s="153"/>
      <c r="BH116" s="290"/>
      <c r="BI116" s="153"/>
      <c r="BJ116" s="153" t="str">
        <f>IF(AND(ISBLANK(AX116),ISBLANK(BD116)),"NA",IF(ISBLANK(AX116),"h",IF(ISBLANK(BD116),"diam","both")))</f>
        <v>both</v>
      </c>
      <c r="BK116" s="153" t="str">
        <f>IF(AND(ISBLANK(AY116),ISBLANK(BE116)),"NA",IF(ISBLANK(AY116),"h",IF(ISBLANK(BE116),"diam","both")))</f>
        <v>both</v>
      </c>
      <c r="BL116" s="153" t="str">
        <f>IF(AND(ISBLANK(AZ116),ISBLANK(BF116)),"NA",IF(ISBLANK(AZ116),"h",IF(ISBLANK(BF116),"diam","both")))</f>
        <v>NA</v>
      </c>
      <c r="BM116" s="153" t="str">
        <f>IF(AND(ISBLANK(BA116),ISBLANK(BG116)),"NA",IF(ISBLANK(BA116),"h",IF(ISBLANK(BG116),"diam","both")))</f>
        <v>NA</v>
      </c>
      <c r="BN116" s="153" t="str">
        <f>IF(AND(ISBLANK(BB116),ISBLANK(BH116)),"NA",IF(ISBLANK(BB116),"h",IF(ISBLANK(BH116),"diam","both")))</f>
        <v>NA</v>
      </c>
      <c r="BO116" s="153" t="str">
        <f>IF(ISBLANK(BC116),"NA","diam")</f>
        <v>NA</v>
      </c>
      <c r="BP116" s="153">
        <f>BD116*PI()*((AX116/2)^2)+BE116*PI()*((AY116/2)^2)+BF116*PI()*((AZ116/2)^2)+BG116*PI()*((BA116/2)^2)+BH116*PI()*((BB116/2)^2)+BI116*PI()*((BC116/2)^2)</f>
        <v>903.98519993141497</v>
      </c>
      <c r="BQ116" s="153" t="str">
        <f>IF(AW116=TRUE,"ok","")</f>
        <v>ok</v>
      </c>
      <c r="BS116" s="300">
        <v>0</v>
      </c>
      <c r="BT116" s="289">
        <v>0</v>
      </c>
      <c r="BU116" s="289">
        <v>0</v>
      </c>
      <c r="BV116" s="289">
        <v>0</v>
      </c>
      <c r="BW116" s="289"/>
      <c r="BX116" s="289"/>
      <c r="BY116" s="288">
        <v>42873</v>
      </c>
      <c r="BZ116" s="287">
        <v>42873</v>
      </c>
      <c r="CA116" s="287" t="s">
        <v>47</v>
      </c>
      <c r="CB116" s="282">
        <f>IF(H116&gt;0,H116,"")</f>
        <v>5</v>
      </c>
      <c r="CC116" s="282">
        <f>IF(N116&gt;0,N116,"")</f>
        <v>7</v>
      </c>
      <c r="CD116" s="282" t="str">
        <f>IF(T116&gt;0,T116,"")</f>
        <v/>
      </c>
      <c r="CE116" s="282" t="str">
        <f>IF(Z116&gt;0,Z116,"")</f>
        <v/>
      </c>
      <c r="CF116" s="282" t="str">
        <f>IF(AF116&gt;0,AF116,"")</f>
        <v/>
      </c>
      <c r="CG116" s="282" t="str">
        <f>IF(AL116&gt;0,AL116,"")</f>
        <v/>
      </c>
      <c r="CH116" s="282" t="str">
        <f>IF(AR116&gt;0,AR116,"")</f>
        <v/>
      </c>
      <c r="CI116" s="282">
        <v>7</v>
      </c>
      <c r="CJ116" s="287" t="s">
        <v>47</v>
      </c>
      <c r="CK116" s="282">
        <v>1</v>
      </c>
      <c r="CL116" s="302">
        <v>42867</v>
      </c>
      <c r="CM116" s="286" t="s">
        <v>240</v>
      </c>
      <c r="CN116" s="299" t="s">
        <v>182</v>
      </c>
    </row>
    <row r="117" spans="1:92" ht="14.4" hidden="1" x14ac:dyDescent="0.3">
      <c r="A117" s="284">
        <v>222</v>
      </c>
      <c r="B117" s="317" t="s">
        <v>231</v>
      </c>
      <c r="C117" s="289">
        <v>1</v>
      </c>
      <c r="D117" s="111">
        <f>IF(C117=1,1,0)</f>
        <v>1</v>
      </c>
      <c r="E117" s="295" t="s">
        <v>90</v>
      </c>
      <c r="F117" s="293"/>
      <c r="Q117" s="291" t="s">
        <v>231</v>
      </c>
      <c r="R117">
        <v>2</v>
      </c>
      <c r="S117" s="292">
        <v>42879</v>
      </c>
      <c r="T117">
        <v>7</v>
      </c>
      <c r="W117" s="294" t="s">
        <v>191</v>
      </c>
      <c r="X117">
        <v>2</v>
      </c>
      <c r="AC117" s="294" t="s">
        <v>199</v>
      </c>
      <c r="AD117">
        <v>2</v>
      </c>
      <c r="AO117" s="291" t="s">
        <v>195</v>
      </c>
      <c r="AP117">
        <v>2</v>
      </c>
      <c r="AQ117" s="292">
        <v>42882</v>
      </c>
      <c r="AR117">
        <v>4</v>
      </c>
      <c r="AS117">
        <v>0</v>
      </c>
      <c r="AT117" s="284">
        <v>3</v>
      </c>
      <c r="AU117" s="141">
        <v>2</v>
      </c>
      <c r="AV117" s="153">
        <f>MAX(F117,L117,R117,X117,AD117,AJ117,AP117)</f>
        <v>2</v>
      </c>
      <c r="AW117" s="153" t="b">
        <f>AU117=AV117</f>
        <v>1</v>
      </c>
      <c r="AX117" s="295">
        <v>1.4</v>
      </c>
      <c r="AY117" s="303">
        <v>1.79</v>
      </c>
      <c r="BD117" s="129">
        <f>67.544*AX117+88.788</f>
        <v>183.34959999999998</v>
      </c>
      <c r="BE117" s="129">
        <f>67.544*AY117+88.788</f>
        <v>209.69175999999999</v>
      </c>
      <c r="BF117" s="153"/>
      <c r="BG117" s="153"/>
      <c r="BH117" s="290"/>
      <c r="BI117" s="153"/>
      <c r="BJ117" s="153" t="str">
        <f>IF(AND(ISBLANK(AX117),ISBLANK(BD117)),"NA",IF(ISBLANK(AX117),"h",IF(ISBLANK(BD117),"diam","both")))</f>
        <v>both</v>
      </c>
      <c r="BK117" s="153" t="str">
        <f>IF(AND(ISBLANK(AY117),ISBLANK(BE117)),"NA",IF(ISBLANK(AY117),"h",IF(ISBLANK(BE117),"diam","both")))</f>
        <v>both</v>
      </c>
      <c r="BL117" s="153" t="str">
        <f>IF(AND(ISBLANK(AZ117),ISBLANK(BF117)),"NA",IF(ISBLANK(AZ117),"h",IF(ISBLANK(BF117),"diam","both")))</f>
        <v>NA</v>
      </c>
      <c r="BM117" s="153" t="str">
        <f>IF(AND(ISBLANK(BA117),ISBLANK(BG117)),"NA",IF(ISBLANK(BA117),"h",IF(ISBLANK(BG117),"diam","both")))</f>
        <v>NA</v>
      </c>
      <c r="BN117" s="153" t="str">
        <f>IF(AND(ISBLANK(BB117),ISBLANK(BH117)),"NA",IF(ISBLANK(BB117),"h",IF(ISBLANK(BH117),"diam","both")))</f>
        <v>NA</v>
      </c>
      <c r="BO117" s="153" t="str">
        <f>IF(ISBLANK(BC117),"NA","diam")</f>
        <v>NA</v>
      </c>
      <c r="BP117" s="153">
        <f>BD117*PI()*((AX117/2)^2)+BE117*PI()*((AY117/2)^2)+BF117*PI()*((AZ117/2)^2)+BG117*PI()*((BA117/2)^2)+BH117*PI()*((BB117/2)^2)+BI117*PI()*((BC117/2)^2)</f>
        <v>809.93289006783107</v>
      </c>
      <c r="BQ117" s="153" t="str">
        <f>IF(AW117=TRUE,"ok","")</f>
        <v>ok</v>
      </c>
      <c r="BS117" s="300">
        <v>0</v>
      </c>
      <c r="BT117" s="289">
        <v>0</v>
      </c>
      <c r="BU117" s="289">
        <v>0</v>
      </c>
      <c r="BV117" s="289">
        <v>0</v>
      </c>
      <c r="BW117" s="289"/>
      <c r="BX117" s="289"/>
      <c r="BZ117" s="287">
        <v>42882</v>
      </c>
      <c r="CA117" s="287" t="s">
        <v>47</v>
      </c>
      <c r="CB117" s="282" t="str">
        <f>IF(H117&gt;0,H117,"")</f>
        <v/>
      </c>
      <c r="CC117" s="282" t="str">
        <f>IF(N117&gt;0,N117,"")</f>
        <v/>
      </c>
      <c r="CD117" s="282">
        <f>IF(T117&gt;0,T117,"")</f>
        <v>7</v>
      </c>
      <c r="CE117" s="282" t="str">
        <f>IF(Z117&gt;0,Z117,"")</f>
        <v/>
      </c>
      <c r="CF117" s="282" t="str">
        <f>IF(AF117&gt;0,AF117,"")</f>
        <v/>
      </c>
      <c r="CG117" s="282" t="str">
        <f>IF(AL117&gt;0,AL117,"")</f>
        <v/>
      </c>
      <c r="CH117" s="282">
        <f>IF(AR117&gt;0,AR117,"")</f>
        <v>4</v>
      </c>
      <c r="CI117" s="282">
        <v>4</v>
      </c>
      <c r="CJ117" s="287" t="s">
        <v>47</v>
      </c>
      <c r="CK117" s="282">
        <v>0</v>
      </c>
      <c r="CM117" s="286" t="s">
        <v>239</v>
      </c>
      <c r="CN117" s="299" t="s">
        <v>182</v>
      </c>
    </row>
    <row r="118" spans="1:92" ht="14.4" hidden="1" x14ac:dyDescent="0.3">
      <c r="A118" s="284">
        <v>223</v>
      </c>
      <c r="B118" s="336" t="s">
        <v>204</v>
      </c>
      <c r="C118" s="335">
        <v>0</v>
      </c>
      <c r="D118" s="111">
        <f>IF(C118=1,1,0)</f>
        <v>0</v>
      </c>
      <c r="E118" s="291" t="s">
        <v>204</v>
      </c>
      <c r="Q118" s="325" t="s">
        <v>204</v>
      </c>
      <c r="W118" s="291" t="s">
        <v>90</v>
      </c>
      <c r="AC118" s="291"/>
      <c r="AU118" s="141">
        <v>1</v>
      </c>
      <c r="AV118" s="153">
        <f>MAX(F118,L118,R118,X118,AD118,AJ118,AP118)</f>
        <v>0</v>
      </c>
      <c r="AW118" s="153" t="b">
        <f>AU118=AV118</f>
        <v>0</v>
      </c>
      <c r="AX118" s="303">
        <v>0.92</v>
      </c>
      <c r="BD118" s="153">
        <v>150</v>
      </c>
      <c r="BE118" s="153"/>
      <c r="BF118" s="153"/>
      <c r="BG118" s="153"/>
      <c r="BH118" s="290"/>
      <c r="BI118" s="153"/>
      <c r="BJ118" s="153" t="str">
        <f>IF(AND(ISBLANK(AX118),ISBLANK(BD118)),"NA",IF(ISBLANK(AX118),"h",IF(ISBLANK(BD118),"diam","both")))</f>
        <v>both</v>
      </c>
      <c r="BK118" s="153" t="str">
        <f>IF(AND(ISBLANK(AY118),ISBLANK(BE118)),"NA",IF(ISBLANK(AY118),"h",IF(ISBLANK(BE118),"diam","both")))</f>
        <v>NA</v>
      </c>
      <c r="BL118" s="153" t="str">
        <f>IF(AND(ISBLANK(AZ118),ISBLANK(BF118)),"NA",IF(ISBLANK(AZ118),"h",IF(ISBLANK(BF118),"diam","both")))</f>
        <v>NA</v>
      </c>
      <c r="BM118" s="153" t="str">
        <f>IF(AND(ISBLANK(BA118),ISBLANK(BG118)),"NA",IF(ISBLANK(BA118),"h",IF(ISBLANK(BG118),"diam","both")))</f>
        <v>NA</v>
      </c>
      <c r="BN118" s="153" t="str">
        <f>IF(AND(ISBLANK(BB118),ISBLANK(BH118)),"NA",IF(ISBLANK(BB118),"h",IF(ISBLANK(BH118),"diam","both")))</f>
        <v>NA</v>
      </c>
      <c r="BO118" s="153" t="str">
        <f>IF(ISBLANK(BC118),"NA","diam")</f>
        <v>NA</v>
      </c>
      <c r="BP118" s="153">
        <f>BD118*PI()*((AX118/2)^2)+BE118*PI()*((AY118/2)^2)+BF118*PI()*((AZ118/2)^2)+BG118*PI()*((BA118/2)^2)+BH118*PI()*((BB118/2)^2)+BI118*PI()*((BC118/2)^2)</f>
        <v>99.714150824940035</v>
      </c>
      <c r="BQ118" s="153" t="s">
        <v>47</v>
      </c>
      <c r="BS118" s="300">
        <v>0</v>
      </c>
      <c r="BT118" s="289">
        <v>0</v>
      </c>
      <c r="BU118" s="289">
        <v>0</v>
      </c>
      <c r="BV118" s="289">
        <v>0</v>
      </c>
      <c r="BW118" s="289"/>
      <c r="BX118" s="289"/>
      <c r="BZ118" s="153" t="s">
        <v>58</v>
      </c>
      <c r="CA118" s="153" t="s">
        <v>58</v>
      </c>
      <c r="CB118" s="282" t="str">
        <f>IF(H118&gt;0,H118,"")</f>
        <v/>
      </c>
      <c r="CC118" s="282" t="str">
        <f>IF(N118&gt;0,N118,"")</f>
        <v/>
      </c>
      <c r="CD118" s="282" t="str">
        <f>IF(T118&gt;0,T118,"")</f>
        <v/>
      </c>
      <c r="CE118" s="282" t="str">
        <f>IF(Z118&gt;0,Z118,"")</f>
        <v/>
      </c>
      <c r="CF118" s="282" t="str">
        <f>IF(AF118&gt;0,AF118,"")</f>
        <v/>
      </c>
      <c r="CG118" s="282" t="str">
        <f>IF(AL118&gt;0,AL118,"")</f>
        <v/>
      </c>
      <c r="CH118" s="282" t="str">
        <f>IF(AR118&gt;0,AR118,"")</f>
        <v/>
      </c>
      <c r="CI118" s="282" t="s">
        <v>58</v>
      </c>
      <c r="CJ118" s="153" t="s">
        <v>58</v>
      </c>
      <c r="CK118" s="282" t="s">
        <v>58</v>
      </c>
    </row>
    <row r="119" spans="1:92" ht="14.4" hidden="1" x14ac:dyDescent="0.3">
      <c r="A119" s="284">
        <v>224</v>
      </c>
      <c r="B119" s="285" t="s">
        <v>90</v>
      </c>
      <c r="C119" s="153">
        <v>0</v>
      </c>
      <c r="D119" s="111">
        <f>IF(C119=1,1,0)</f>
        <v>0</v>
      </c>
      <c r="E119" s="114" t="s">
        <v>90</v>
      </c>
      <c r="F119" s="114"/>
      <c r="G119" s="114"/>
      <c r="H119" s="114"/>
      <c r="I119" s="122"/>
      <c r="L119" s="114"/>
      <c r="M119" s="114" t="s">
        <v>90</v>
      </c>
      <c r="N119" s="114"/>
      <c r="O119" s="122"/>
      <c r="Q119" s="114" t="s">
        <v>90</v>
      </c>
      <c r="R119" s="114"/>
      <c r="S119" s="114"/>
      <c r="T119" s="114"/>
      <c r="U119" s="122"/>
      <c r="W119" s="114" t="s">
        <v>90</v>
      </c>
      <c r="X119" s="114"/>
      <c r="Y119" s="114"/>
      <c r="Z119" s="114"/>
      <c r="AA119" s="122"/>
      <c r="AD119" s="114"/>
      <c r="AE119" s="114"/>
      <c r="AF119" s="114"/>
      <c r="AG119" s="122"/>
      <c r="AJ119" s="114"/>
      <c r="AK119" s="114"/>
      <c r="AL119" s="114"/>
      <c r="AM119" s="114"/>
      <c r="AP119" s="114"/>
      <c r="AQ119" s="114"/>
      <c r="AR119" s="114"/>
      <c r="AS119" s="114"/>
      <c r="AV119" s="153">
        <f>MAX(F119,L119,R119,X119,AD119,AJ119,AP119)</f>
        <v>0</v>
      </c>
      <c r="AW119" s="153" t="b">
        <f>AU119=AV119</f>
        <v>1</v>
      </c>
      <c r="BD119" s="153"/>
      <c r="BE119" s="153"/>
      <c r="BF119" s="153"/>
      <c r="BG119" s="153"/>
      <c r="BH119" s="290"/>
      <c r="BI119" s="153"/>
      <c r="BJ119" s="153" t="str">
        <f>IF(AND(ISBLANK(AX119),ISBLANK(BD119)),"NA",IF(ISBLANK(AX119),"h",IF(ISBLANK(BD119),"diam","both")))</f>
        <v>NA</v>
      </c>
      <c r="BK119" s="153" t="str">
        <f>IF(AND(ISBLANK(AY119),ISBLANK(BE119)),"NA",IF(ISBLANK(AY119),"h",IF(ISBLANK(BE119),"diam","both")))</f>
        <v>NA</v>
      </c>
      <c r="BL119" s="153" t="str">
        <f>IF(AND(ISBLANK(AZ119),ISBLANK(BF119)),"NA",IF(ISBLANK(AZ119),"h",IF(ISBLANK(BF119),"diam","both")))</f>
        <v>NA</v>
      </c>
      <c r="BM119" s="153" t="str">
        <f>IF(AND(ISBLANK(BA119),ISBLANK(BG119)),"NA",IF(ISBLANK(BA119),"h",IF(ISBLANK(BG119),"diam","both")))</f>
        <v>NA</v>
      </c>
      <c r="BN119" s="153" t="str">
        <f>IF(AND(ISBLANK(BB119),ISBLANK(BH119)),"NA",IF(ISBLANK(BB119),"h",IF(ISBLANK(BH119),"diam","both")))</f>
        <v>NA</v>
      </c>
      <c r="BO119" s="153" t="str">
        <f>IF(ISBLANK(BC119),"NA","diam")</f>
        <v>NA</v>
      </c>
      <c r="BP119" s="153" t="s">
        <v>58</v>
      </c>
      <c r="BQ119" s="153" t="s">
        <v>58</v>
      </c>
      <c r="BT119" s="289">
        <v>0</v>
      </c>
      <c r="BU119" s="289">
        <v>0</v>
      </c>
      <c r="BV119" s="289">
        <v>0</v>
      </c>
      <c r="BZ119" s="153" t="s">
        <v>58</v>
      </c>
      <c r="CA119" s="153" t="s">
        <v>58</v>
      </c>
      <c r="CB119" s="282" t="str">
        <f>IF(H119&gt;0,H119,"")</f>
        <v/>
      </c>
      <c r="CC119" s="282" t="str">
        <f>IF(N119&gt;0,N119,"")</f>
        <v/>
      </c>
      <c r="CD119" s="282" t="str">
        <f>IF(T119&gt;0,T119,"")</f>
        <v/>
      </c>
      <c r="CE119" s="282" t="str">
        <f>IF(Z119&gt;0,Z119,"")</f>
        <v/>
      </c>
      <c r="CF119" s="282" t="str">
        <f>IF(AF119&gt;0,AF119,"")</f>
        <v/>
      </c>
      <c r="CG119" s="282" t="str">
        <f>IF(AL119&gt;0,AL119,"")</f>
        <v/>
      </c>
      <c r="CH119" s="282" t="str">
        <f>IF(AR119&gt;0,AR119,"")</f>
        <v/>
      </c>
      <c r="CI119" s="282" t="s">
        <v>58</v>
      </c>
      <c r="CJ119" s="153" t="s">
        <v>58</v>
      </c>
      <c r="CK119" s="282" t="s">
        <v>58</v>
      </c>
      <c r="CN119" s="298" t="s">
        <v>90</v>
      </c>
    </row>
    <row r="120" spans="1:92" ht="14.4" hidden="1" x14ac:dyDescent="0.3">
      <c r="A120" s="284">
        <v>224</v>
      </c>
      <c r="B120" s="285" t="s">
        <v>185</v>
      </c>
      <c r="C120" s="153">
        <v>0</v>
      </c>
      <c r="D120" s="111">
        <f>IF(C120=1,1,0)</f>
        <v>0</v>
      </c>
      <c r="E120" s="300" t="s">
        <v>185</v>
      </c>
      <c r="M120" t="s">
        <v>90</v>
      </c>
      <c r="AV120" s="153">
        <f>MAX(F120,L120,R120,X120,AD120,AJ120,AP120)</f>
        <v>0</v>
      </c>
      <c r="AW120" s="153" t="b">
        <f>AU120=AV120</f>
        <v>1</v>
      </c>
      <c r="BD120" s="153"/>
      <c r="BE120" s="153"/>
      <c r="BF120" s="153"/>
      <c r="BG120" s="153"/>
      <c r="BH120" s="290"/>
      <c r="BI120" s="153"/>
      <c r="BJ120" s="153" t="str">
        <f>IF(AND(ISBLANK(AX120),ISBLANK(BD120)),"NA",IF(ISBLANK(AX120),"h",IF(ISBLANK(BD120),"diam","both")))</f>
        <v>NA</v>
      </c>
      <c r="BK120" s="153" t="str">
        <f>IF(AND(ISBLANK(AY120),ISBLANK(BE120)),"NA",IF(ISBLANK(AY120),"h",IF(ISBLANK(BE120),"diam","both")))</f>
        <v>NA</v>
      </c>
      <c r="BL120" s="153" t="str">
        <f>IF(AND(ISBLANK(AZ120),ISBLANK(BF120)),"NA",IF(ISBLANK(AZ120),"h",IF(ISBLANK(BF120),"diam","both")))</f>
        <v>NA</v>
      </c>
      <c r="BM120" s="153" t="str">
        <f>IF(AND(ISBLANK(BA120),ISBLANK(BG120)),"NA",IF(ISBLANK(BA120),"h",IF(ISBLANK(BG120),"diam","both")))</f>
        <v>NA</v>
      </c>
      <c r="BN120" s="153" t="str">
        <f>IF(AND(ISBLANK(BB120),ISBLANK(BH120)),"NA",IF(ISBLANK(BB120),"h",IF(ISBLANK(BH120),"diam","both")))</f>
        <v>NA</v>
      </c>
      <c r="BO120" s="153" t="str">
        <f>IF(ISBLANK(BC120),"NA","diam")</f>
        <v>NA</v>
      </c>
      <c r="BP120" s="153" t="s">
        <v>58</v>
      </c>
      <c r="BQ120" s="153" t="s">
        <v>58</v>
      </c>
      <c r="BT120" s="289">
        <v>0</v>
      </c>
      <c r="BU120" s="289">
        <v>0</v>
      </c>
      <c r="BV120" s="289">
        <v>0</v>
      </c>
      <c r="BZ120" s="153" t="s">
        <v>58</v>
      </c>
      <c r="CA120" s="153" t="s">
        <v>58</v>
      </c>
      <c r="CB120" s="282" t="str">
        <f>IF(H120&gt;0,H120,"")</f>
        <v/>
      </c>
      <c r="CC120" s="282" t="str">
        <f>IF(N120&gt;0,N120,"")</f>
        <v/>
      </c>
      <c r="CD120" s="282" t="str">
        <f>IF(T120&gt;0,T120,"")</f>
        <v/>
      </c>
      <c r="CE120" s="282" t="str">
        <f>IF(Z120&gt;0,Z120,"")</f>
        <v/>
      </c>
      <c r="CF120" s="282" t="str">
        <f>IF(AF120&gt;0,AF120,"")</f>
        <v/>
      </c>
      <c r="CG120" s="282" t="str">
        <f>IF(AL120&gt;0,AL120,"")</f>
        <v/>
      </c>
      <c r="CH120" s="282" t="str">
        <f>IF(AR120&gt;0,AR120,"")</f>
        <v/>
      </c>
      <c r="CI120" s="282" t="s">
        <v>58</v>
      </c>
      <c r="CJ120" s="153" t="s">
        <v>58</v>
      </c>
      <c r="CK120" s="282" t="s">
        <v>58</v>
      </c>
      <c r="CM120" s="280" t="s">
        <v>222</v>
      </c>
    </row>
    <row r="121" spans="1:92" ht="14.4" hidden="1" x14ac:dyDescent="0.3">
      <c r="A121" s="284">
        <v>225</v>
      </c>
      <c r="B121" s="319" t="s">
        <v>181</v>
      </c>
      <c r="C121" s="289">
        <v>1</v>
      </c>
      <c r="D121" s="111">
        <f>IF(C121=1,1,0)</f>
        <v>1</v>
      </c>
      <c r="E121" s="295" t="s">
        <v>90</v>
      </c>
      <c r="F121">
        <v>1</v>
      </c>
      <c r="K121" s="291" t="s">
        <v>181</v>
      </c>
      <c r="L121">
        <v>1</v>
      </c>
      <c r="M121" s="292">
        <v>42878</v>
      </c>
      <c r="N121" s="300">
        <v>4</v>
      </c>
      <c r="O121" s="273">
        <v>0</v>
      </c>
      <c r="S121" s="292">
        <v>42877</v>
      </c>
      <c r="T121" s="300">
        <v>3</v>
      </c>
      <c r="U121" s="273">
        <v>0</v>
      </c>
      <c r="Y121" s="292">
        <v>42878</v>
      </c>
      <c r="Z121" s="300">
        <v>2</v>
      </c>
      <c r="AA121" s="273">
        <v>0</v>
      </c>
      <c r="AE121" s="292">
        <v>42880</v>
      </c>
      <c r="AF121">
        <v>1</v>
      </c>
      <c r="AG121" s="273">
        <v>0</v>
      </c>
      <c r="AK121" s="292">
        <v>42870</v>
      </c>
      <c r="AL121">
        <v>4</v>
      </c>
      <c r="AQ121" s="292">
        <v>42880</v>
      </c>
      <c r="AR121">
        <v>4</v>
      </c>
      <c r="AS121">
        <v>3</v>
      </c>
      <c r="AT121" s="284">
        <v>0</v>
      </c>
      <c r="AU121" s="141">
        <v>1</v>
      </c>
      <c r="AV121" s="153">
        <f>MAX(F121,L121,R121,X121,AD121,AJ121,AP121)</f>
        <v>1</v>
      </c>
      <c r="AW121" s="153" t="b">
        <f>AU121=AV121</f>
        <v>1</v>
      </c>
      <c r="AX121" s="295">
        <v>1.78</v>
      </c>
      <c r="BD121" s="153">
        <v>250</v>
      </c>
      <c r="BE121" s="153"/>
      <c r="BF121" s="153"/>
      <c r="BG121" s="153"/>
      <c r="BH121" s="290"/>
      <c r="BI121" s="153"/>
      <c r="BJ121" s="153" t="str">
        <f>IF(AND(ISBLANK(AX121),ISBLANK(BD121)),"NA",IF(ISBLANK(AX121),"h",IF(ISBLANK(BD121),"diam","both")))</f>
        <v>both</v>
      </c>
      <c r="BK121" s="153" t="str">
        <f>IF(AND(ISBLANK(AY121),ISBLANK(BE121)),"NA",IF(ISBLANK(AY121),"h",IF(ISBLANK(BE121),"diam","both")))</f>
        <v>NA</v>
      </c>
      <c r="BL121" s="153" t="str">
        <f>IF(AND(ISBLANK(AZ121),ISBLANK(BF121)),"NA",IF(ISBLANK(AZ121),"h",IF(ISBLANK(BF121),"diam","both")))</f>
        <v>NA</v>
      </c>
      <c r="BM121" s="153" t="str">
        <f>IF(AND(ISBLANK(BA121),ISBLANK(BG121)),"NA",IF(ISBLANK(BA121),"h",IF(ISBLANK(BG121),"diam","both")))</f>
        <v>NA</v>
      </c>
      <c r="BN121" s="153" t="str">
        <f>IF(AND(ISBLANK(BB121),ISBLANK(BH121)),"NA",IF(ISBLANK(BB121),"h",IF(ISBLANK(BH121),"diam","both")))</f>
        <v>NA</v>
      </c>
      <c r="BO121" s="153" t="str">
        <f>IF(ISBLANK(BC121),"NA","diam")</f>
        <v>NA</v>
      </c>
      <c r="BP121" s="153">
        <f>BD121*PI()*((AX121/2)^2)+BE121*PI()*((AY121/2)^2)+BF121*PI()*((AZ121/2)^2)+BG121*PI()*((BA121/2)^2)+BH121*PI()*((BB121/2)^2)+BI121*PI()*((BC121/2)^2)</f>
        <v>622.11388522711877</v>
      </c>
      <c r="BQ121" s="153" t="str">
        <f>IF(AW121=TRUE,"ok","")</f>
        <v>ok</v>
      </c>
      <c r="BS121" s="300">
        <v>0</v>
      </c>
      <c r="BT121" s="289">
        <v>0</v>
      </c>
      <c r="BU121" s="289">
        <v>0</v>
      </c>
      <c r="BV121" s="289">
        <v>0</v>
      </c>
      <c r="BW121" s="289"/>
      <c r="BX121" s="289"/>
      <c r="BY121" s="288">
        <v>42880</v>
      </c>
      <c r="BZ121" s="287">
        <v>42880</v>
      </c>
      <c r="CA121" s="287" t="s">
        <v>47</v>
      </c>
      <c r="CB121" s="282" t="str">
        <f>IF(H121&gt;0,H121,"")</f>
        <v/>
      </c>
      <c r="CC121" s="282">
        <f>IF(N121&gt;0,N121,"")</f>
        <v>4</v>
      </c>
      <c r="CD121" s="282">
        <f>IF(T121&gt;0,T121,"")</f>
        <v>3</v>
      </c>
      <c r="CE121" s="282">
        <f>IF(Z121&gt;0,Z121,"")</f>
        <v>2</v>
      </c>
      <c r="CF121" s="282">
        <f>IF(AF121&gt;0,AF121,"")</f>
        <v>1</v>
      </c>
      <c r="CG121" s="282">
        <f>IF(AL121&gt;0,AL121,"")</f>
        <v>4</v>
      </c>
      <c r="CH121" s="282">
        <f>IF(AR121&gt;0,AR121,"")</f>
        <v>4</v>
      </c>
      <c r="CI121" s="282">
        <v>4</v>
      </c>
      <c r="CJ121" s="287" t="s">
        <v>47</v>
      </c>
      <c r="CK121" s="282">
        <v>0</v>
      </c>
    </row>
    <row r="122" spans="1:92" ht="14.4" hidden="1" x14ac:dyDescent="0.3">
      <c r="A122" s="284">
        <v>226</v>
      </c>
      <c r="B122" s="317" t="s">
        <v>199</v>
      </c>
      <c r="C122" s="289">
        <v>1</v>
      </c>
      <c r="D122" s="111">
        <f>IF(C122=1,1,0)</f>
        <v>1</v>
      </c>
      <c r="E122" s="295" t="s">
        <v>238</v>
      </c>
      <c r="K122" s="303" t="s">
        <v>90</v>
      </c>
      <c r="Q122" s="295" t="s">
        <v>190</v>
      </c>
      <c r="R122">
        <v>1</v>
      </c>
      <c r="S122" s="292">
        <v>42877</v>
      </c>
      <c r="T122">
        <v>7</v>
      </c>
      <c r="U122" s="273">
        <v>0</v>
      </c>
      <c r="W122" s="295" t="s">
        <v>237</v>
      </c>
      <c r="X122" s="300">
        <v>2</v>
      </c>
      <c r="Y122" s="292">
        <v>42879</v>
      </c>
      <c r="Z122" s="300">
        <v>7</v>
      </c>
      <c r="AA122" s="273">
        <v>0</v>
      </c>
      <c r="AC122" s="291" t="s">
        <v>199</v>
      </c>
      <c r="AD122">
        <v>2</v>
      </c>
      <c r="AO122" s="291" t="s">
        <v>181</v>
      </c>
      <c r="AQ122" s="292">
        <v>42880</v>
      </c>
      <c r="AR122">
        <v>1</v>
      </c>
      <c r="AS122">
        <v>1</v>
      </c>
      <c r="AU122" s="141">
        <v>2</v>
      </c>
      <c r="AV122" s="153">
        <f>MAX(F122,L122,R122,X122,AD122,AJ122,AP122)</f>
        <v>2</v>
      </c>
      <c r="AW122" s="153" t="b">
        <f>AU122=AV122</f>
        <v>1</v>
      </c>
      <c r="AX122" s="303">
        <v>2.21</v>
      </c>
      <c r="AY122" s="291">
        <v>1.91</v>
      </c>
      <c r="BD122" s="289">
        <v>270</v>
      </c>
      <c r="BE122" s="153">
        <v>110</v>
      </c>
      <c r="BF122" s="153"/>
      <c r="BG122" s="153"/>
      <c r="BH122" s="290"/>
      <c r="BI122" s="153"/>
      <c r="BJ122" s="153" t="str">
        <f>IF(AND(ISBLANK(AX122),ISBLANK(BD122)),"NA",IF(ISBLANK(AX122),"h",IF(ISBLANK(BD122),"diam","both")))</f>
        <v>both</v>
      </c>
      <c r="BK122" s="153" t="str">
        <f>IF(AND(ISBLANK(AY122),ISBLANK(BE122)),"NA",IF(ISBLANK(AY122),"h",IF(ISBLANK(BE122),"diam","both")))</f>
        <v>both</v>
      </c>
      <c r="BL122" s="153" t="str">
        <f>IF(AND(ISBLANK(AZ122),ISBLANK(BF122)),"NA",IF(ISBLANK(AZ122),"h",IF(ISBLANK(BF122),"diam","both")))</f>
        <v>NA</v>
      </c>
      <c r="BM122" s="153" t="str">
        <f>IF(AND(ISBLANK(BA122),ISBLANK(BG122)),"NA",IF(ISBLANK(BA122),"h",IF(ISBLANK(BG122),"diam","both")))</f>
        <v>NA</v>
      </c>
      <c r="BN122" s="153" t="str">
        <f>IF(AND(ISBLANK(BB122),ISBLANK(BH122)),"NA",IF(ISBLANK(BB122),"h",IF(ISBLANK(BH122),"diam","both")))</f>
        <v>NA</v>
      </c>
      <c r="BO122" s="153" t="str">
        <f>IF(ISBLANK(BC122),"NA","diam")</f>
        <v>NA</v>
      </c>
      <c r="BP122" s="153">
        <f>BD122*PI()*((AX122/2)^2)+BE122*PI()*((AY122/2)^2)+BF122*PI()*((AZ122/2)^2)+BG122*PI()*((BA122/2)^2)+BH122*PI()*((BB122/2)^2)+BI122*PI()*((BC122/2)^2)</f>
        <v>1350.8832702472841</v>
      </c>
      <c r="BQ122" s="153" t="str">
        <f>IF(AW122=TRUE,"ok","")</f>
        <v>ok</v>
      </c>
      <c r="BS122" s="300">
        <v>0</v>
      </c>
      <c r="BT122" s="289">
        <v>0</v>
      </c>
      <c r="BU122" s="289">
        <v>0</v>
      </c>
      <c r="BV122" s="289">
        <v>0</v>
      </c>
      <c r="BW122" s="289"/>
      <c r="BX122" s="289"/>
      <c r="BZ122" s="287">
        <v>42880</v>
      </c>
      <c r="CA122" s="287" t="s">
        <v>47</v>
      </c>
      <c r="CB122" s="282" t="str">
        <f>IF(H122&gt;0,H122,"")</f>
        <v/>
      </c>
      <c r="CC122" s="282" t="str">
        <f>IF(N122&gt;0,N122,"")</f>
        <v/>
      </c>
      <c r="CD122" s="282">
        <f>IF(T122&gt;0,T122,"")</f>
        <v>7</v>
      </c>
      <c r="CE122" s="282">
        <f>IF(Z122&gt;0,Z122,"")</f>
        <v>7</v>
      </c>
      <c r="CF122" s="282" t="str">
        <f>IF(AF122&gt;0,AF122,"")</f>
        <v/>
      </c>
      <c r="CG122" s="282" t="str">
        <f>IF(AL122&gt;0,AL122,"")</f>
        <v/>
      </c>
      <c r="CH122" s="282">
        <f>IF(AR122&gt;0,AR122,"")</f>
        <v>1</v>
      </c>
      <c r="CI122" s="282">
        <v>1</v>
      </c>
      <c r="CJ122" s="287" t="s">
        <v>47</v>
      </c>
      <c r="CK122" s="282">
        <v>0</v>
      </c>
      <c r="CM122" s="280" t="s">
        <v>236</v>
      </c>
    </row>
    <row r="123" spans="1:92" s="185" customFormat="1" ht="14.4" hidden="1" x14ac:dyDescent="0.3">
      <c r="A123" s="313">
        <v>227</v>
      </c>
      <c r="B123" s="328" t="s">
        <v>90</v>
      </c>
      <c r="C123" s="105">
        <v>0</v>
      </c>
      <c r="D123" s="111">
        <f>IF(C123=1,1,0)</f>
        <v>0</v>
      </c>
      <c r="E123" s="327" t="s">
        <v>90</v>
      </c>
      <c r="I123" s="197"/>
      <c r="J123" s="313"/>
      <c r="O123" s="197"/>
      <c r="P123" s="313"/>
      <c r="Q123" s="315" t="s">
        <v>185</v>
      </c>
      <c r="U123" s="197"/>
      <c r="V123" s="313"/>
      <c r="W123" s="339" t="s">
        <v>204</v>
      </c>
      <c r="AA123" s="229"/>
      <c r="AC123" s="267"/>
      <c r="AG123" s="197"/>
      <c r="AH123" s="313"/>
      <c r="AN123" s="313"/>
      <c r="AT123" s="313"/>
      <c r="AU123" s="267"/>
      <c r="AV123" s="153">
        <f>MAX(F123,L123,R123,X123,AD123,AJ123,AP123)</f>
        <v>0</v>
      </c>
      <c r="AW123" s="153" t="b">
        <f>AU123=AV123</f>
        <v>1</v>
      </c>
      <c r="BB123" s="114"/>
      <c r="BC123" s="284"/>
      <c r="BD123" s="105"/>
      <c r="BE123" s="105"/>
      <c r="BF123" s="105"/>
      <c r="BG123" s="153"/>
      <c r="BH123" s="311"/>
      <c r="BI123" s="153"/>
      <c r="BJ123" s="153" t="str">
        <f>IF(AND(ISBLANK(AX123),ISBLANK(BD123)),"NA",IF(ISBLANK(AX123),"h",IF(ISBLANK(BD123),"diam","both")))</f>
        <v>NA</v>
      </c>
      <c r="BK123" s="153" t="str">
        <f>IF(AND(ISBLANK(AY123),ISBLANK(BE123)),"NA",IF(ISBLANK(AY123),"h",IF(ISBLANK(BE123),"diam","both")))</f>
        <v>NA</v>
      </c>
      <c r="BL123" s="153" t="str">
        <f>IF(AND(ISBLANK(AZ123),ISBLANK(BF123)),"NA",IF(ISBLANK(AZ123),"h",IF(ISBLANK(BF123),"diam","both")))</f>
        <v>NA</v>
      </c>
      <c r="BM123" s="153" t="str">
        <f>IF(AND(ISBLANK(BA123),ISBLANK(BG123)),"NA",IF(ISBLANK(BA123),"h",IF(ISBLANK(BG123),"diam","both")))</f>
        <v>NA</v>
      </c>
      <c r="BN123" s="153" t="str">
        <f>IF(AND(ISBLANK(BB123),ISBLANK(BH123)),"NA",IF(ISBLANK(BB123),"h",IF(ISBLANK(BH123),"diam","both")))</f>
        <v>NA</v>
      </c>
      <c r="BO123" s="153" t="str">
        <f>IF(ISBLANK(BC123),"NA","diam")</f>
        <v>NA</v>
      </c>
      <c r="BP123" s="105" t="s">
        <v>58</v>
      </c>
      <c r="BQ123" s="153" t="s">
        <v>58</v>
      </c>
      <c r="BR123" s="153"/>
      <c r="BT123" s="105">
        <v>0</v>
      </c>
      <c r="BU123" s="105">
        <v>0</v>
      </c>
      <c r="BV123" s="105">
        <v>0</v>
      </c>
      <c r="BW123" s="105"/>
      <c r="BX123" s="105"/>
      <c r="BY123" s="308"/>
      <c r="BZ123" s="153" t="s">
        <v>58</v>
      </c>
      <c r="CA123" s="153" t="s">
        <v>58</v>
      </c>
      <c r="CB123" s="282" t="str">
        <f>IF(H123&gt;0,H123,"")</f>
        <v/>
      </c>
      <c r="CC123" s="282" t="str">
        <f>IF(N123&gt;0,N123,"")</f>
        <v/>
      </c>
      <c r="CD123" s="282" t="str">
        <f>IF(T123&gt;0,T123,"")</f>
        <v/>
      </c>
      <c r="CE123" s="282" t="str">
        <f>IF(Z123&gt;0,Z123,"")</f>
        <v/>
      </c>
      <c r="CF123" s="282" t="str">
        <f>IF(AF123&gt;0,AF123,"")</f>
        <v/>
      </c>
      <c r="CG123" s="282" t="str">
        <f>IF(AL123&gt;0,AL123,"")</f>
        <v/>
      </c>
      <c r="CH123" s="282" t="str">
        <f>IF(AR123&gt;0,AR123,"")</f>
        <v/>
      </c>
      <c r="CI123" s="282" t="s">
        <v>58</v>
      </c>
      <c r="CJ123" s="153" t="s">
        <v>58</v>
      </c>
      <c r="CK123" s="282" t="s">
        <v>58</v>
      </c>
      <c r="CL123" s="338"/>
      <c r="CM123" s="306" t="s">
        <v>235</v>
      </c>
      <c r="CN123" s="305" t="s">
        <v>90</v>
      </c>
    </row>
    <row r="124" spans="1:92" ht="14.4" hidden="1" x14ac:dyDescent="0.3">
      <c r="A124" s="284">
        <v>228</v>
      </c>
      <c r="B124" s="317" t="s">
        <v>181</v>
      </c>
      <c r="C124" s="289">
        <v>1</v>
      </c>
      <c r="D124" s="111">
        <f>IF(C124=1,1,0)</f>
        <v>1</v>
      </c>
      <c r="E124" s="295" t="s">
        <v>190</v>
      </c>
      <c r="F124">
        <v>1</v>
      </c>
      <c r="G124" s="292">
        <v>42870</v>
      </c>
      <c r="H124">
        <v>8</v>
      </c>
      <c r="I124" s="273">
        <v>0</v>
      </c>
      <c r="M124" s="292">
        <v>42873</v>
      </c>
      <c r="N124">
        <v>10</v>
      </c>
      <c r="O124" s="273">
        <v>0</v>
      </c>
      <c r="S124" s="292">
        <v>42875</v>
      </c>
      <c r="T124">
        <v>12</v>
      </c>
      <c r="U124" s="273">
        <v>0</v>
      </c>
      <c r="W124" s="295"/>
      <c r="Y124" s="292">
        <v>42876</v>
      </c>
      <c r="Z124" s="300">
        <v>9</v>
      </c>
      <c r="AA124" s="273">
        <v>0</v>
      </c>
      <c r="AU124" s="141">
        <v>1</v>
      </c>
      <c r="AV124" s="153">
        <f>MAX(F124,L124,R124,X124,AD124,AJ124,AP124)</f>
        <v>1</v>
      </c>
      <c r="AW124" s="153" t="b">
        <f>AU124=AV124</f>
        <v>1</v>
      </c>
      <c r="AX124" s="291">
        <v>2.84</v>
      </c>
      <c r="BD124" s="129">
        <f>67.544*AX124+88.788</f>
        <v>280.61295999999999</v>
      </c>
      <c r="BE124" s="153"/>
      <c r="BF124" s="153"/>
      <c r="BG124" s="153"/>
      <c r="BH124" s="290"/>
      <c r="BI124" s="153"/>
      <c r="BJ124" s="153" t="str">
        <f>IF(AND(ISBLANK(AX124),ISBLANK(BD124)),"NA",IF(ISBLANK(AX124),"h",IF(ISBLANK(BD124),"diam","both")))</f>
        <v>both</v>
      </c>
      <c r="BK124" s="153" t="str">
        <f>IF(AND(ISBLANK(AY124),ISBLANK(BE124)),"NA",IF(ISBLANK(AY124),"h",IF(ISBLANK(BE124),"diam","both")))</f>
        <v>NA</v>
      </c>
      <c r="BL124" s="153" t="str">
        <f>IF(AND(ISBLANK(AZ124),ISBLANK(BF124)),"NA",IF(ISBLANK(AZ124),"h",IF(ISBLANK(BF124),"diam","both")))</f>
        <v>NA</v>
      </c>
      <c r="BM124" s="153" t="str">
        <f>IF(AND(ISBLANK(BA124),ISBLANK(BG124)),"NA",IF(ISBLANK(BA124),"h",IF(ISBLANK(BG124),"diam","both")))</f>
        <v>NA</v>
      </c>
      <c r="BN124" s="153" t="str">
        <f>IF(AND(ISBLANK(BB124),ISBLANK(BH124)),"NA",IF(ISBLANK(BB124),"h",IF(ISBLANK(BH124),"diam","both")))</f>
        <v>NA</v>
      </c>
      <c r="BO124" s="153" t="str">
        <f>IF(ISBLANK(BC124),"NA","diam")</f>
        <v>NA</v>
      </c>
      <c r="BP124" s="153">
        <f>BD124*PI()*((AX124/2)^2)+BE124*PI()*((AY124/2)^2)+BF124*PI()*((AZ124/2)^2)+BG124*PI()*((BA124/2)^2)+BH124*PI()*((BB124/2)^2)+BI124*PI()*((BC124/2)^2)</f>
        <v>1777.6010017398376</v>
      </c>
      <c r="BQ124" s="153" t="str">
        <f>IF(AW124=TRUE,"ok","")</f>
        <v>ok</v>
      </c>
      <c r="BT124" s="289">
        <v>0</v>
      </c>
      <c r="BU124" s="289">
        <v>0</v>
      </c>
      <c r="BV124" s="289">
        <v>0</v>
      </c>
      <c r="BY124" s="283">
        <v>21</v>
      </c>
      <c r="BZ124" s="287">
        <v>42876</v>
      </c>
      <c r="CA124" s="287" t="s">
        <v>47</v>
      </c>
      <c r="CB124" s="282">
        <f>IF(H124&gt;0,H124,"")</f>
        <v>8</v>
      </c>
      <c r="CC124" s="282">
        <f>IF(N124&gt;0,N124,"")</f>
        <v>10</v>
      </c>
      <c r="CD124" s="282">
        <f>IF(T124&gt;0,T124,"")</f>
        <v>12</v>
      </c>
      <c r="CE124" s="282">
        <f>IF(Z124&gt;0,Z124,"")</f>
        <v>9</v>
      </c>
      <c r="CF124" s="282" t="str">
        <f>IF(AF124&gt;0,AF124,"")</f>
        <v/>
      </c>
      <c r="CG124" s="282" t="str">
        <f>IF(AL124&gt;0,AL124,"")</f>
        <v/>
      </c>
      <c r="CH124" s="282" t="str">
        <f>IF(AR124&gt;0,AR124,"")</f>
        <v/>
      </c>
      <c r="CI124" s="282">
        <v>9</v>
      </c>
      <c r="CJ124" s="287" t="s">
        <v>47</v>
      </c>
      <c r="CK124" s="282">
        <v>1</v>
      </c>
      <c r="CL124" s="302">
        <v>42875</v>
      </c>
      <c r="CM124" s="286" t="s">
        <v>234</v>
      </c>
      <c r="CN124" s="279" t="s">
        <v>182</v>
      </c>
    </row>
    <row r="125" spans="1:92" ht="14.4" hidden="1" x14ac:dyDescent="0.3">
      <c r="A125" s="284">
        <v>229</v>
      </c>
      <c r="B125" s="296" t="s">
        <v>181</v>
      </c>
      <c r="C125" s="153">
        <v>1</v>
      </c>
      <c r="D125" s="111">
        <f>IF(C125=1,1,0)</f>
        <v>1</v>
      </c>
      <c r="E125" s="291" t="s">
        <v>190</v>
      </c>
      <c r="F125">
        <v>1</v>
      </c>
      <c r="G125" s="292">
        <v>42871</v>
      </c>
      <c r="H125">
        <v>5</v>
      </c>
      <c r="I125" s="273">
        <v>0</v>
      </c>
      <c r="M125" s="292">
        <v>42873</v>
      </c>
      <c r="N125">
        <v>6</v>
      </c>
      <c r="O125" s="273">
        <v>0</v>
      </c>
      <c r="S125" s="292">
        <v>42875</v>
      </c>
      <c r="T125">
        <v>6</v>
      </c>
      <c r="U125" s="273">
        <v>0</v>
      </c>
      <c r="Y125" s="292">
        <v>42873</v>
      </c>
      <c r="Z125">
        <v>10</v>
      </c>
      <c r="AA125" s="273">
        <v>0</v>
      </c>
      <c r="AU125" s="141">
        <v>1</v>
      </c>
      <c r="AV125" s="153">
        <f>MAX(F125,L125,R125,X125,AD125,AJ125,AP125)</f>
        <v>1</v>
      </c>
      <c r="AW125" s="153" t="b">
        <f>AU125=AV125</f>
        <v>1</v>
      </c>
      <c r="AX125" s="303">
        <v>1.89</v>
      </c>
      <c r="BD125" s="129">
        <f>67.544*AX125+88.788</f>
        <v>216.44615999999996</v>
      </c>
      <c r="BE125" s="153"/>
      <c r="BF125" s="153"/>
      <c r="BG125" s="153"/>
      <c r="BH125" s="290"/>
      <c r="BI125" s="153"/>
      <c r="BJ125" s="153" t="str">
        <f>IF(AND(ISBLANK(AX125),ISBLANK(BD125)),"NA",IF(ISBLANK(AX125),"h",IF(ISBLANK(BD125),"diam","both")))</f>
        <v>both</v>
      </c>
      <c r="BK125" s="153" t="str">
        <f>IF(AND(ISBLANK(AY125),ISBLANK(BE125)),"NA",IF(ISBLANK(AY125),"h",IF(ISBLANK(BE125),"diam","both")))</f>
        <v>NA</v>
      </c>
      <c r="BL125" s="153" t="str">
        <f>IF(AND(ISBLANK(AZ125),ISBLANK(BF125)),"NA",IF(ISBLANK(AZ125),"h",IF(ISBLANK(BF125),"diam","both")))</f>
        <v>NA</v>
      </c>
      <c r="BM125" s="153" t="str">
        <f>IF(AND(ISBLANK(BA125),ISBLANK(BG125)),"NA",IF(ISBLANK(BA125),"h",IF(ISBLANK(BG125),"diam","both")))</f>
        <v>NA</v>
      </c>
      <c r="BN125" s="153" t="str">
        <f>IF(AND(ISBLANK(BB125),ISBLANK(BH125)),"NA",IF(ISBLANK(BB125),"h",IF(ISBLANK(BH125),"diam","both")))</f>
        <v>NA</v>
      </c>
      <c r="BO125" s="153" t="str">
        <f>IF(ISBLANK(BC125),"NA","diam")</f>
        <v>NA</v>
      </c>
      <c r="BP125" s="153">
        <f>BD125*PI()*((AX125/2)^2)+BE125*PI()*((AY125/2)^2)+BF125*PI()*((AZ125/2)^2)+BG125*PI()*((BA125/2)^2)+BH125*PI()*((BB125/2)^2)+BI125*PI()*((BC125/2)^2)</f>
        <v>607.24419951692653</v>
      </c>
      <c r="BQ125" s="153" t="str">
        <f>IF(AW125=TRUE,"ok","")</f>
        <v>ok</v>
      </c>
      <c r="BS125" s="300">
        <v>0</v>
      </c>
      <c r="BT125" s="289">
        <v>0</v>
      </c>
      <c r="BU125" s="289">
        <v>0</v>
      </c>
      <c r="BV125" s="289">
        <v>0</v>
      </c>
      <c r="BW125" s="289"/>
      <c r="BX125" s="289"/>
      <c r="BY125" s="283">
        <v>18</v>
      </c>
      <c r="BZ125" s="287">
        <v>42873</v>
      </c>
      <c r="CA125" s="287" t="s">
        <v>47</v>
      </c>
      <c r="CB125" s="282">
        <f>IF(H125&gt;0,H125,"")</f>
        <v>5</v>
      </c>
      <c r="CC125" s="282">
        <f>IF(N125&gt;0,N125,"")</f>
        <v>6</v>
      </c>
      <c r="CD125" s="282">
        <f>IF(T125&gt;0,T125,"")</f>
        <v>6</v>
      </c>
      <c r="CE125" s="282">
        <f>IF(Z125&gt;0,Z125,"")</f>
        <v>10</v>
      </c>
      <c r="CF125" s="282" t="str">
        <f>IF(AF125&gt;0,AF125,"")</f>
        <v/>
      </c>
      <c r="CG125" s="282" t="str">
        <f>IF(AL125&gt;0,AL125,"")</f>
        <v/>
      </c>
      <c r="CH125" s="282" t="str">
        <f>IF(AR125&gt;0,AR125,"")</f>
        <v/>
      </c>
      <c r="CI125" s="282">
        <v>10</v>
      </c>
      <c r="CJ125" s="287" t="s">
        <v>47</v>
      </c>
      <c r="CK125" s="282">
        <v>1</v>
      </c>
      <c r="CL125" s="302">
        <v>42875</v>
      </c>
      <c r="CM125" s="286" t="s">
        <v>198</v>
      </c>
      <c r="CN125" s="299" t="s">
        <v>182</v>
      </c>
    </row>
    <row r="126" spans="1:92" ht="14.4" hidden="1" x14ac:dyDescent="0.3">
      <c r="A126" s="284">
        <v>230</v>
      </c>
      <c r="B126" s="296" t="s">
        <v>90</v>
      </c>
      <c r="C126" s="153">
        <v>0</v>
      </c>
      <c r="D126" s="111">
        <f>IF(C126=1,1,0)</f>
        <v>0</v>
      </c>
      <c r="E126" s="291" t="s">
        <v>90</v>
      </c>
      <c r="Q126" s="295" t="s">
        <v>185</v>
      </c>
      <c r="W126" s="295" t="s">
        <v>90</v>
      </c>
      <c r="AC126" s="295"/>
      <c r="AV126" s="153">
        <f>MAX(F126,L126,R126,X126,AD126,AJ126,AP126)</f>
        <v>0</v>
      </c>
      <c r="AW126" s="153" t="b">
        <f>AU126=AV126</f>
        <v>1</v>
      </c>
      <c r="BD126" s="153"/>
      <c r="BE126" s="153"/>
      <c r="BF126" s="153"/>
      <c r="BG126" s="153"/>
      <c r="BH126" s="290"/>
      <c r="BI126" s="153"/>
      <c r="BJ126" s="153" t="str">
        <f>IF(AND(ISBLANK(AX126),ISBLANK(BD126)),"NA",IF(ISBLANK(AX126),"h",IF(ISBLANK(BD126),"diam","both")))</f>
        <v>NA</v>
      </c>
      <c r="BK126" s="153" t="str">
        <f>IF(AND(ISBLANK(AY126),ISBLANK(BE126)),"NA",IF(ISBLANK(AY126),"h",IF(ISBLANK(BE126),"diam","both")))</f>
        <v>NA</v>
      </c>
      <c r="BL126" s="153" t="str">
        <f>IF(AND(ISBLANK(AZ126),ISBLANK(BF126)),"NA",IF(ISBLANK(AZ126),"h",IF(ISBLANK(BF126),"diam","both")))</f>
        <v>NA</v>
      </c>
      <c r="BM126" s="153" t="str">
        <f>IF(AND(ISBLANK(BA126),ISBLANK(BG126)),"NA",IF(ISBLANK(BA126),"h",IF(ISBLANK(BG126),"diam","both")))</f>
        <v>NA</v>
      </c>
      <c r="BN126" s="153" t="str">
        <f>IF(AND(ISBLANK(BB126),ISBLANK(BH126)),"NA",IF(ISBLANK(BB126),"h",IF(ISBLANK(BH126),"diam","both")))</f>
        <v>NA</v>
      </c>
      <c r="BO126" s="153" t="str">
        <f>IF(ISBLANK(BC126),"NA","diam")</f>
        <v>NA</v>
      </c>
      <c r="BP126" s="153" t="s">
        <v>58</v>
      </c>
      <c r="BQ126" s="153" t="s">
        <v>58</v>
      </c>
      <c r="BT126" s="289">
        <v>0</v>
      </c>
      <c r="BU126" s="289">
        <v>0</v>
      </c>
      <c r="BV126" s="289">
        <v>0</v>
      </c>
      <c r="BZ126" s="153" t="s">
        <v>58</v>
      </c>
      <c r="CA126" s="153" t="s">
        <v>58</v>
      </c>
      <c r="CB126" s="282" t="str">
        <f>IF(H126&gt;0,H126,"")</f>
        <v/>
      </c>
      <c r="CC126" s="282" t="str">
        <f>IF(N126&gt;0,N126,"")</f>
        <v/>
      </c>
      <c r="CD126" s="282" t="str">
        <f>IF(T126&gt;0,T126,"")</f>
        <v/>
      </c>
      <c r="CE126" s="282" t="str">
        <f>IF(Z126&gt;0,Z126,"")</f>
        <v/>
      </c>
      <c r="CF126" s="282" t="str">
        <f>IF(AF126&gt;0,AF126,"")</f>
        <v/>
      </c>
      <c r="CG126" s="282" t="str">
        <f>IF(AL126&gt;0,AL126,"")</f>
        <v/>
      </c>
      <c r="CH126" s="282" t="str">
        <f>IF(AR126&gt;0,AR126,"")</f>
        <v/>
      </c>
      <c r="CI126" s="282" t="s">
        <v>58</v>
      </c>
      <c r="CJ126" s="153" t="s">
        <v>58</v>
      </c>
      <c r="CK126" s="282" t="s">
        <v>58</v>
      </c>
      <c r="CN126" s="299" t="s">
        <v>90</v>
      </c>
    </row>
    <row r="127" spans="1:92" ht="14.4" hidden="1" x14ac:dyDescent="0.3">
      <c r="A127" s="284">
        <v>231</v>
      </c>
      <c r="B127" s="296" t="s">
        <v>191</v>
      </c>
      <c r="C127" s="153">
        <v>0</v>
      </c>
      <c r="D127" s="111">
        <f>IF(C127=1,1,0)</f>
        <v>0</v>
      </c>
      <c r="E127" s="291" t="s">
        <v>191</v>
      </c>
      <c r="F127">
        <v>1</v>
      </c>
      <c r="K127" s="291" t="s">
        <v>191</v>
      </c>
      <c r="Q127" s="291" t="s">
        <v>191</v>
      </c>
      <c r="W127" s="291" t="s">
        <v>191</v>
      </c>
      <c r="AC127" s="291" t="s">
        <v>191</v>
      </c>
      <c r="AU127" s="141">
        <v>1</v>
      </c>
      <c r="AV127" s="153">
        <f>MAX(F127,L127,R127,X127,AD127,AJ127,AP127)</f>
        <v>1</v>
      </c>
      <c r="AW127" s="153" t="b">
        <f>AU127=AV127</f>
        <v>1</v>
      </c>
      <c r="AX127" s="295">
        <v>1.37</v>
      </c>
      <c r="BD127" s="129">
        <f>67.544*AX127+88.788</f>
        <v>181.32328000000001</v>
      </c>
      <c r="BE127" s="153"/>
      <c r="BF127" s="153"/>
      <c r="BG127" s="153"/>
      <c r="BH127" s="290"/>
      <c r="BI127" s="153"/>
      <c r="BJ127" s="153" t="str">
        <f>IF(AND(ISBLANK(AX127),ISBLANK(BD127)),"NA",IF(ISBLANK(AX127),"h",IF(ISBLANK(BD127),"diam","both")))</f>
        <v>both</v>
      </c>
      <c r="BK127" s="153" t="str">
        <f>IF(AND(ISBLANK(AY127),ISBLANK(BE127)),"NA",IF(ISBLANK(AY127),"h",IF(ISBLANK(BE127),"diam","both")))</f>
        <v>NA</v>
      </c>
      <c r="BL127" s="153" t="str">
        <f>IF(AND(ISBLANK(AZ127),ISBLANK(BF127)),"NA",IF(ISBLANK(AZ127),"h",IF(ISBLANK(BF127),"diam","both")))</f>
        <v>NA</v>
      </c>
      <c r="BM127" s="153" t="str">
        <f>IF(AND(ISBLANK(BA127),ISBLANK(BG127)),"NA",IF(ISBLANK(BA127),"h",IF(ISBLANK(BG127),"diam","both")))</f>
        <v>NA</v>
      </c>
      <c r="BN127" s="153" t="str">
        <f>IF(AND(ISBLANK(BB127),ISBLANK(BH127)),"NA",IF(ISBLANK(BB127),"h",IF(ISBLANK(BH127),"diam","both")))</f>
        <v>NA</v>
      </c>
      <c r="BO127" s="153" t="str">
        <f>IF(ISBLANK(BC127),"NA","diam")</f>
        <v>NA</v>
      </c>
      <c r="BP127" s="153">
        <f>BD127*PI()*((AX127/2)^2)+BE127*PI()*((AY127/2)^2)+BF127*PI()*((AZ127/2)^2)+BG127*PI()*((BA127/2)^2)+BH127*PI()*((BB127/2)^2)+BI127*PI()*((BC127/2)^2)</f>
        <v>267.29115164482954</v>
      </c>
      <c r="BQ127" s="153" t="str">
        <f>IF(AW127=TRUE,"ok","")</f>
        <v>ok</v>
      </c>
      <c r="BS127" s="300">
        <v>0</v>
      </c>
      <c r="BT127" s="289">
        <v>0</v>
      </c>
      <c r="BU127" s="289">
        <v>0</v>
      </c>
      <c r="BV127" s="289">
        <v>0</v>
      </c>
      <c r="BW127" s="289"/>
      <c r="BX127" s="289"/>
      <c r="BZ127" s="153" t="s">
        <v>58</v>
      </c>
      <c r="CA127" s="153" t="s">
        <v>58</v>
      </c>
      <c r="CB127" s="282" t="str">
        <f>IF(H127&gt;0,H127,"")</f>
        <v/>
      </c>
      <c r="CC127" s="282" t="str">
        <f>IF(N127&gt;0,N127,"")</f>
        <v/>
      </c>
      <c r="CD127" s="282" t="str">
        <f>IF(T127&gt;0,T127,"")</f>
        <v/>
      </c>
      <c r="CE127" s="282" t="str">
        <f>IF(Z127&gt;0,Z127,"")</f>
        <v/>
      </c>
      <c r="CF127" s="282" t="str">
        <f>IF(AF127&gt;0,AF127,"")</f>
        <v/>
      </c>
      <c r="CG127" s="282" t="str">
        <f>IF(AL127&gt;0,AL127,"")</f>
        <v/>
      </c>
      <c r="CH127" s="282" t="str">
        <f>IF(AR127&gt;0,AR127,"")</f>
        <v/>
      </c>
      <c r="CI127" s="282" t="s">
        <v>58</v>
      </c>
      <c r="CJ127" s="153" t="s">
        <v>58</v>
      </c>
      <c r="CK127" s="282" t="s">
        <v>58</v>
      </c>
      <c r="CN127" s="299" t="s">
        <v>182</v>
      </c>
    </row>
    <row r="128" spans="1:92" ht="14.4" hidden="1" x14ac:dyDescent="0.3">
      <c r="A128" s="284">
        <v>232</v>
      </c>
      <c r="B128" s="296" t="s">
        <v>181</v>
      </c>
      <c r="C128" s="153">
        <v>1</v>
      </c>
      <c r="D128" s="111">
        <f>IF(C128=1,1,0)</f>
        <v>1</v>
      </c>
      <c r="E128" s="295" t="s">
        <v>181</v>
      </c>
      <c r="F128">
        <v>1</v>
      </c>
      <c r="G128" s="292">
        <v>42869</v>
      </c>
      <c r="H128">
        <v>25</v>
      </c>
      <c r="I128" s="273">
        <v>0</v>
      </c>
      <c r="M128" s="292">
        <v>42867</v>
      </c>
      <c r="N128">
        <v>18</v>
      </c>
      <c r="O128" s="273">
        <v>0</v>
      </c>
      <c r="S128" s="292">
        <v>42868</v>
      </c>
      <c r="T128">
        <v>18</v>
      </c>
      <c r="U128" s="273">
        <v>0</v>
      </c>
      <c r="Y128" s="292">
        <v>42869</v>
      </c>
      <c r="Z128" s="300">
        <v>20</v>
      </c>
      <c r="AA128" s="212">
        <v>3</v>
      </c>
      <c r="AU128" s="141">
        <v>1</v>
      </c>
      <c r="AV128" s="153">
        <f>MAX(F128,L128,R128,X128,AD128,AJ128,AP128)</f>
        <v>1</v>
      </c>
      <c r="AW128" s="153" t="b">
        <f>AU128=AV128</f>
        <v>1</v>
      </c>
      <c r="AX128" s="303">
        <v>2.11</v>
      </c>
      <c r="BD128" s="129">
        <f>67.544*AX128+88.788</f>
        <v>231.30583999999999</v>
      </c>
      <c r="BE128" s="153"/>
      <c r="BF128" s="153"/>
      <c r="BG128" s="153"/>
      <c r="BH128" s="290"/>
      <c r="BI128" s="153"/>
      <c r="BJ128" s="153" t="str">
        <f>IF(AND(ISBLANK(AX128),ISBLANK(BD128)),"NA",IF(ISBLANK(AX128),"h",IF(ISBLANK(BD128),"diam","both")))</f>
        <v>both</v>
      </c>
      <c r="BK128" s="153" t="str">
        <f>IF(AND(ISBLANK(AY128),ISBLANK(BE128)),"NA",IF(ISBLANK(AY128),"h",IF(ISBLANK(BE128),"diam","both")))</f>
        <v>NA</v>
      </c>
      <c r="BL128" s="153" t="str">
        <f>IF(AND(ISBLANK(AZ128),ISBLANK(BF128)),"NA",IF(ISBLANK(AZ128),"h",IF(ISBLANK(BF128),"diam","both")))</f>
        <v>NA</v>
      </c>
      <c r="BM128" s="153" t="str">
        <f>IF(AND(ISBLANK(BA128),ISBLANK(BG128)),"NA",IF(ISBLANK(BA128),"h",IF(ISBLANK(BG128),"diam","both")))</f>
        <v>NA</v>
      </c>
      <c r="BN128" s="153" t="str">
        <f>IF(AND(ISBLANK(BB128),ISBLANK(BH128)),"NA",IF(ISBLANK(BB128),"h",IF(ISBLANK(BH128),"diam","both")))</f>
        <v>NA</v>
      </c>
      <c r="BO128" s="153" t="str">
        <f>IF(ISBLANK(BC128),"NA","diam")</f>
        <v>NA</v>
      </c>
      <c r="BP128" s="153">
        <f>BD128*PI()*((AX128/2)^2)+BE128*PI()*((AY128/2)^2)+BF128*PI()*((AZ128/2)^2)+BG128*PI()*((BA128/2)^2)+BH128*PI()*((BB128/2)^2)+BI128*PI()*((BC128/2)^2)</f>
        <v>808.80046062204292</v>
      </c>
      <c r="BQ128" s="153" t="str">
        <f>IF(AW128=TRUE,"ok","")</f>
        <v>ok</v>
      </c>
      <c r="BS128" s="300">
        <v>0</v>
      </c>
      <c r="BT128" s="289">
        <v>0</v>
      </c>
      <c r="BU128" s="289">
        <v>0</v>
      </c>
      <c r="BV128" s="289">
        <v>0</v>
      </c>
      <c r="BW128" s="289"/>
      <c r="BX128" s="289"/>
      <c r="BY128" s="288">
        <v>42869</v>
      </c>
      <c r="BZ128" s="287">
        <v>42869</v>
      </c>
      <c r="CA128" s="287" t="s">
        <v>47</v>
      </c>
      <c r="CB128" s="282">
        <f>IF(H128&gt;0,H128,"")</f>
        <v>25</v>
      </c>
      <c r="CC128" s="282">
        <f>IF(N128&gt;0,N128,"")</f>
        <v>18</v>
      </c>
      <c r="CD128" s="282">
        <f>IF(T128&gt;0,T128,"")</f>
        <v>18</v>
      </c>
      <c r="CE128" s="282">
        <f>IF(Z128&gt;0,Z128,"")</f>
        <v>20</v>
      </c>
      <c r="CF128" s="282" t="str">
        <f>IF(AF128&gt;0,AF128,"")</f>
        <v/>
      </c>
      <c r="CG128" s="282" t="str">
        <f>IF(AL128&gt;0,AL128,"")</f>
        <v/>
      </c>
      <c r="CH128" s="282" t="str">
        <f>IF(AR128&gt;0,AR128,"")</f>
        <v/>
      </c>
      <c r="CI128" s="282">
        <v>20</v>
      </c>
      <c r="CJ128" s="287" t="s">
        <v>47</v>
      </c>
      <c r="CK128" s="282">
        <v>1</v>
      </c>
      <c r="CL128" s="302">
        <v>42875</v>
      </c>
      <c r="CN128" s="298" t="s">
        <v>182</v>
      </c>
    </row>
    <row r="129" spans="1:92" ht="14.4" hidden="1" x14ac:dyDescent="0.3">
      <c r="A129" s="284">
        <v>233</v>
      </c>
      <c r="B129" s="319" t="s">
        <v>181</v>
      </c>
      <c r="C129" s="289">
        <v>1</v>
      </c>
      <c r="D129" s="111">
        <f>IF(C129=1,1,0)</f>
        <v>1</v>
      </c>
      <c r="E129" s="295" t="s">
        <v>181</v>
      </c>
      <c r="F129">
        <v>2</v>
      </c>
      <c r="G129" s="292">
        <v>42870</v>
      </c>
      <c r="H129">
        <v>25</v>
      </c>
      <c r="I129" s="273">
        <v>0</v>
      </c>
      <c r="M129" s="292">
        <v>42868</v>
      </c>
      <c r="N129" s="295">
        <v>35</v>
      </c>
      <c r="O129" s="273">
        <v>0</v>
      </c>
      <c r="Q129"/>
      <c r="S129" s="292">
        <v>42872</v>
      </c>
      <c r="T129" s="295">
        <v>35</v>
      </c>
      <c r="U129" s="273">
        <v>0</v>
      </c>
      <c r="W129"/>
      <c r="Y129" s="292">
        <v>42872</v>
      </c>
      <c r="Z129" s="295">
        <v>23</v>
      </c>
      <c r="AA129" s="212">
        <v>0</v>
      </c>
      <c r="AG129" s="212"/>
      <c r="AU129" s="141">
        <v>2</v>
      </c>
      <c r="AV129" s="153">
        <f>MAX(F129,L129,R129,X129,AD129,AJ129,AP129)</f>
        <v>2</v>
      </c>
      <c r="AW129" s="153" t="b">
        <f>AU129=AV129</f>
        <v>1</v>
      </c>
      <c r="AX129" s="295">
        <v>2.95</v>
      </c>
      <c r="AY129" s="295">
        <v>2.4300000000000002</v>
      </c>
      <c r="BD129" s="129">
        <f>67.544*AX129+88.788</f>
        <v>288.0428</v>
      </c>
      <c r="BE129" s="129">
        <f>67.544*AY129+88.788</f>
        <v>252.91991999999999</v>
      </c>
      <c r="BF129" s="153"/>
      <c r="BG129" s="153"/>
      <c r="BH129" s="290"/>
      <c r="BI129" s="153"/>
      <c r="BJ129" s="153" t="str">
        <f>IF(AND(ISBLANK(AX129),ISBLANK(BD129)),"NA",IF(ISBLANK(AX129),"h",IF(ISBLANK(BD129),"diam","both")))</f>
        <v>both</v>
      </c>
      <c r="BK129" s="153" t="str">
        <f>IF(AND(ISBLANK(AY129),ISBLANK(BE129)),"NA",IF(ISBLANK(AY129),"h",IF(ISBLANK(BE129),"diam","both")))</f>
        <v>both</v>
      </c>
      <c r="BL129" s="153" t="str">
        <f>IF(AND(ISBLANK(AZ129),ISBLANK(BF129)),"NA",IF(ISBLANK(AZ129),"h",IF(ISBLANK(BF129),"diam","both")))</f>
        <v>NA</v>
      </c>
      <c r="BM129" s="153" t="str">
        <f>IF(AND(ISBLANK(BA129),ISBLANK(BG129)),"NA",IF(ISBLANK(BA129),"h",IF(ISBLANK(BG129),"diam","both")))</f>
        <v>NA</v>
      </c>
      <c r="BN129" s="153" t="str">
        <f>IF(AND(ISBLANK(BB129),ISBLANK(BH129)),"NA",IF(ISBLANK(BB129),"h",IF(ISBLANK(BH129),"diam","both")))</f>
        <v>NA</v>
      </c>
      <c r="BO129" s="153" t="str">
        <f>IF(ISBLANK(BC129),"NA","diam")</f>
        <v>NA</v>
      </c>
      <c r="BP129" s="153">
        <f>BD129*PI()*((AX129/2)^2)+BE129*PI()*((AY129/2)^2)+BF129*PI()*((AZ129/2)^2)+BG129*PI()*((BA129/2)^2)+BH129*PI()*((BB129/2)^2)+BI129*PI()*((BC129/2)^2)</f>
        <v>3141.7177695655409</v>
      </c>
      <c r="BQ129" s="153" t="str">
        <f>IF(AW129=TRUE,"ok","")</f>
        <v>ok</v>
      </c>
      <c r="BS129" s="300">
        <v>0</v>
      </c>
      <c r="BT129" s="289">
        <v>0</v>
      </c>
      <c r="BU129" s="289">
        <v>0</v>
      </c>
      <c r="BV129" s="289">
        <v>0</v>
      </c>
      <c r="BW129" s="289"/>
      <c r="BX129" s="289"/>
      <c r="BY129" s="283">
        <v>17</v>
      </c>
      <c r="BZ129" s="287">
        <v>42872</v>
      </c>
      <c r="CA129" s="287" t="s">
        <v>47</v>
      </c>
      <c r="CB129" s="282">
        <f>IF(H129&gt;0,H129,"")</f>
        <v>25</v>
      </c>
      <c r="CC129" s="282">
        <f>IF(N129&gt;0,N129,"")</f>
        <v>35</v>
      </c>
      <c r="CD129" s="282">
        <f>IF(T129&gt;0,T129,"")</f>
        <v>35</v>
      </c>
      <c r="CE129" s="282">
        <f>IF(Z129&gt;0,Z129,"")</f>
        <v>23</v>
      </c>
      <c r="CF129" s="282" t="str">
        <f>IF(AF129&gt;0,AF129,"")</f>
        <v/>
      </c>
      <c r="CG129" s="282" t="str">
        <f>IF(AL129&gt;0,AL129,"")</f>
        <v/>
      </c>
      <c r="CH129" s="282" t="str">
        <f>IF(AR129&gt;0,AR129,"")</f>
        <v/>
      </c>
      <c r="CI129" s="282">
        <v>23</v>
      </c>
      <c r="CJ129" s="287" t="s">
        <v>47</v>
      </c>
      <c r="CK129" s="282">
        <v>1</v>
      </c>
      <c r="CL129" s="302">
        <v>42875</v>
      </c>
      <c r="CN129" s="299" t="s">
        <v>182</v>
      </c>
    </row>
    <row r="130" spans="1:92" ht="14.4" hidden="1" x14ac:dyDescent="0.3">
      <c r="A130" s="284">
        <v>234</v>
      </c>
      <c r="B130" s="319" t="s">
        <v>181</v>
      </c>
      <c r="C130" s="289">
        <v>1</v>
      </c>
      <c r="D130" s="111">
        <f>IF(C130=1,1,0)</f>
        <v>1</v>
      </c>
      <c r="E130" s="295" t="s">
        <v>199</v>
      </c>
      <c r="F130">
        <v>1</v>
      </c>
      <c r="K130" s="291" t="s">
        <v>199</v>
      </c>
      <c r="L130" s="294"/>
      <c r="O130" s="304"/>
      <c r="Q130" s="294" t="s">
        <v>195</v>
      </c>
      <c r="S130" s="292">
        <v>42874</v>
      </c>
      <c r="T130">
        <v>3</v>
      </c>
      <c r="U130" s="304">
        <v>0</v>
      </c>
      <c r="W130"/>
      <c r="Y130" s="292">
        <v>42878</v>
      </c>
      <c r="Z130">
        <v>2</v>
      </c>
      <c r="AA130" s="212">
        <v>0</v>
      </c>
      <c r="AE130" s="292">
        <v>42879</v>
      </c>
      <c r="AF130">
        <v>3</v>
      </c>
      <c r="AG130" s="212">
        <v>0</v>
      </c>
      <c r="AI130" s="291" t="s">
        <v>181</v>
      </c>
      <c r="AJ130" s="295">
        <v>2</v>
      </c>
      <c r="AK130" s="292">
        <v>42877</v>
      </c>
      <c r="AL130" s="295">
        <v>6</v>
      </c>
      <c r="AM130" s="295">
        <v>2</v>
      </c>
      <c r="AR130">
        <v>5</v>
      </c>
      <c r="AS130">
        <v>2</v>
      </c>
      <c r="AT130" s="284">
        <v>1</v>
      </c>
      <c r="AU130" s="141">
        <v>3</v>
      </c>
      <c r="AV130" s="153">
        <f>MAX(F130,L130,R130,X130,AD130,AJ130,AP130)</f>
        <v>2</v>
      </c>
      <c r="AW130" s="153" t="b">
        <f>AU130=AV130</f>
        <v>0</v>
      </c>
      <c r="AX130" s="295">
        <v>1.77</v>
      </c>
      <c r="AY130" s="291">
        <v>1.43</v>
      </c>
      <c r="AZ130" s="291">
        <v>1.45</v>
      </c>
      <c r="BD130" s="153">
        <v>200</v>
      </c>
      <c r="BE130" s="153">
        <v>160</v>
      </c>
      <c r="BF130" s="153">
        <v>180</v>
      </c>
      <c r="BG130" s="153"/>
      <c r="BH130" s="290"/>
      <c r="BI130" s="153"/>
      <c r="BJ130" s="153" t="str">
        <f>IF(AND(ISBLANK(AX130),ISBLANK(BD130)),"NA",IF(ISBLANK(AX130),"h",IF(ISBLANK(BD130),"diam","both")))</f>
        <v>both</v>
      </c>
      <c r="BK130" s="153" t="str">
        <f>IF(AND(ISBLANK(AY130),ISBLANK(BE130)),"NA",IF(ISBLANK(AY130),"h",IF(ISBLANK(BE130),"diam","both")))</f>
        <v>both</v>
      </c>
      <c r="BL130" s="153" t="str">
        <f>IF(AND(ISBLANK(AZ130),ISBLANK(BF130)),"NA",IF(ISBLANK(AZ130),"h",IF(ISBLANK(BF130),"diam","both")))</f>
        <v>both</v>
      </c>
      <c r="BM130" s="153" t="str">
        <f>IF(AND(ISBLANK(BA130),ISBLANK(BG130)),"NA",IF(ISBLANK(BA130),"h",IF(ISBLANK(BG130),"diam","both")))</f>
        <v>NA</v>
      </c>
      <c r="BN130" s="153" t="str">
        <f>IF(AND(ISBLANK(BB130),ISBLANK(BH130)),"NA",IF(ISBLANK(BB130),"h",IF(ISBLANK(BH130),"diam","both")))</f>
        <v>NA</v>
      </c>
      <c r="BO130" s="153" t="str">
        <f>IF(ISBLANK(BC130),"NA","diam")</f>
        <v>NA</v>
      </c>
      <c r="BP130" s="153">
        <f>BD130*PI()*((AX130/2)^2)+BE130*PI()*((AY130/2)^2)+BF130*PI()*((AZ130/2)^2)+BG130*PI()*((BA130/2)^2)+BH130*PI()*((BB130/2)^2)+BI130*PI()*((BC130/2)^2)</f>
        <v>1046.3184288523682</v>
      </c>
      <c r="BQ130" s="153" t="s">
        <v>47</v>
      </c>
      <c r="BS130" s="300">
        <v>0</v>
      </c>
      <c r="BT130" s="289">
        <v>0</v>
      </c>
      <c r="BU130" s="289">
        <v>0</v>
      </c>
      <c r="BV130" s="289">
        <v>0</v>
      </c>
      <c r="BW130" s="289"/>
      <c r="BX130" s="289"/>
      <c r="BY130" s="283">
        <v>24</v>
      </c>
      <c r="BZ130" s="287">
        <v>42879</v>
      </c>
      <c r="CA130" s="287" t="s">
        <v>47</v>
      </c>
      <c r="CB130" s="282" t="str">
        <f>IF(H130&gt;0,H130,"")</f>
        <v/>
      </c>
      <c r="CC130" s="282" t="str">
        <f>IF(N130&gt;0,N130,"")</f>
        <v/>
      </c>
      <c r="CD130" s="282">
        <f>IF(T130&gt;0,T130,"")</f>
        <v>3</v>
      </c>
      <c r="CE130" s="282">
        <f>IF(Z130&gt;0,Z130,"")</f>
        <v>2</v>
      </c>
      <c r="CF130" s="282">
        <f>IF(AF130&gt;0,AF130,"")</f>
        <v>3</v>
      </c>
      <c r="CG130" s="282">
        <f>IF(AL130&gt;0,AL130,"")</f>
        <v>6</v>
      </c>
      <c r="CH130" s="282">
        <f>IF(AR130&gt;0,AR130,"")</f>
        <v>5</v>
      </c>
      <c r="CI130" s="282">
        <v>5</v>
      </c>
      <c r="CJ130" s="287" t="s">
        <v>47</v>
      </c>
      <c r="CK130" s="282">
        <v>0</v>
      </c>
      <c r="CM130" s="286" t="s">
        <v>233</v>
      </c>
    </row>
    <row r="131" spans="1:92" ht="14.4" hidden="1" x14ac:dyDescent="0.3">
      <c r="A131" s="284">
        <v>235</v>
      </c>
      <c r="B131" s="285" t="s">
        <v>181</v>
      </c>
      <c r="C131" s="153">
        <v>1</v>
      </c>
      <c r="D131" s="111">
        <f>IF(C131=1,1,0)</f>
        <v>1</v>
      </c>
      <c r="E131" s="300" t="s">
        <v>181</v>
      </c>
      <c r="F131">
        <v>2</v>
      </c>
      <c r="G131" s="292">
        <v>42872</v>
      </c>
      <c r="H131" s="273">
        <v>11</v>
      </c>
      <c r="I131" s="273">
        <v>0</v>
      </c>
      <c r="M131" s="292">
        <v>42872</v>
      </c>
      <c r="N131" s="273">
        <v>15</v>
      </c>
      <c r="O131" s="273">
        <v>0</v>
      </c>
      <c r="S131" s="292">
        <v>42877</v>
      </c>
      <c r="T131" s="273">
        <v>15</v>
      </c>
      <c r="U131" s="273">
        <v>0</v>
      </c>
      <c r="Y131" s="292">
        <v>42876</v>
      </c>
      <c r="AU131" s="141">
        <v>2</v>
      </c>
      <c r="AV131" s="153">
        <f>MAX(F131,L131,R131,X131,AD131,AJ131,AP131)</f>
        <v>2</v>
      </c>
      <c r="AW131" s="153" t="b">
        <f>AU131=AV131</f>
        <v>1</v>
      </c>
      <c r="AX131" s="295">
        <v>2.74</v>
      </c>
      <c r="AY131" s="295">
        <v>2.17</v>
      </c>
      <c r="BD131" s="129">
        <f>67.544*AX131+88.788</f>
        <v>273.85856000000001</v>
      </c>
      <c r="BE131" s="129">
        <f>67.544*AY131+88.788</f>
        <v>235.35847999999999</v>
      </c>
      <c r="BF131" s="153"/>
      <c r="BG131" s="153"/>
      <c r="BH131" s="290"/>
      <c r="BI131" s="153"/>
      <c r="BJ131" s="153" t="str">
        <f>IF(AND(ISBLANK(AX131),ISBLANK(BD131)),"NA",IF(ISBLANK(AX131),"h",IF(ISBLANK(BD131),"diam","both")))</f>
        <v>both</v>
      </c>
      <c r="BK131" s="153" t="str">
        <f>IF(AND(ISBLANK(AY131),ISBLANK(BE131)),"NA",IF(ISBLANK(AY131),"h",IF(ISBLANK(BE131),"diam","both")))</f>
        <v>both</v>
      </c>
      <c r="BL131" s="153" t="str">
        <f>IF(AND(ISBLANK(AZ131),ISBLANK(BF131)),"NA",IF(ISBLANK(AZ131),"h",IF(ISBLANK(BF131),"diam","both")))</f>
        <v>NA</v>
      </c>
      <c r="BM131" s="153" t="str">
        <f>IF(AND(ISBLANK(BA131),ISBLANK(BG131)),"NA",IF(ISBLANK(BA131),"h",IF(ISBLANK(BG131),"diam","both")))</f>
        <v>NA</v>
      </c>
      <c r="BN131" s="153" t="str">
        <f>IF(AND(ISBLANK(BB131),ISBLANK(BH131)),"NA",IF(ISBLANK(BB131),"h",IF(ISBLANK(BH131),"diam","both")))</f>
        <v>NA</v>
      </c>
      <c r="BO131" s="153" t="str">
        <f>IF(ISBLANK(BC131),"NA","diam")</f>
        <v>NA</v>
      </c>
      <c r="BP131" s="153">
        <f>BD131*PI()*((AX131/2)^2)+BE131*PI()*((AY131/2)^2)+BF131*PI()*((AZ131/2)^2)+BG131*PI()*((BA131/2)^2)+BH131*PI()*((BB131/2)^2)+BI131*PI()*((BC131/2)^2)</f>
        <v>2485.2354646165059</v>
      </c>
      <c r="BQ131" s="153" t="str">
        <f>IF(AW131=TRUE,"ok","")</f>
        <v>ok</v>
      </c>
      <c r="BS131" s="300">
        <v>0</v>
      </c>
      <c r="BT131" s="289">
        <v>0</v>
      </c>
      <c r="BU131" s="289">
        <v>0</v>
      </c>
      <c r="BV131" s="289">
        <v>0</v>
      </c>
      <c r="BW131" s="289"/>
      <c r="BX131" s="289"/>
      <c r="BY131" s="283">
        <v>21</v>
      </c>
      <c r="BZ131" s="287">
        <v>42876</v>
      </c>
      <c r="CA131" s="287" t="s">
        <v>47</v>
      </c>
      <c r="CB131" s="282">
        <f>IF(H131&gt;0,H131,"")</f>
        <v>11</v>
      </c>
      <c r="CC131" s="282">
        <f>IF(N131&gt;0,N131,"")</f>
        <v>15</v>
      </c>
      <c r="CD131" s="282">
        <f>IF(T131&gt;0,T131,"")</f>
        <v>15</v>
      </c>
      <c r="CE131" s="282" t="str">
        <f>IF(Z131&gt;0,Z131,"")</f>
        <v/>
      </c>
      <c r="CF131" s="282" t="str">
        <f>IF(AF131&gt;0,AF131,"")</f>
        <v/>
      </c>
      <c r="CG131" s="282" t="str">
        <f>IF(AL131&gt;0,AL131,"")</f>
        <v/>
      </c>
      <c r="CH131" s="282" t="str">
        <f>IF(AR131&gt;0,AR131,"")</f>
        <v/>
      </c>
      <c r="CI131" s="282">
        <v>15</v>
      </c>
      <c r="CJ131" s="287" t="s">
        <v>47</v>
      </c>
      <c r="CK131" s="282">
        <v>1</v>
      </c>
      <c r="CL131" s="302">
        <v>42875</v>
      </c>
      <c r="CN131" s="299" t="s">
        <v>182</v>
      </c>
    </row>
    <row r="132" spans="1:92" ht="14.4" hidden="1" x14ac:dyDescent="0.3">
      <c r="A132" s="284">
        <v>236</v>
      </c>
      <c r="B132" s="285" t="s">
        <v>181</v>
      </c>
      <c r="C132" s="153">
        <v>1</v>
      </c>
      <c r="D132" s="111">
        <f>IF(C132=1,1,0)</f>
        <v>1</v>
      </c>
      <c r="E132" s="300" t="s">
        <v>181</v>
      </c>
      <c r="F132">
        <v>1</v>
      </c>
      <c r="G132" s="292">
        <v>42873</v>
      </c>
      <c r="H132" s="273">
        <v>12</v>
      </c>
      <c r="I132" s="273">
        <v>0</v>
      </c>
      <c r="M132" s="292">
        <v>42875</v>
      </c>
      <c r="N132" s="273">
        <v>10</v>
      </c>
      <c r="O132" s="273">
        <v>0</v>
      </c>
      <c r="S132" s="292">
        <v>42875</v>
      </c>
      <c r="T132" s="273">
        <v>10</v>
      </c>
      <c r="U132" s="273">
        <v>0</v>
      </c>
      <c r="Y132" s="292">
        <v>42874</v>
      </c>
      <c r="AU132" s="141">
        <v>1</v>
      </c>
      <c r="AV132" s="153">
        <f>MAX(F132,L132,R132,X132,AD132,AJ132,AP132)</f>
        <v>1</v>
      </c>
      <c r="AW132" s="153" t="b">
        <f>AU132=AV132</f>
        <v>1</v>
      </c>
      <c r="AX132" s="303">
        <v>2.11</v>
      </c>
      <c r="BD132" s="129">
        <f>67.544*AX132+88.788</f>
        <v>231.30583999999999</v>
      </c>
      <c r="BE132" s="153"/>
      <c r="BF132" s="153"/>
      <c r="BG132" s="153"/>
      <c r="BH132" s="290"/>
      <c r="BI132" s="153"/>
      <c r="BJ132" s="153" t="str">
        <f>IF(AND(ISBLANK(AX132),ISBLANK(BD132)),"NA",IF(ISBLANK(AX132),"h",IF(ISBLANK(BD132),"diam","both")))</f>
        <v>both</v>
      </c>
      <c r="BK132" s="153" t="str">
        <f>IF(AND(ISBLANK(AY132),ISBLANK(BE132)),"NA",IF(ISBLANK(AY132),"h",IF(ISBLANK(BE132),"diam","both")))</f>
        <v>NA</v>
      </c>
      <c r="BL132" s="153" t="str">
        <f>IF(AND(ISBLANK(AZ132),ISBLANK(BF132)),"NA",IF(ISBLANK(AZ132),"h",IF(ISBLANK(BF132),"diam","both")))</f>
        <v>NA</v>
      </c>
      <c r="BM132" s="153" t="str">
        <f>IF(AND(ISBLANK(BA132),ISBLANK(BG132)),"NA",IF(ISBLANK(BA132),"h",IF(ISBLANK(BG132),"diam","both")))</f>
        <v>NA</v>
      </c>
      <c r="BN132" s="153" t="str">
        <f>IF(AND(ISBLANK(BB132),ISBLANK(BH132)),"NA",IF(ISBLANK(BB132),"h",IF(ISBLANK(BH132),"diam","both")))</f>
        <v>NA</v>
      </c>
      <c r="BO132" s="153" t="str">
        <f>IF(ISBLANK(BC132),"NA","diam")</f>
        <v>NA</v>
      </c>
      <c r="BP132" s="153">
        <f>BD132*PI()*((AX132/2)^2)+BE132*PI()*((AY132/2)^2)+BF132*PI()*((AZ132/2)^2)+BG132*PI()*((BA132/2)^2)+BH132*PI()*((BB132/2)^2)+BI132*PI()*((BC132/2)^2)</f>
        <v>808.80046062204292</v>
      </c>
      <c r="BQ132" s="153" t="str">
        <f>IF(AW132=TRUE,"ok","")</f>
        <v>ok</v>
      </c>
      <c r="BS132" s="300">
        <v>0</v>
      </c>
      <c r="BT132" s="289">
        <v>0</v>
      </c>
      <c r="BU132" s="289">
        <v>0</v>
      </c>
      <c r="BV132" s="289">
        <v>0</v>
      </c>
      <c r="BW132" s="289"/>
      <c r="BX132" s="289"/>
      <c r="BY132" s="283">
        <v>19</v>
      </c>
      <c r="BZ132" s="287">
        <v>42874</v>
      </c>
      <c r="CA132" s="287" t="s">
        <v>47</v>
      </c>
      <c r="CB132" s="282">
        <f>IF(H132&gt;0,H132,"")</f>
        <v>12</v>
      </c>
      <c r="CC132" s="282">
        <f>IF(N132&gt;0,N132,"")</f>
        <v>10</v>
      </c>
      <c r="CD132" s="282">
        <f>IF(T132&gt;0,T132,"")</f>
        <v>10</v>
      </c>
      <c r="CE132" s="282" t="str">
        <f>IF(Z132&gt;0,Z132,"")</f>
        <v/>
      </c>
      <c r="CF132" s="282" t="str">
        <f>IF(AF132&gt;0,AF132,"")</f>
        <v/>
      </c>
      <c r="CG132" s="282" t="str">
        <f>IF(AL132&gt;0,AL132,"")</f>
        <v/>
      </c>
      <c r="CH132" s="282" t="str">
        <f>IF(AR132&gt;0,AR132,"")</f>
        <v/>
      </c>
      <c r="CI132" s="282">
        <v>10</v>
      </c>
      <c r="CJ132" s="287" t="s">
        <v>47</v>
      </c>
      <c r="CK132" s="282">
        <v>1</v>
      </c>
      <c r="CL132" s="302">
        <v>42875</v>
      </c>
      <c r="CM132" s="280" t="s">
        <v>232</v>
      </c>
      <c r="CN132" s="299" t="s">
        <v>182</v>
      </c>
    </row>
    <row r="133" spans="1:92" ht="14.4" hidden="1" x14ac:dyDescent="0.3">
      <c r="A133" s="284">
        <v>237</v>
      </c>
      <c r="B133" s="317" t="s">
        <v>181</v>
      </c>
      <c r="C133" s="289">
        <v>1</v>
      </c>
      <c r="D133" s="111">
        <f>IF(C133=1,1,0)</f>
        <v>1</v>
      </c>
      <c r="E133" s="295" t="s">
        <v>231</v>
      </c>
      <c r="F133">
        <v>2</v>
      </c>
      <c r="G133" s="292">
        <v>42877</v>
      </c>
      <c r="H133">
        <v>5</v>
      </c>
      <c r="I133" s="273">
        <v>0</v>
      </c>
      <c r="M133" s="292">
        <v>42873</v>
      </c>
      <c r="N133">
        <v>15</v>
      </c>
      <c r="O133" s="273">
        <v>0</v>
      </c>
      <c r="Q133" s="291" t="s">
        <v>230</v>
      </c>
      <c r="R133">
        <v>2</v>
      </c>
      <c r="S133" s="292">
        <v>42877</v>
      </c>
      <c r="T133">
        <v>12</v>
      </c>
      <c r="U133" s="273">
        <v>0</v>
      </c>
      <c r="W133" s="291" t="s">
        <v>181</v>
      </c>
      <c r="X133" s="300">
        <v>2</v>
      </c>
      <c r="Y133" s="292">
        <v>42875</v>
      </c>
      <c r="Z133" s="300">
        <v>15</v>
      </c>
      <c r="AA133" s="273">
        <v>0</v>
      </c>
      <c r="AE133" s="292">
        <v>42875</v>
      </c>
      <c r="AF133">
        <v>13</v>
      </c>
      <c r="AG133" s="273">
        <v>0</v>
      </c>
      <c r="AL133">
        <v>12</v>
      </c>
      <c r="AM133">
        <v>9</v>
      </c>
      <c r="AN133" s="284">
        <v>2</v>
      </c>
      <c r="AR133">
        <v>13</v>
      </c>
      <c r="AS133">
        <v>13</v>
      </c>
      <c r="AT133" s="284">
        <v>0</v>
      </c>
      <c r="AU133" s="141">
        <v>2</v>
      </c>
      <c r="AV133" s="153">
        <f>MAX(F133,L133,R133,X133,AD133,AJ133,AP133)</f>
        <v>2</v>
      </c>
      <c r="AW133" s="153" t="b">
        <f>AU133=AV133</f>
        <v>1</v>
      </c>
      <c r="AX133" s="295">
        <v>2.4900000000000002</v>
      </c>
      <c r="AY133" s="291">
        <v>2.2799999999999998</v>
      </c>
      <c r="BD133" s="129">
        <f>67.544*AX133+88.788</f>
        <v>256.97255999999999</v>
      </c>
      <c r="BE133" s="129">
        <f>67.544*AY133+88.788</f>
        <v>242.78832</v>
      </c>
      <c r="BF133" s="153"/>
      <c r="BG133" s="153"/>
      <c r="BH133" s="290"/>
      <c r="BI133" s="153"/>
      <c r="BJ133" s="153" t="str">
        <f>IF(AND(ISBLANK(AX133),ISBLANK(BD133)),"NA",IF(ISBLANK(AX133),"h",IF(ISBLANK(BD133),"diam","both")))</f>
        <v>both</v>
      </c>
      <c r="BK133" s="153" t="str">
        <f>IF(AND(ISBLANK(AY133),ISBLANK(BE133)),"NA",IF(ISBLANK(AY133),"h",IF(ISBLANK(BE133),"diam","both")))</f>
        <v>both</v>
      </c>
      <c r="BL133" s="153" t="str">
        <f>IF(AND(ISBLANK(AZ133),ISBLANK(BF133)),"NA",IF(ISBLANK(AZ133),"h",IF(ISBLANK(BF133),"diam","both")))</f>
        <v>NA</v>
      </c>
      <c r="BM133" s="153" t="str">
        <f>IF(AND(ISBLANK(BA133),ISBLANK(BG133)),"NA",IF(ISBLANK(BA133),"h",IF(ISBLANK(BG133),"diam","both")))</f>
        <v>NA</v>
      </c>
      <c r="BN133" s="153" t="str">
        <f>IF(AND(ISBLANK(BB133),ISBLANK(BH133)),"NA",IF(ISBLANK(BB133),"h",IF(ISBLANK(BH133),"diam","both")))</f>
        <v>NA</v>
      </c>
      <c r="BO133" s="153" t="str">
        <f>IF(ISBLANK(BC133),"NA","diam")</f>
        <v>NA</v>
      </c>
      <c r="BP133" s="153">
        <f>BD133*PI()*((AX133/2)^2)+BE133*PI()*((AY133/2)^2)+BF133*PI()*((AZ133/2)^2)+BG133*PI()*((BA133/2)^2)+BH133*PI()*((BB133/2)^2)+BI133*PI()*((BC133/2)^2)</f>
        <v>2242.5995043516527</v>
      </c>
      <c r="BQ133" s="153" t="str">
        <f>IF(AW133=TRUE,"ok","")</f>
        <v>ok</v>
      </c>
      <c r="BS133" s="300">
        <v>0</v>
      </c>
      <c r="BT133" s="289">
        <v>0</v>
      </c>
      <c r="BU133" s="289">
        <v>0</v>
      </c>
      <c r="BV133" s="289">
        <v>0</v>
      </c>
      <c r="BW133" s="289"/>
      <c r="BX133" s="289"/>
      <c r="BY133" s="288">
        <v>42510</v>
      </c>
      <c r="BZ133" s="287">
        <v>42875</v>
      </c>
      <c r="CA133" s="287" t="s">
        <v>47</v>
      </c>
      <c r="CB133" s="282">
        <f>IF(H133&gt;0,H133,"")</f>
        <v>5</v>
      </c>
      <c r="CC133" s="282">
        <f>IF(N133&gt;0,N133,"")</f>
        <v>15</v>
      </c>
      <c r="CD133" s="282">
        <f>IF(T133&gt;0,T133,"")</f>
        <v>12</v>
      </c>
      <c r="CE133" s="282">
        <f>IF(Z133&gt;0,Z133,"")</f>
        <v>15</v>
      </c>
      <c r="CF133" s="282">
        <f>IF(AF133&gt;0,AF133,"")</f>
        <v>13</v>
      </c>
      <c r="CG133" s="282">
        <f>IF(AL133&gt;0,AL133,"")</f>
        <v>12</v>
      </c>
      <c r="CH133" s="282">
        <f>IF(AR133&gt;0,AR133,"")</f>
        <v>13</v>
      </c>
      <c r="CI133" s="282">
        <v>13</v>
      </c>
      <c r="CJ133" s="287" t="s">
        <v>47</v>
      </c>
      <c r="CK133" s="282">
        <v>0</v>
      </c>
      <c r="CL133" s="302"/>
      <c r="CM133" s="280" t="s">
        <v>229</v>
      </c>
      <c r="CN133" s="279" t="s">
        <v>182</v>
      </c>
    </row>
    <row r="134" spans="1:92" ht="14.4" hidden="1" x14ac:dyDescent="0.3">
      <c r="A134" s="284">
        <v>238</v>
      </c>
      <c r="B134" s="317" t="s">
        <v>181</v>
      </c>
      <c r="C134" s="289">
        <v>1</v>
      </c>
      <c r="D134" s="111">
        <f>IF(C134=1,1,0)</f>
        <v>1</v>
      </c>
      <c r="E134" s="295" t="s">
        <v>181</v>
      </c>
      <c r="F134">
        <v>4</v>
      </c>
      <c r="G134" s="292">
        <v>42870</v>
      </c>
      <c r="H134">
        <v>50</v>
      </c>
      <c r="I134" s="273">
        <v>0</v>
      </c>
      <c r="M134" s="292">
        <v>42867</v>
      </c>
      <c r="N134">
        <v>35</v>
      </c>
      <c r="O134" s="273">
        <v>0</v>
      </c>
      <c r="S134" s="292">
        <v>42871</v>
      </c>
      <c r="T134">
        <v>37</v>
      </c>
      <c r="U134" s="273">
        <v>0</v>
      </c>
      <c r="Y134" s="292">
        <v>42873</v>
      </c>
      <c r="Z134">
        <v>45</v>
      </c>
      <c r="AA134" s="273">
        <v>0</v>
      </c>
      <c r="AU134" s="141">
        <v>4</v>
      </c>
      <c r="AV134" s="153">
        <f>MAX(F134,L134,R134,X134,AD134,AJ134,AP134)</f>
        <v>4</v>
      </c>
      <c r="AW134" s="153" t="b">
        <f>AU134=AV134</f>
        <v>1</v>
      </c>
      <c r="AX134" s="295">
        <v>1.87</v>
      </c>
      <c r="AY134" s="291">
        <v>2.36</v>
      </c>
      <c r="AZ134" s="291">
        <v>1.87</v>
      </c>
      <c r="BA134" s="295">
        <v>1.92</v>
      </c>
      <c r="BB134" s="295"/>
      <c r="BC134" s="337"/>
      <c r="BD134" s="129">
        <f>67.544*AX134+88.788</f>
        <v>215.09528</v>
      </c>
      <c r="BE134" s="129">
        <f>67.544*AY134+88.788</f>
        <v>248.19183999999996</v>
      </c>
      <c r="BF134" s="129">
        <f>67.544*AZ134+88.788</f>
        <v>215.09528</v>
      </c>
      <c r="BG134" s="129">
        <f>67.544*BA134+88.788</f>
        <v>218.47247999999996</v>
      </c>
      <c r="BH134" s="290"/>
      <c r="BI134" s="153"/>
      <c r="BJ134" s="153" t="str">
        <f>IF(AND(ISBLANK(AX134),ISBLANK(BD134)),"NA",IF(ISBLANK(AX134),"h",IF(ISBLANK(BD134),"diam","both")))</f>
        <v>both</v>
      </c>
      <c r="BK134" s="153" t="str">
        <f>IF(AND(ISBLANK(AY134),ISBLANK(BE134)),"NA",IF(ISBLANK(AY134),"h",IF(ISBLANK(BE134),"diam","both")))</f>
        <v>both</v>
      </c>
      <c r="BL134" s="153" t="str">
        <f>IF(AND(ISBLANK(AZ134),ISBLANK(BF134)),"NA",IF(ISBLANK(AZ134),"h",IF(ISBLANK(BF134),"diam","both")))</f>
        <v>both</v>
      </c>
      <c r="BM134" s="153" t="str">
        <f>IF(AND(ISBLANK(BA134),ISBLANK(BG134)),"NA",IF(ISBLANK(BA134),"h",IF(ISBLANK(BG134),"diam","both")))</f>
        <v>both</v>
      </c>
      <c r="BN134" s="153" t="str">
        <f>IF(AND(ISBLANK(BB134),ISBLANK(BH134)),"NA",IF(ISBLANK(BB134),"h",IF(ISBLANK(BH134),"diam","both")))</f>
        <v>NA</v>
      </c>
      <c r="BO134" s="153" t="str">
        <f>IF(ISBLANK(BC134),"NA","diam")</f>
        <v>NA</v>
      </c>
      <c r="BP134" s="153">
        <f>BD134*PI()*((AX134/2)^2)+BE134*PI()*((AY134/2)^2)+BF134*PI()*((AZ134/2)^2)+BG134*PI()*((BA134/2)^2)+BH134*PI()*((BB134/2)^2)+BI134*PI()*((BC134/2)^2)</f>
        <v>2899.7211144333046</v>
      </c>
      <c r="BQ134" s="153" t="str">
        <f>IF(AW134=TRUE,"ok","")</f>
        <v>ok</v>
      </c>
      <c r="BS134" s="114">
        <v>0</v>
      </c>
      <c r="BT134" s="289">
        <v>0</v>
      </c>
      <c r="BU134" s="289">
        <v>0</v>
      </c>
      <c r="BV134" s="289">
        <v>0</v>
      </c>
      <c r="BY134" s="283">
        <v>18</v>
      </c>
      <c r="BZ134" s="287">
        <v>42873</v>
      </c>
      <c r="CA134" s="287" t="s">
        <v>47</v>
      </c>
      <c r="CB134" s="282">
        <f>IF(H134&gt;0,H134,"")</f>
        <v>50</v>
      </c>
      <c r="CC134" s="282">
        <f>IF(N134&gt;0,N134,"")</f>
        <v>35</v>
      </c>
      <c r="CD134" s="282">
        <f>IF(T134&gt;0,T134,"")</f>
        <v>37</v>
      </c>
      <c r="CE134" s="282">
        <f>IF(Z134&gt;0,Z134,"")</f>
        <v>45</v>
      </c>
      <c r="CF134" s="282" t="str">
        <f>IF(AF134&gt;0,AF134,"")</f>
        <v/>
      </c>
      <c r="CG134" s="282" t="str">
        <f>IF(AL134&gt;0,AL134,"")</f>
        <v/>
      </c>
      <c r="CH134" s="282" t="str">
        <f>IF(AR134&gt;0,AR134,"")</f>
        <v/>
      </c>
      <c r="CI134" s="282">
        <v>45</v>
      </c>
      <c r="CJ134" s="287" t="s">
        <v>47</v>
      </c>
      <c r="CK134" s="282">
        <v>1</v>
      </c>
      <c r="CL134" s="302">
        <v>42875</v>
      </c>
    </row>
    <row r="135" spans="1:92" ht="14.4" hidden="1" x14ac:dyDescent="0.3">
      <c r="A135" s="284">
        <v>239</v>
      </c>
      <c r="B135" s="296" t="s">
        <v>181</v>
      </c>
      <c r="C135" s="153">
        <v>1</v>
      </c>
      <c r="D135" s="111">
        <f>IF(C135=1,1,0)</f>
        <v>1</v>
      </c>
      <c r="E135" s="295" t="s">
        <v>181</v>
      </c>
      <c r="F135">
        <v>1</v>
      </c>
      <c r="G135" s="292">
        <v>42871</v>
      </c>
      <c r="H135">
        <v>13</v>
      </c>
      <c r="I135" s="273">
        <v>0</v>
      </c>
      <c r="M135" s="292">
        <v>42868</v>
      </c>
      <c r="N135">
        <v>8</v>
      </c>
      <c r="O135" s="273">
        <v>0</v>
      </c>
      <c r="S135" s="292">
        <v>42872</v>
      </c>
      <c r="T135">
        <v>9</v>
      </c>
      <c r="U135" s="273">
        <v>0</v>
      </c>
      <c r="Y135" s="292">
        <v>42872</v>
      </c>
      <c r="Z135" s="300">
        <v>8</v>
      </c>
      <c r="AA135" s="212">
        <v>0</v>
      </c>
      <c r="AI135" s="291" t="s">
        <v>228</v>
      </c>
      <c r="AL135">
        <v>3</v>
      </c>
      <c r="AM135">
        <v>6</v>
      </c>
      <c r="AN135" s="284">
        <v>3</v>
      </c>
      <c r="AR135">
        <v>6</v>
      </c>
      <c r="AS135">
        <v>6</v>
      </c>
      <c r="AU135" s="141">
        <v>1</v>
      </c>
      <c r="AV135" s="153">
        <f>MAX(F135,L135,R135,X135,AD135,AJ135,AP135)</f>
        <v>1</v>
      </c>
      <c r="AW135" s="153" t="b">
        <f>AU135=AV135</f>
        <v>1</v>
      </c>
      <c r="AX135" s="303">
        <v>2.02</v>
      </c>
      <c r="BD135" s="129">
        <f>67.544*AX135+88.788</f>
        <v>225.22687999999999</v>
      </c>
      <c r="BE135" s="153"/>
      <c r="BF135" s="153"/>
      <c r="BG135" s="153"/>
      <c r="BH135" s="290"/>
      <c r="BI135" s="153"/>
      <c r="BJ135" s="153" t="str">
        <f>IF(AND(ISBLANK(AX135),ISBLANK(BD135)),"NA",IF(ISBLANK(AX135),"h",IF(ISBLANK(BD135),"diam","both")))</f>
        <v>both</v>
      </c>
      <c r="BK135" s="153" t="str">
        <f>IF(AND(ISBLANK(AY135),ISBLANK(BE135)),"NA",IF(ISBLANK(AY135),"h",IF(ISBLANK(BE135),"diam","both")))</f>
        <v>NA</v>
      </c>
      <c r="BL135" s="153" t="str">
        <f>IF(AND(ISBLANK(AZ135),ISBLANK(BF135)),"NA",IF(ISBLANK(AZ135),"h",IF(ISBLANK(BF135),"diam","both")))</f>
        <v>NA</v>
      </c>
      <c r="BM135" s="153" t="str">
        <f>IF(AND(ISBLANK(BA135),ISBLANK(BG135)),"NA",IF(ISBLANK(BA135),"h",IF(ISBLANK(BG135),"diam","both")))</f>
        <v>NA</v>
      </c>
      <c r="BN135" s="153" t="str">
        <f>IF(AND(ISBLANK(BB135),ISBLANK(BH135)),"NA",IF(ISBLANK(BB135),"h",IF(ISBLANK(BH135),"diam","both")))</f>
        <v>NA</v>
      </c>
      <c r="BO135" s="153" t="str">
        <f>IF(ISBLANK(BC135),"NA","diam")</f>
        <v>NA</v>
      </c>
      <c r="BP135" s="153">
        <f>BD135*PI()*((AX135/2)^2)+BE135*PI()*((AY135/2)^2)+BF135*PI()*((AZ135/2)^2)+BG135*PI()*((BA135/2)^2)+BH135*PI()*((BB135/2)^2)+BI135*PI()*((BC135/2)^2)</f>
        <v>721.79329094208879</v>
      </c>
      <c r="BQ135" s="153" t="str">
        <f>IF(AW135=TRUE,"ok","")</f>
        <v>ok</v>
      </c>
      <c r="BS135" s="300">
        <v>0</v>
      </c>
      <c r="BT135" s="289">
        <v>0</v>
      </c>
      <c r="BU135" s="289">
        <v>0</v>
      </c>
      <c r="BV135" s="289">
        <v>0</v>
      </c>
      <c r="BW135" s="289"/>
      <c r="BX135" s="289"/>
      <c r="BY135" s="283">
        <v>17</v>
      </c>
      <c r="BZ135" s="287">
        <v>42872</v>
      </c>
      <c r="CA135" s="287" t="s">
        <v>47</v>
      </c>
      <c r="CB135" s="282">
        <f>IF(H135&gt;0,H135,"")</f>
        <v>13</v>
      </c>
      <c r="CC135" s="282">
        <f>IF(N135&gt;0,N135,"")</f>
        <v>8</v>
      </c>
      <c r="CD135" s="282">
        <f>IF(T135&gt;0,T135,"")</f>
        <v>9</v>
      </c>
      <c r="CE135" s="282">
        <f>IF(Z135&gt;0,Z135,"")</f>
        <v>8</v>
      </c>
      <c r="CF135" s="282" t="str">
        <f>IF(AF135&gt;0,AF135,"")</f>
        <v/>
      </c>
      <c r="CG135" s="282">
        <f>IF(AL135&gt;0,AL135,"")</f>
        <v>3</v>
      </c>
      <c r="CH135" s="282">
        <f>IF(AR135&gt;0,AR135,"")</f>
        <v>6</v>
      </c>
      <c r="CI135" s="282">
        <v>6</v>
      </c>
      <c r="CJ135" s="287" t="s">
        <v>47</v>
      </c>
      <c r="CK135" s="282">
        <v>1</v>
      </c>
      <c r="CL135" s="302">
        <v>42875</v>
      </c>
      <c r="CN135" s="298" t="s">
        <v>182</v>
      </c>
    </row>
    <row r="136" spans="1:92" ht="14.4" hidden="1" x14ac:dyDescent="0.3">
      <c r="A136" s="284">
        <v>240</v>
      </c>
      <c r="B136" s="319" t="s">
        <v>181</v>
      </c>
      <c r="C136" s="289">
        <v>1</v>
      </c>
      <c r="D136" s="111">
        <f>IF(C136=1,1,0)</f>
        <v>1</v>
      </c>
      <c r="E136" s="295" t="s">
        <v>190</v>
      </c>
      <c r="F136">
        <v>1</v>
      </c>
      <c r="G136" s="292">
        <v>42875</v>
      </c>
      <c r="H136">
        <v>8</v>
      </c>
      <c r="I136" s="273">
        <v>0</v>
      </c>
      <c r="M136" s="292">
        <v>42878</v>
      </c>
      <c r="N136">
        <v>5</v>
      </c>
      <c r="O136" s="273">
        <v>0</v>
      </c>
      <c r="S136" s="292">
        <v>42873</v>
      </c>
      <c r="T136">
        <v>8</v>
      </c>
      <c r="U136" s="273">
        <v>0</v>
      </c>
      <c r="Y136" s="292">
        <v>42876</v>
      </c>
      <c r="Z136">
        <v>8</v>
      </c>
      <c r="AA136" s="212">
        <v>0</v>
      </c>
      <c r="AG136" s="212"/>
      <c r="AU136" s="141">
        <v>1</v>
      </c>
      <c r="AV136" s="153">
        <f>MAX(F136,L136,R136,X136,AD136,AJ136,AP136)</f>
        <v>1</v>
      </c>
      <c r="AW136" s="153" t="b">
        <f>AU136=AV136</f>
        <v>1</v>
      </c>
      <c r="AX136" s="303">
        <v>2.42</v>
      </c>
      <c r="BD136" s="129">
        <f>67.544*AX136+88.788</f>
        <v>252.24448000000001</v>
      </c>
      <c r="BE136" s="153"/>
      <c r="BF136" s="153"/>
      <c r="BG136" s="153"/>
      <c r="BH136" s="290"/>
      <c r="BI136" s="153"/>
      <c r="BJ136" s="153" t="str">
        <f>IF(AND(ISBLANK(AX136),ISBLANK(BD136)),"NA",IF(ISBLANK(AX136),"h",IF(ISBLANK(BD136),"diam","both")))</f>
        <v>both</v>
      </c>
      <c r="BK136" s="153" t="str">
        <f>IF(AND(ISBLANK(AY136),ISBLANK(BE136)),"NA",IF(ISBLANK(AY136),"h",IF(ISBLANK(BE136),"diam","both")))</f>
        <v>NA</v>
      </c>
      <c r="BL136" s="153" t="str">
        <f>IF(AND(ISBLANK(AZ136),ISBLANK(BF136)),"NA",IF(ISBLANK(AZ136),"h",IF(ISBLANK(BF136),"diam","both")))</f>
        <v>NA</v>
      </c>
      <c r="BM136" s="153" t="str">
        <f>IF(AND(ISBLANK(BA136),ISBLANK(BG136)),"NA",IF(ISBLANK(BA136),"h",IF(ISBLANK(BG136),"diam","both")))</f>
        <v>NA</v>
      </c>
      <c r="BN136" s="153" t="str">
        <f>IF(AND(ISBLANK(BB136),ISBLANK(BH136)),"NA",IF(ISBLANK(BB136),"h",IF(ISBLANK(BH136),"diam","both")))</f>
        <v>NA</v>
      </c>
      <c r="BO136" s="153" t="str">
        <f>IF(ISBLANK(BC136),"NA","diam")</f>
        <v>NA</v>
      </c>
      <c r="BP136" s="153">
        <f>BD136*PI()*((AX136/2)^2)+BE136*PI()*((AY136/2)^2)+BF136*PI()*((AZ136/2)^2)+BG136*PI()*((BA136/2)^2)+BH136*PI()*((BB136/2)^2)+BI136*PI()*((BC136/2)^2)</f>
        <v>1160.2251742654371</v>
      </c>
      <c r="BQ136" s="153" t="str">
        <f>IF(AW136=TRUE,"ok","")</f>
        <v>ok</v>
      </c>
      <c r="BS136" s="300">
        <v>0</v>
      </c>
      <c r="BT136" s="289">
        <v>0</v>
      </c>
      <c r="BU136" s="289">
        <v>0</v>
      </c>
      <c r="BV136" s="289">
        <v>0</v>
      </c>
      <c r="BW136" s="289"/>
      <c r="BX136" s="289"/>
      <c r="BY136" s="283">
        <v>21</v>
      </c>
      <c r="BZ136" s="287">
        <v>42876</v>
      </c>
      <c r="CA136" s="287" t="s">
        <v>47</v>
      </c>
      <c r="CB136" s="282">
        <f>IF(H136&gt;0,H136,"")</f>
        <v>8</v>
      </c>
      <c r="CC136" s="282">
        <f>IF(N136&gt;0,N136,"")</f>
        <v>5</v>
      </c>
      <c r="CD136" s="282">
        <f>IF(T136&gt;0,T136,"")</f>
        <v>8</v>
      </c>
      <c r="CE136" s="282">
        <f>IF(Z136&gt;0,Z136,"")</f>
        <v>8</v>
      </c>
      <c r="CF136" s="282" t="str">
        <f>IF(AF136&gt;0,AF136,"")</f>
        <v/>
      </c>
      <c r="CG136" s="282" t="str">
        <f>IF(AL136&gt;0,AL136,"")</f>
        <v/>
      </c>
      <c r="CH136" s="282" t="str">
        <f>IF(AR136&gt;0,AR136,"")</f>
        <v/>
      </c>
      <c r="CI136" s="282">
        <v>8</v>
      </c>
      <c r="CJ136" s="287" t="s">
        <v>47</v>
      </c>
      <c r="CK136" s="282">
        <v>1</v>
      </c>
      <c r="CL136" s="302">
        <v>42875</v>
      </c>
      <c r="CM136" s="286" t="s">
        <v>227</v>
      </c>
      <c r="CN136" s="299" t="s">
        <v>182</v>
      </c>
    </row>
    <row r="137" spans="1:92" ht="14.4" hidden="1" x14ac:dyDescent="0.3">
      <c r="A137" s="284">
        <v>241</v>
      </c>
      <c r="B137" s="285" t="s">
        <v>181</v>
      </c>
      <c r="C137" s="153">
        <v>1</v>
      </c>
      <c r="D137" s="111">
        <f>IF(C137=1,1,0)</f>
        <v>1</v>
      </c>
      <c r="E137" s="300" t="s">
        <v>181</v>
      </c>
      <c r="F137">
        <v>1</v>
      </c>
      <c r="G137" s="292">
        <v>42866</v>
      </c>
      <c r="H137">
        <v>12</v>
      </c>
      <c r="I137" s="273">
        <v>0</v>
      </c>
      <c r="M137" s="292">
        <v>42866</v>
      </c>
      <c r="N137">
        <v>15</v>
      </c>
      <c r="O137" s="273">
        <v>0</v>
      </c>
      <c r="S137" s="292">
        <v>42870</v>
      </c>
      <c r="T137">
        <v>14</v>
      </c>
      <c r="U137" s="273">
        <v>0</v>
      </c>
      <c r="Y137" s="292">
        <v>42870</v>
      </c>
      <c r="Z137">
        <v>17</v>
      </c>
      <c r="AA137" s="273">
        <v>3</v>
      </c>
      <c r="AU137" s="141">
        <v>1</v>
      </c>
      <c r="AV137" s="153">
        <f>MAX(F137,L137,R137,X137,AD137,AJ137,AP137)</f>
        <v>1</v>
      </c>
      <c r="AW137" s="153" t="b">
        <f>AU137=AV137</f>
        <v>1</v>
      </c>
      <c r="AX137" s="291">
        <v>2.63</v>
      </c>
      <c r="BD137" s="129">
        <f>67.544*AX137+88.788</f>
        <v>266.42872</v>
      </c>
      <c r="BE137" s="153"/>
      <c r="BF137" s="153"/>
      <c r="BG137" s="153"/>
      <c r="BH137" s="290"/>
      <c r="BI137" s="153"/>
      <c r="BJ137" s="153" t="str">
        <f>IF(AND(ISBLANK(AX137),ISBLANK(BD137)),"NA",IF(ISBLANK(AX137),"h",IF(ISBLANK(BD137),"diam","both")))</f>
        <v>both</v>
      </c>
      <c r="BK137" s="153" t="str">
        <f>IF(AND(ISBLANK(AY137),ISBLANK(BE137)),"NA",IF(ISBLANK(AY137),"h",IF(ISBLANK(BE137),"diam","both")))</f>
        <v>NA</v>
      </c>
      <c r="BL137" s="153" t="str">
        <f>IF(AND(ISBLANK(AZ137),ISBLANK(BF137)),"NA",IF(ISBLANK(AZ137),"h",IF(ISBLANK(BF137),"diam","both")))</f>
        <v>NA</v>
      </c>
      <c r="BM137" s="153" t="str">
        <f>IF(AND(ISBLANK(BA137),ISBLANK(BG137)),"NA",IF(ISBLANK(BA137),"h",IF(ISBLANK(BG137),"diam","both")))</f>
        <v>NA</v>
      </c>
      <c r="BN137" s="153" t="str">
        <f>IF(AND(ISBLANK(BB137),ISBLANK(BH137)),"NA",IF(ISBLANK(BB137),"h",IF(ISBLANK(BH137),"diam","both")))</f>
        <v>NA</v>
      </c>
      <c r="BO137" s="153" t="str">
        <f>IF(ISBLANK(BC137),"NA","diam")</f>
        <v>NA</v>
      </c>
      <c r="BP137" s="153">
        <f>BD137*PI()*((AX137/2)^2)+BE137*PI()*((AY137/2)^2)+BF137*PI()*((AZ137/2)^2)+BG137*PI()*((BA137/2)^2)+BH137*PI()*((BB137/2)^2)+BI137*PI()*((BC137/2)^2)</f>
        <v>1447.3794982163547</v>
      </c>
      <c r="BQ137" s="153" t="str">
        <f>IF(AW137=TRUE,"ok","")</f>
        <v>ok</v>
      </c>
      <c r="BS137" s="114">
        <v>0</v>
      </c>
      <c r="BT137" s="289">
        <v>0</v>
      </c>
      <c r="BU137" s="289">
        <v>0</v>
      </c>
      <c r="BV137" s="289">
        <v>0</v>
      </c>
      <c r="BY137" s="283">
        <v>15</v>
      </c>
      <c r="BZ137" s="287">
        <v>42870</v>
      </c>
      <c r="CA137" s="287" t="s">
        <v>47</v>
      </c>
      <c r="CB137" s="282">
        <f>IF(H137&gt;0,H137,"")</f>
        <v>12</v>
      </c>
      <c r="CC137" s="282">
        <f>IF(N137&gt;0,N137,"")</f>
        <v>15</v>
      </c>
      <c r="CD137" s="282">
        <f>IF(T137&gt;0,T137,"")</f>
        <v>14</v>
      </c>
      <c r="CE137" s="282">
        <f>IF(Z137&gt;0,Z137,"")</f>
        <v>17</v>
      </c>
      <c r="CF137" s="282" t="str">
        <f>IF(AF137&gt;0,AF137,"")</f>
        <v/>
      </c>
      <c r="CG137" s="282" t="str">
        <f>IF(AL137&gt;0,AL137,"")</f>
        <v/>
      </c>
      <c r="CH137" s="282" t="str">
        <f>IF(AR137&gt;0,AR137,"")</f>
        <v/>
      </c>
      <c r="CI137" s="282">
        <v>17</v>
      </c>
      <c r="CJ137" s="287" t="s">
        <v>47</v>
      </c>
      <c r="CK137" s="282">
        <v>1</v>
      </c>
      <c r="CL137" s="302">
        <v>42875</v>
      </c>
      <c r="CN137" s="298" t="s">
        <v>182</v>
      </c>
    </row>
    <row r="138" spans="1:92" ht="14.4" hidden="1" x14ac:dyDescent="0.3">
      <c r="A138" s="284">
        <v>242</v>
      </c>
      <c r="B138" s="285" t="s">
        <v>199</v>
      </c>
      <c r="C138" s="153">
        <v>0</v>
      </c>
      <c r="D138" s="111">
        <f>IF(C138=1,1,0)</f>
        <v>0</v>
      </c>
      <c r="E138" s="300" t="s">
        <v>199</v>
      </c>
      <c r="F138">
        <v>1</v>
      </c>
      <c r="K138" s="114" t="s">
        <v>191</v>
      </c>
      <c r="Q138" s="300" t="s">
        <v>199</v>
      </c>
      <c r="W138" s="114" t="s">
        <v>199</v>
      </c>
      <c r="AU138" s="141">
        <v>1</v>
      </c>
      <c r="AV138" s="153">
        <f>MAX(F138,L138,R138,X138,AD138,AJ138,AP138)</f>
        <v>1</v>
      </c>
      <c r="AW138" s="153" t="b">
        <f>AU138=AV138</f>
        <v>1</v>
      </c>
      <c r="AX138" s="303">
        <v>1.39</v>
      </c>
      <c r="AY138" s="291"/>
      <c r="BD138" s="129">
        <f>67.544*AX138+88.788</f>
        <v>182.67415999999997</v>
      </c>
      <c r="BE138" s="153"/>
      <c r="BF138" s="153"/>
      <c r="BG138" s="153"/>
      <c r="BH138" s="290"/>
      <c r="BI138" s="153"/>
      <c r="BJ138" s="153" t="str">
        <f>IF(AND(ISBLANK(AX138),ISBLANK(BD138)),"NA",IF(ISBLANK(AX138),"h",IF(ISBLANK(BD138),"diam","both")))</f>
        <v>both</v>
      </c>
      <c r="BK138" s="153" t="str">
        <f>IF(AND(ISBLANK(AY138),ISBLANK(BE138)),"NA",IF(ISBLANK(AY138),"h",IF(ISBLANK(BE138),"diam","both")))</f>
        <v>NA</v>
      </c>
      <c r="BL138" s="153" t="str">
        <f>IF(AND(ISBLANK(AZ138),ISBLANK(BF138)),"NA",IF(ISBLANK(AZ138),"h",IF(ISBLANK(BF138),"diam","both")))</f>
        <v>NA</v>
      </c>
      <c r="BM138" s="153" t="str">
        <f>IF(AND(ISBLANK(BA138),ISBLANK(BG138)),"NA",IF(ISBLANK(BA138),"h",IF(ISBLANK(BG138),"diam","both")))</f>
        <v>NA</v>
      </c>
      <c r="BN138" s="153" t="str">
        <f>IF(AND(ISBLANK(BB138),ISBLANK(BH138)),"NA",IF(ISBLANK(BB138),"h",IF(ISBLANK(BH138),"diam","both")))</f>
        <v>NA</v>
      </c>
      <c r="BO138" s="153" t="str">
        <f>IF(ISBLANK(BC138),"NA","diam")</f>
        <v>NA</v>
      </c>
      <c r="BP138" s="153">
        <f>BD138*PI()*((AX138/2)^2)+BE138*PI()*((AY138/2)^2)+BF138*PI()*((AZ138/2)^2)+BG138*PI()*((BA138/2)^2)+BH138*PI()*((BB138/2)^2)+BI138*PI()*((BC138/2)^2)</f>
        <v>277.20215413935591</v>
      </c>
      <c r="BQ138" s="153" t="str">
        <f>IF(AW138=TRUE,"ok","")</f>
        <v>ok</v>
      </c>
      <c r="BS138" s="300">
        <v>0</v>
      </c>
      <c r="BT138" s="289">
        <v>0</v>
      </c>
      <c r="BU138" s="289">
        <v>0</v>
      </c>
      <c r="BV138" s="289">
        <v>0</v>
      </c>
      <c r="BW138" s="289"/>
      <c r="BX138" s="289"/>
      <c r="BZ138" s="153" t="s">
        <v>58</v>
      </c>
      <c r="CA138" s="153" t="s">
        <v>58</v>
      </c>
      <c r="CB138" s="282" t="str">
        <f>IF(H138&gt;0,H138,"")</f>
        <v/>
      </c>
      <c r="CC138" s="282" t="str">
        <f>IF(N138&gt;0,N138,"")</f>
        <v/>
      </c>
      <c r="CD138" s="282" t="str">
        <f>IF(T138&gt;0,T138,"")</f>
        <v/>
      </c>
      <c r="CE138" s="282" t="str">
        <f>IF(Z138&gt;0,Z138,"")</f>
        <v/>
      </c>
      <c r="CF138" s="282" t="str">
        <f>IF(AF138&gt;0,AF138,"")</f>
        <v/>
      </c>
      <c r="CG138" s="282" t="str">
        <f>IF(AL138&gt;0,AL138,"")</f>
        <v/>
      </c>
      <c r="CH138" s="282" t="str">
        <f>IF(AR138&gt;0,AR138,"")</f>
        <v/>
      </c>
      <c r="CI138" s="282" t="s">
        <v>58</v>
      </c>
      <c r="CJ138" s="153" t="s">
        <v>58</v>
      </c>
      <c r="CK138" s="282" t="s">
        <v>58</v>
      </c>
      <c r="CN138" s="298" t="s">
        <v>226</v>
      </c>
    </row>
    <row r="139" spans="1:92" ht="14.4" hidden="1" x14ac:dyDescent="0.3">
      <c r="A139" s="284">
        <v>243</v>
      </c>
      <c r="B139" s="336" t="s">
        <v>204</v>
      </c>
      <c r="C139" s="335">
        <v>0</v>
      </c>
      <c r="D139" s="111">
        <f>IF(C139=1,1,0)</f>
        <v>0</v>
      </c>
      <c r="E139" s="322" t="s">
        <v>204</v>
      </c>
      <c r="Q139" s="325" t="s">
        <v>204</v>
      </c>
      <c r="W139" s="325" t="s">
        <v>204</v>
      </c>
      <c r="AU139" s="141">
        <v>1</v>
      </c>
      <c r="AV139" s="153">
        <f>MAX(F139,L139,R139,X139,AD139,AJ139,AP139)</f>
        <v>0</v>
      </c>
      <c r="AW139" s="153" t="b">
        <f>AU139=AV139</f>
        <v>0</v>
      </c>
      <c r="AX139" s="303">
        <v>1.83</v>
      </c>
      <c r="BD139" s="129">
        <f>67.544*AX139+88.788</f>
        <v>212.39352</v>
      </c>
      <c r="BE139" s="153"/>
      <c r="BF139" s="153"/>
      <c r="BG139" s="153"/>
      <c r="BH139" s="290"/>
      <c r="BI139" s="153"/>
      <c r="BJ139" s="153" t="str">
        <f>IF(AND(ISBLANK(AX139),ISBLANK(BD139)),"NA",IF(ISBLANK(AX139),"h",IF(ISBLANK(BD139),"diam","both")))</f>
        <v>both</v>
      </c>
      <c r="BK139" s="153" t="str">
        <f>IF(AND(ISBLANK(AY139),ISBLANK(BE139)),"NA",IF(ISBLANK(AY139),"h",IF(ISBLANK(BE139),"diam","both")))</f>
        <v>NA</v>
      </c>
      <c r="BL139" s="153" t="str">
        <f>IF(AND(ISBLANK(AZ139),ISBLANK(BF139)),"NA",IF(ISBLANK(AZ139),"h",IF(ISBLANK(BF139),"diam","both")))</f>
        <v>NA</v>
      </c>
      <c r="BM139" s="153" t="str">
        <f>IF(AND(ISBLANK(BA139),ISBLANK(BG139)),"NA",IF(ISBLANK(BA139),"h",IF(ISBLANK(BG139),"diam","both")))</f>
        <v>NA</v>
      </c>
      <c r="BN139" s="153" t="str">
        <f>IF(AND(ISBLANK(BB139),ISBLANK(BH139)),"NA",IF(ISBLANK(BB139),"h",IF(ISBLANK(BH139),"diam","both")))</f>
        <v>NA</v>
      </c>
      <c r="BO139" s="153" t="str">
        <f>IF(ISBLANK(BC139),"NA","diam")</f>
        <v>NA</v>
      </c>
      <c r="BP139" s="153">
        <f>BD139*PI()*((AX139/2)^2)+BE139*PI()*((AY139/2)^2)+BF139*PI()*((AZ139/2)^2)+BG139*PI()*((BA139/2)^2)+BH139*PI()*((BB139/2)^2)+BI139*PI()*((BC139/2)^2)</f>
        <v>558.64166493191135</v>
      </c>
      <c r="BQ139" s="153" t="s">
        <v>47</v>
      </c>
      <c r="BS139" s="300">
        <v>0</v>
      </c>
      <c r="BT139" s="289">
        <v>0</v>
      </c>
      <c r="BU139" s="289">
        <v>0</v>
      </c>
      <c r="BV139" s="289">
        <v>0</v>
      </c>
      <c r="BW139" s="289"/>
      <c r="BX139" s="289"/>
      <c r="BZ139" s="153" t="s">
        <v>58</v>
      </c>
      <c r="CA139" s="153" t="s">
        <v>58</v>
      </c>
      <c r="CB139" s="282" t="str">
        <f>IF(H139&gt;0,H139,"")</f>
        <v/>
      </c>
      <c r="CC139" s="282" t="str">
        <f>IF(N139&gt;0,N139,"")</f>
        <v/>
      </c>
      <c r="CD139" s="282" t="str">
        <f>IF(T139&gt;0,T139,"")</f>
        <v/>
      </c>
      <c r="CE139" s="282" t="str">
        <f>IF(Z139&gt;0,Z139,"")</f>
        <v/>
      </c>
      <c r="CF139" s="282" t="str">
        <f>IF(AF139&gt;0,AF139,"")</f>
        <v/>
      </c>
      <c r="CG139" s="282" t="str">
        <f>IF(AL139&gt;0,AL139,"")</f>
        <v/>
      </c>
      <c r="CH139" s="282" t="str">
        <f>IF(AR139&gt;0,AR139,"")</f>
        <v/>
      </c>
      <c r="CI139" s="282" t="s">
        <v>58</v>
      </c>
      <c r="CJ139" s="153" t="s">
        <v>58</v>
      </c>
      <c r="CK139" s="282" t="s">
        <v>58</v>
      </c>
      <c r="CN139" s="298" t="s">
        <v>182</v>
      </c>
    </row>
    <row r="140" spans="1:92" ht="14.4" hidden="1" x14ac:dyDescent="0.3">
      <c r="A140" s="284">
        <v>244</v>
      </c>
      <c r="B140" s="285" t="s">
        <v>181</v>
      </c>
      <c r="C140" s="153">
        <v>1</v>
      </c>
      <c r="D140" s="111">
        <f>IF(C140=1,1,0)</f>
        <v>1</v>
      </c>
      <c r="E140" s="300" t="s">
        <v>181</v>
      </c>
      <c r="F140">
        <v>1</v>
      </c>
      <c r="G140" s="292">
        <v>42868</v>
      </c>
      <c r="H140">
        <v>12</v>
      </c>
      <c r="I140" s="273">
        <v>0</v>
      </c>
      <c r="M140" s="292">
        <v>42867</v>
      </c>
      <c r="N140">
        <v>16</v>
      </c>
      <c r="O140" s="273">
        <v>0</v>
      </c>
      <c r="Q140" s="114" t="s">
        <v>181</v>
      </c>
      <c r="S140" s="292">
        <v>42871</v>
      </c>
      <c r="T140">
        <v>10</v>
      </c>
      <c r="U140" s="273">
        <v>0</v>
      </c>
      <c r="Y140" s="292">
        <v>42872</v>
      </c>
      <c r="Z140">
        <v>10</v>
      </c>
      <c r="AA140" s="273">
        <v>0</v>
      </c>
      <c r="AU140" s="141">
        <v>1</v>
      </c>
      <c r="AV140" s="153">
        <f>MAX(F140,L140,R140,X140,AD140,AJ140,AP140)</f>
        <v>1</v>
      </c>
      <c r="AW140" s="153" t="b">
        <f>AU140=AV140</f>
        <v>1</v>
      </c>
      <c r="AX140" s="295">
        <v>1.93</v>
      </c>
      <c r="BD140" s="129">
        <f>67.544*AX140+88.788</f>
        <v>219.14792</v>
      </c>
      <c r="BE140" s="153"/>
      <c r="BF140" s="153"/>
      <c r="BG140" s="153"/>
      <c r="BH140" s="290"/>
      <c r="BI140" s="153"/>
      <c r="BJ140" s="153" t="str">
        <f>IF(AND(ISBLANK(AX140),ISBLANK(BD140)),"NA",IF(ISBLANK(AX140),"h",IF(ISBLANK(BD140),"diam","both")))</f>
        <v>both</v>
      </c>
      <c r="BK140" s="153" t="str">
        <f>IF(AND(ISBLANK(AY140),ISBLANK(BE140)),"NA",IF(ISBLANK(AY140),"h",IF(ISBLANK(BE140),"diam","both")))</f>
        <v>NA</v>
      </c>
      <c r="BL140" s="153" t="str">
        <f>IF(AND(ISBLANK(AZ140),ISBLANK(BF140)),"NA",IF(ISBLANK(AZ140),"h",IF(ISBLANK(BF140),"diam","both")))</f>
        <v>NA</v>
      </c>
      <c r="BM140" s="153" t="str">
        <f>IF(AND(ISBLANK(BA140),ISBLANK(BG140)),"NA",IF(ISBLANK(BA140),"h",IF(ISBLANK(BG140),"diam","both")))</f>
        <v>NA</v>
      </c>
      <c r="BN140" s="153" t="str">
        <f>IF(AND(ISBLANK(BB140),ISBLANK(BH140)),"NA",IF(ISBLANK(BB140),"h",IF(ISBLANK(BH140),"diam","both")))</f>
        <v>NA</v>
      </c>
      <c r="BO140" s="153" t="str">
        <f>IF(ISBLANK(BC140),"NA","diam")</f>
        <v>NA</v>
      </c>
      <c r="BP140" s="153">
        <f>BD140*PI()*((AX140/2)^2)+BE140*PI()*((AY140/2)^2)+BF140*PI()*((AZ140/2)^2)+BG140*PI()*((BA140/2)^2)+BH140*PI()*((BB140/2)^2)+BI140*PI()*((BC140/2)^2)</f>
        <v>641.12373086699358</v>
      </c>
      <c r="BQ140" s="153" t="str">
        <f>IF(AW140=TRUE,"ok","")</f>
        <v>ok</v>
      </c>
      <c r="BS140" s="300">
        <v>0</v>
      </c>
      <c r="BT140" s="289">
        <v>0</v>
      </c>
      <c r="BU140" s="289">
        <v>0</v>
      </c>
      <c r="BV140" s="289">
        <v>0</v>
      </c>
      <c r="BW140" s="289"/>
      <c r="BX140" s="289"/>
      <c r="BY140" s="283">
        <v>17</v>
      </c>
      <c r="BZ140" s="287">
        <v>42872</v>
      </c>
      <c r="CA140" s="287" t="s">
        <v>47</v>
      </c>
      <c r="CB140" s="282">
        <f>IF(H140&gt;0,H140,"")</f>
        <v>12</v>
      </c>
      <c r="CC140" s="282">
        <f>IF(N140&gt;0,N140,"")</f>
        <v>16</v>
      </c>
      <c r="CD140" s="282">
        <f>IF(T140&gt;0,T140,"")</f>
        <v>10</v>
      </c>
      <c r="CE140" s="282">
        <f>IF(Z140&gt;0,Z140,"")</f>
        <v>10</v>
      </c>
      <c r="CF140" s="282" t="str">
        <f>IF(AF140&gt;0,AF140,"")</f>
        <v/>
      </c>
      <c r="CG140" s="282" t="str">
        <f>IF(AL140&gt;0,AL140,"")</f>
        <v/>
      </c>
      <c r="CH140" s="282" t="str">
        <f>IF(AR140&gt;0,AR140,"")</f>
        <v/>
      </c>
      <c r="CI140" s="282">
        <v>10</v>
      </c>
      <c r="CJ140" s="287" t="s">
        <v>47</v>
      </c>
      <c r="CK140" s="282">
        <v>1</v>
      </c>
      <c r="CL140" s="302">
        <v>42875</v>
      </c>
      <c r="CN140" s="298" t="s">
        <v>225</v>
      </c>
    </row>
    <row r="141" spans="1:92" ht="14.4" hidden="1" x14ac:dyDescent="0.3">
      <c r="A141" s="284">
        <v>245</v>
      </c>
      <c r="B141" s="285" t="s">
        <v>90</v>
      </c>
      <c r="C141" s="153">
        <v>0</v>
      </c>
      <c r="D141" s="111">
        <f>IF(C141=1,1,0)</f>
        <v>0</v>
      </c>
      <c r="E141" s="300" t="s">
        <v>90</v>
      </c>
      <c r="H141" s="273"/>
      <c r="M141" t="s">
        <v>90</v>
      </c>
      <c r="N141" s="273"/>
      <c r="Q141" s="300" t="s">
        <v>90</v>
      </c>
      <c r="T141" s="273"/>
      <c r="W141" s="334" t="s">
        <v>204</v>
      </c>
      <c r="AV141" s="153">
        <f>MAX(F141,L141,R141,X141,AD141,AJ141,AP141)</f>
        <v>0</v>
      </c>
      <c r="AW141" s="153" t="b">
        <f>AU141=AV141</f>
        <v>1</v>
      </c>
      <c r="BD141" s="153"/>
      <c r="BE141" s="153"/>
      <c r="BF141" s="153"/>
      <c r="BG141" s="153"/>
      <c r="BH141" s="290"/>
      <c r="BI141" s="153"/>
      <c r="BJ141" s="153" t="str">
        <f>IF(AND(ISBLANK(AX141),ISBLANK(BD141)),"NA",IF(ISBLANK(AX141),"h",IF(ISBLANK(BD141),"diam","both")))</f>
        <v>NA</v>
      </c>
      <c r="BK141" s="153" t="str">
        <f>IF(AND(ISBLANK(AY141),ISBLANK(BE141)),"NA",IF(ISBLANK(AY141),"h",IF(ISBLANK(BE141),"diam","both")))</f>
        <v>NA</v>
      </c>
      <c r="BL141" s="153" t="str">
        <f>IF(AND(ISBLANK(AZ141),ISBLANK(BF141)),"NA",IF(ISBLANK(AZ141),"h",IF(ISBLANK(BF141),"diam","both")))</f>
        <v>NA</v>
      </c>
      <c r="BM141" s="153" t="str">
        <f>IF(AND(ISBLANK(BA141),ISBLANK(BG141)),"NA",IF(ISBLANK(BA141),"h",IF(ISBLANK(BG141),"diam","both")))</f>
        <v>NA</v>
      </c>
      <c r="BN141" s="153" t="str">
        <f>IF(AND(ISBLANK(BB141),ISBLANK(BH141)),"NA",IF(ISBLANK(BB141),"h",IF(ISBLANK(BH141),"diam","both")))</f>
        <v>NA</v>
      </c>
      <c r="BO141" s="153" t="str">
        <f>IF(ISBLANK(BC141),"NA","diam")</f>
        <v>NA</v>
      </c>
      <c r="BP141" s="153" t="s">
        <v>58</v>
      </c>
      <c r="BQ141" s="153" t="s">
        <v>58</v>
      </c>
      <c r="BT141" s="289">
        <v>0</v>
      </c>
      <c r="BU141" s="289">
        <v>0</v>
      </c>
      <c r="BV141" s="289">
        <v>0</v>
      </c>
      <c r="BZ141" s="153" t="s">
        <v>58</v>
      </c>
      <c r="CA141" s="153" t="s">
        <v>58</v>
      </c>
      <c r="CB141" s="282" t="str">
        <f>IF(H141&gt;0,H141,"")</f>
        <v/>
      </c>
      <c r="CC141" s="282" t="str">
        <f>IF(N141&gt;0,N141,"")</f>
        <v/>
      </c>
      <c r="CD141" s="282" t="str">
        <f>IF(T141&gt;0,T141,"")</f>
        <v/>
      </c>
      <c r="CE141" s="282" t="str">
        <f>IF(Z141&gt;0,Z141,"")</f>
        <v/>
      </c>
      <c r="CF141" s="282" t="str">
        <f>IF(AF141&gt;0,AF141,"")</f>
        <v/>
      </c>
      <c r="CG141" s="282" t="str">
        <f>IF(AL141&gt;0,AL141,"")</f>
        <v/>
      </c>
      <c r="CH141" s="282" t="str">
        <f>IF(AR141&gt;0,AR141,"")</f>
        <v/>
      </c>
      <c r="CI141" s="282" t="s">
        <v>58</v>
      </c>
      <c r="CJ141" s="153" t="s">
        <v>58</v>
      </c>
      <c r="CK141" s="282" t="s">
        <v>58</v>
      </c>
      <c r="CN141" s="299" t="s">
        <v>90</v>
      </c>
    </row>
    <row r="142" spans="1:92" ht="14.4" hidden="1" x14ac:dyDescent="0.3">
      <c r="A142" s="284">
        <v>246</v>
      </c>
      <c r="B142" s="317" t="s">
        <v>181</v>
      </c>
      <c r="C142" s="289">
        <v>1</v>
      </c>
      <c r="D142" s="111">
        <f>IF(C142=1,1,0)</f>
        <v>1</v>
      </c>
      <c r="E142" s="295" t="s">
        <v>190</v>
      </c>
      <c r="F142" s="294">
        <v>1</v>
      </c>
      <c r="G142" s="292">
        <v>42872</v>
      </c>
      <c r="H142">
        <v>7</v>
      </c>
      <c r="I142" s="273">
        <v>0</v>
      </c>
      <c r="M142" s="292">
        <v>42869</v>
      </c>
      <c r="N142">
        <v>15</v>
      </c>
      <c r="O142" s="273">
        <v>0</v>
      </c>
      <c r="S142" s="292">
        <v>42873</v>
      </c>
      <c r="T142">
        <v>15</v>
      </c>
      <c r="U142" s="273">
        <v>0</v>
      </c>
      <c r="W142"/>
      <c r="Y142" s="292">
        <v>42873</v>
      </c>
      <c r="Z142">
        <v>7</v>
      </c>
      <c r="AA142" s="273">
        <v>0</v>
      </c>
      <c r="AC142"/>
      <c r="AE142" s="292">
        <v>42874</v>
      </c>
      <c r="AF142">
        <v>6</v>
      </c>
      <c r="AG142" s="273">
        <v>1</v>
      </c>
      <c r="AL142">
        <v>6</v>
      </c>
      <c r="AM142">
        <v>5</v>
      </c>
      <c r="AR142">
        <v>6</v>
      </c>
      <c r="AS142">
        <v>6</v>
      </c>
      <c r="AT142" s="284">
        <v>0</v>
      </c>
      <c r="AU142" s="141">
        <v>1</v>
      </c>
      <c r="AV142" s="153">
        <f>MAX(F142,L142,R142,X142,AD142,AJ142,AP142)</f>
        <v>1</v>
      </c>
      <c r="AW142" s="153" t="b">
        <f>AU142=AV142</f>
        <v>1</v>
      </c>
      <c r="AX142" s="295">
        <v>2.0499999999999998</v>
      </c>
      <c r="BD142" s="153">
        <v>200</v>
      </c>
      <c r="BE142" s="153"/>
      <c r="BF142" s="153"/>
      <c r="BG142" s="153"/>
      <c r="BH142" s="290"/>
      <c r="BI142" s="153"/>
      <c r="BJ142" s="153" t="str">
        <f>IF(AND(ISBLANK(AX142),ISBLANK(BD142)),"NA",IF(ISBLANK(AX142),"h",IF(ISBLANK(BD142),"diam","both")))</f>
        <v>both</v>
      </c>
      <c r="BK142" s="153" t="str">
        <f>IF(AND(ISBLANK(AY142),ISBLANK(BE142)),"NA",IF(ISBLANK(AY142),"h",IF(ISBLANK(BE142),"diam","both")))</f>
        <v>NA</v>
      </c>
      <c r="BL142" s="153" t="str">
        <f>IF(AND(ISBLANK(AZ142),ISBLANK(BF142)),"NA",IF(ISBLANK(AZ142),"h",IF(ISBLANK(BF142),"diam","both")))</f>
        <v>NA</v>
      </c>
      <c r="BM142" s="153" t="str">
        <f>IF(AND(ISBLANK(BA142),ISBLANK(BG142)),"NA",IF(ISBLANK(BA142),"h",IF(ISBLANK(BG142),"diam","both")))</f>
        <v>NA</v>
      </c>
      <c r="BN142" s="153" t="str">
        <f>IF(AND(ISBLANK(BB142),ISBLANK(BH142)),"NA",IF(ISBLANK(BB142),"h",IF(ISBLANK(BH142),"diam","both")))</f>
        <v>NA</v>
      </c>
      <c r="BO142" s="153" t="str">
        <f>IF(ISBLANK(BC142),"NA","diam")</f>
        <v>NA</v>
      </c>
      <c r="BP142" s="153">
        <f>BD142*PI()*((AX142/2)^2)+BE142*PI()*((AY142/2)^2)+BF142*PI()*((AZ142/2)^2)+BG142*PI()*((BA142/2)^2)+BH142*PI()*((BB142/2)^2)+BI142*PI()*((BC142/2)^2)</f>
        <v>660.12715633555524</v>
      </c>
      <c r="BQ142" s="153" t="str">
        <f>IF(AW142=TRUE,"ok","")</f>
        <v>ok</v>
      </c>
      <c r="BS142" s="300">
        <v>2</v>
      </c>
      <c r="BT142" s="289">
        <f>'[1]2017_seeds_Ali'!C8</f>
        <v>2</v>
      </c>
      <c r="BU142" s="289">
        <f>'[1]2017_seeds_Ali'!D8</f>
        <v>7</v>
      </c>
      <c r="BV142" s="289">
        <f>'[1]2017_seeds_Ali'!E8</f>
        <v>6</v>
      </c>
      <c r="BW142" s="289"/>
      <c r="BX142" s="289"/>
      <c r="BY142" s="288">
        <v>42874</v>
      </c>
      <c r="BZ142" s="287">
        <v>42874</v>
      </c>
      <c r="CA142" s="287" t="s">
        <v>47</v>
      </c>
      <c r="CB142" s="282">
        <f>IF(H142&gt;0,H142,"")</f>
        <v>7</v>
      </c>
      <c r="CC142" s="282">
        <f>IF(N142&gt;0,N142,"")</f>
        <v>15</v>
      </c>
      <c r="CD142" s="282">
        <f>IF(T142&gt;0,T142,"")</f>
        <v>15</v>
      </c>
      <c r="CE142" s="282">
        <f>IF(Z142&gt;0,Z142,"")</f>
        <v>7</v>
      </c>
      <c r="CF142" s="282">
        <f>IF(AF142&gt;0,AF142,"")</f>
        <v>6</v>
      </c>
      <c r="CG142" s="282">
        <f>IF(AL142&gt;0,AL142,"")</f>
        <v>6</v>
      </c>
      <c r="CH142" s="282">
        <f>IF(AR142&gt;0,AR142,"")</f>
        <v>6</v>
      </c>
      <c r="CI142" s="282">
        <v>6</v>
      </c>
      <c r="CJ142" s="287" t="s">
        <v>47</v>
      </c>
      <c r="CK142" s="282">
        <v>0</v>
      </c>
    </row>
    <row r="143" spans="1:92" ht="14.4" hidden="1" x14ac:dyDescent="0.3">
      <c r="A143" s="284">
        <v>247</v>
      </c>
      <c r="B143" s="319" t="s">
        <v>181</v>
      </c>
      <c r="C143" s="289">
        <v>1</v>
      </c>
      <c r="D143" s="111">
        <f>IF(C143=1,1,0)</f>
        <v>1</v>
      </c>
      <c r="E143" s="295" t="s">
        <v>181</v>
      </c>
      <c r="F143">
        <v>3</v>
      </c>
      <c r="G143" s="292">
        <v>42867</v>
      </c>
      <c r="H143">
        <v>20</v>
      </c>
      <c r="I143" s="273">
        <v>0</v>
      </c>
      <c r="M143" s="292">
        <v>42869</v>
      </c>
      <c r="N143">
        <v>25</v>
      </c>
      <c r="O143" s="273">
        <v>0</v>
      </c>
      <c r="Q143" s="291" t="s">
        <v>181</v>
      </c>
      <c r="R143">
        <v>3</v>
      </c>
      <c r="S143" s="292">
        <v>42871</v>
      </c>
      <c r="T143">
        <v>35</v>
      </c>
      <c r="U143" s="273">
        <v>0</v>
      </c>
      <c r="Y143" s="292">
        <v>42872</v>
      </c>
      <c r="Z143">
        <v>28</v>
      </c>
      <c r="AA143" s="212">
        <v>0</v>
      </c>
      <c r="AF143">
        <v>4</v>
      </c>
      <c r="AG143" s="212">
        <v>1</v>
      </c>
      <c r="AL143">
        <v>7</v>
      </c>
      <c r="AM143">
        <v>3</v>
      </c>
      <c r="AR143">
        <v>7</v>
      </c>
      <c r="AS143">
        <v>7</v>
      </c>
      <c r="AT143" s="284">
        <v>1</v>
      </c>
      <c r="AU143" s="141">
        <v>1</v>
      </c>
      <c r="AV143" s="153">
        <f>MAX(F143,L143,R143,X143,AD143,AJ143,AP143)</f>
        <v>3</v>
      </c>
      <c r="AW143" s="153" t="b">
        <f>AU143=AV143</f>
        <v>0</v>
      </c>
      <c r="AX143" s="303">
        <v>2.41</v>
      </c>
      <c r="AY143" s="289">
        <v>2.41</v>
      </c>
      <c r="AZ143" s="289">
        <v>2.41</v>
      </c>
      <c r="BD143" s="129">
        <f>67.544*AX143+88.788</f>
        <v>251.56903999999997</v>
      </c>
      <c r="BE143" s="129">
        <f>67.544*AY143+88.788</f>
        <v>251.56903999999997</v>
      </c>
      <c r="BF143" s="129">
        <f>67.544*AZ143+88.788</f>
        <v>251.56903999999997</v>
      </c>
      <c r="BG143" s="153"/>
      <c r="BH143" s="290"/>
      <c r="BI143" s="153"/>
      <c r="BJ143" s="153" t="str">
        <f>IF(AND(ISBLANK(AX143),ISBLANK(BD143)),"NA",IF(ISBLANK(AX143),"h",IF(ISBLANK(BD143),"diam","both")))</f>
        <v>both</v>
      </c>
      <c r="BK143" s="153" t="str">
        <f>IF(AND(ISBLANK(AY143),ISBLANK(BE143)),"NA",IF(ISBLANK(AY143),"h",IF(ISBLANK(BE143),"diam","both")))</f>
        <v>both</v>
      </c>
      <c r="BL143" s="153" t="str">
        <f>IF(AND(ISBLANK(AZ143),ISBLANK(BF143)),"NA",IF(ISBLANK(AZ143),"h",IF(ISBLANK(BF143),"diam","both")))</f>
        <v>both</v>
      </c>
      <c r="BM143" s="153" t="str">
        <f>IF(AND(ISBLANK(BA143),ISBLANK(BG143)),"NA",IF(ISBLANK(BA143),"h",IF(ISBLANK(BG143),"diam","both")))</f>
        <v>NA</v>
      </c>
      <c r="BN143" s="153" t="str">
        <f>IF(AND(ISBLANK(BB143),ISBLANK(BH143)),"NA",IF(ISBLANK(BB143),"h",IF(ISBLANK(BH143),"diam","both")))</f>
        <v>NA</v>
      </c>
      <c r="BO143" s="153" t="str">
        <f>IF(ISBLANK(BC143),"NA","diam")</f>
        <v>NA</v>
      </c>
      <c r="BP143" s="153">
        <f>BD143*PI()*((AX143/2)^2)+BE143*PI()*((AY143/2)^2)+BF143*PI()*((AZ143/2)^2)+BG143*PI()*((BA143/2)^2)+BH143*PI()*((BB143/2)^2)+BI143*PI()*((BC143/2)^2)</f>
        <v>3442.7256377618728</v>
      </c>
      <c r="BQ143" s="153" t="s">
        <v>77</v>
      </c>
      <c r="BR143" s="153" t="s">
        <v>224</v>
      </c>
      <c r="BS143" s="300">
        <v>1</v>
      </c>
      <c r="BT143" s="289">
        <f>'[1]2017_seeds_Ali'!C9</f>
        <v>1</v>
      </c>
      <c r="BU143" s="289">
        <f>'[1]2017_seeds_Ali'!D9</f>
        <v>4</v>
      </c>
      <c r="BV143" s="289">
        <f>'[1]2017_seeds_Ali'!E9</f>
        <v>4</v>
      </c>
      <c r="BW143" s="289"/>
      <c r="BX143" s="289"/>
      <c r="BY143" s="283">
        <v>17</v>
      </c>
      <c r="BZ143" s="287">
        <v>42872</v>
      </c>
      <c r="CA143" s="287" t="s">
        <v>47</v>
      </c>
      <c r="CB143" s="282">
        <f>IF(H143&gt;0,H143,"")</f>
        <v>20</v>
      </c>
      <c r="CC143" s="282">
        <f>IF(N143&gt;0,N143,"")</f>
        <v>25</v>
      </c>
      <c r="CD143" s="282">
        <f>IF(T143&gt;0,T143,"")</f>
        <v>35</v>
      </c>
      <c r="CE143" s="282">
        <f>IF(Z143&gt;0,Z143,"")</f>
        <v>28</v>
      </c>
      <c r="CF143" s="282">
        <f>IF(AF143&gt;0,AF143,"")</f>
        <v>4</v>
      </c>
      <c r="CG143" s="282">
        <f>IF(AL143&gt;0,AL143,"")</f>
        <v>7</v>
      </c>
      <c r="CH143" s="282">
        <f>IF(AR143&gt;0,AR143,"")</f>
        <v>7</v>
      </c>
      <c r="CI143" s="282">
        <v>7</v>
      </c>
      <c r="CJ143" s="287" t="s">
        <v>47</v>
      </c>
      <c r="CK143" s="282">
        <v>1</v>
      </c>
      <c r="CL143" s="302">
        <v>42875</v>
      </c>
      <c r="CM143" s="286" t="s">
        <v>223</v>
      </c>
      <c r="CN143" s="299" t="s">
        <v>182</v>
      </c>
    </row>
    <row r="144" spans="1:92" ht="14.4" hidden="1" x14ac:dyDescent="0.3">
      <c r="A144" s="284">
        <v>248</v>
      </c>
      <c r="B144" s="285" t="s">
        <v>181</v>
      </c>
      <c r="C144" s="153">
        <v>1</v>
      </c>
      <c r="D144" s="111">
        <f>IF(C144=1,1,0)</f>
        <v>1</v>
      </c>
      <c r="E144" s="300" t="s">
        <v>181</v>
      </c>
      <c r="F144">
        <v>1</v>
      </c>
      <c r="G144" s="292">
        <v>42870</v>
      </c>
      <c r="H144">
        <v>12</v>
      </c>
      <c r="I144" s="273">
        <v>0</v>
      </c>
      <c r="M144" s="292">
        <v>42869</v>
      </c>
      <c r="N144">
        <v>14</v>
      </c>
      <c r="O144" s="273">
        <v>0</v>
      </c>
      <c r="S144" s="292">
        <v>42872</v>
      </c>
      <c r="T144">
        <v>13</v>
      </c>
      <c r="U144" s="273">
        <v>0</v>
      </c>
      <c r="Y144" s="292">
        <v>42872</v>
      </c>
      <c r="Z144">
        <v>14</v>
      </c>
      <c r="AA144" s="273">
        <v>0</v>
      </c>
      <c r="AU144" s="141">
        <v>1</v>
      </c>
      <c r="AV144" s="153">
        <f>MAX(F144,L144,R144,X144,AD144,AJ144,AP144)</f>
        <v>1</v>
      </c>
      <c r="AW144" s="153" t="b">
        <f>AU144=AV144</f>
        <v>1</v>
      </c>
      <c r="AX144" s="291">
        <v>2.06</v>
      </c>
      <c r="BD144" s="129">
        <f>67.544*AX144+88.788</f>
        <v>227.92863999999997</v>
      </c>
      <c r="BE144" s="153"/>
      <c r="BF144" s="153"/>
      <c r="BG144" s="153"/>
      <c r="BH144" s="290"/>
      <c r="BI144" s="153"/>
      <c r="BJ144" s="153" t="str">
        <f>IF(AND(ISBLANK(AX144),ISBLANK(BD144)),"NA",IF(ISBLANK(AX144),"h",IF(ISBLANK(BD144),"diam","both")))</f>
        <v>both</v>
      </c>
      <c r="BK144" s="153" t="str">
        <f>IF(AND(ISBLANK(AY144),ISBLANK(BE144)),"NA",IF(ISBLANK(AY144),"h",IF(ISBLANK(BE144),"diam","both")))</f>
        <v>NA</v>
      </c>
      <c r="BL144" s="153" t="str">
        <f>IF(AND(ISBLANK(AZ144),ISBLANK(BF144)),"NA",IF(ISBLANK(AZ144),"h",IF(ISBLANK(BF144),"diam","both")))</f>
        <v>NA</v>
      </c>
      <c r="BM144" s="153" t="str">
        <f>IF(AND(ISBLANK(BA144),ISBLANK(BG144)),"NA",IF(ISBLANK(BA144),"h",IF(ISBLANK(BG144),"diam","both")))</f>
        <v>NA</v>
      </c>
      <c r="BN144" s="153" t="str">
        <f>IF(AND(ISBLANK(BB144),ISBLANK(BH144)),"NA",IF(ISBLANK(BB144),"h",IF(ISBLANK(BH144),"diam","both")))</f>
        <v>NA</v>
      </c>
      <c r="BO144" s="153" t="str">
        <f>IF(ISBLANK(BC144),"NA","diam")</f>
        <v>NA</v>
      </c>
      <c r="BP144" s="153">
        <f>BD144*PI()*((AX144/2)^2)+BE144*PI()*((AY144/2)^2)+BF144*PI()*((AZ144/2)^2)+BG144*PI()*((BA144/2)^2)+BH144*PI()*((BB144/2)^2)+BI144*PI()*((BC144/2)^2)</f>
        <v>759.66693047158537</v>
      </c>
      <c r="BQ144" s="153" t="str">
        <f>IF(AW144=TRUE,"ok","")</f>
        <v>ok</v>
      </c>
      <c r="BS144" s="114">
        <v>0</v>
      </c>
      <c r="BT144" s="289">
        <v>0</v>
      </c>
      <c r="BU144" s="289">
        <v>0</v>
      </c>
      <c r="BV144" s="289">
        <v>0</v>
      </c>
      <c r="BY144" s="283">
        <v>17</v>
      </c>
      <c r="BZ144" s="287">
        <v>42872</v>
      </c>
      <c r="CA144" s="287" t="s">
        <v>47</v>
      </c>
      <c r="CB144" s="282">
        <f>IF(H144&gt;0,H144,"")</f>
        <v>12</v>
      </c>
      <c r="CC144" s="282">
        <f>IF(N144&gt;0,N144,"")</f>
        <v>14</v>
      </c>
      <c r="CD144" s="282">
        <f>IF(T144&gt;0,T144,"")</f>
        <v>13</v>
      </c>
      <c r="CE144" s="282">
        <f>IF(Z144&gt;0,Z144,"")</f>
        <v>14</v>
      </c>
      <c r="CF144" s="282" t="str">
        <f>IF(AF144&gt;0,AF144,"")</f>
        <v/>
      </c>
      <c r="CG144" s="282" t="str">
        <f>IF(AL144&gt;0,AL144,"")</f>
        <v/>
      </c>
      <c r="CH144" s="282" t="str">
        <f>IF(AR144&gt;0,AR144,"")</f>
        <v/>
      </c>
      <c r="CI144" s="282">
        <v>14</v>
      </c>
      <c r="CJ144" s="287" t="s">
        <v>47</v>
      </c>
      <c r="CK144" s="282">
        <v>1</v>
      </c>
      <c r="CL144" s="302">
        <v>42875</v>
      </c>
      <c r="CM144" s="280" t="s">
        <v>222</v>
      </c>
      <c r="CN144" s="298" t="s">
        <v>221</v>
      </c>
    </row>
    <row r="145" spans="1:92" ht="14.4" hidden="1" x14ac:dyDescent="0.3">
      <c r="A145" s="284">
        <v>249</v>
      </c>
      <c r="C145" s="153">
        <v>0</v>
      </c>
      <c r="D145" s="111">
        <f>IF(C145=1,1,0)</f>
        <v>0</v>
      </c>
      <c r="E145" s="291" t="s">
        <v>90</v>
      </c>
      <c r="F145" s="294"/>
      <c r="Q145" s="291" t="s">
        <v>90</v>
      </c>
      <c r="R145" s="294"/>
      <c r="W145" s="294" t="s">
        <v>185</v>
      </c>
      <c r="AC145" s="294" t="s">
        <v>199</v>
      </c>
      <c r="AU145" s="141">
        <v>1</v>
      </c>
      <c r="AV145" s="153">
        <f>MAX(F145,L145,R145,X145,AD145,AJ145,AP145)</f>
        <v>0</v>
      </c>
      <c r="AW145" s="153" t="b">
        <f>AU145=AV145</f>
        <v>0</v>
      </c>
      <c r="AX145" s="295">
        <v>1.28</v>
      </c>
      <c r="BD145" s="129">
        <f>67.544*AX145+88.788</f>
        <v>175.24431999999999</v>
      </c>
      <c r="BE145" s="153"/>
      <c r="BF145" s="153"/>
      <c r="BG145" s="153"/>
      <c r="BH145" s="290"/>
      <c r="BI145" s="153"/>
      <c r="BJ145" s="153" t="str">
        <f>IF(AND(ISBLANK(AX145),ISBLANK(BD145)),"NA",IF(ISBLANK(AX145),"h",IF(ISBLANK(BD145),"diam","both")))</f>
        <v>both</v>
      </c>
      <c r="BK145" s="153" t="str">
        <f>IF(AND(ISBLANK(AY145),ISBLANK(BE145)),"NA",IF(ISBLANK(AY145),"h",IF(ISBLANK(BE145),"diam","both")))</f>
        <v>NA</v>
      </c>
      <c r="BL145" s="153" t="str">
        <f>IF(AND(ISBLANK(AZ145),ISBLANK(BF145)),"NA",IF(ISBLANK(AZ145),"h",IF(ISBLANK(BF145),"diam","both")))</f>
        <v>NA</v>
      </c>
      <c r="BM145" s="153" t="str">
        <f>IF(AND(ISBLANK(BA145),ISBLANK(BG145)),"NA",IF(ISBLANK(BA145),"h",IF(ISBLANK(BG145),"diam","both")))</f>
        <v>NA</v>
      </c>
      <c r="BN145" s="153" t="str">
        <f>IF(AND(ISBLANK(BB145),ISBLANK(BH145)),"NA",IF(ISBLANK(BB145),"h",IF(ISBLANK(BH145),"diam","both")))</f>
        <v>NA</v>
      </c>
      <c r="BO145" s="153" t="str">
        <f>IF(ISBLANK(BC145),"NA","diam")</f>
        <v>NA</v>
      </c>
      <c r="BP145" s="153">
        <f>BD145*PI()*((AX145/2)^2)+BE145*PI()*((AY145/2)^2)+BF145*PI()*((AZ145/2)^2)+BG145*PI()*((BA145/2)^2)+BH145*PI()*((BB145/2)^2)+BI145*PI()*((BC145/2)^2)</f>
        <v>225.50375149377078</v>
      </c>
      <c r="BQ145" s="153" t="s">
        <v>47</v>
      </c>
      <c r="BS145" s="300">
        <v>0</v>
      </c>
      <c r="BT145" s="289">
        <v>0</v>
      </c>
      <c r="BU145" s="289">
        <v>0</v>
      </c>
      <c r="BV145" s="289">
        <v>0</v>
      </c>
      <c r="BW145" s="289"/>
      <c r="BX145" s="289"/>
      <c r="BZ145" s="153" t="s">
        <v>58</v>
      </c>
      <c r="CA145" s="153" t="s">
        <v>58</v>
      </c>
      <c r="CB145" s="282" t="str">
        <f>IF(H145&gt;0,H145,"")</f>
        <v/>
      </c>
      <c r="CC145" s="282" t="str">
        <f>IF(N145&gt;0,N145,"")</f>
        <v/>
      </c>
      <c r="CD145" s="282" t="str">
        <f>IF(T145&gt;0,T145,"")</f>
        <v/>
      </c>
      <c r="CE145" s="282" t="str">
        <f>IF(Z145&gt;0,Z145,"")</f>
        <v/>
      </c>
      <c r="CF145" s="282" t="str">
        <f>IF(AF145&gt;0,AF145,"")</f>
        <v/>
      </c>
      <c r="CG145" s="282" t="str">
        <f>IF(AL145&gt;0,AL145,"")</f>
        <v/>
      </c>
      <c r="CH145" s="282" t="str">
        <f>IF(AR145&gt;0,AR145,"")</f>
        <v/>
      </c>
      <c r="CI145" s="282" t="s">
        <v>58</v>
      </c>
      <c r="CJ145" s="153" t="s">
        <v>58</v>
      </c>
      <c r="CK145" s="282" t="s">
        <v>58</v>
      </c>
      <c r="CN145" s="299" t="s">
        <v>182</v>
      </c>
    </row>
    <row r="146" spans="1:92" ht="14.4" hidden="1" x14ac:dyDescent="0.3">
      <c r="A146" s="284">
        <v>250</v>
      </c>
      <c r="B146" s="296" t="s">
        <v>181</v>
      </c>
      <c r="C146" s="153">
        <v>1</v>
      </c>
      <c r="D146" s="111">
        <f>IF(C146=1,1,0)</f>
        <v>1</v>
      </c>
      <c r="E146" s="291" t="s">
        <v>181</v>
      </c>
      <c r="F146">
        <v>3</v>
      </c>
      <c r="G146" s="292">
        <v>42870</v>
      </c>
      <c r="H146">
        <v>40</v>
      </c>
      <c r="I146" s="273">
        <v>0</v>
      </c>
      <c r="M146" s="292">
        <v>42869</v>
      </c>
      <c r="N146">
        <v>40</v>
      </c>
      <c r="O146" s="273">
        <v>0</v>
      </c>
      <c r="S146" s="292">
        <v>42873</v>
      </c>
      <c r="T146">
        <v>35</v>
      </c>
      <c r="U146" s="273">
        <v>0</v>
      </c>
      <c r="Y146" s="292">
        <v>42873</v>
      </c>
      <c r="Z146">
        <v>30</v>
      </c>
      <c r="AA146" s="273">
        <v>0</v>
      </c>
      <c r="AU146" s="141">
        <v>3</v>
      </c>
      <c r="AV146" s="153">
        <f>MAX(F146,L146,R146,X146,AD146,AJ146,AP146)</f>
        <v>3</v>
      </c>
      <c r="AW146" s="153" t="b">
        <f>AU146=AV146</f>
        <v>1</v>
      </c>
      <c r="AX146" s="303">
        <v>2.41</v>
      </c>
      <c r="AY146" s="291">
        <v>2.62</v>
      </c>
      <c r="AZ146" s="291">
        <v>1.97</v>
      </c>
      <c r="BD146" s="129">
        <f>67.544*AX146+88.788</f>
        <v>251.56903999999997</v>
      </c>
      <c r="BE146" s="129">
        <f>67.544*AY146+88.788</f>
        <v>265.75328000000002</v>
      </c>
      <c r="BF146" s="129">
        <f>67.544*AZ146+88.788</f>
        <v>221.84967999999998</v>
      </c>
      <c r="BG146" s="153"/>
      <c r="BH146" s="290"/>
      <c r="BI146" s="153"/>
      <c r="BJ146" s="153" t="str">
        <f>IF(AND(ISBLANK(AX146),ISBLANK(BD146)),"NA",IF(ISBLANK(AX146),"h",IF(ISBLANK(BD146),"diam","both")))</f>
        <v>both</v>
      </c>
      <c r="BK146" s="153" t="str">
        <f>IF(AND(ISBLANK(AY146),ISBLANK(BE146)),"NA",IF(ISBLANK(AY146),"h",IF(ISBLANK(BE146),"diam","both")))</f>
        <v>both</v>
      </c>
      <c r="BL146" s="153" t="str">
        <f>IF(AND(ISBLANK(AZ146),ISBLANK(BF146)),"NA",IF(ISBLANK(AZ146),"h",IF(ISBLANK(BF146),"diam","both")))</f>
        <v>both</v>
      </c>
      <c r="BM146" s="153" t="str">
        <f>IF(AND(ISBLANK(BA146),ISBLANK(BG146)),"NA",IF(ISBLANK(BA146),"h",IF(ISBLANK(BG146),"diam","both")))</f>
        <v>NA</v>
      </c>
      <c r="BN146" s="153" t="str">
        <f>IF(AND(ISBLANK(BB146),ISBLANK(BH146)),"NA",IF(ISBLANK(BB146),"h",IF(ISBLANK(BH146),"diam","both")))</f>
        <v>NA</v>
      </c>
      <c r="BO146" s="153" t="str">
        <f>IF(ISBLANK(BC146),"NA","diam")</f>
        <v>NA</v>
      </c>
      <c r="BP146" s="153">
        <f>BD146*PI()*((AX146/2)^2)+BE146*PI()*((AY146/2)^2)+BF146*PI()*((AZ146/2)^2)+BG146*PI()*((BA146/2)^2)+BH146*PI()*((BB146/2)^2)+BI146*PI()*((BC146/2)^2)</f>
        <v>3256.5367583131833</v>
      </c>
      <c r="BQ146" s="153" t="str">
        <f>IF(AW146=TRUE,"ok","")</f>
        <v>ok</v>
      </c>
      <c r="BS146" s="300">
        <v>0</v>
      </c>
      <c r="BT146" s="289">
        <v>0</v>
      </c>
      <c r="BU146" s="289">
        <v>0</v>
      </c>
      <c r="BV146" s="289">
        <v>0</v>
      </c>
      <c r="BW146" s="289"/>
      <c r="BX146" s="289"/>
      <c r="BY146" s="283">
        <v>18</v>
      </c>
      <c r="BZ146" s="287">
        <v>42873</v>
      </c>
      <c r="CA146" s="287" t="s">
        <v>47</v>
      </c>
      <c r="CB146" s="282">
        <f>IF(H146&gt;0,H146,"")</f>
        <v>40</v>
      </c>
      <c r="CC146" s="282">
        <f>IF(N146&gt;0,N146,"")</f>
        <v>40</v>
      </c>
      <c r="CD146" s="282">
        <f>IF(T146&gt;0,T146,"")</f>
        <v>35</v>
      </c>
      <c r="CE146" s="282">
        <f>IF(Z146&gt;0,Z146,"")</f>
        <v>30</v>
      </c>
      <c r="CF146" s="282" t="str">
        <f>IF(AF146&gt;0,AF146,"")</f>
        <v/>
      </c>
      <c r="CG146" s="282" t="str">
        <f>IF(AL146&gt;0,AL146,"")</f>
        <v/>
      </c>
      <c r="CH146" s="282" t="str">
        <f>IF(AR146&gt;0,AR146,"")</f>
        <v/>
      </c>
      <c r="CI146" s="282">
        <v>30</v>
      </c>
      <c r="CJ146" s="287" t="s">
        <v>47</v>
      </c>
      <c r="CK146" s="282">
        <v>1</v>
      </c>
      <c r="CL146" s="302">
        <v>42875</v>
      </c>
      <c r="CN146" s="299" t="s">
        <v>182</v>
      </c>
    </row>
    <row r="147" spans="1:92" ht="14.4" hidden="1" x14ac:dyDescent="0.3">
      <c r="A147" s="284">
        <v>251</v>
      </c>
      <c r="B147" s="296" t="s">
        <v>181</v>
      </c>
      <c r="C147" s="153">
        <v>1</v>
      </c>
      <c r="D147" s="111">
        <f>IF(C147=1,1,0)</f>
        <v>1</v>
      </c>
      <c r="E147" s="291" t="s">
        <v>220</v>
      </c>
      <c r="F147">
        <v>3</v>
      </c>
      <c r="G147" s="292">
        <v>42865</v>
      </c>
      <c r="H147">
        <v>45</v>
      </c>
      <c r="I147" s="273">
        <v>0</v>
      </c>
      <c r="M147" s="292">
        <v>42868</v>
      </c>
      <c r="N147">
        <v>50</v>
      </c>
      <c r="O147" s="273">
        <v>0</v>
      </c>
      <c r="S147" s="292">
        <v>42875</v>
      </c>
      <c r="T147">
        <v>45</v>
      </c>
      <c r="U147" s="273">
        <v>0</v>
      </c>
      <c r="Y147" s="292">
        <v>42873</v>
      </c>
      <c r="Z147">
        <v>45</v>
      </c>
      <c r="AA147" s="273">
        <v>0</v>
      </c>
      <c r="AE147" s="292"/>
      <c r="AU147" s="141">
        <v>3</v>
      </c>
      <c r="AV147" s="153">
        <f>MAX(F147,L147,R147,X147,AD147,AJ147,AP147)</f>
        <v>3</v>
      </c>
      <c r="AW147" s="153" t="b">
        <f>AU147=AV147</f>
        <v>1</v>
      </c>
      <c r="AX147" s="291">
        <v>2.69</v>
      </c>
      <c r="AY147" s="291">
        <v>2.91</v>
      </c>
      <c r="AZ147" s="291">
        <v>1.86</v>
      </c>
      <c r="BA147" s="291">
        <v>1.86</v>
      </c>
      <c r="BB147" s="291"/>
      <c r="BC147" s="333"/>
      <c r="BD147" s="129">
        <f>67.544*AX147+88.788</f>
        <v>270.48136</v>
      </c>
      <c r="BE147" s="129">
        <f>67.544*AY147+88.788</f>
        <v>285.34104000000002</v>
      </c>
      <c r="BF147" s="129">
        <f>67.544*AZ147+88.788</f>
        <v>214.41983999999999</v>
      </c>
      <c r="BG147" s="129">
        <f>67.544*BA147+88.788</f>
        <v>214.41983999999999</v>
      </c>
      <c r="BH147" s="290"/>
      <c r="BI147" s="153"/>
      <c r="BJ147" s="153" t="str">
        <f>IF(AND(ISBLANK(AX147),ISBLANK(BD147)),"NA",IF(ISBLANK(AX147),"h",IF(ISBLANK(BD147),"diam","both")))</f>
        <v>both</v>
      </c>
      <c r="BK147" s="153" t="str">
        <f>IF(AND(ISBLANK(AY147),ISBLANK(BE147)),"NA",IF(ISBLANK(AY147),"h",IF(ISBLANK(BE147),"diam","both")))</f>
        <v>both</v>
      </c>
      <c r="BL147" s="153" t="str">
        <f>IF(AND(ISBLANK(AZ147),ISBLANK(BF147)),"NA",IF(ISBLANK(AZ147),"h",IF(ISBLANK(BF147),"diam","both")))</f>
        <v>both</v>
      </c>
      <c r="BM147" s="153" t="str">
        <f>IF(AND(ISBLANK(BA147),ISBLANK(BG147)),"NA",IF(ISBLANK(BA147),"h",IF(ISBLANK(BG147),"diam","both")))</f>
        <v>both</v>
      </c>
      <c r="BN147" s="153" t="str">
        <f>IF(AND(ISBLANK(BB147),ISBLANK(BH147)),"NA",IF(ISBLANK(BB147),"h",IF(ISBLANK(BH147),"diam","both")))</f>
        <v>NA</v>
      </c>
      <c r="BO147" s="153" t="str">
        <f>IF(ISBLANK(BC147),"NA","diam")</f>
        <v>NA</v>
      </c>
      <c r="BP147" s="153">
        <f>BD147*PI()*((AX147/2)^2)+BE147*PI()*((AY147/2)^2)+BF147*PI()*((AZ147/2)^2)+BG147*PI()*((BA147/2)^2)+BH147*PI()*((BB147/2)^2)+BI147*PI()*((BC147/2)^2)</f>
        <v>4600.1873025914401</v>
      </c>
      <c r="BQ147" s="153" t="str">
        <f>IF(AW147=TRUE,"ok","")</f>
        <v>ok</v>
      </c>
      <c r="BS147" s="114">
        <v>0</v>
      </c>
      <c r="BT147" s="289">
        <v>0</v>
      </c>
      <c r="BU147" s="289">
        <v>0</v>
      </c>
      <c r="BV147" s="289">
        <v>0</v>
      </c>
      <c r="BY147" s="283">
        <v>20170118</v>
      </c>
      <c r="BZ147" s="287">
        <v>42873</v>
      </c>
      <c r="CA147" s="287" t="s">
        <v>47</v>
      </c>
      <c r="CB147" s="282">
        <f>IF(H147&gt;0,H147,"")</f>
        <v>45</v>
      </c>
      <c r="CC147" s="282">
        <f>IF(N147&gt;0,N147,"")</f>
        <v>50</v>
      </c>
      <c r="CD147" s="282">
        <f>IF(T147&gt;0,T147,"")</f>
        <v>45</v>
      </c>
      <c r="CE147" s="282">
        <f>IF(Z147&gt;0,Z147,"")</f>
        <v>45</v>
      </c>
      <c r="CF147" s="282" t="str">
        <f>IF(AF147&gt;0,AF147,"")</f>
        <v/>
      </c>
      <c r="CG147" s="282" t="str">
        <f>IF(AL147&gt;0,AL147,"")</f>
        <v/>
      </c>
      <c r="CH147" s="282" t="str">
        <f>IF(AR147&gt;0,AR147,"")</f>
        <v/>
      </c>
      <c r="CI147" s="282">
        <v>45</v>
      </c>
      <c r="CJ147" s="287" t="s">
        <v>47</v>
      </c>
      <c r="CK147" s="282">
        <v>1</v>
      </c>
      <c r="CL147" s="332" t="s">
        <v>219</v>
      </c>
      <c r="CN147" s="298" t="s">
        <v>182</v>
      </c>
    </row>
    <row r="148" spans="1:92" ht="14.4" hidden="1" x14ac:dyDescent="0.3">
      <c r="A148" s="284">
        <v>252</v>
      </c>
      <c r="C148" s="153">
        <v>0</v>
      </c>
      <c r="D148" s="111">
        <f>IF(C148=1,1,0)</f>
        <v>0</v>
      </c>
      <c r="E148" s="295" t="s">
        <v>90</v>
      </c>
      <c r="F148">
        <v>1</v>
      </c>
      <c r="Q148" s="291" t="s">
        <v>185</v>
      </c>
      <c r="W148" s="325" t="s">
        <v>204</v>
      </c>
      <c r="AA148" s="212"/>
      <c r="AU148" s="141">
        <v>1</v>
      </c>
      <c r="AV148" s="153">
        <f>MAX(F148,L148,R148,X148,AD148,AJ148,AP148)</f>
        <v>1</v>
      </c>
      <c r="AW148" s="153" t="b">
        <f>AU148=AV148</f>
        <v>1</v>
      </c>
      <c r="AX148" s="303">
        <v>2.04</v>
      </c>
      <c r="BD148" s="129">
        <f>67.544*AX148+88.788</f>
        <v>226.57776000000001</v>
      </c>
      <c r="BE148" s="153"/>
      <c r="BF148" s="153"/>
      <c r="BG148" s="153"/>
      <c r="BH148" s="290"/>
      <c r="BI148" s="153"/>
      <c r="BJ148" s="153" t="str">
        <f>IF(AND(ISBLANK(AX148),ISBLANK(BD148)),"NA",IF(ISBLANK(AX148),"h",IF(ISBLANK(BD148),"diam","both")))</f>
        <v>both</v>
      </c>
      <c r="BK148" s="153" t="str">
        <f>IF(AND(ISBLANK(AY148),ISBLANK(BE148)),"NA",IF(ISBLANK(AY148),"h",IF(ISBLANK(BE148),"diam","both")))</f>
        <v>NA</v>
      </c>
      <c r="BL148" s="153" t="str">
        <f>IF(AND(ISBLANK(AZ148),ISBLANK(BF148)),"NA",IF(ISBLANK(AZ148),"h",IF(ISBLANK(BF148),"diam","both")))</f>
        <v>NA</v>
      </c>
      <c r="BM148" s="153" t="str">
        <f>IF(AND(ISBLANK(BA148),ISBLANK(BG148)),"NA",IF(ISBLANK(BA148),"h",IF(ISBLANK(BG148),"diam","both")))</f>
        <v>NA</v>
      </c>
      <c r="BN148" s="153" t="str">
        <f>IF(AND(ISBLANK(BB148),ISBLANK(BH148)),"NA",IF(ISBLANK(BB148),"h",IF(ISBLANK(BH148),"diam","both")))</f>
        <v>NA</v>
      </c>
      <c r="BO148" s="153" t="str">
        <f>IF(ISBLANK(BC148),"NA","diam")</f>
        <v>NA</v>
      </c>
      <c r="BP148" s="153">
        <f>BD148*PI()*((AX148/2)^2)+BE148*PI()*((AY148/2)^2)+BF148*PI()*((AZ148/2)^2)+BG148*PI()*((BA148/2)^2)+BH148*PI()*((BB148/2)^2)+BI148*PI()*((BC148/2)^2)</f>
        <v>740.5723533446577</v>
      </c>
      <c r="BQ148" s="153" t="str">
        <f>IF(AW148=TRUE,"ok","")</f>
        <v>ok</v>
      </c>
      <c r="BS148" s="300">
        <v>0</v>
      </c>
      <c r="BT148" s="289">
        <v>0</v>
      </c>
      <c r="BU148" s="289">
        <v>0</v>
      </c>
      <c r="BV148" s="289">
        <v>0</v>
      </c>
      <c r="BW148" s="289"/>
      <c r="BX148" s="289"/>
      <c r="BZ148" s="153" t="s">
        <v>58</v>
      </c>
      <c r="CA148" s="153" t="s">
        <v>58</v>
      </c>
      <c r="CB148" s="282" t="str">
        <f>IF(H148&gt;0,H148,"")</f>
        <v/>
      </c>
      <c r="CC148" s="282" t="str">
        <f>IF(N148&gt;0,N148,"")</f>
        <v/>
      </c>
      <c r="CD148" s="282" t="str">
        <f>IF(T148&gt;0,T148,"")</f>
        <v/>
      </c>
      <c r="CE148" s="282" t="str">
        <f>IF(Z148&gt;0,Z148,"")</f>
        <v/>
      </c>
      <c r="CF148" s="282" t="str">
        <f>IF(AF148&gt;0,AF148,"")</f>
        <v/>
      </c>
      <c r="CG148" s="282" t="str">
        <f>IF(AL148&gt;0,AL148,"")</f>
        <v/>
      </c>
      <c r="CH148" s="282" t="str">
        <f>IF(AR148&gt;0,AR148,"")</f>
        <v/>
      </c>
      <c r="CI148" s="282" t="s">
        <v>58</v>
      </c>
      <c r="CJ148" s="153" t="s">
        <v>58</v>
      </c>
      <c r="CK148" s="282" t="s">
        <v>58</v>
      </c>
      <c r="CM148" s="286" t="s">
        <v>218</v>
      </c>
      <c r="CN148" s="298" t="s">
        <v>182</v>
      </c>
    </row>
    <row r="149" spans="1:92" ht="14.4" hidden="1" x14ac:dyDescent="0.3">
      <c r="A149" s="284">
        <v>253</v>
      </c>
      <c r="B149" s="319" t="s">
        <v>217</v>
      </c>
      <c r="C149" s="289">
        <v>1</v>
      </c>
      <c r="D149" s="111">
        <f>IF(C149=1,1,0)</f>
        <v>1</v>
      </c>
      <c r="E149" s="295" t="s">
        <v>90</v>
      </c>
      <c r="F149" s="294"/>
      <c r="Q149" s="295" t="s">
        <v>190</v>
      </c>
      <c r="S149" s="292">
        <v>42878</v>
      </c>
      <c r="T149" s="300">
        <v>3</v>
      </c>
      <c r="U149" s="273">
        <v>0</v>
      </c>
      <c r="W149" s="294" t="s">
        <v>191</v>
      </c>
      <c r="AA149" s="212"/>
      <c r="AG149" s="212"/>
      <c r="AI149" s="291" t="s">
        <v>181</v>
      </c>
      <c r="AK149" s="292">
        <v>42878</v>
      </c>
      <c r="AL149">
        <v>17</v>
      </c>
      <c r="AM149">
        <v>1</v>
      </c>
      <c r="AR149">
        <v>17</v>
      </c>
      <c r="AS149">
        <v>6</v>
      </c>
      <c r="AT149" s="284">
        <v>6</v>
      </c>
      <c r="AU149" s="141">
        <v>1</v>
      </c>
      <c r="AV149" s="153">
        <f>MAX(F149,L149,R149,X149,AD149,AJ149,AP149)</f>
        <v>0</v>
      </c>
      <c r="AW149" s="153" t="b">
        <f>AU149=AV149</f>
        <v>0</v>
      </c>
      <c r="AX149" s="291">
        <v>2.9</v>
      </c>
      <c r="BD149" s="153">
        <v>310</v>
      </c>
      <c r="BE149" s="153"/>
      <c r="BF149" s="153"/>
      <c r="BG149" s="153"/>
      <c r="BH149" s="290"/>
      <c r="BI149" s="153"/>
      <c r="BJ149" s="153" t="str">
        <f>IF(AND(ISBLANK(AX149),ISBLANK(BD149)),"NA",IF(ISBLANK(AX149),"h",IF(ISBLANK(BD149),"diam","both")))</f>
        <v>both</v>
      </c>
      <c r="BK149" s="153" t="str">
        <f>IF(AND(ISBLANK(AY149),ISBLANK(BE149)),"NA",IF(ISBLANK(AY149),"h",IF(ISBLANK(BE149),"diam","both")))</f>
        <v>NA</v>
      </c>
      <c r="BL149" s="153" t="str">
        <f>IF(AND(ISBLANK(AZ149),ISBLANK(BF149)),"NA",IF(ISBLANK(AZ149),"h",IF(ISBLANK(BF149),"diam","both")))</f>
        <v>NA</v>
      </c>
      <c r="BM149" s="153" t="str">
        <f>IF(AND(ISBLANK(BA149),ISBLANK(BG149)),"NA",IF(ISBLANK(BA149),"h",IF(ISBLANK(BG149),"diam","both")))</f>
        <v>NA</v>
      </c>
      <c r="BN149" s="153" t="str">
        <f>IF(AND(ISBLANK(BB149),ISBLANK(BH149)),"NA",IF(ISBLANK(BB149),"h",IF(ISBLANK(BH149),"diam","both")))</f>
        <v>NA</v>
      </c>
      <c r="BO149" s="153" t="str">
        <f>IF(ISBLANK(BC149),"NA","diam")</f>
        <v>NA</v>
      </c>
      <c r="BP149" s="153">
        <f>BD149*PI()*((AX149/2)^2)+BE149*PI()*((AY149/2)^2)+BF149*PI()*((AZ149/2)^2)+BG149*PI()*((BA149/2)^2)+BH149*PI()*((BB149/2)^2)+BI149*PI()*((BC149/2)^2)</f>
        <v>2047.6115517934875</v>
      </c>
      <c r="BQ149" s="153" t="s">
        <v>47</v>
      </c>
      <c r="BS149" s="114">
        <v>0</v>
      </c>
      <c r="BT149" s="289">
        <v>0</v>
      </c>
      <c r="BU149" s="289">
        <v>0</v>
      </c>
      <c r="BV149" s="289">
        <v>0</v>
      </c>
      <c r="BZ149" s="287">
        <v>42878</v>
      </c>
      <c r="CA149" s="287" t="s">
        <v>47</v>
      </c>
      <c r="CB149" s="282" t="str">
        <f>IF(H149&gt;0,H149,"")</f>
        <v/>
      </c>
      <c r="CC149" s="282" t="str">
        <f>IF(N149&gt;0,N149,"")</f>
        <v/>
      </c>
      <c r="CD149" s="282">
        <f>IF(T149&gt;0,T149,"")</f>
        <v>3</v>
      </c>
      <c r="CE149" s="282" t="str">
        <f>IF(Z149&gt;0,Z149,"")</f>
        <v/>
      </c>
      <c r="CF149" s="282" t="str">
        <f>IF(AF149&gt;0,AF149,"")</f>
        <v/>
      </c>
      <c r="CG149" s="282">
        <f>IF(AL149&gt;0,AL149,"")</f>
        <v>17</v>
      </c>
      <c r="CH149" s="282">
        <f>IF(AR149&gt;0,AR149,"")</f>
        <v>17</v>
      </c>
      <c r="CI149" s="282">
        <v>17</v>
      </c>
      <c r="CJ149" s="287" t="s">
        <v>47</v>
      </c>
      <c r="CK149" s="282">
        <v>1</v>
      </c>
      <c r="CL149" s="302">
        <v>42875</v>
      </c>
      <c r="CM149" s="286" t="s">
        <v>216</v>
      </c>
      <c r="CN149" s="298" t="s">
        <v>215</v>
      </c>
    </row>
    <row r="150" spans="1:92" ht="14.4" hidden="1" x14ac:dyDescent="0.3">
      <c r="A150" s="284">
        <v>300</v>
      </c>
      <c r="B150" s="296" t="s">
        <v>90</v>
      </c>
      <c r="C150" s="153">
        <v>0</v>
      </c>
      <c r="D150" s="111">
        <f>IF(C150=1,1,0)</f>
        <v>0</v>
      </c>
      <c r="E150" s="295" t="s">
        <v>90</v>
      </c>
      <c r="Q150" s="295" t="s">
        <v>90</v>
      </c>
      <c r="AV150" s="153">
        <f>MAX(F150,L150,R150,X150,AD150,AJ150,AP150)</f>
        <v>0</v>
      </c>
      <c r="AW150" s="153" t="b">
        <f>AU150=AV150</f>
        <v>1</v>
      </c>
      <c r="BD150" s="153"/>
      <c r="BE150" s="153"/>
      <c r="BF150" s="153"/>
      <c r="BG150" s="153"/>
      <c r="BH150" s="290"/>
      <c r="BI150" s="153"/>
      <c r="BJ150" s="153" t="str">
        <f>IF(AND(ISBLANK(AX150),ISBLANK(BD150)),"NA",IF(ISBLANK(AX150),"h",IF(ISBLANK(BD150),"diam","both")))</f>
        <v>NA</v>
      </c>
      <c r="BK150" s="153" t="str">
        <f>IF(AND(ISBLANK(AY150),ISBLANK(BE150)),"NA",IF(ISBLANK(AY150),"h",IF(ISBLANK(BE150),"diam","both")))</f>
        <v>NA</v>
      </c>
      <c r="BL150" s="153" t="str">
        <f>IF(AND(ISBLANK(AZ150),ISBLANK(BF150)),"NA",IF(ISBLANK(AZ150),"h",IF(ISBLANK(BF150),"diam","both")))</f>
        <v>NA</v>
      </c>
      <c r="BM150" s="153" t="str">
        <f>IF(AND(ISBLANK(BA150),ISBLANK(BG150)),"NA",IF(ISBLANK(BA150),"h",IF(ISBLANK(BG150),"diam","both")))</f>
        <v>NA</v>
      </c>
      <c r="BN150" s="153" t="str">
        <f>IF(AND(ISBLANK(BB150),ISBLANK(BH150)),"NA",IF(ISBLANK(BB150),"h",IF(ISBLANK(BH150),"diam","both")))</f>
        <v>NA</v>
      </c>
      <c r="BO150" s="153" t="str">
        <f>IF(ISBLANK(BC150),"NA","diam")</f>
        <v>NA</v>
      </c>
      <c r="BP150" s="153" t="s">
        <v>58</v>
      </c>
      <c r="BQ150" s="153" t="s">
        <v>58</v>
      </c>
      <c r="BT150" s="289">
        <v>0</v>
      </c>
      <c r="BU150" s="289">
        <v>0</v>
      </c>
      <c r="BV150" s="289">
        <v>0</v>
      </c>
      <c r="BZ150" s="153" t="s">
        <v>58</v>
      </c>
      <c r="CA150" s="153" t="s">
        <v>58</v>
      </c>
      <c r="CB150" s="282" t="str">
        <f>IF(H150&gt;0,H150,"")</f>
        <v/>
      </c>
      <c r="CC150" s="282" t="str">
        <f>IF(N150&gt;0,N150,"")</f>
        <v/>
      </c>
      <c r="CD150" s="282" t="str">
        <f>IF(T150&gt;0,T150,"")</f>
        <v/>
      </c>
      <c r="CE150" s="282" t="str">
        <f>IF(Z150&gt;0,Z150,"")</f>
        <v/>
      </c>
      <c r="CF150" s="282" t="str">
        <f>IF(AF150&gt;0,AF150,"")</f>
        <v/>
      </c>
      <c r="CG150" s="282" t="str">
        <f>IF(AL150&gt;0,AL150,"")</f>
        <v/>
      </c>
      <c r="CH150" s="282" t="str">
        <f>IF(AR150&gt;0,AR150,"")</f>
        <v/>
      </c>
      <c r="CI150" s="282" t="s">
        <v>58</v>
      </c>
      <c r="CJ150" s="153" t="s">
        <v>58</v>
      </c>
      <c r="CK150" s="282" t="s">
        <v>58</v>
      </c>
      <c r="CN150" s="299" t="s">
        <v>90</v>
      </c>
    </row>
    <row r="151" spans="1:92" ht="14.4" hidden="1" x14ac:dyDescent="0.3">
      <c r="A151" s="284">
        <v>301</v>
      </c>
      <c r="B151" s="319" t="s">
        <v>181</v>
      </c>
      <c r="C151" s="289">
        <v>1</v>
      </c>
      <c r="D151" s="111">
        <f>IF(C151=1,1,0)</f>
        <v>1</v>
      </c>
      <c r="E151" s="295" t="s">
        <v>181</v>
      </c>
      <c r="F151">
        <v>2</v>
      </c>
      <c r="G151" s="292">
        <v>42867</v>
      </c>
      <c r="H151">
        <v>30</v>
      </c>
      <c r="I151" s="273">
        <v>0</v>
      </c>
      <c r="K151" s="295" t="s">
        <v>181</v>
      </c>
      <c r="L151" s="294">
        <v>3</v>
      </c>
      <c r="M151" s="318">
        <v>42867</v>
      </c>
      <c r="N151" s="295">
        <v>30</v>
      </c>
      <c r="O151" s="304">
        <v>0</v>
      </c>
      <c r="Q151"/>
      <c r="S151" s="292">
        <v>42870</v>
      </c>
      <c r="T151" s="295">
        <v>30</v>
      </c>
      <c r="U151" s="304">
        <v>0</v>
      </c>
      <c r="W151"/>
      <c r="Y151" s="292">
        <v>42873</v>
      </c>
      <c r="Z151" s="295">
        <v>40</v>
      </c>
      <c r="AA151" s="212">
        <v>0</v>
      </c>
      <c r="AG151" s="212"/>
      <c r="AU151" s="141">
        <v>3</v>
      </c>
      <c r="AV151" s="153">
        <f>MAX(F151,L151,R151,X151,AD151,AJ151,AP151)</f>
        <v>3</v>
      </c>
      <c r="AW151" s="153" t="b">
        <f>AU151=AV151</f>
        <v>1</v>
      </c>
      <c r="AX151" s="295">
        <v>2.72</v>
      </c>
      <c r="AY151" s="295">
        <v>2.06</v>
      </c>
      <c r="AZ151" s="291">
        <v>2.87</v>
      </c>
      <c r="BD151" s="129">
        <f>67.544*AX151+88.788</f>
        <v>272.50767999999999</v>
      </c>
      <c r="BE151" s="129">
        <f>67.544*AY151+88.788</f>
        <v>227.92863999999997</v>
      </c>
      <c r="BF151" s="129">
        <f>67.544*AZ151+88.788</f>
        <v>282.63927999999999</v>
      </c>
      <c r="BG151" s="153"/>
      <c r="BH151" s="290"/>
      <c r="BI151" s="153"/>
      <c r="BJ151" s="153" t="str">
        <f>IF(AND(ISBLANK(AX151),ISBLANK(BD151)),"NA",IF(ISBLANK(AX151),"h",IF(ISBLANK(BD151),"diam","both")))</f>
        <v>both</v>
      </c>
      <c r="BK151" s="153" t="str">
        <f>IF(AND(ISBLANK(AY151),ISBLANK(BE151)),"NA",IF(ISBLANK(AY151),"h",IF(ISBLANK(BE151),"diam","both")))</f>
        <v>both</v>
      </c>
      <c r="BL151" s="153" t="str">
        <f>IF(AND(ISBLANK(AZ151),ISBLANK(BF151)),"NA",IF(ISBLANK(AZ151),"h",IF(ISBLANK(BF151),"diam","both")))</f>
        <v>both</v>
      </c>
      <c r="BM151" s="153" t="str">
        <f>IF(AND(ISBLANK(BA151),ISBLANK(BG151)),"NA",IF(ISBLANK(BA151),"h",IF(ISBLANK(BG151),"diam","both")))</f>
        <v>NA</v>
      </c>
      <c r="BN151" s="153" t="str">
        <f>IF(AND(ISBLANK(BB151),ISBLANK(BH151)),"NA",IF(ISBLANK(BB151),"h",IF(ISBLANK(BH151),"diam","both")))</f>
        <v>NA</v>
      </c>
      <c r="BO151" s="153" t="str">
        <f>IF(ISBLANK(BC151),"NA","diam")</f>
        <v>NA</v>
      </c>
      <c r="BP151" s="153">
        <f>BD151*PI()*((AX151/2)^2)+BE151*PI()*((AY151/2)^2)+BF151*PI()*((AZ151/2)^2)+BG151*PI()*((BA151/2)^2)+BH151*PI()*((BB151/2)^2)+BI151*PI()*((BC151/2)^2)</f>
        <v>4171.5875883770104</v>
      </c>
      <c r="BQ151" s="153" t="str">
        <f>IF(AW151=TRUE,"ok","")</f>
        <v>ok</v>
      </c>
      <c r="BS151" s="300">
        <v>0</v>
      </c>
      <c r="BT151" s="289">
        <v>0</v>
      </c>
      <c r="BU151" s="289">
        <v>0</v>
      </c>
      <c r="BV151" s="289">
        <v>0</v>
      </c>
      <c r="BW151" s="289"/>
      <c r="BX151" s="289"/>
      <c r="BY151" s="283">
        <v>18</v>
      </c>
      <c r="BZ151" s="287">
        <v>42873</v>
      </c>
      <c r="CA151" s="287" t="s">
        <v>47</v>
      </c>
      <c r="CB151" s="282">
        <f>IF(H151&gt;0,H151,"")</f>
        <v>30</v>
      </c>
      <c r="CC151" s="282">
        <f>IF(N151&gt;0,N151,"")</f>
        <v>30</v>
      </c>
      <c r="CD151" s="282">
        <f>IF(T151&gt;0,T151,"")</f>
        <v>30</v>
      </c>
      <c r="CE151" s="282">
        <f>IF(Z151&gt;0,Z151,"")</f>
        <v>40</v>
      </c>
      <c r="CF151" s="282" t="str">
        <f>IF(AF151&gt;0,AF151,"")</f>
        <v/>
      </c>
      <c r="CG151" s="282" t="str">
        <f>IF(AL151&gt;0,AL151,"")</f>
        <v/>
      </c>
      <c r="CH151" s="282" t="str">
        <f>IF(AR151&gt;0,AR151,"")</f>
        <v/>
      </c>
      <c r="CI151" s="282">
        <v>40</v>
      </c>
      <c r="CJ151" s="287" t="s">
        <v>47</v>
      </c>
      <c r="CK151" s="282">
        <v>1</v>
      </c>
      <c r="CL151" s="302">
        <v>42875</v>
      </c>
      <c r="CM151" s="286" t="s">
        <v>214</v>
      </c>
      <c r="CN151" s="299" t="s">
        <v>182</v>
      </c>
    </row>
    <row r="152" spans="1:92" ht="14.4" hidden="1" x14ac:dyDescent="0.3">
      <c r="A152" s="284">
        <v>303</v>
      </c>
      <c r="B152" s="296" t="s">
        <v>181</v>
      </c>
      <c r="C152" s="153">
        <v>1</v>
      </c>
      <c r="D152" s="111">
        <f>IF(C152=1,1,0)</f>
        <v>1</v>
      </c>
      <c r="E152" s="295" t="s">
        <v>181</v>
      </c>
      <c r="F152">
        <v>1</v>
      </c>
      <c r="G152" s="292">
        <v>42867</v>
      </c>
      <c r="H152">
        <v>15</v>
      </c>
      <c r="I152" s="273">
        <v>0</v>
      </c>
      <c r="M152" s="292">
        <v>42865</v>
      </c>
      <c r="N152">
        <v>11</v>
      </c>
      <c r="O152" s="273">
        <v>0</v>
      </c>
      <c r="S152" s="292">
        <v>42868</v>
      </c>
      <c r="T152">
        <v>11</v>
      </c>
      <c r="U152" s="273">
        <v>0</v>
      </c>
      <c r="Y152" s="292">
        <v>42869</v>
      </c>
      <c r="Z152">
        <v>10</v>
      </c>
      <c r="AA152" s="212">
        <v>3</v>
      </c>
      <c r="AB152" s="284">
        <v>5</v>
      </c>
      <c r="AG152" s="212"/>
      <c r="AU152" s="141">
        <v>1</v>
      </c>
      <c r="AV152" s="153">
        <f>MAX(F152,L152,R152,X152,AD152,AJ152,AP152)</f>
        <v>1</v>
      </c>
      <c r="AW152" s="153" t="b">
        <f>AU152=AV152</f>
        <v>1</v>
      </c>
      <c r="AX152" s="303">
        <v>2.0299999999999998</v>
      </c>
      <c r="BD152" s="129">
        <f>67.544*AX152+88.788</f>
        <v>225.90231999999997</v>
      </c>
      <c r="BE152" s="153"/>
      <c r="BF152" s="153"/>
      <c r="BG152" s="153"/>
      <c r="BH152" s="290"/>
      <c r="BI152" s="153"/>
      <c r="BJ152" s="153" t="str">
        <f>IF(AND(ISBLANK(AX152),ISBLANK(BD152)),"NA",IF(ISBLANK(AX152),"h",IF(ISBLANK(BD152),"diam","both")))</f>
        <v>both</v>
      </c>
      <c r="BK152" s="153" t="str">
        <f>IF(AND(ISBLANK(AY152),ISBLANK(BE152)),"NA",IF(ISBLANK(AY152),"h",IF(ISBLANK(BE152),"diam","both")))</f>
        <v>NA</v>
      </c>
      <c r="BL152" s="153" t="str">
        <f>IF(AND(ISBLANK(AZ152),ISBLANK(BF152)),"NA",IF(ISBLANK(AZ152),"h",IF(ISBLANK(BF152),"diam","both")))</f>
        <v>NA</v>
      </c>
      <c r="BM152" s="153" t="str">
        <f>IF(AND(ISBLANK(BA152),ISBLANK(BG152)),"NA",IF(ISBLANK(BA152),"h",IF(ISBLANK(BG152),"diam","both")))</f>
        <v>NA</v>
      </c>
      <c r="BN152" s="153" t="str">
        <f>IF(AND(ISBLANK(BB152),ISBLANK(BH152)),"NA",IF(ISBLANK(BB152),"h",IF(ISBLANK(BH152),"diam","both")))</f>
        <v>NA</v>
      </c>
      <c r="BO152" s="153" t="str">
        <f>IF(ISBLANK(BC152),"NA","diam")</f>
        <v>NA</v>
      </c>
      <c r="BP152" s="153">
        <f>BD152*PI()*((AX152/2)^2)+BE152*PI()*((AY152/2)^2)+BF152*PI()*((AZ152/2)^2)+BG152*PI()*((BA152/2)^2)+BH152*PI()*((BB152/2)^2)+BI152*PI()*((BC152/2)^2)</f>
        <v>731.14354194962868</v>
      </c>
      <c r="BQ152" s="153" t="str">
        <f>IF(AW152=TRUE,"ok","")</f>
        <v>ok</v>
      </c>
      <c r="BS152" s="300">
        <v>0</v>
      </c>
      <c r="BT152" s="289">
        <v>0</v>
      </c>
      <c r="BU152" s="289">
        <v>0</v>
      </c>
      <c r="BV152" s="289">
        <v>0</v>
      </c>
      <c r="BW152" s="289"/>
      <c r="BX152" s="289"/>
      <c r="BY152" s="288">
        <v>42869</v>
      </c>
      <c r="BZ152" s="287">
        <v>42869</v>
      </c>
      <c r="CA152" s="287" t="s">
        <v>47</v>
      </c>
      <c r="CB152" s="282">
        <f>IF(H152&gt;0,H152,"")</f>
        <v>15</v>
      </c>
      <c r="CC152" s="282">
        <f>IF(N152&gt;0,N152,"")</f>
        <v>11</v>
      </c>
      <c r="CD152" s="282">
        <f>IF(T152&gt;0,T152,"")</f>
        <v>11</v>
      </c>
      <c r="CE152" s="282">
        <f>IF(Z152&gt;0,Z152,"")</f>
        <v>10</v>
      </c>
      <c r="CF152" s="282" t="str">
        <f>IF(AF152&gt;0,AF152,"")</f>
        <v/>
      </c>
      <c r="CG152" s="282" t="str">
        <f>IF(AL152&gt;0,AL152,"")</f>
        <v/>
      </c>
      <c r="CH152" s="282" t="str">
        <f>IF(AR152&gt;0,AR152,"")</f>
        <v/>
      </c>
      <c r="CI152" s="282">
        <v>10</v>
      </c>
      <c r="CJ152" s="287" t="s">
        <v>47</v>
      </c>
      <c r="CK152" s="282">
        <v>1</v>
      </c>
      <c r="CL152" s="302">
        <v>42875</v>
      </c>
      <c r="CN152" s="299" t="s">
        <v>182</v>
      </c>
    </row>
    <row r="153" spans="1:92" s="114" customFormat="1" ht="14.4" hidden="1" x14ac:dyDescent="0.3">
      <c r="A153" s="114">
        <v>304</v>
      </c>
      <c r="B153" s="114" t="s">
        <v>181</v>
      </c>
      <c r="C153" s="153">
        <v>1</v>
      </c>
      <c r="D153" s="111">
        <f>IF(C153=1,1,0)</f>
        <v>1</v>
      </c>
      <c r="E153" s="300" t="s">
        <v>181</v>
      </c>
      <c r="F153">
        <v>1</v>
      </c>
      <c r="G153" s="292">
        <v>42870</v>
      </c>
      <c r="H153" s="273">
        <v>18</v>
      </c>
      <c r="I153" s="273">
        <v>0</v>
      </c>
      <c r="L153"/>
      <c r="M153" s="292">
        <v>42868</v>
      </c>
      <c r="N153" s="273">
        <v>15</v>
      </c>
      <c r="O153" s="273">
        <v>0</v>
      </c>
      <c r="R153"/>
      <c r="S153" s="292">
        <v>42872</v>
      </c>
      <c r="T153" s="273">
        <v>16</v>
      </c>
      <c r="U153" s="273">
        <v>0</v>
      </c>
      <c r="X153"/>
      <c r="Y153" s="292">
        <v>42871</v>
      </c>
      <c r="Z153"/>
      <c r="AA153" s="273"/>
      <c r="AD153"/>
      <c r="AE153"/>
      <c r="AF153"/>
      <c r="AG153" s="273"/>
      <c r="AJ153"/>
      <c r="AK153"/>
      <c r="AL153"/>
      <c r="AM153"/>
      <c r="AP153"/>
      <c r="AQ153"/>
      <c r="AR153"/>
      <c r="AS153"/>
      <c r="AU153" s="141">
        <v>1</v>
      </c>
      <c r="AV153" s="153">
        <f>MAX(F153,L153,R153,X153,AD153,AJ153,AP153)</f>
        <v>1</v>
      </c>
      <c r="AW153" s="153" t="b">
        <f>AU153=AV153</f>
        <v>1</v>
      </c>
      <c r="AX153" s="295">
        <v>2.21</v>
      </c>
      <c r="BC153" s="284"/>
      <c r="BD153" s="129">
        <f>67.544*AX153+88.788</f>
        <v>238.06023999999996</v>
      </c>
      <c r="BE153" s="153"/>
      <c r="BF153" s="153"/>
      <c r="BG153" s="153"/>
      <c r="BH153" s="290"/>
      <c r="BI153" s="153"/>
      <c r="BJ153" s="153" t="str">
        <f>IF(AND(ISBLANK(AX153),ISBLANK(BD153)),"NA",IF(ISBLANK(AX153),"h",IF(ISBLANK(BD153),"diam","both")))</f>
        <v>both</v>
      </c>
      <c r="BK153" s="153" t="str">
        <f>IF(AND(ISBLANK(AY153),ISBLANK(BE153)),"NA",IF(ISBLANK(AY153),"h",IF(ISBLANK(BE153),"diam","both")))</f>
        <v>NA</v>
      </c>
      <c r="BL153" s="153" t="str">
        <f>IF(AND(ISBLANK(AZ153),ISBLANK(BF153)),"NA",IF(ISBLANK(AZ153),"h",IF(ISBLANK(BF153),"diam","both")))</f>
        <v>NA</v>
      </c>
      <c r="BM153" s="153" t="str">
        <f>IF(AND(ISBLANK(BA153),ISBLANK(BG153)),"NA",IF(ISBLANK(BA153),"h",IF(ISBLANK(BG153),"diam","both")))</f>
        <v>NA</v>
      </c>
      <c r="BN153" s="153" t="str">
        <f>IF(AND(ISBLANK(BB153),ISBLANK(BH153)),"NA",IF(ISBLANK(BB153),"h",IF(ISBLANK(BH153),"diam","both")))</f>
        <v>NA</v>
      </c>
      <c r="BO153" s="153" t="str">
        <f>IF(ISBLANK(BC153),"NA","diam")</f>
        <v>NA</v>
      </c>
      <c r="BP153" s="153">
        <f>BD153*PI()*((AX153/2)^2)+BE153*PI()*((AY153/2)^2)+BF153*PI()*((AZ153/2)^2)+BG153*PI()*((BA153/2)^2)+BH153*PI()*((BB153/2)^2)+BI153*PI()*((BC153/2)^2)</f>
        <v>913.19031284552727</v>
      </c>
      <c r="BQ153" s="153" t="str">
        <f>IF(AW153=TRUE,"ok","")</f>
        <v>ok</v>
      </c>
      <c r="BR153" s="153"/>
      <c r="BS153" s="300">
        <v>0</v>
      </c>
      <c r="BT153" s="289">
        <v>0</v>
      </c>
      <c r="BU153" s="289">
        <v>0</v>
      </c>
      <c r="BV153" s="289">
        <v>0</v>
      </c>
      <c r="BW153" s="289"/>
      <c r="BX153" s="289"/>
      <c r="BY153" s="331">
        <v>42871</v>
      </c>
      <c r="BZ153" s="287">
        <v>42871</v>
      </c>
      <c r="CA153" s="287" t="s">
        <v>47</v>
      </c>
      <c r="CB153" s="282">
        <f>IF(H153&gt;0,H153,"")</f>
        <v>18</v>
      </c>
      <c r="CC153" s="282">
        <f>IF(N153&gt;0,N153,"")</f>
        <v>15</v>
      </c>
      <c r="CD153" s="282">
        <f>IF(T153&gt;0,T153,"")</f>
        <v>16</v>
      </c>
      <c r="CE153" s="282" t="str">
        <f>IF(Z153&gt;0,Z153,"")</f>
        <v/>
      </c>
      <c r="CF153" s="282" t="str">
        <f>IF(AF153&gt;0,AF153,"")</f>
        <v/>
      </c>
      <c r="CG153" s="282" t="str">
        <f>IF(AL153&gt;0,AL153,"")</f>
        <v/>
      </c>
      <c r="CH153" s="282" t="str">
        <f>IF(AR153&gt;0,AR153,"")</f>
        <v/>
      </c>
      <c r="CI153" s="282">
        <v>16</v>
      </c>
      <c r="CJ153" s="287" t="s">
        <v>47</v>
      </c>
      <c r="CK153" s="282">
        <v>1</v>
      </c>
      <c r="CL153" s="330">
        <v>42875</v>
      </c>
      <c r="CM153" s="329"/>
      <c r="CN153" s="298" t="s">
        <v>182</v>
      </c>
    </row>
    <row r="154" spans="1:92" s="185" customFormat="1" ht="14.4" hidden="1" x14ac:dyDescent="0.3">
      <c r="A154" s="313">
        <v>305</v>
      </c>
      <c r="B154" s="328" t="s">
        <v>181</v>
      </c>
      <c r="C154" s="105">
        <v>1</v>
      </c>
      <c r="D154" s="111">
        <f>IF(C154=1,1,0)</f>
        <v>1</v>
      </c>
      <c r="E154" s="327" t="s">
        <v>181</v>
      </c>
      <c r="F154" s="185">
        <v>1</v>
      </c>
      <c r="G154" s="314">
        <v>42870</v>
      </c>
      <c r="H154" s="185">
        <v>10</v>
      </c>
      <c r="I154" s="197">
        <v>0</v>
      </c>
      <c r="J154" s="313"/>
      <c r="M154" s="314">
        <v>42870</v>
      </c>
      <c r="N154" s="185">
        <v>12</v>
      </c>
      <c r="O154" s="197">
        <v>0</v>
      </c>
      <c r="P154" s="313"/>
      <c r="S154" s="314">
        <v>42877</v>
      </c>
      <c r="T154" s="185">
        <v>11</v>
      </c>
      <c r="U154" s="197">
        <v>0</v>
      </c>
      <c r="V154" s="313"/>
      <c r="Y154" s="314">
        <v>42876</v>
      </c>
      <c r="Z154" s="185">
        <v>9</v>
      </c>
      <c r="AA154" s="197">
        <v>0</v>
      </c>
      <c r="AB154" s="313"/>
      <c r="AG154" s="197"/>
      <c r="AH154" s="313"/>
      <c r="AN154" s="313"/>
      <c r="AT154" s="313"/>
      <c r="AU154" s="267">
        <v>1</v>
      </c>
      <c r="AV154" s="153">
        <f>MAX(F154,L154,R154,X154,AD154,AJ154,AP154)</f>
        <v>1</v>
      </c>
      <c r="AW154" s="153" t="b">
        <f>AU154=AV154</f>
        <v>1</v>
      </c>
      <c r="AX154" s="312">
        <v>2.58</v>
      </c>
      <c r="BB154" s="114"/>
      <c r="BC154" s="284"/>
      <c r="BD154" s="129">
        <f>67.544*AX154+88.788</f>
        <v>263.05151999999998</v>
      </c>
      <c r="BE154" s="105"/>
      <c r="BF154" s="105"/>
      <c r="BG154" s="153"/>
      <c r="BH154" s="311"/>
      <c r="BI154" s="153"/>
      <c r="BJ154" s="153" t="str">
        <f>IF(AND(ISBLANK(AX154),ISBLANK(BD154)),"NA",IF(ISBLANK(AX154),"h",IF(ISBLANK(BD154),"diam","both")))</f>
        <v>both</v>
      </c>
      <c r="BK154" s="153" t="str">
        <f>IF(AND(ISBLANK(AY154),ISBLANK(BE154)),"NA",IF(ISBLANK(AY154),"h",IF(ISBLANK(BE154),"diam","both")))</f>
        <v>NA</v>
      </c>
      <c r="BL154" s="153" t="str">
        <f>IF(AND(ISBLANK(AZ154),ISBLANK(BF154)),"NA",IF(ISBLANK(AZ154),"h",IF(ISBLANK(BF154),"diam","both")))</f>
        <v>NA</v>
      </c>
      <c r="BM154" s="153" t="str">
        <f>IF(AND(ISBLANK(BA154),ISBLANK(BG154)),"NA",IF(ISBLANK(BA154),"h",IF(ISBLANK(BG154),"diam","both")))</f>
        <v>NA</v>
      </c>
      <c r="BN154" s="153" t="str">
        <f>IF(AND(ISBLANK(BB154),ISBLANK(BH154)),"NA",IF(ISBLANK(BB154),"h",IF(ISBLANK(BH154),"diam","both")))</f>
        <v>NA</v>
      </c>
      <c r="BO154" s="153" t="str">
        <f>IF(ISBLANK(BC154),"NA","diam")</f>
        <v>NA</v>
      </c>
      <c r="BP154" s="153">
        <f>BD154*PI()*((AX154/2)^2)+BE154*PI()*((AY154/2)^2)+BF154*PI()*((AZ154/2)^2)+BG154*PI()*((BA154/2)^2)+BH154*PI()*((BB154/2)^2)+BI154*PI()*((BC154/2)^2)</f>
        <v>1375.2134427243286</v>
      </c>
      <c r="BQ154" s="153" t="str">
        <f>IF(AW154=TRUE,"ok","")</f>
        <v>ok</v>
      </c>
      <c r="BR154" s="153"/>
      <c r="BS154" s="310">
        <v>0</v>
      </c>
      <c r="BT154" s="309">
        <v>0</v>
      </c>
      <c r="BU154" s="309">
        <v>0</v>
      </c>
      <c r="BV154" s="309">
        <v>0</v>
      </c>
      <c r="BW154" s="309"/>
      <c r="BX154" s="309"/>
      <c r="BY154" s="308">
        <v>21</v>
      </c>
      <c r="BZ154" s="287">
        <v>42876</v>
      </c>
      <c r="CA154" s="287" t="s">
        <v>47</v>
      </c>
      <c r="CB154" s="282">
        <f>IF(H154&gt;0,H154,"")</f>
        <v>10</v>
      </c>
      <c r="CC154" s="282">
        <f>IF(N154&gt;0,N154,"")</f>
        <v>12</v>
      </c>
      <c r="CD154" s="282">
        <f>IF(T154&gt;0,T154,"")</f>
        <v>11</v>
      </c>
      <c r="CE154" s="282">
        <f>IF(Z154&gt;0,Z154,"")</f>
        <v>9</v>
      </c>
      <c r="CF154" s="282" t="str">
        <f>IF(AF154&gt;0,AF154,"")</f>
        <v/>
      </c>
      <c r="CG154" s="282" t="str">
        <f>IF(AL154&gt;0,AL154,"")</f>
        <v/>
      </c>
      <c r="CH154" s="282" t="str">
        <f>IF(AR154&gt;0,AR154,"")</f>
        <v/>
      </c>
      <c r="CI154" s="282">
        <v>9</v>
      </c>
      <c r="CJ154" s="287" t="s">
        <v>47</v>
      </c>
      <c r="CK154" s="282">
        <v>1</v>
      </c>
      <c r="CL154" s="307">
        <v>42875</v>
      </c>
      <c r="CM154" s="326"/>
      <c r="CN154" s="305" t="s">
        <v>182</v>
      </c>
    </row>
    <row r="155" spans="1:92" ht="14.4" hidden="1" x14ac:dyDescent="0.3">
      <c r="A155" s="284">
        <v>306</v>
      </c>
      <c r="B155" s="296" t="s">
        <v>199</v>
      </c>
      <c r="C155" s="153">
        <v>0</v>
      </c>
      <c r="D155" s="111">
        <f>IF(C155=1,1,0)</f>
        <v>0</v>
      </c>
      <c r="E155" s="291" t="s">
        <v>199</v>
      </c>
      <c r="K155" s="291" t="s">
        <v>199</v>
      </c>
      <c r="Q155" s="291" t="s">
        <v>199</v>
      </c>
      <c r="W155" s="325" t="s">
        <v>204</v>
      </c>
      <c r="AA155" s="212"/>
      <c r="AU155" s="141">
        <v>1</v>
      </c>
      <c r="AV155" s="153">
        <f>MAX(F155,L155,R155,X155,AD155,AJ155,AP155)</f>
        <v>0</v>
      </c>
      <c r="AW155" s="153" t="b">
        <f>AU155=AV155</f>
        <v>0</v>
      </c>
      <c r="AX155" s="295">
        <v>1.63</v>
      </c>
      <c r="BD155" s="153">
        <v>210</v>
      </c>
      <c r="BE155" s="153"/>
      <c r="BF155" s="153"/>
      <c r="BG155" s="153"/>
      <c r="BH155" s="290"/>
      <c r="BI155" s="153"/>
      <c r="BJ155" s="153" t="str">
        <f>IF(AND(ISBLANK(AX155),ISBLANK(BD155)),"NA",IF(ISBLANK(AX155),"h",IF(ISBLANK(BD155),"diam","both")))</f>
        <v>both</v>
      </c>
      <c r="BK155" s="153" t="str">
        <f>IF(AND(ISBLANK(AY155),ISBLANK(BE155)),"NA",IF(ISBLANK(AY155),"h",IF(ISBLANK(BE155),"diam","both")))</f>
        <v>NA</v>
      </c>
      <c r="BL155" s="153" t="str">
        <f>IF(AND(ISBLANK(AZ155),ISBLANK(BF155)),"NA",IF(ISBLANK(AZ155),"h",IF(ISBLANK(BF155),"diam","both")))</f>
        <v>NA</v>
      </c>
      <c r="BM155" s="153" t="str">
        <f>IF(AND(ISBLANK(BA155),ISBLANK(BG155)),"NA",IF(ISBLANK(BA155),"h",IF(ISBLANK(BG155),"diam","both")))</f>
        <v>NA</v>
      </c>
      <c r="BN155" s="153" t="str">
        <f>IF(AND(ISBLANK(BB155),ISBLANK(BH155)),"NA",IF(ISBLANK(BB155),"h",IF(ISBLANK(BH155),"diam","both")))</f>
        <v>NA</v>
      </c>
      <c r="BO155" s="153" t="str">
        <f>IF(ISBLANK(BC155),"NA","diam")</f>
        <v>NA</v>
      </c>
      <c r="BP155" s="153">
        <f>BD155*PI()*((AX155/2)^2)+BE155*PI()*((AY155/2)^2)+BF155*PI()*((AZ155/2)^2)+BG155*PI()*((BA155/2)^2)+BH155*PI()*((BB155/2)^2)+BI155*PI()*((BC155/2)^2)</f>
        <v>438.21211986944286</v>
      </c>
      <c r="BQ155" s="153" t="s">
        <v>47</v>
      </c>
      <c r="BT155" s="289">
        <v>0</v>
      </c>
      <c r="BU155" s="289">
        <v>0</v>
      </c>
      <c r="BV155" s="289">
        <v>0</v>
      </c>
      <c r="BZ155" s="153" t="s">
        <v>58</v>
      </c>
      <c r="CA155" s="153" t="s">
        <v>58</v>
      </c>
      <c r="CB155" s="282" t="str">
        <f>IF(H155&gt;0,H155,"")</f>
        <v/>
      </c>
      <c r="CC155" s="282" t="str">
        <f>IF(N155&gt;0,N155,"")</f>
        <v/>
      </c>
      <c r="CD155" s="282" t="str">
        <f>IF(T155&gt;0,T155,"")</f>
        <v/>
      </c>
      <c r="CE155" s="282" t="str">
        <f>IF(Z155&gt;0,Z155,"")</f>
        <v/>
      </c>
      <c r="CF155" s="282" t="str">
        <f>IF(AF155&gt;0,AF155,"")</f>
        <v/>
      </c>
      <c r="CG155" s="282" t="str">
        <f>IF(AL155&gt;0,AL155,"")</f>
        <v/>
      </c>
      <c r="CH155" s="282" t="str">
        <f>IF(AR155&gt;0,AR155,"")</f>
        <v/>
      </c>
      <c r="CI155" s="282" t="s">
        <v>58</v>
      </c>
      <c r="CJ155" s="153" t="s">
        <v>58</v>
      </c>
      <c r="CK155" s="282" t="s">
        <v>58</v>
      </c>
    </row>
    <row r="156" spans="1:92" ht="14.4" hidden="1" x14ac:dyDescent="0.3">
      <c r="A156" s="284">
        <v>307</v>
      </c>
      <c r="B156" s="296" t="s">
        <v>181</v>
      </c>
      <c r="C156" s="153">
        <v>1</v>
      </c>
      <c r="D156" s="111">
        <f>IF(C156=1,1,0)</f>
        <v>1</v>
      </c>
      <c r="E156" s="291" t="s">
        <v>190</v>
      </c>
      <c r="F156">
        <v>1</v>
      </c>
      <c r="G156" s="292">
        <v>42875</v>
      </c>
      <c r="H156">
        <v>3</v>
      </c>
      <c r="I156" s="273">
        <v>0</v>
      </c>
      <c r="M156" s="292">
        <v>42870</v>
      </c>
      <c r="N156" s="300">
        <v>3</v>
      </c>
      <c r="O156" s="273">
        <v>0</v>
      </c>
      <c r="S156" s="292">
        <v>42873</v>
      </c>
      <c r="T156">
        <v>3</v>
      </c>
      <c r="U156" s="273">
        <v>0</v>
      </c>
      <c r="Y156" s="292">
        <v>42874</v>
      </c>
      <c r="Z156" s="300">
        <v>3</v>
      </c>
      <c r="AA156" s="212">
        <v>0</v>
      </c>
      <c r="AU156" s="141">
        <v>1</v>
      </c>
      <c r="AV156" s="153">
        <f>MAX(F156,L156,R156,X156,AD156,AJ156,AP156)</f>
        <v>1</v>
      </c>
      <c r="AW156" s="153" t="b">
        <f>AU156=AV156</f>
        <v>1</v>
      </c>
      <c r="AX156" s="295">
        <v>1.68</v>
      </c>
      <c r="BD156" s="129">
        <f>67.544*AX156+88.788</f>
        <v>202.26191999999998</v>
      </c>
      <c r="BE156" s="153"/>
      <c r="BF156" s="153"/>
      <c r="BG156" s="153"/>
      <c r="BH156" s="290"/>
      <c r="BI156" s="153"/>
      <c r="BJ156" s="153" t="str">
        <f>IF(AND(ISBLANK(AX156),ISBLANK(BD156)),"NA",IF(ISBLANK(AX156),"h",IF(ISBLANK(BD156),"diam","both")))</f>
        <v>both</v>
      </c>
      <c r="BK156" s="153" t="str">
        <f>IF(AND(ISBLANK(AY156),ISBLANK(BE156)),"NA",IF(ISBLANK(AY156),"h",IF(ISBLANK(BE156),"diam","both")))</f>
        <v>NA</v>
      </c>
      <c r="BL156" s="153" t="str">
        <f>IF(AND(ISBLANK(AZ156),ISBLANK(BF156)),"NA",IF(ISBLANK(AZ156),"h",IF(ISBLANK(BF156),"diam","both")))</f>
        <v>NA</v>
      </c>
      <c r="BM156" s="153" t="str">
        <f>IF(AND(ISBLANK(BA156),ISBLANK(BG156)),"NA",IF(ISBLANK(BA156),"h",IF(ISBLANK(BG156),"diam","both")))</f>
        <v>NA</v>
      </c>
      <c r="BN156" s="153" t="str">
        <f>IF(AND(ISBLANK(BB156),ISBLANK(BH156)),"NA",IF(ISBLANK(BB156),"h",IF(ISBLANK(BH156),"diam","both")))</f>
        <v>NA</v>
      </c>
      <c r="BO156" s="153" t="str">
        <f>IF(ISBLANK(BC156),"NA","diam")</f>
        <v>NA</v>
      </c>
      <c r="BP156" s="153">
        <f>BD156*PI()*((AX156/2)^2)+BE156*PI()*((AY156/2)^2)+BF156*PI()*((AZ156/2)^2)+BG156*PI()*((BA156/2)^2)+BH156*PI()*((BB156/2)^2)+BI156*PI()*((BC156/2)^2)</f>
        <v>448.35557092812496</v>
      </c>
      <c r="BQ156" s="153" t="str">
        <f>IF(AW156=TRUE,"ok","")</f>
        <v>ok</v>
      </c>
      <c r="BS156" s="300">
        <v>0</v>
      </c>
      <c r="BT156" s="289">
        <v>0</v>
      </c>
      <c r="BU156" s="289">
        <v>0</v>
      </c>
      <c r="BV156" s="289">
        <v>0</v>
      </c>
      <c r="BW156" s="289"/>
      <c r="BX156" s="289"/>
      <c r="BY156" s="283">
        <v>19</v>
      </c>
      <c r="BZ156" s="287">
        <v>42874</v>
      </c>
      <c r="CA156" s="287" t="s">
        <v>47</v>
      </c>
      <c r="CB156" s="282">
        <f>IF(H156&gt;0,H156,"")</f>
        <v>3</v>
      </c>
      <c r="CC156" s="282">
        <f>IF(N156&gt;0,N156,"")</f>
        <v>3</v>
      </c>
      <c r="CD156" s="282">
        <f>IF(T156&gt;0,T156,"")</f>
        <v>3</v>
      </c>
      <c r="CE156" s="282">
        <f>IF(Z156&gt;0,Z156,"")</f>
        <v>3</v>
      </c>
      <c r="CF156" s="282" t="str">
        <f>IF(AF156&gt;0,AF156,"")</f>
        <v/>
      </c>
      <c r="CG156" s="282" t="str">
        <f>IF(AL156&gt;0,AL156,"")</f>
        <v/>
      </c>
      <c r="CH156" s="282" t="str">
        <f>IF(AR156&gt;0,AR156,"")</f>
        <v/>
      </c>
      <c r="CI156" s="282">
        <v>3</v>
      </c>
      <c r="CJ156" s="287" t="s">
        <v>47</v>
      </c>
      <c r="CK156" s="282">
        <v>1</v>
      </c>
      <c r="CL156" s="302">
        <v>42875</v>
      </c>
      <c r="CM156" s="286" t="s">
        <v>142</v>
      </c>
      <c r="CN156" s="298" t="s">
        <v>182</v>
      </c>
    </row>
    <row r="157" spans="1:92" ht="14.4" hidden="1" x14ac:dyDescent="0.3">
      <c r="A157" s="284">
        <v>307</v>
      </c>
      <c r="B157" s="285" t="s">
        <v>90</v>
      </c>
      <c r="C157" s="153">
        <v>0</v>
      </c>
      <c r="D157" s="111">
        <f>IF(C157=1,1,0)</f>
        <v>0</v>
      </c>
      <c r="E157" s="300" t="s">
        <v>90</v>
      </c>
      <c r="M157" t="s">
        <v>90</v>
      </c>
      <c r="Q157" s="114" t="s">
        <v>185</v>
      </c>
      <c r="W157" s="114" t="s">
        <v>185</v>
      </c>
      <c r="AV157" s="153">
        <f>MAX(F157,L157,R157,X157,AD157,AJ157,AP157)</f>
        <v>0</v>
      </c>
      <c r="AW157" s="153" t="b">
        <f>AU157=AV157</f>
        <v>1</v>
      </c>
      <c r="BD157" s="153"/>
      <c r="BE157" s="153"/>
      <c r="BF157" s="153"/>
      <c r="BG157" s="153"/>
      <c r="BH157" s="290"/>
      <c r="BI157" s="153"/>
      <c r="BJ157" s="153" t="str">
        <f>IF(AND(ISBLANK(AX157),ISBLANK(BD157)),"NA",IF(ISBLANK(AX157),"h",IF(ISBLANK(BD157),"diam","both")))</f>
        <v>NA</v>
      </c>
      <c r="BK157" s="153" t="str">
        <f>IF(AND(ISBLANK(AY157),ISBLANK(BE157)),"NA",IF(ISBLANK(AY157),"h",IF(ISBLANK(BE157),"diam","both")))</f>
        <v>NA</v>
      </c>
      <c r="BL157" s="153" t="str">
        <f>IF(AND(ISBLANK(AZ157),ISBLANK(BF157)),"NA",IF(ISBLANK(AZ157),"h",IF(ISBLANK(BF157),"diam","both")))</f>
        <v>NA</v>
      </c>
      <c r="BM157" s="153" t="str">
        <f>IF(AND(ISBLANK(BA157),ISBLANK(BG157)),"NA",IF(ISBLANK(BA157),"h",IF(ISBLANK(BG157),"diam","both")))</f>
        <v>NA</v>
      </c>
      <c r="BN157" s="153" t="str">
        <f>IF(AND(ISBLANK(BB157),ISBLANK(BH157)),"NA",IF(ISBLANK(BB157),"h",IF(ISBLANK(BH157),"diam","both")))</f>
        <v>NA</v>
      </c>
      <c r="BO157" s="153" t="str">
        <f>IF(ISBLANK(BC157),"NA","diam")</f>
        <v>NA</v>
      </c>
      <c r="BP157" s="153" t="s">
        <v>58</v>
      </c>
      <c r="BQ157" s="153" t="s">
        <v>58</v>
      </c>
      <c r="BT157" s="289">
        <v>0</v>
      </c>
      <c r="BU157" s="289">
        <v>0</v>
      </c>
      <c r="BV157" s="289">
        <v>0</v>
      </c>
      <c r="BZ157" s="153" t="s">
        <v>58</v>
      </c>
      <c r="CA157" s="153" t="s">
        <v>58</v>
      </c>
      <c r="CB157" s="282" t="str">
        <f>IF(H157&gt;0,H157,"")</f>
        <v/>
      </c>
      <c r="CC157" s="282" t="str">
        <f>IF(N157&gt;0,N157,"")</f>
        <v/>
      </c>
      <c r="CD157" s="282" t="str">
        <f>IF(T157&gt;0,T157,"")</f>
        <v/>
      </c>
      <c r="CE157" s="282" t="str">
        <f>IF(Z157&gt;0,Z157,"")</f>
        <v/>
      </c>
      <c r="CF157" s="282" t="str">
        <f>IF(AF157&gt;0,AF157,"")</f>
        <v/>
      </c>
      <c r="CG157" s="282" t="str">
        <f>IF(AL157&gt;0,AL157,"")</f>
        <v/>
      </c>
      <c r="CH157" s="282" t="str">
        <f>IF(AR157&gt;0,AR157,"")</f>
        <v/>
      </c>
      <c r="CI157" s="282" t="s">
        <v>58</v>
      </c>
      <c r="CJ157" s="153" t="s">
        <v>58</v>
      </c>
      <c r="CK157" s="282" t="s">
        <v>58</v>
      </c>
    </row>
    <row r="158" spans="1:92" ht="14.4" hidden="1" x14ac:dyDescent="0.3">
      <c r="A158" s="284">
        <v>308</v>
      </c>
      <c r="B158" s="317" t="s">
        <v>181</v>
      </c>
      <c r="C158" s="289">
        <v>1</v>
      </c>
      <c r="D158" s="111">
        <f>IF(C158=1,1,0)</f>
        <v>1</v>
      </c>
      <c r="E158" s="295" t="s">
        <v>181</v>
      </c>
      <c r="F158" s="294">
        <v>1</v>
      </c>
      <c r="G158" s="292">
        <v>42872</v>
      </c>
      <c r="H158">
        <v>10</v>
      </c>
      <c r="I158" s="273">
        <v>0</v>
      </c>
      <c r="M158" s="292">
        <v>42873</v>
      </c>
      <c r="N158">
        <v>10</v>
      </c>
      <c r="O158" s="273">
        <v>0</v>
      </c>
      <c r="S158" s="292">
        <v>42873</v>
      </c>
      <c r="T158">
        <v>15</v>
      </c>
      <c r="U158" s="273">
        <v>0</v>
      </c>
      <c r="W158"/>
      <c r="Y158" s="292">
        <v>42874</v>
      </c>
      <c r="Z158">
        <v>14</v>
      </c>
      <c r="AA158" s="273">
        <v>0</v>
      </c>
      <c r="AC158" s="294" t="s">
        <v>181</v>
      </c>
      <c r="AD158">
        <v>2</v>
      </c>
      <c r="AE158" s="292">
        <v>42874</v>
      </c>
      <c r="AF158" s="295">
        <v>17</v>
      </c>
      <c r="AG158" s="273">
        <v>1</v>
      </c>
      <c r="AH158" s="284">
        <v>4</v>
      </c>
      <c r="AL158">
        <v>16</v>
      </c>
      <c r="AM158">
        <v>10</v>
      </c>
      <c r="AN158" s="284">
        <v>6</v>
      </c>
      <c r="AO158" s="291" t="s">
        <v>195</v>
      </c>
      <c r="AP158">
        <v>2</v>
      </c>
      <c r="AR158">
        <v>24</v>
      </c>
      <c r="AS158">
        <v>17</v>
      </c>
      <c r="AT158" s="284">
        <v>5</v>
      </c>
      <c r="AU158" s="141">
        <v>2</v>
      </c>
      <c r="AV158" s="153">
        <f>MAX(F158,L158,R158,X158,AD158,AJ158,AP158)</f>
        <v>2</v>
      </c>
      <c r="AW158" s="153" t="b">
        <f>AU158=AV158</f>
        <v>1</v>
      </c>
      <c r="AX158" s="295">
        <v>2.68</v>
      </c>
      <c r="AY158" s="303">
        <v>1.88</v>
      </c>
      <c r="BD158" s="129">
        <f>67.544*AX158+88.788</f>
        <v>269.80592000000001</v>
      </c>
      <c r="BE158" s="129">
        <f>67.544*AY158+88.788</f>
        <v>215.77071999999998</v>
      </c>
      <c r="BF158" s="153"/>
      <c r="BG158" s="153"/>
      <c r="BH158" s="290"/>
      <c r="BI158" s="153"/>
      <c r="BJ158" s="153" t="str">
        <f>IF(AND(ISBLANK(AX158),ISBLANK(BD158)),"NA",IF(ISBLANK(AX158),"h",IF(ISBLANK(BD158),"diam","both")))</f>
        <v>both</v>
      </c>
      <c r="BK158" s="153" t="str">
        <f>IF(AND(ISBLANK(AY158),ISBLANK(BE158)),"NA",IF(ISBLANK(AY158),"h",IF(ISBLANK(BE158),"diam","both")))</f>
        <v>both</v>
      </c>
      <c r="BL158" s="153" t="str">
        <f>IF(AND(ISBLANK(AZ158),ISBLANK(BF158)),"NA",IF(ISBLANK(AZ158),"h",IF(ISBLANK(BF158),"diam","both")))</f>
        <v>NA</v>
      </c>
      <c r="BM158" s="153" t="str">
        <f>IF(AND(ISBLANK(BA158),ISBLANK(BG158)),"NA",IF(ISBLANK(BA158),"h",IF(ISBLANK(BG158),"diam","both")))</f>
        <v>NA</v>
      </c>
      <c r="BN158" s="153" t="str">
        <f>IF(AND(ISBLANK(BB158),ISBLANK(BH158)),"NA",IF(ISBLANK(BB158),"h",IF(ISBLANK(BH158),"diam","both")))</f>
        <v>NA</v>
      </c>
      <c r="BO158" s="153" t="str">
        <f>IF(ISBLANK(BC158),"NA","diam")</f>
        <v>NA</v>
      </c>
      <c r="BP158" s="153">
        <f>BD158*PI()*((AX158/2)^2)+BE158*PI()*((AY158/2)^2)+BF158*PI()*((AZ158/2)^2)+BG158*PI()*((BA158/2)^2)+BH158*PI()*((BB158/2)^2)+BI158*PI()*((BC158/2)^2)</f>
        <v>2120.9473769036181</v>
      </c>
      <c r="BQ158" s="153" t="str">
        <f>IF(AW158=TRUE,"ok","")</f>
        <v>ok</v>
      </c>
      <c r="BS158" s="300">
        <v>0</v>
      </c>
      <c r="BT158" s="289">
        <v>0</v>
      </c>
      <c r="BU158" s="289">
        <v>0</v>
      </c>
      <c r="BV158" s="289">
        <v>0</v>
      </c>
      <c r="BW158" s="289"/>
      <c r="BX158" s="289"/>
      <c r="BY158" s="288">
        <v>42874</v>
      </c>
      <c r="BZ158" s="287">
        <v>42874</v>
      </c>
      <c r="CA158" s="287" t="s">
        <v>47</v>
      </c>
      <c r="CB158" s="282">
        <f>IF(H158&gt;0,H158,"")</f>
        <v>10</v>
      </c>
      <c r="CC158" s="282">
        <f>IF(N158&gt;0,N158,"")</f>
        <v>10</v>
      </c>
      <c r="CD158" s="282">
        <f>IF(T158&gt;0,T158,"")</f>
        <v>15</v>
      </c>
      <c r="CE158" s="282">
        <f>IF(Z158&gt;0,Z158,"")</f>
        <v>14</v>
      </c>
      <c r="CF158" s="282">
        <f>IF(AF158&gt;0,AF158,"")</f>
        <v>17</v>
      </c>
      <c r="CG158" s="282">
        <f>IF(AL158&gt;0,AL158,"")</f>
        <v>16</v>
      </c>
      <c r="CH158" s="282">
        <f>IF(AR158&gt;0,AR158,"")</f>
        <v>24</v>
      </c>
      <c r="CI158" s="282">
        <v>24</v>
      </c>
      <c r="CJ158" s="287" t="s">
        <v>47</v>
      </c>
      <c r="CK158" s="282">
        <v>0</v>
      </c>
      <c r="CM158" s="324" t="s">
        <v>213</v>
      </c>
      <c r="CN158" s="299" t="s">
        <v>182</v>
      </c>
    </row>
    <row r="159" spans="1:92" ht="14.4" hidden="1" x14ac:dyDescent="0.3">
      <c r="A159" s="284">
        <v>309</v>
      </c>
      <c r="B159" s="296" t="s">
        <v>181</v>
      </c>
      <c r="C159" s="153">
        <v>1</v>
      </c>
      <c r="D159" s="111">
        <f>IF(C159=1,1,0)</f>
        <v>1</v>
      </c>
      <c r="E159" s="295" t="s">
        <v>90</v>
      </c>
      <c r="F159">
        <v>1</v>
      </c>
      <c r="G159" s="292">
        <v>42870</v>
      </c>
      <c r="H159">
        <v>12</v>
      </c>
      <c r="I159" s="273">
        <v>0</v>
      </c>
      <c r="M159" s="292">
        <v>42869</v>
      </c>
      <c r="N159">
        <v>10</v>
      </c>
      <c r="O159" s="273">
        <v>0</v>
      </c>
      <c r="S159" s="292">
        <v>42872</v>
      </c>
      <c r="T159">
        <v>15</v>
      </c>
      <c r="U159" s="273">
        <v>0</v>
      </c>
      <c r="Y159" s="292">
        <v>42874</v>
      </c>
      <c r="Z159" s="300">
        <v>15</v>
      </c>
      <c r="AA159" s="212">
        <v>0</v>
      </c>
      <c r="AU159" s="141">
        <v>1</v>
      </c>
      <c r="AV159" s="153">
        <f>MAX(F159,L159,R159,X159,AD159,AJ159,AP159)</f>
        <v>1</v>
      </c>
      <c r="AW159" s="153" t="b">
        <f>AU159=AV159</f>
        <v>1</v>
      </c>
      <c r="AX159" s="295">
        <v>2.91</v>
      </c>
      <c r="BD159" s="129">
        <f>67.544*AX159+88.788</f>
        <v>285.34104000000002</v>
      </c>
      <c r="BE159" s="153"/>
      <c r="BF159" s="153"/>
      <c r="BG159" s="153"/>
      <c r="BH159" s="290"/>
      <c r="BI159" s="153"/>
      <c r="BJ159" s="153" t="str">
        <f>IF(AND(ISBLANK(AX159),ISBLANK(BD159)),"NA",IF(ISBLANK(AX159),"h",IF(ISBLANK(BD159),"diam","both")))</f>
        <v>both</v>
      </c>
      <c r="BK159" s="153" t="str">
        <f>IF(AND(ISBLANK(AY159),ISBLANK(BE159)),"NA",IF(ISBLANK(AY159),"h",IF(ISBLANK(BE159),"diam","both")))</f>
        <v>NA</v>
      </c>
      <c r="BL159" s="153" t="str">
        <f>IF(AND(ISBLANK(AZ159),ISBLANK(BF159)),"NA",IF(ISBLANK(AZ159),"h",IF(ISBLANK(BF159),"diam","both")))</f>
        <v>NA</v>
      </c>
      <c r="BM159" s="153" t="str">
        <f>IF(AND(ISBLANK(BA159),ISBLANK(BG159)),"NA",IF(ISBLANK(BA159),"h",IF(ISBLANK(BG159),"diam","both")))</f>
        <v>NA</v>
      </c>
      <c r="BN159" s="153" t="str">
        <f>IF(AND(ISBLANK(BB159),ISBLANK(BH159)),"NA",IF(ISBLANK(BB159),"h",IF(ISBLANK(BH159),"diam","both")))</f>
        <v>NA</v>
      </c>
      <c r="BO159" s="153" t="str">
        <f>IF(ISBLANK(BC159),"NA","diam")</f>
        <v>NA</v>
      </c>
      <c r="BP159" s="153">
        <f>BD159*PI()*((AX159/2)^2)+BE159*PI()*((AY159/2)^2)+BF159*PI()*((AZ159/2)^2)+BG159*PI()*((BA159/2)^2)+BH159*PI()*((BB159/2)^2)+BI159*PI()*((BC159/2)^2)</f>
        <v>1897.7548025549245</v>
      </c>
      <c r="BQ159" s="153" t="str">
        <f>IF(AW159=TRUE,"ok","")</f>
        <v>ok</v>
      </c>
      <c r="BS159" s="300">
        <v>0</v>
      </c>
      <c r="BT159" s="289">
        <v>0</v>
      </c>
      <c r="BU159" s="289">
        <v>0</v>
      </c>
      <c r="BV159" s="289">
        <v>0</v>
      </c>
      <c r="BW159" s="289"/>
      <c r="BX159" s="289"/>
      <c r="BY159" s="283">
        <v>19</v>
      </c>
      <c r="BZ159" s="287">
        <v>42874</v>
      </c>
      <c r="CA159" s="287" t="s">
        <v>47</v>
      </c>
      <c r="CB159" s="282">
        <f>IF(H159&gt;0,H159,"")</f>
        <v>12</v>
      </c>
      <c r="CC159" s="282">
        <f>IF(N159&gt;0,N159,"")</f>
        <v>10</v>
      </c>
      <c r="CD159" s="282">
        <f>IF(T159&gt;0,T159,"")</f>
        <v>15</v>
      </c>
      <c r="CE159" s="282">
        <f>IF(Z159&gt;0,Z159,"")</f>
        <v>15</v>
      </c>
      <c r="CF159" s="282" t="str">
        <f>IF(AF159&gt;0,AF159,"")</f>
        <v/>
      </c>
      <c r="CG159" s="282" t="str">
        <f>IF(AL159&gt;0,AL159,"")</f>
        <v/>
      </c>
      <c r="CH159" s="282" t="str">
        <f>IF(AR159&gt;0,AR159,"")</f>
        <v/>
      </c>
      <c r="CI159" s="282">
        <v>15</v>
      </c>
      <c r="CJ159" s="287" t="s">
        <v>47</v>
      </c>
      <c r="CK159" s="282">
        <v>1</v>
      </c>
      <c r="CL159" s="302">
        <v>42875</v>
      </c>
      <c r="CN159" s="298" t="s">
        <v>182</v>
      </c>
    </row>
    <row r="160" spans="1:92" ht="14.4" hidden="1" x14ac:dyDescent="0.3">
      <c r="A160" s="284">
        <v>310</v>
      </c>
      <c r="B160" s="296" t="s">
        <v>181</v>
      </c>
      <c r="C160" s="153">
        <v>1</v>
      </c>
      <c r="D160" s="111">
        <f>IF(C160=1,1,0)</f>
        <v>1</v>
      </c>
      <c r="E160" s="295" t="s">
        <v>181</v>
      </c>
      <c r="F160">
        <v>1</v>
      </c>
      <c r="G160" s="292">
        <v>42870</v>
      </c>
      <c r="H160">
        <v>15</v>
      </c>
      <c r="I160" s="273">
        <v>0</v>
      </c>
      <c r="M160" s="292">
        <v>42867</v>
      </c>
      <c r="N160">
        <v>12</v>
      </c>
      <c r="O160" s="273">
        <v>0</v>
      </c>
      <c r="S160" s="292">
        <v>42868</v>
      </c>
      <c r="T160">
        <v>12</v>
      </c>
      <c r="U160" s="273">
        <v>0</v>
      </c>
      <c r="W160" s="291" t="s">
        <v>181</v>
      </c>
      <c r="X160">
        <v>2</v>
      </c>
      <c r="Y160" s="292">
        <v>42870</v>
      </c>
      <c r="Z160" s="300">
        <v>22</v>
      </c>
      <c r="AA160" s="212">
        <v>2</v>
      </c>
      <c r="AU160" s="141">
        <v>1</v>
      </c>
      <c r="AV160" s="153">
        <f>MAX(F160,L160,R160,X160,AD160,AJ160,AP160)</f>
        <v>2</v>
      </c>
      <c r="AW160" s="153" t="b">
        <f>AU160=AV160</f>
        <v>0</v>
      </c>
      <c r="AX160" s="295">
        <v>2.41</v>
      </c>
      <c r="AY160" s="289">
        <v>2.41</v>
      </c>
      <c r="AZ160" s="289"/>
      <c r="BD160" s="129">
        <f>67.544*AX160+88.788</f>
        <v>251.56903999999997</v>
      </c>
      <c r="BE160" s="129">
        <f>67.544*AY160+88.788</f>
        <v>251.56903999999997</v>
      </c>
      <c r="BF160" s="129"/>
      <c r="BG160" s="153"/>
      <c r="BH160" s="290"/>
      <c r="BI160" s="153"/>
      <c r="BJ160" s="153" t="str">
        <f>IF(AND(ISBLANK(AX160),ISBLANK(BD160)),"NA",IF(ISBLANK(AX160),"h",IF(ISBLANK(BD160),"diam","both")))</f>
        <v>both</v>
      </c>
      <c r="BK160" s="153" t="str">
        <f>IF(AND(ISBLANK(AY160),ISBLANK(BE160)),"NA",IF(ISBLANK(AY160),"h",IF(ISBLANK(BE160),"diam","both")))</f>
        <v>both</v>
      </c>
      <c r="BL160" s="153" t="str">
        <f>IF(AND(ISBLANK(AZ160),ISBLANK(BF160)),"NA",IF(ISBLANK(AZ160),"h",IF(ISBLANK(BF160),"diam","both")))</f>
        <v>NA</v>
      </c>
      <c r="BM160" s="153" t="str">
        <f>IF(AND(ISBLANK(BA160),ISBLANK(BG160)),"NA",IF(ISBLANK(BA160),"h",IF(ISBLANK(BG160),"diam","both")))</f>
        <v>NA</v>
      </c>
      <c r="BN160" s="153" t="str">
        <f>IF(AND(ISBLANK(BB160),ISBLANK(BH160)),"NA",IF(ISBLANK(BB160),"h",IF(ISBLANK(BH160),"diam","both")))</f>
        <v>NA</v>
      </c>
      <c r="BO160" s="153" t="str">
        <f>IF(ISBLANK(BC160),"NA","diam")</f>
        <v>NA</v>
      </c>
      <c r="BP160" s="153">
        <f>BD160*PI()*((AX160/2)^2)+BE160*PI()*((AY160/2)^2)+BF160*PI()*((AZ160/2)^2)+BG160*PI()*((BA160/2)^2)+BH160*PI()*((BB160/2)^2)+BI160*PI()*((BC160/2)^2)</f>
        <v>2295.1504251745819</v>
      </c>
      <c r="BQ160" s="153" t="s">
        <v>77</v>
      </c>
      <c r="BR160" s="153" t="s">
        <v>189</v>
      </c>
      <c r="BS160" s="300">
        <v>0</v>
      </c>
      <c r="BT160" s="289">
        <v>0</v>
      </c>
      <c r="BU160" s="289">
        <v>0</v>
      </c>
      <c r="BV160" s="289">
        <v>0</v>
      </c>
      <c r="BW160" s="289"/>
      <c r="BX160" s="289"/>
      <c r="BY160" s="288">
        <v>42870</v>
      </c>
      <c r="BZ160" s="287">
        <v>42870</v>
      </c>
      <c r="CA160" s="287" t="s">
        <v>47</v>
      </c>
      <c r="CB160" s="282">
        <f>IF(H160&gt;0,H160,"")</f>
        <v>15</v>
      </c>
      <c r="CC160" s="282">
        <f>IF(N160&gt;0,N160,"")</f>
        <v>12</v>
      </c>
      <c r="CD160" s="282">
        <f>IF(T160&gt;0,T160,"")</f>
        <v>12</v>
      </c>
      <c r="CE160" s="282">
        <f>IF(Z160&gt;0,Z160,"")</f>
        <v>22</v>
      </c>
      <c r="CF160" s="282" t="str">
        <f>IF(AF160&gt;0,AF160,"")</f>
        <v/>
      </c>
      <c r="CG160" s="282" t="str">
        <f>IF(AL160&gt;0,AL160,"")</f>
        <v/>
      </c>
      <c r="CH160" s="282" t="str">
        <f>IF(AR160&gt;0,AR160,"")</f>
        <v/>
      </c>
      <c r="CI160" s="282">
        <v>22</v>
      </c>
      <c r="CJ160" s="287" t="s">
        <v>47</v>
      </c>
      <c r="CK160" s="282">
        <v>1</v>
      </c>
      <c r="CL160" s="302">
        <v>42875</v>
      </c>
      <c r="CN160" s="298" t="s">
        <v>182</v>
      </c>
    </row>
    <row r="161" spans="1:92" ht="14.4" hidden="1" x14ac:dyDescent="0.3">
      <c r="A161" s="284">
        <v>401</v>
      </c>
      <c r="B161" s="319" t="s">
        <v>181</v>
      </c>
      <c r="C161" s="289">
        <v>1</v>
      </c>
      <c r="D161" s="111">
        <f>IF(C161=1,1,0)</f>
        <v>1</v>
      </c>
      <c r="E161" s="295" t="s">
        <v>181</v>
      </c>
      <c r="F161">
        <v>1</v>
      </c>
      <c r="G161" s="318">
        <v>42865</v>
      </c>
      <c r="H161">
        <v>20</v>
      </c>
      <c r="I161" s="304">
        <v>0</v>
      </c>
      <c r="M161" s="292">
        <v>42867</v>
      </c>
      <c r="N161">
        <v>20</v>
      </c>
      <c r="O161" s="273">
        <v>0</v>
      </c>
      <c r="Q161"/>
      <c r="S161" s="292"/>
      <c r="W161"/>
      <c r="AA161" s="212"/>
      <c r="AG161" s="212"/>
      <c r="AU161" s="141">
        <v>1</v>
      </c>
      <c r="AV161" s="153">
        <f>MAX(F161,L161,R161,X161,AD161,AJ161,AP161)</f>
        <v>1</v>
      </c>
      <c r="AW161" s="153" t="b">
        <f>AU161=AV161</f>
        <v>1</v>
      </c>
      <c r="AX161" s="295">
        <v>2.0299999999999998</v>
      </c>
      <c r="BD161" s="129">
        <f>67.544*AX161+88.788</f>
        <v>225.90231999999997</v>
      </c>
      <c r="BE161" s="153"/>
      <c r="BF161" s="153"/>
      <c r="BG161" s="153"/>
      <c r="BH161" s="290"/>
      <c r="BI161" s="153"/>
      <c r="BJ161" s="153" t="str">
        <f>IF(AND(ISBLANK(AX161),ISBLANK(BD161)),"NA",IF(ISBLANK(AX161),"h",IF(ISBLANK(BD161),"diam","both")))</f>
        <v>both</v>
      </c>
      <c r="BK161" s="153" t="str">
        <f>IF(AND(ISBLANK(AY161),ISBLANK(BE161)),"NA",IF(ISBLANK(AY161),"h",IF(ISBLANK(BE161),"diam","both")))</f>
        <v>NA</v>
      </c>
      <c r="BL161" s="153" t="str">
        <f>IF(AND(ISBLANK(AZ161),ISBLANK(BF161)),"NA",IF(ISBLANK(AZ161),"h",IF(ISBLANK(BF161),"diam","both")))</f>
        <v>NA</v>
      </c>
      <c r="BM161" s="153" t="str">
        <f>IF(AND(ISBLANK(BA161),ISBLANK(BG161)),"NA",IF(ISBLANK(BA161),"h",IF(ISBLANK(BG161),"diam","both")))</f>
        <v>NA</v>
      </c>
      <c r="BN161" s="153" t="str">
        <f>IF(AND(ISBLANK(BB161),ISBLANK(BH161)),"NA",IF(ISBLANK(BB161),"h",IF(ISBLANK(BH161),"diam","both")))</f>
        <v>NA</v>
      </c>
      <c r="BO161" s="153" t="str">
        <f>IF(ISBLANK(BC161),"NA","diam")</f>
        <v>NA</v>
      </c>
      <c r="BP161" s="153">
        <f>BD161*PI()*((AX161/2)^2)+BE161*PI()*((AY161/2)^2)+BF161*PI()*((AZ161/2)^2)+BG161*PI()*((BA161/2)^2)+BH161*PI()*((BB161/2)^2)+BI161*PI()*((BC161/2)^2)</f>
        <v>731.14354194962868</v>
      </c>
      <c r="BQ161" s="153" t="str">
        <f>IF(AW161=TRUE,"ok","")</f>
        <v>ok</v>
      </c>
      <c r="BS161" s="300">
        <v>0</v>
      </c>
      <c r="BT161" s="289">
        <v>0</v>
      </c>
      <c r="BU161" s="289">
        <v>0</v>
      </c>
      <c r="BV161" s="289">
        <v>0</v>
      </c>
      <c r="BW161" s="289"/>
      <c r="BX161" s="289"/>
      <c r="BY161" s="283">
        <v>15</v>
      </c>
      <c r="BZ161" s="287">
        <v>42870</v>
      </c>
      <c r="CA161" s="287" t="s">
        <v>47</v>
      </c>
      <c r="CB161" s="282">
        <f>IF(H161&gt;0,H161,"")</f>
        <v>20</v>
      </c>
      <c r="CC161" s="282">
        <f>IF(N161&gt;0,N161,"")</f>
        <v>20</v>
      </c>
      <c r="CD161" s="282" t="str">
        <f>IF(T161&gt;0,T161,"")</f>
        <v/>
      </c>
      <c r="CE161" s="282" t="str">
        <f>IF(Z161&gt;0,Z161,"")</f>
        <v/>
      </c>
      <c r="CF161" s="282" t="str">
        <f>IF(AF161&gt;0,AF161,"")</f>
        <v/>
      </c>
      <c r="CG161" s="282" t="str">
        <f>IF(AL161&gt;0,AL161,"")</f>
        <v/>
      </c>
      <c r="CH161" s="282" t="str">
        <f>IF(AR161&gt;0,AR161,"")</f>
        <v/>
      </c>
      <c r="CI161" s="282">
        <v>20</v>
      </c>
      <c r="CJ161" s="287" t="s">
        <v>47</v>
      </c>
      <c r="CK161" s="282">
        <v>1</v>
      </c>
      <c r="CL161" s="302">
        <v>42867</v>
      </c>
      <c r="CM161" s="286" t="s">
        <v>212</v>
      </c>
      <c r="CN161" s="298" t="s">
        <v>182</v>
      </c>
    </row>
    <row r="162" spans="1:92" ht="14.4" hidden="1" x14ac:dyDescent="0.3">
      <c r="A162" s="284">
        <v>402</v>
      </c>
      <c r="B162" s="296" t="s">
        <v>181</v>
      </c>
      <c r="C162" s="153">
        <v>1</v>
      </c>
      <c r="D162" s="111">
        <f>IF(C162=1,1,0)</f>
        <v>1</v>
      </c>
      <c r="E162" s="295" t="s">
        <v>181</v>
      </c>
      <c r="F162">
        <v>1</v>
      </c>
      <c r="G162" s="292">
        <v>42865</v>
      </c>
      <c r="H162">
        <v>18</v>
      </c>
      <c r="I162" s="273">
        <v>0</v>
      </c>
      <c r="M162" s="292">
        <v>42867</v>
      </c>
      <c r="N162">
        <v>15</v>
      </c>
      <c r="O162" s="273">
        <v>0</v>
      </c>
      <c r="S162" s="292"/>
      <c r="AA162" s="212"/>
      <c r="AG162" s="212"/>
      <c r="AU162" s="141">
        <v>1</v>
      </c>
      <c r="AV162" s="153">
        <f>MAX(F162,L162,R162,X162,AD162,AJ162,AP162)</f>
        <v>1</v>
      </c>
      <c r="AW162" s="153" t="b">
        <f>AU162=AV162</f>
        <v>1</v>
      </c>
      <c r="AX162" s="303">
        <v>2.31</v>
      </c>
      <c r="BD162" s="129">
        <f>67.544*AX162+88.788</f>
        <v>244.81464</v>
      </c>
      <c r="BE162" s="153"/>
      <c r="BF162" s="153"/>
      <c r="BG162" s="153"/>
      <c r="BH162" s="290"/>
      <c r="BI162" s="153"/>
      <c r="BJ162" s="153" t="str">
        <f>IF(AND(ISBLANK(AX162),ISBLANK(BD162)),"NA",IF(ISBLANK(AX162),"h",IF(ISBLANK(BD162),"diam","both")))</f>
        <v>both</v>
      </c>
      <c r="BK162" s="153" t="str">
        <f>IF(AND(ISBLANK(AY162),ISBLANK(BE162)),"NA",IF(ISBLANK(AY162),"h",IF(ISBLANK(BE162),"diam","both")))</f>
        <v>NA</v>
      </c>
      <c r="BL162" s="153" t="str">
        <f>IF(AND(ISBLANK(AZ162),ISBLANK(BF162)),"NA",IF(ISBLANK(AZ162),"h",IF(ISBLANK(BF162),"diam","both")))</f>
        <v>NA</v>
      </c>
      <c r="BM162" s="153" t="str">
        <f>IF(AND(ISBLANK(BA162),ISBLANK(BG162)),"NA",IF(ISBLANK(BA162),"h",IF(ISBLANK(BG162),"diam","both")))</f>
        <v>NA</v>
      </c>
      <c r="BN162" s="153" t="str">
        <f>IF(AND(ISBLANK(BB162),ISBLANK(BH162)),"NA",IF(ISBLANK(BB162),"h",IF(ISBLANK(BH162),"diam","both")))</f>
        <v>NA</v>
      </c>
      <c r="BO162" s="153" t="str">
        <f>IF(ISBLANK(BC162),"NA","diam")</f>
        <v>NA</v>
      </c>
      <c r="BP162" s="153">
        <f>BD162*PI()*((AX162/2)^2)+BE162*PI()*((AY162/2)^2)+BF162*PI()*((AZ162/2)^2)+BG162*PI()*((BA162/2)^2)+BH162*PI()*((BB162/2)^2)+BI162*PI()*((BC162/2)^2)</f>
        <v>1026.0091323001795</v>
      </c>
      <c r="BQ162" s="153" t="str">
        <f>IF(AW162=TRUE,"ok","")</f>
        <v>ok</v>
      </c>
      <c r="BS162" s="300">
        <v>0</v>
      </c>
      <c r="BT162" s="289">
        <v>0</v>
      </c>
      <c r="BU162" s="289">
        <v>0</v>
      </c>
      <c r="BV162" s="289">
        <v>0</v>
      </c>
      <c r="BW162" s="289"/>
      <c r="BX162" s="289"/>
      <c r="BY162" s="283">
        <v>15</v>
      </c>
      <c r="BZ162" s="287">
        <v>42870</v>
      </c>
      <c r="CA162" s="287" t="s">
        <v>47</v>
      </c>
      <c r="CB162" s="282">
        <f>IF(H162&gt;0,H162,"")</f>
        <v>18</v>
      </c>
      <c r="CC162" s="282">
        <f>IF(N162&gt;0,N162,"")</f>
        <v>15</v>
      </c>
      <c r="CD162" s="282" t="str">
        <f>IF(T162&gt;0,T162,"")</f>
        <v/>
      </c>
      <c r="CE162" s="282" t="str">
        <f>IF(Z162&gt;0,Z162,"")</f>
        <v/>
      </c>
      <c r="CF162" s="282" t="str">
        <f>IF(AF162&gt;0,AF162,"")</f>
        <v/>
      </c>
      <c r="CG162" s="282" t="str">
        <f>IF(AL162&gt;0,AL162,"")</f>
        <v/>
      </c>
      <c r="CH162" s="282" t="str">
        <f>IF(AR162&gt;0,AR162,"")</f>
        <v/>
      </c>
      <c r="CI162" s="282">
        <v>15</v>
      </c>
      <c r="CJ162" s="287" t="s">
        <v>47</v>
      </c>
      <c r="CK162" s="282">
        <v>1</v>
      </c>
      <c r="CL162" s="302">
        <v>42867</v>
      </c>
      <c r="CM162" s="286" t="s">
        <v>211</v>
      </c>
      <c r="CN162" s="299" t="s">
        <v>182</v>
      </c>
    </row>
    <row r="163" spans="1:92" ht="14.4" hidden="1" x14ac:dyDescent="0.3">
      <c r="A163" s="284">
        <v>403</v>
      </c>
      <c r="B163" s="285" t="s">
        <v>199</v>
      </c>
      <c r="C163" s="153">
        <v>1</v>
      </c>
      <c r="D163" s="111">
        <f>IF(C163=1,1,0)</f>
        <v>1</v>
      </c>
      <c r="E163" s="114" t="s">
        <v>90</v>
      </c>
      <c r="G163" s="292">
        <v>42873</v>
      </c>
      <c r="H163" s="273">
        <v>5</v>
      </c>
      <c r="I163" s="273">
        <v>0</v>
      </c>
      <c r="K163" s="114" t="s">
        <v>191</v>
      </c>
      <c r="N163" s="273"/>
      <c r="Q163" s="114" t="s">
        <v>210</v>
      </c>
      <c r="T163" s="273"/>
      <c r="W163" s="114" t="s">
        <v>191</v>
      </c>
      <c r="AC163" s="114" t="s">
        <v>199</v>
      </c>
      <c r="AV163" s="153">
        <f>MAX(F163,L163,R163,X163,AD163,AJ163,AP163)</f>
        <v>0</v>
      </c>
      <c r="AW163" s="153" t="b">
        <f>AU163=AV163</f>
        <v>1</v>
      </c>
      <c r="BD163" s="153"/>
      <c r="BE163" s="153"/>
      <c r="BF163" s="153"/>
      <c r="BG163" s="153"/>
      <c r="BH163" s="290"/>
      <c r="BI163" s="153"/>
      <c r="BJ163" s="153" t="str">
        <f>IF(AND(ISBLANK(AX163),ISBLANK(BD163)),"NA",IF(ISBLANK(AX163),"h",IF(ISBLANK(BD163),"diam","both")))</f>
        <v>NA</v>
      </c>
      <c r="BK163" s="153" t="str">
        <f>IF(AND(ISBLANK(AY163),ISBLANK(BE163)),"NA",IF(ISBLANK(AY163),"h",IF(ISBLANK(BE163),"diam","both")))</f>
        <v>NA</v>
      </c>
      <c r="BL163" s="153" t="str">
        <f>IF(AND(ISBLANK(AZ163),ISBLANK(BF163)),"NA",IF(ISBLANK(AZ163),"h",IF(ISBLANK(BF163),"diam","both")))</f>
        <v>NA</v>
      </c>
      <c r="BM163" s="153" t="str">
        <f>IF(AND(ISBLANK(BA163),ISBLANK(BG163)),"NA",IF(ISBLANK(BA163),"h",IF(ISBLANK(BG163),"diam","both")))</f>
        <v>NA</v>
      </c>
      <c r="BN163" s="153" t="str">
        <f>IF(AND(ISBLANK(BB163),ISBLANK(BH163)),"NA",IF(ISBLANK(BB163),"h",IF(ISBLANK(BH163),"diam","both")))</f>
        <v>NA</v>
      </c>
      <c r="BO163" s="153" t="str">
        <f>IF(ISBLANK(BC163),"NA","diam")</f>
        <v>NA</v>
      </c>
      <c r="BP163" s="153" t="s">
        <v>58</v>
      </c>
      <c r="BQ163" s="153" t="s">
        <v>108</v>
      </c>
      <c r="BT163" s="289">
        <v>0</v>
      </c>
      <c r="BU163" s="289">
        <v>0</v>
      </c>
      <c r="BV163" s="289">
        <v>0</v>
      </c>
      <c r="BZ163" s="287">
        <v>42873</v>
      </c>
      <c r="CA163" s="287" t="s">
        <v>47</v>
      </c>
      <c r="CB163" s="282">
        <f>IF(H163&gt;0,H163,"")</f>
        <v>5</v>
      </c>
      <c r="CC163" s="282" t="str">
        <f>IF(N163&gt;0,N163,"")</f>
        <v/>
      </c>
      <c r="CD163" s="282" t="str">
        <f>IF(T163&gt;0,T163,"")</f>
        <v/>
      </c>
      <c r="CE163" s="282" t="str">
        <f>IF(Z163&gt;0,Z163,"")</f>
        <v/>
      </c>
      <c r="CF163" s="282" t="str">
        <f>IF(AF163&gt;0,AF163,"")</f>
        <v/>
      </c>
      <c r="CG163" s="282" t="str">
        <f>IF(AL163&gt;0,AL163,"")</f>
        <v/>
      </c>
      <c r="CH163" s="282" t="str">
        <f>IF(AR163&gt;0,AR163,"")</f>
        <v/>
      </c>
      <c r="CI163" s="282">
        <v>5</v>
      </c>
      <c r="CJ163" s="287" t="s">
        <v>47</v>
      </c>
      <c r="CK163" s="282">
        <v>0</v>
      </c>
      <c r="CM163" s="280" t="s">
        <v>198</v>
      </c>
      <c r="CN163" s="298" t="s">
        <v>209</v>
      </c>
    </row>
    <row r="164" spans="1:92" ht="14.4" hidden="1" x14ac:dyDescent="0.3">
      <c r="A164" s="284">
        <v>404</v>
      </c>
      <c r="B164" s="285" t="s">
        <v>90</v>
      </c>
      <c r="C164" s="153">
        <v>0</v>
      </c>
      <c r="D164" s="111">
        <f>IF(C164=1,1,0)</f>
        <v>0</v>
      </c>
      <c r="E164" s="114" t="s">
        <v>90</v>
      </c>
      <c r="H164" s="273"/>
      <c r="M164" t="s">
        <v>90</v>
      </c>
      <c r="N164" s="273"/>
      <c r="Q164" s="114" t="s">
        <v>90</v>
      </c>
      <c r="T164" s="273"/>
      <c r="W164" s="323" t="s">
        <v>204</v>
      </c>
      <c r="AV164" s="153">
        <f>MAX(F164,L164,R164,X164,AD164,AJ164,AP164)</f>
        <v>0</v>
      </c>
      <c r="AW164" s="153" t="b">
        <f>AU164=AV164</f>
        <v>1</v>
      </c>
      <c r="BD164" s="153"/>
      <c r="BE164" s="153"/>
      <c r="BF164" s="153"/>
      <c r="BG164" s="153"/>
      <c r="BH164" s="290"/>
      <c r="BI164" s="153"/>
      <c r="BJ164" s="153" t="str">
        <f>IF(AND(ISBLANK(AX164),ISBLANK(BD164)),"NA",IF(ISBLANK(AX164),"h",IF(ISBLANK(BD164),"diam","both")))</f>
        <v>NA</v>
      </c>
      <c r="BK164" s="153" t="str">
        <f>IF(AND(ISBLANK(AY164),ISBLANK(BE164)),"NA",IF(ISBLANK(AY164),"h",IF(ISBLANK(BE164),"diam","both")))</f>
        <v>NA</v>
      </c>
      <c r="BL164" s="153" t="str">
        <f>IF(AND(ISBLANK(AZ164),ISBLANK(BF164)),"NA",IF(ISBLANK(AZ164),"h",IF(ISBLANK(BF164),"diam","both")))</f>
        <v>NA</v>
      </c>
      <c r="BM164" s="153" t="str">
        <f>IF(AND(ISBLANK(BA164),ISBLANK(BG164)),"NA",IF(ISBLANK(BA164),"h",IF(ISBLANK(BG164),"diam","both")))</f>
        <v>NA</v>
      </c>
      <c r="BN164" s="153" t="str">
        <f>IF(AND(ISBLANK(BB164),ISBLANK(BH164)),"NA",IF(ISBLANK(BB164),"h",IF(ISBLANK(BH164),"diam","both")))</f>
        <v>NA</v>
      </c>
      <c r="BO164" s="153" t="str">
        <f>IF(ISBLANK(BC164),"NA","diam")</f>
        <v>NA</v>
      </c>
      <c r="BP164" s="153" t="s">
        <v>58</v>
      </c>
      <c r="BQ164" s="153" t="s">
        <v>58</v>
      </c>
      <c r="BT164" s="289">
        <v>0</v>
      </c>
      <c r="BU164" s="289">
        <v>0</v>
      </c>
      <c r="BV164" s="289">
        <v>0</v>
      </c>
      <c r="BZ164" s="153" t="s">
        <v>58</v>
      </c>
      <c r="CA164" s="153" t="s">
        <v>58</v>
      </c>
      <c r="CB164" s="282" t="str">
        <f>IF(H164&gt;0,H164,"")</f>
        <v/>
      </c>
      <c r="CC164" s="282" t="str">
        <f>IF(N164&gt;0,N164,"")</f>
        <v/>
      </c>
      <c r="CD164" s="282" t="str">
        <f>IF(T164&gt;0,T164,"")</f>
        <v/>
      </c>
      <c r="CE164" s="282" t="str">
        <f>IF(Z164&gt;0,Z164,"")</f>
        <v/>
      </c>
      <c r="CF164" s="282" t="str">
        <f>IF(AF164&gt;0,AF164,"")</f>
        <v/>
      </c>
      <c r="CG164" s="282" t="str">
        <f>IF(AL164&gt;0,AL164,"")</f>
        <v/>
      </c>
      <c r="CH164" s="282" t="str">
        <f>IF(AR164&gt;0,AR164,"")</f>
        <v/>
      </c>
      <c r="CI164" s="282" t="s">
        <v>58</v>
      </c>
      <c r="CJ164" s="153" t="s">
        <v>58</v>
      </c>
      <c r="CK164" s="282" t="s">
        <v>58</v>
      </c>
      <c r="CN164" s="298" t="s">
        <v>90</v>
      </c>
    </row>
    <row r="165" spans="1:92" ht="14.4" x14ac:dyDescent="0.3">
      <c r="A165" s="284">
        <v>405</v>
      </c>
      <c r="B165" s="317" t="s">
        <v>181</v>
      </c>
      <c r="C165" s="289">
        <v>1</v>
      </c>
      <c r="D165" s="111">
        <f>IF(C165=1,1,0)</f>
        <v>1</v>
      </c>
      <c r="E165" s="295" t="s">
        <v>181</v>
      </c>
      <c r="F165" s="294">
        <v>1</v>
      </c>
      <c r="G165" s="292">
        <v>42870</v>
      </c>
      <c r="H165">
        <v>15</v>
      </c>
      <c r="I165" s="273">
        <v>0</v>
      </c>
      <c r="M165" s="292">
        <v>42867</v>
      </c>
      <c r="N165">
        <v>17</v>
      </c>
      <c r="O165" s="273">
        <v>0</v>
      </c>
      <c r="S165" s="292">
        <v>42871</v>
      </c>
      <c r="T165">
        <v>12</v>
      </c>
      <c r="U165" s="273">
        <v>0</v>
      </c>
      <c r="W165"/>
      <c r="Y165" s="292">
        <v>42872</v>
      </c>
      <c r="Z165">
        <v>12</v>
      </c>
      <c r="AA165" s="273">
        <v>0</v>
      </c>
      <c r="AC165"/>
      <c r="AU165" s="141">
        <v>1</v>
      </c>
      <c r="AV165" s="153">
        <f>MAX(F165,L165,R165,X165,AD165,AJ165,AP165)</f>
        <v>1</v>
      </c>
      <c r="AW165" s="153" t="b">
        <f>AU165=AV165</f>
        <v>1</v>
      </c>
      <c r="AX165" s="295">
        <v>2.23</v>
      </c>
      <c r="BD165" s="129">
        <f>67.544*AX165+88.788</f>
        <v>239.41111999999998</v>
      </c>
      <c r="BE165" s="153"/>
      <c r="BF165" s="153"/>
      <c r="BG165" s="153"/>
      <c r="BH165" s="290"/>
      <c r="BI165" s="153"/>
      <c r="BJ165" s="153" t="str">
        <f>IF(AND(ISBLANK(AX165),ISBLANK(BD165)),"NA",IF(ISBLANK(AX165),"h",IF(ISBLANK(BD165),"diam","both")))</f>
        <v>both</v>
      </c>
      <c r="BK165" s="153" t="str">
        <f>IF(AND(ISBLANK(AY165),ISBLANK(BE165)),"NA",IF(ISBLANK(AY165),"h",IF(ISBLANK(BE165),"diam","both")))</f>
        <v>NA</v>
      </c>
      <c r="BL165" s="153" t="str">
        <f>IF(AND(ISBLANK(AZ165),ISBLANK(BF165)),"NA",IF(ISBLANK(AZ165),"h",IF(ISBLANK(BF165),"diam","both")))</f>
        <v>NA</v>
      </c>
      <c r="BM165" s="153" t="str">
        <f>IF(AND(ISBLANK(BA165),ISBLANK(BG165)),"NA",IF(ISBLANK(BA165),"h",IF(ISBLANK(BG165),"diam","both")))</f>
        <v>NA</v>
      </c>
      <c r="BN165" s="153" t="str">
        <f>IF(AND(ISBLANK(BB165),ISBLANK(BH165)),"NA",IF(ISBLANK(BB165),"h",IF(ISBLANK(BH165),"diam","both")))</f>
        <v>NA</v>
      </c>
      <c r="BO165" s="153" t="str">
        <f>IF(ISBLANK(BC165),"NA","diam")</f>
        <v>NA</v>
      </c>
      <c r="BP165" s="153">
        <f>BD165*PI()*((AX165/2)^2)+BE165*PI()*((AY165/2)^2)+BF165*PI()*((AZ165/2)^2)+BG165*PI()*((BA165/2)^2)+BH165*PI()*((BB165/2)^2)+BI165*PI()*((BC165/2)^2)</f>
        <v>935.06957396272298</v>
      </c>
      <c r="BQ165" s="153" t="str">
        <f>IF(AW165=TRUE,"ok","")</f>
        <v>ok</v>
      </c>
      <c r="BS165" s="300">
        <v>0</v>
      </c>
      <c r="BT165" s="289">
        <v>0</v>
      </c>
      <c r="BU165" s="289">
        <v>0</v>
      </c>
      <c r="BV165" s="289">
        <v>0</v>
      </c>
      <c r="BW165" s="289"/>
      <c r="BX165" s="289"/>
      <c r="BY165" s="283">
        <v>17</v>
      </c>
      <c r="BZ165" s="287">
        <v>42872</v>
      </c>
      <c r="CA165" s="287" t="s">
        <v>47</v>
      </c>
      <c r="CB165" s="282">
        <f>IF(H165&gt;0,H165,"")</f>
        <v>15</v>
      </c>
      <c r="CC165" s="282">
        <f>IF(N165&gt;0,N165,"")</f>
        <v>17</v>
      </c>
      <c r="CD165" s="282">
        <f>IF(T165&gt;0,T165,"")</f>
        <v>12</v>
      </c>
      <c r="CE165" s="282">
        <f>IF(Z165&gt;0,Z165,"")</f>
        <v>12</v>
      </c>
      <c r="CF165" s="282" t="str">
        <f>IF(AF165&gt;0,AF165,"")</f>
        <v/>
      </c>
      <c r="CG165" s="282" t="str">
        <f>IF(AL165&gt;0,AL165,"")</f>
        <v/>
      </c>
      <c r="CH165" s="282" t="str">
        <f>IF(AR165&gt;0,AR165,"")</f>
        <v/>
      </c>
      <c r="CI165" s="282">
        <v>12</v>
      </c>
      <c r="CJ165" s="287" t="s">
        <v>47</v>
      </c>
      <c r="CK165" s="282">
        <v>0.5</v>
      </c>
      <c r="CL165" s="321" t="s">
        <v>201</v>
      </c>
      <c r="CN165" s="299" t="s">
        <v>182</v>
      </c>
    </row>
    <row r="166" spans="1:92" ht="14.4" hidden="1" x14ac:dyDescent="0.3">
      <c r="A166" s="284">
        <v>406</v>
      </c>
      <c r="B166" s="319" t="s">
        <v>208</v>
      </c>
      <c r="C166" s="289">
        <v>1</v>
      </c>
      <c r="D166" s="111">
        <f>IF(C166=1,1,0)</f>
        <v>1</v>
      </c>
      <c r="E166" s="295" t="s">
        <v>191</v>
      </c>
      <c r="F166" s="294"/>
      <c r="K166" s="291" t="s">
        <v>207</v>
      </c>
      <c r="Q166" s="291" t="s">
        <v>206</v>
      </c>
      <c r="R166" s="294"/>
      <c r="S166" s="292">
        <v>42878</v>
      </c>
      <c r="T166">
        <v>3</v>
      </c>
      <c r="U166" s="273">
        <v>0</v>
      </c>
      <c r="W166" s="294" t="s">
        <v>191</v>
      </c>
      <c r="X166">
        <v>2</v>
      </c>
      <c r="AC166"/>
      <c r="AU166" s="141">
        <v>2</v>
      </c>
      <c r="AV166" s="153">
        <f>MAX(F166,L166,R166,X166,AD166,AJ166,AP166)</f>
        <v>2</v>
      </c>
      <c r="AW166" s="153" t="b">
        <f>AU166=AV166</f>
        <v>1</v>
      </c>
      <c r="AX166" s="295">
        <v>2.4</v>
      </c>
      <c r="BD166" s="129">
        <f>67.544*AX166+88.788</f>
        <v>250.89359999999999</v>
      </c>
      <c r="BE166" s="153"/>
      <c r="BF166" s="153"/>
      <c r="BG166" s="153"/>
      <c r="BH166" s="290"/>
      <c r="BI166" s="153"/>
      <c r="BJ166" s="153" t="str">
        <f>IF(AND(ISBLANK(AX166),ISBLANK(BD166)),"NA",IF(ISBLANK(AX166),"h",IF(ISBLANK(BD166),"diam","both")))</f>
        <v>both</v>
      </c>
      <c r="BK166" s="153" t="str">
        <f>IF(AND(ISBLANK(AY166),ISBLANK(BE166)),"NA",IF(ISBLANK(AY166),"h",IF(ISBLANK(BE166),"diam","both")))</f>
        <v>NA</v>
      </c>
      <c r="BL166" s="153" t="str">
        <f>IF(AND(ISBLANK(AZ166),ISBLANK(BF166)),"NA",IF(ISBLANK(AZ166),"h",IF(ISBLANK(BF166),"diam","both")))</f>
        <v>NA</v>
      </c>
      <c r="BM166" s="153" t="str">
        <f>IF(AND(ISBLANK(BA166),ISBLANK(BG166)),"NA",IF(ISBLANK(BA166),"h",IF(ISBLANK(BG166),"diam","both")))</f>
        <v>NA</v>
      </c>
      <c r="BN166" s="153" t="str">
        <f>IF(AND(ISBLANK(BB166),ISBLANK(BH166)),"NA",IF(ISBLANK(BB166),"h",IF(ISBLANK(BH166),"diam","both")))</f>
        <v>NA</v>
      </c>
      <c r="BO166" s="153" t="str">
        <f>IF(ISBLANK(BC166),"NA","diam")</f>
        <v>NA</v>
      </c>
      <c r="BP166" s="153">
        <f>BD166*PI()*((AX166/2)^2)+BE166*PI()*((AY166/2)^2)+BF166*PI()*((AZ166/2)^2)+BG166*PI()*((BA166/2)^2)+BH166*PI()*((BB166/2)^2)+BI166*PI()*((BC166/2)^2)</f>
        <v>1135.0159064534823</v>
      </c>
      <c r="BQ166" s="153" t="str">
        <f>IF(AW166=TRUE,"ok","")</f>
        <v>ok</v>
      </c>
      <c r="BS166" s="300">
        <v>0</v>
      </c>
      <c r="BT166" s="289">
        <v>0</v>
      </c>
      <c r="BU166" s="289">
        <v>0</v>
      </c>
      <c r="BV166" s="289">
        <v>0</v>
      </c>
      <c r="BW166" s="289"/>
      <c r="BX166" s="289"/>
      <c r="BZ166" s="287">
        <v>42878</v>
      </c>
      <c r="CA166" s="287" t="s">
        <v>47</v>
      </c>
      <c r="CB166" s="282" t="str">
        <f>IF(H166&gt;0,H166,"")</f>
        <v/>
      </c>
      <c r="CC166" s="282" t="str">
        <f>IF(N166&gt;0,N166,"")</f>
        <v/>
      </c>
      <c r="CD166" s="282">
        <f>IF(T166&gt;0,T166,"")</f>
        <v>3</v>
      </c>
      <c r="CE166" s="282" t="str">
        <f>IF(Z166&gt;0,Z166,"")</f>
        <v/>
      </c>
      <c r="CF166" s="282" t="str">
        <f>IF(AF166&gt;0,AF166,"")</f>
        <v/>
      </c>
      <c r="CG166" s="282" t="str">
        <f>IF(AL166&gt;0,AL166,"")</f>
        <v/>
      </c>
      <c r="CH166" s="282" t="str">
        <f>IF(AR166&gt;0,AR166,"")</f>
        <v/>
      </c>
      <c r="CI166" s="282">
        <v>3</v>
      </c>
      <c r="CJ166" s="287" t="s">
        <v>47</v>
      </c>
      <c r="CK166" s="282">
        <v>1</v>
      </c>
      <c r="CL166" s="302">
        <v>42875</v>
      </c>
      <c r="CN166" s="299" t="s">
        <v>182</v>
      </c>
    </row>
    <row r="167" spans="1:92" ht="14.4" hidden="1" x14ac:dyDescent="0.3">
      <c r="A167" s="284">
        <v>407</v>
      </c>
      <c r="B167" s="319" t="s">
        <v>181</v>
      </c>
      <c r="C167" s="289">
        <v>1</v>
      </c>
      <c r="D167" s="111">
        <f>IF(C167=1,1,0)</f>
        <v>1</v>
      </c>
      <c r="E167" s="295" t="s">
        <v>181</v>
      </c>
      <c r="F167">
        <v>3</v>
      </c>
      <c r="G167" s="318">
        <v>42870</v>
      </c>
      <c r="H167">
        <v>25</v>
      </c>
      <c r="I167" s="304">
        <v>0</v>
      </c>
      <c r="M167" s="292">
        <v>42867</v>
      </c>
      <c r="N167">
        <v>35</v>
      </c>
      <c r="O167" s="273">
        <v>0</v>
      </c>
      <c r="Q167"/>
      <c r="S167" s="292">
        <v>42869</v>
      </c>
      <c r="T167">
        <v>30</v>
      </c>
      <c r="U167" s="273">
        <v>0</v>
      </c>
      <c r="W167"/>
      <c r="Y167" s="292">
        <v>42870</v>
      </c>
      <c r="Z167">
        <v>48</v>
      </c>
      <c r="AA167" s="212">
        <v>2</v>
      </c>
      <c r="AB167" s="284">
        <v>1</v>
      </c>
      <c r="AG167" s="212"/>
      <c r="AU167" s="141">
        <v>3</v>
      </c>
      <c r="AV167" s="153">
        <f>MAX(F167,L167,R167,X167,AD167,AJ167,AP167)</f>
        <v>3</v>
      </c>
      <c r="AW167" s="153" t="b">
        <f>AU167=AV167</f>
        <v>1</v>
      </c>
      <c r="AX167" s="295">
        <v>2.23</v>
      </c>
      <c r="AY167" s="291">
        <v>2.92</v>
      </c>
      <c r="AZ167" s="291">
        <v>2.8</v>
      </c>
      <c r="BD167" s="129">
        <f>67.544*AX167+88.788</f>
        <v>239.41111999999998</v>
      </c>
      <c r="BE167" s="129">
        <f>67.544*AY167+88.788</f>
        <v>286.01648</v>
      </c>
      <c r="BF167" s="129">
        <f>67.544*AZ167+88.788</f>
        <v>277.91119999999995</v>
      </c>
      <c r="BG167" s="153"/>
      <c r="BH167" s="290"/>
      <c r="BI167" s="153"/>
      <c r="BJ167" s="153" t="str">
        <f>IF(AND(ISBLANK(AX167),ISBLANK(BD167)),"NA",IF(ISBLANK(AX167),"h",IF(ISBLANK(BD167),"diam","both")))</f>
        <v>both</v>
      </c>
      <c r="BK167" s="153" t="str">
        <f>IF(AND(ISBLANK(AY167),ISBLANK(BE167)),"NA",IF(ISBLANK(AY167),"h",IF(ISBLANK(BE167),"diam","both")))</f>
        <v>both</v>
      </c>
      <c r="BL167" s="153" t="str">
        <f>IF(AND(ISBLANK(AZ167),ISBLANK(BF167)),"NA",IF(ISBLANK(AZ167),"h",IF(ISBLANK(BF167),"diam","both")))</f>
        <v>both</v>
      </c>
      <c r="BM167" s="153" t="str">
        <f>IF(AND(ISBLANK(BA167),ISBLANK(BG167)),"NA",IF(ISBLANK(BA167),"h",IF(ISBLANK(BG167),"diam","both")))</f>
        <v>NA</v>
      </c>
      <c r="BN167" s="153" t="str">
        <f>IF(AND(ISBLANK(BB167),ISBLANK(BH167)),"NA",IF(ISBLANK(BB167),"h",IF(ISBLANK(BH167),"diam","both")))</f>
        <v>NA</v>
      </c>
      <c r="BO167" s="153" t="str">
        <f>IF(ISBLANK(BC167),"NA","diam")</f>
        <v>NA</v>
      </c>
      <c r="BP167" s="153">
        <f>BD167*PI()*((AX167/2)^2)+BE167*PI()*((AY167/2)^2)+BF167*PI()*((AZ167/2)^2)+BG167*PI()*((BA167/2)^2)+BH167*PI()*((BB167/2)^2)+BI167*PI()*((BC167/2)^2)</f>
        <v>4561.6571569241478</v>
      </c>
      <c r="BQ167" s="153" t="str">
        <f>IF(AW167=TRUE,"ok","")</f>
        <v>ok</v>
      </c>
      <c r="BS167" s="300">
        <v>0</v>
      </c>
      <c r="BT167" s="289">
        <v>0</v>
      </c>
      <c r="BU167" s="289">
        <v>0</v>
      </c>
      <c r="BV167" s="289">
        <v>0</v>
      </c>
      <c r="BW167" s="289"/>
      <c r="BX167" s="289"/>
      <c r="BY167" s="288">
        <v>42870</v>
      </c>
      <c r="BZ167" s="287">
        <v>42870</v>
      </c>
      <c r="CA167" s="287" t="s">
        <v>47</v>
      </c>
      <c r="CB167" s="282">
        <f>IF(H167&gt;0,H167,"")</f>
        <v>25</v>
      </c>
      <c r="CC167" s="282">
        <f>IF(N167&gt;0,N167,"")</f>
        <v>35</v>
      </c>
      <c r="CD167" s="282">
        <f>IF(T167&gt;0,T167,"")</f>
        <v>30</v>
      </c>
      <c r="CE167" s="282">
        <f>IF(Z167&gt;0,Z167,"")</f>
        <v>48</v>
      </c>
      <c r="CF167" s="282" t="str">
        <f>IF(AF167&gt;0,AF167,"")</f>
        <v/>
      </c>
      <c r="CG167" s="282" t="str">
        <f>IF(AL167&gt;0,AL167,"")</f>
        <v/>
      </c>
      <c r="CH167" s="282" t="str">
        <f>IF(AR167&gt;0,AR167,"")</f>
        <v/>
      </c>
      <c r="CI167" s="282">
        <v>48</v>
      </c>
      <c r="CJ167" s="287" t="s">
        <v>47</v>
      </c>
      <c r="CK167" s="282">
        <v>1</v>
      </c>
      <c r="CL167" s="302">
        <v>42875</v>
      </c>
      <c r="CN167" s="299" t="s">
        <v>182</v>
      </c>
    </row>
    <row r="168" spans="1:92" ht="14.4" hidden="1" x14ac:dyDescent="0.3">
      <c r="A168" s="284">
        <v>408</v>
      </c>
      <c r="B168" s="296" t="s">
        <v>181</v>
      </c>
      <c r="C168" s="153">
        <v>1</v>
      </c>
      <c r="D168" s="111">
        <f>IF(C168=1,1,0)</f>
        <v>1</v>
      </c>
      <c r="E168" s="295" t="s">
        <v>181</v>
      </c>
      <c r="F168">
        <v>1</v>
      </c>
      <c r="M168" s="294" t="s">
        <v>90</v>
      </c>
      <c r="Q168" s="294" t="s">
        <v>185</v>
      </c>
      <c r="W168" s="291" t="s">
        <v>185</v>
      </c>
      <c r="AU168" s="141">
        <v>2</v>
      </c>
      <c r="AV168" s="153">
        <f>MAX(F168,L168,R168,X168,AD168,AJ168,AP168)</f>
        <v>1</v>
      </c>
      <c r="AW168" s="153" t="b">
        <f>AU168=AV168</f>
        <v>0</v>
      </c>
      <c r="AX168" s="303">
        <v>2.74</v>
      </c>
      <c r="AY168" s="291">
        <v>2.14</v>
      </c>
      <c r="BD168" s="129">
        <f>67.544*AX168+88.788</f>
        <v>273.85856000000001</v>
      </c>
      <c r="BE168" s="129">
        <f>67.544*AY168+88.788</f>
        <v>233.33215999999999</v>
      </c>
      <c r="BF168" s="153"/>
      <c r="BG168" s="153"/>
      <c r="BH168" s="290"/>
      <c r="BI168" s="153"/>
      <c r="BJ168" s="153" t="str">
        <f>IF(AND(ISBLANK(AX168),ISBLANK(BD168)),"NA",IF(ISBLANK(AX168),"h",IF(ISBLANK(BD168),"diam","both")))</f>
        <v>both</v>
      </c>
      <c r="BK168" s="153" t="str">
        <f>IF(AND(ISBLANK(AY168),ISBLANK(BE168)),"NA",IF(ISBLANK(AY168),"h",IF(ISBLANK(BE168),"diam","both")))</f>
        <v>both</v>
      </c>
      <c r="BL168" s="153" t="str">
        <f>IF(AND(ISBLANK(AZ168),ISBLANK(BF168)),"NA",IF(ISBLANK(AZ168),"h",IF(ISBLANK(BF168),"diam","both")))</f>
        <v>NA</v>
      </c>
      <c r="BM168" s="153" t="str">
        <f>IF(AND(ISBLANK(BA168),ISBLANK(BG168)),"NA",IF(ISBLANK(BA168),"h",IF(ISBLANK(BG168),"diam","both")))</f>
        <v>NA</v>
      </c>
      <c r="BN168" s="153" t="str">
        <f>IF(AND(ISBLANK(BB168),ISBLANK(BH168)),"NA",IF(ISBLANK(BB168),"h",IF(ISBLANK(BH168),"diam","both")))</f>
        <v>NA</v>
      </c>
      <c r="BO168" s="153" t="str">
        <f>IF(ISBLANK(BC168),"NA","diam")</f>
        <v>NA</v>
      </c>
      <c r="BP168" s="153">
        <f>BD168*PI()*((AX168/2)^2)+BE168*PI()*((AY168/2)^2)+BF168*PI()*((AZ168/2)^2)+BG168*PI()*((BA168/2)^2)+BH168*PI()*((BB168/2)^2)+BI168*PI()*((BC168/2)^2)</f>
        <v>2454.0460574855324</v>
      </c>
      <c r="BQ168" s="153" t="s">
        <v>47</v>
      </c>
      <c r="BS168" s="300">
        <v>0</v>
      </c>
      <c r="BT168" s="289">
        <v>0</v>
      </c>
      <c r="BU168" s="289">
        <v>0</v>
      </c>
      <c r="BV168" s="289">
        <v>0</v>
      </c>
      <c r="BW168" s="289"/>
      <c r="BX168" s="289"/>
      <c r="BZ168" s="153" t="s">
        <v>58</v>
      </c>
      <c r="CA168" s="153" t="s">
        <v>108</v>
      </c>
      <c r="CB168" s="282" t="str">
        <f>IF(H168&gt;0,H168,"")</f>
        <v/>
      </c>
      <c r="CC168" s="282" t="str">
        <f>IF(N168&gt;0,N168,"")</f>
        <v/>
      </c>
      <c r="CD168" s="282" t="str">
        <f>IF(T168&gt;0,T168,"")</f>
        <v/>
      </c>
      <c r="CE168" s="282" t="str">
        <f>IF(Z168&gt;0,Z168,"")</f>
        <v/>
      </c>
      <c r="CF168" s="282" t="str">
        <f>IF(AF168&gt;0,AF168,"")</f>
        <v/>
      </c>
      <c r="CG168" s="282" t="str">
        <f>IF(AL168&gt;0,AL168,"")</f>
        <v/>
      </c>
      <c r="CH168" s="282" t="str">
        <f>IF(AR168&gt;0,AR168,"")</f>
        <v/>
      </c>
      <c r="CI168" s="282" t="s">
        <v>58</v>
      </c>
      <c r="CJ168" s="153" t="s">
        <v>108</v>
      </c>
      <c r="CK168" s="282">
        <v>0</v>
      </c>
      <c r="CM168" s="286" t="s">
        <v>205</v>
      </c>
      <c r="CN168" s="299" t="s">
        <v>182</v>
      </c>
    </row>
    <row r="169" spans="1:92" ht="14.4" hidden="1" x14ac:dyDescent="0.3">
      <c r="A169" s="284">
        <v>409</v>
      </c>
      <c r="B169" s="296" t="s">
        <v>181</v>
      </c>
      <c r="C169" s="153">
        <v>1</v>
      </c>
      <c r="D169" s="111">
        <f>IF(C169=1,1,0)</f>
        <v>1</v>
      </c>
      <c r="E169" s="295" t="s">
        <v>181</v>
      </c>
      <c r="F169">
        <v>1</v>
      </c>
      <c r="G169" s="292">
        <v>42872</v>
      </c>
      <c r="H169">
        <v>12</v>
      </c>
      <c r="I169" s="273">
        <v>0</v>
      </c>
      <c r="M169" s="292">
        <v>42873</v>
      </c>
      <c r="N169">
        <v>10</v>
      </c>
      <c r="O169" s="273">
        <v>0</v>
      </c>
      <c r="W169" s="322" t="s">
        <v>204</v>
      </c>
      <c r="AA169" s="212"/>
      <c r="AU169" s="141">
        <v>1</v>
      </c>
      <c r="AV169" s="153">
        <f>MAX(F169,L169,R169,X169,AD169,AJ169,AP169)</f>
        <v>1</v>
      </c>
      <c r="AW169" s="153" t="b">
        <f>AU169=AV169</f>
        <v>1</v>
      </c>
      <c r="AX169" s="303">
        <v>1.82</v>
      </c>
      <c r="BD169" s="129">
        <f>67.544*AX169+88.788</f>
        <v>211.71807999999999</v>
      </c>
      <c r="BE169" s="153"/>
      <c r="BF169" s="153"/>
      <c r="BG169" s="153"/>
      <c r="BH169" s="290"/>
      <c r="BI169" s="153"/>
      <c r="BJ169" s="153" t="str">
        <f>IF(AND(ISBLANK(AX169),ISBLANK(BD169)),"NA",IF(ISBLANK(AX169),"h",IF(ISBLANK(BD169),"diam","both")))</f>
        <v>both</v>
      </c>
      <c r="BK169" s="153" t="str">
        <f>IF(AND(ISBLANK(AY169),ISBLANK(BE169)),"NA",IF(ISBLANK(AY169),"h",IF(ISBLANK(BE169),"diam","both")))</f>
        <v>NA</v>
      </c>
      <c r="BL169" s="153" t="str">
        <f>IF(AND(ISBLANK(AZ169),ISBLANK(BF169)),"NA",IF(ISBLANK(AZ169),"h",IF(ISBLANK(BF169),"diam","both")))</f>
        <v>NA</v>
      </c>
      <c r="BM169" s="153" t="str">
        <f>IF(AND(ISBLANK(BA169),ISBLANK(BG169)),"NA",IF(ISBLANK(BA169),"h",IF(ISBLANK(BG169),"diam","both")))</f>
        <v>NA</v>
      </c>
      <c r="BN169" s="153" t="str">
        <f>IF(AND(ISBLANK(BB169),ISBLANK(BH169)),"NA",IF(ISBLANK(BB169),"h",IF(ISBLANK(BH169),"diam","both")))</f>
        <v>NA</v>
      </c>
      <c r="BO169" s="153" t="str">
        <f>IF(ISBLANK(BC169),"NA","diam")</f>
        <v>NA</v>
      </c>
      <c r="BP169" s="153">
        <f>BD169*PI()*((AX169/2)^2)+BE169*PI()*((AY169/2)^2)+BF169*PI()*((AZ169/2)^2)+BG169*PI()*((BA169/2)^2)+BH169*PI()*((BB169/2)^2)+BI169*PI()*((BC169/2)^2)</f>
        <v>550.79578001786865</v>
      </c>
      <c r="BQ169" s="153" t="str">
        <f>IF(AW169=TRUE,"ok","")</f>
        <v>ok</v>
      </c>
      <c r="BS169" s="300">
        <v>0</v>
      </c>
      <c r="BT169" s="289">
        <v>0</v>
      </c>
      <c r="BU169" s="289">
        <v>0</v>
      </c>
      <c r="BV169" s="289">
        <v>0</v>
      </c>
      <c r="BW169" s="289"/>
      <c r="BX169" s="289"/>
      <c r="BY169" s="283">
        <v>17</v>
      </c>
      <c r="BZ169" s="287">
        <v>42872</v>
      </c>
      <c r="CA169" s="287" t="s">
        <v>47</v>
      </c>
      <c r="CB169" s="282">
        <f>IF(H169&gt;0,H169,"")</f>
        <v>12</v>
      </c>
      <c r="CC169" s="282">
        <f>IF(N169&gt;0,N169,"")</f>
        <v>10</v>
      </c>
      <c r="CD169" s="282" t="str">
        <f>IF(T169&gt;0,T169,"")</f>
        <v/>
      </c>
      <c r="CE169" s="282" t="str">
        <f>IF(Z169&gt;0,Z169,"")</f>
        <v/>
      </c>
      <c r="CF169" s="282" t="str">
        <f>IF(AF169&gt;0,AF169,"")</f>
        <v/>
      </c>
      <c r="CG169" s="282" t="str">
        <f>IF(AL169&gt;0,AL169,"")</f>
        <v/>
      </c>
      <c r="CH169" s="282" t="str">
        <f>IF(AR169&gt;0,AR169,"")</f>
        <v/>
      </c>
      <c r="CI169" s="282">
        <v>10</v>
      </c>
      <c r="CJ169" s="287" t="s">
        <v>47</v>
      </c>
      <c r="CK169" s="282">
        <v>1</v>
      </c>
      <c r="CL169" s="302">
        <v>42867</v>
      </c>
      <c r="CM169" s="286" t="s">
        <v>203</v>
      </c>
      <c r="CN169" s="298" t="s">
        <v>182</v>
      </c>
    </row>
    <row r="170" spans="1:92" ht="14.4" hidden="1" x14ac:dyDescent="0.3">
      <c r="A170" s="284">
        <v>410</v>
      </c>
      <c r="B170" s="296" t="s">
        <v>181</v>
      </c>
      <c r="C170" s="153">
        <v>1</v>
      </c>
      <c r="D170" s="111">
        <f>IF(C170=1,1,0)</f>
        <v>1</v>
      </c>
      <c r="E170" s="295" t="s">
        <v>181</v>
      </c>
      <c r="F170">
        <v>1</v>
      </c>
      <c r="G170" s="292">
        <v>42872</v>
      </c>
      <c r="H170">
        <v>12</v>
      </c>
      <c r="I170" s="273">
        <v>0</v>
      </c>
      <c r="M170" s="292">
        <v>42869</v>
      </c>
      <c r="N170">
        <v>10</v>
      </c>
      <c r="O170" s="273">
        <v>0</v>
      </c>
      <c r="S170" s="292">
        <v>42872</v>
      </c>
      <c r="T170">
        <v>10</v>
      </c>
      <c r="U170" s="273">
        <v>0</v>
      </c>
      <c r="Y170" s="292">
        <v>42875</v>
      </c>
      <c r="Z170" s="300">
        <v>14</v>
      </c>
      <c r="AA170" s="212">
        <v>0</v>
      </c>
      <c r="AU170" s="141">
        <v>1</v>
      </c>
      <c r="AV170" s="153">
        <f>MAX(F170,L170,R170,X170,AD170,AJ170,AP170)</f>
        <v>1</v>
      </c>
      <c r="AW170" s="153" t="b">
        <f>AU170=AV170</f>
        <v>1</v>
      </c>
      <c r="AX170" s="295">
        <v>1.98</v>
      </c>
      <c r="BD170" s="129">
        <f>67.544*AX170+88.788</f>
        <v>222.52512000000002</v>
      </c>
      <c r="BE170" s="153"/>
      <c r="BF170" s="153"/>
      <c r="BG170" s="153"/>
      <c r="BH170" s="290"/>
      <c r="BI170" s="153"/>
      <c r="BJ170" s="153" t="str">
        <f>IF(AND(ISBLANK(AX170),ISBLANK(BD170)),"NA",IF(ISBLANK(AX170),"h",IF(ISBLANK(BD170),"diam","both")))</f>
        <v>both</v>
      </c>
      <c r="BK170" s="153" t="str">
        <f>IF(AND(ISBLANK(AY170),ISBLANK(BE170)),"NA",IF(ISBLANK(AY170),"h",IF(ISBLANK(BE170),"diam","both")))</f>
        <v>NA</v>
      </c>
      <c r="BL170" s="153" t="str">
        <f>IF(AND(ISBLANK(AZ170),ISBLANK(BF170)),"NA",IF(ISBLANK(AZ170),"h",IF(ISBLANK(BF170),"diam","both")))</f>
        <v>NA</v>
      </c>
      <c r="BM170" s="153" t="str">
        <f>IF(AND(ISBLANK(BA170),ISBLANK(BG170)),"NA",IF(ISBLANK(BA170),"h",IF(ISBLANK(BG170),"diam","both")))</f>
        <v>NA</v>
      </c>
      <c r="BN170" s="153" t="str">
        <f>IF(AND(ISBLANK(BB170),ISBLANK(BH170)),"NA",IF(ISBLANK(BB170),"h",IF(ISBLANK(BH170),"diam","both")))</f>
        <v>NA</v>
      </c>
      <c r="BO170" s="153" t="str">
        <f>IF(ISBLANK(BC170),"NA","diam")</f>
        <v>NA</v>
      </c>
      <c r="BP170" s="153">
        <f>BD170*PI()*((AX170/2)^2)+BE170*PI()*((AY170/2)^2)+BF170*PI()*((AZ170/2)^2)+BG170*PI()*((BA170/2)^2)+BH170*PI()*((BB170/2)^2)+BI170*PI()*((BC170/2)^2)</f>
        <v>685.17152491478657</v>
      </c>
      <c r="BQ170" s="153" t="str">
        <f>IF(AW170=TRUE,"ok","")</f>
        <v>ok</v>
      </c>
      <c r="BS170" s="300">
        <v>0</v>
      </c>
      <c r="BT170" s="289">
        <v>0</v>
      </c>
      <c r="BU170" s="289">
        <v>0</v>
      </c>
      <c r="BV170" s="289">
        <v>0</v>
      </c>
      <c r="BW170" s="289"/>
      <c r="BX170" s="289"/>
      <c r="BY170" s="283">
        <v>20</v>
      </c>
      <c r="BZ170" s="287">
        <v>42875</v>
      </c>
      <c r="CA170" s="287" t="s">
        <v>47</v>
      </c>
      <c r="CB170" s="282">
        <f>IF(H170&gt;0,H170,"")</f>
        <v>12</v>
      </c>
      <c r="CC170" s="282">
        <f>IF(N170&gt;0,N170,"")</f>
        <v>10</v>
      </c>
      <c r="CD170" s="282">
        <f>IF(T170&gt;0,T170,"")</f>
        <v>10</v>
      </c>
      <c r="CE170" s="282">
        <f>IF(Z170&gt;0,Z170,"")</f>
        <v>14</v>
      </c>
      <c r="CF170" s="282" t="str">
        <f>IF(AF170&gt;0,AF170,"")</f>
        <v/>
      </c>
      <c r="CG170" s="282" t="str">
        <f>IF(AL170&gt;0,AL170,"")</f>
        <v/>
      </c>
      <c r="CH170" s="282" t="str">
        <f>IF(AR170&gt;0,AR170,"")</f>
        <v/>
      </c>
      <c r="CI170" s="282">
        <v>14</v>
      </c>
      <c r="CJ170" s="287" t="s">
        <v>47</v>
      </c>
      <c r="CK170" s="282">
        <v>1</v>
      </c>
      <c r="CL170" s="302">
        <v>42875</v>
      </c>
      <c r="CM170" s="286" t="s">
        <v>202</v>
      </c>
      <c r="CN170" s="298" t="s">
        <v>182</v>
      </c>
    </row>
    <row r="171" spans="1:92" ht="14.4" x14ac:dyDescent="0.3">
      <c r="A171" s="284">
        <v>411</v>
      </c>
      <c r="B171" s="296" t="s">
        <v>181</v>
      </c>
      <c r="C171" s="153">
        <v>1</v>
      </c>
      <c r="D171" s="111">
        <f>IF(C171=1,1,0)</f>
        <v>1</v>
      </c>
      <c r="E171" s="295" t="s">
        <v>190</v>
      </c>
      <c r="F171">
        <v>1</v>
      </c>
      <c r="G171" s="292">
        <v>42872</v>
      </c>
      <c r="H171">
        <v>8</v>
      </c>
      <c r="I171" s="273">
        <v>0</v>
      </c>
      <c r="M171" s="292">
        <v>42871</v>
      </c>
      <c r="N171">
        <v>5</v>
      </c>
      <c r="O171" s="273">
        <v>0</v>
      </c>
      <c r="S171" s="292">
        <v>42872</v>
      </c>
      <c r="T171">
        <v>10</v>
      </c>
      <c r="U171" s="273">
        <v>0</v>
      </c>
      <c r="Y171" s="292">
        <v>42874</v>
      </c>
      <c r="Z171" s="300">
        <v>12</v>
      </c>
      <c r="AA171" s="273">
        <v>0</v>
      </c>
      <c r="AU171" s="141">
        <v>1</v>
      </c>
      <c r="AV171" s="153">
        <f>MAX(F171,L171,R171,X171,AD171,AJ171,AP171)</f>
        <v>1</v>
      </c>
      <c r="AW171" s="153" t="b">
        <f>AU171=AV171</f>
        <v>1</v>
      </c>
      <c r="AX171" s="303">
        <v>2.2200000000000002</v>
      </c>
      <c r="BD171" s="129">
        <f>67.544*AX171+88.788</f>
        <v>238.73568</v>
      </c>
      <c r="BE171" s="153"/>
      <c r="BF171" s="153"/>
      <c r="BG171" s="153"/>
      <c r="BH171" s="290"/>
      <c r="BI171" s="153"/>
      <c r="BJ171" s="153" t="str">
        <f>IF(AND(ISBLANK(AX171),ISBLANK(BD171)),"NA",IF(ISBLANK(AX171),"h",IF(ISBLANK(BD171),"diam","both")))</f>
        <v>both</v>
      </c>
      <c r="BK171" s="153" t="str">
        <f>IF(AND(ISBLANK(AY171),ISBLANK(BE171)),"NA",IF(ISBLANK(AY171),"h",IF(ISBLANK(BE171),"diam","both")))</f>
        <v>NA</v>
      </c>
      <c r="BL171" s="153" t="str">
        <f>IF(AND(ISBLANK(AZ171),ISBLANK(BF171)),"NA",IF(ISBLANK(AZ171),"h",IF(ISBLANK(BF171),"diam","both")))</f>
        <v>NA</v>
      </c>
      <c r="BM171" s="153" t="str">
        <f>IF(AND(ISBLANK(BA171),ISBLANK(BG171)),"NA",IF(ISBLANK(BA171),"h",IF(ISBLANK(BG171),"diam","both")))</f>
        <v>NA</v>
      </c>
      <c r="BN171" s="153" t="str">
        <f>IF(AND(ISBLANK(BB171),ISBLANK(BH171)),"NA",IF(ISBLANK(BB171),"h",IF(ISBLANK(BH171),"diam","both")))</f>
        <v>NA</v>
      </c>
      <c r="BO171" s="153" t="str">
        <f>IF(ISBLANK(BC171),"NA","diam")</f>
        <v>NA</v>
      </c>
      <c r="BP171" s="153">
        <f>BD171*PI()*((AX171/2)^2)+BE171*PI()*((AY171/2)^2)+BF171*PI()*((AZ171/2)^2)+BG171*PI()*((BA171/2)^2)+BH171*PI()*((BB171/2)^2)+BI171*PI()*((BC171/2)^2)</f>
        <v>924.08763942116877</v>
      </c>
      <c r="BQ171" s="153" t="str">
        <f>IF(AW171=TRUE,"ok","")</f>
        <v>ok</v>
      </c>
      <c r="BS171" s="300">
        <v>0</v>
      </c>
      <c r="BT171" s="289">
        <v>0</v>
      </c>
      <c r="BU171" s="289">
        <v>0</v>
      </c>
      <c r="BV171" s="289">
        <v>0</v>
      </c>
      <c r="BW171" s="289"/>
      <c r="BX171" s="289"/>
      <c r="BY171" s="283">
        <v>19</v>
      </c>
      <c r="BZ171" s="287">
        <v>42874</v>
      </c>
      <c r="CA171" s="287" t="s">
        <v>47</v>
      </c>
      <c r="CB171" s="282">
        <f>IF(H171&gt;0,H171,"")</f>
        <v>8</v>
      </c>
      <c r="CC171" s="282">
        <f>IF(N171&gt;0,N171,"")</f>
        <v>5</v>
      </c>
      <c r="CD171" s="282">
        <f>IF(T171&gt;0,T171,"")</f>
        <v>10</v>
      </c>
      <c r="CE171" s="282">
        <f>IF(Z171&gt;0,Z171,"")</f>
        <v>12</v>
      </c>
      <c r="CF171" s="282" t="str">
        <f>IF(AF171&gt;0,AF171,"")</f>
        <v/>
      </c>
      <c r="CG171" s="282" t="str">
        <f>IF(AL171&gt;0,AL171,"")</f>
        <v/>
      </c>
      <c r="CH171" s="282" t="str">
        <f>IF(AR171&gt;0,AR171,"")</f>
        <v/>
      </c>
      <c r="CI171" s="282">
        <v>12</v>
      </c>
      <c r="CJ171" s="287" t="s">
        <v>47</v>
      </c>
      <c r="CK171" s="282">
        <v>0.5</v>
      </c>
      <c r="CL171" s="321" t="s">
        <v>201</v>
      </c>
      <c r="CM171" s="286" t="s">
        <v>200</v>
      </c>
      <c r="CN171" s="298" t="s">
        <v>182</v>
      </c>
    </row>
    <row r="172" spans="1:92" ht="14.4" hidden="1" x14ac:dyDescent="0.3">
      <c r="A172" s="284">
        <v>412</v>
      </c>
      <c r="B172" s="296" t="s">
        <v>199</v>
      </c>
      <c r="C172" s="153">
        <v>0</v>
      </c>
      <c r="D172" s="111">
        <f>IF(C172=1,1,0)</f>
        <v>0</v>
      </c>
      <c r="E172" s="291" t="s">
        <v>199</v>
      </c>
      <c r="F172">
        <v>1</v>
      </c>
      <c r="K172" s="291" t="s">
        <v>199</v>
      </c>
      <c r="Q172" s="291" t="s">
        <v>199</v>
      </c>
      <c r="W172" s="291" t="s">
        <v>199</v>
      </c>
      <c r="AC172" s="291"/>
      <c r="AU172" s="141">
        <v>1</v>
      </c>
      <c r="AV172" s="153">
        <f>MAX(F172,L172,R172,X172,AD172,AJ172,AP172)</f>
        <v>1</v>
      </c>
      <c r="AW172" s="153" t="b">
        <f>AU172=AV172</f>
        <v>1</v>
      </c>
      <c r="AX172" s="303">
        <v>1.6</v>
      </c>
      <c r="BD172" s="129">
        <f>67.544*AX172+88.788</f>
        <v>196.85840000000002</v>
      </c>
      <c r="BE172" s="153"/>
      <c r="BF172" s="153"/>
      <c r="BG172" s="153"/>
      <c r="BH172" s="290"/>
      <c r="BI172" s="153"/>
      <c r="BJ172" s="153" t="str">
        <f>IF(AND(ISBLANK(AX172),ISBLANK(BD172)),"NA",IF(ISBLANK(AX172),"h",IF(ISBLANK(BD172),"diam","both")))</f>
        <v>both</v>
      </c>
      <c r="BK172" s="153" t="str">
        <f>IF(AND(ISBLANK(AY172),ISBLANK(BE172)),"NA",IF(ISBLANK(AY172),"h",IF(ISBLANK(BE172),"diam","both")))</f>
        <v>NA</v>
      </c>
      <c r="BL172" s="153" t="str">
        <f>IF(AND(ISBLANK(AZ172),ISBLANK(BF172)),"NA",IF(ISBLANK(AZ172),"h",IF(ISBLANK(BF172),"diam","both")))</f>
        <v>NA</v>
      </c>
      <c r="BM172" s="153" t="str">
        <f>IF(AND(ISBLANK(BA172),ISBLANK(BG172)),"NA",IF(ISBLANK(BA172),"h",IF(ISBLANK(BG172),"diam","both")))</f>
        <v>NA</v>
      </c>
      <c r="BN172" s="153" t="str">
        <f>IF(AND(ISBLANK(BB172),ISBLANK(BH172)),"NA",IF(ISBLANK(BB172),"h",IF(ISBLANK(BH172),"diam","both")))</f>
        <v>NA</v>
      </c>
      <c r="BO172" s="153" t="str">
        <f>IF(ISBLANK(BC172),"NA","diam")</f>
        <v>NA</v>
      </c>
      <c r="BP172" s="153">
        <f>BD172*PI()*((AX172/2)^2)+BE172*PI()*((AY172/2)^2)+BF172*PI()*((AZ172/2)^2)+BG172*PI()*((BA172/2)^2)+BH172*PI()*((BB172/2)^2)+BI172*PI()*((BC172/2)^2)</f>
        <v>395.80729807196229</v>
      </c>
      <c r="BQ172" s="153" t="str">
        <f>IF(AW172=TRUE,"ok","")</f>
        <v>ok</v>
      </c>
      <c r="BS172" s="300">
        <v>0</v>
      </c>
      <c r="BT172" s="289">
        <v>0</v>
      </c>
      <c r="BU172" s="289">
        <v>0</v>
      </c>
      <c r="BV172" s="289">
        <v>0</v>
      </c>
      <c r="BW172" s="289"/>
      <c r="BX172" s="289"/>
      <c r="BZ172" s="153" t="s">
        <v>58</v>
      </c>
      <c r="CA172" s="153" t="s">
        <v>58</v>
      </c>
      <c r="CB172" s="282" t="str">
        <f>IF(H172&gt;0,H172,"")</f>
        <v/>
      </c>
      <c r="CC172" s="282" t="str">
        <f>IF(N172&gt;0,N172,"")</f>
        <v/>
      </c>
      <c r="CD172" s="282" t="str">
        <f>IF(T172&gt;0,T172,"")</f>
        <v/>
      </c>
      <c r="CE172" s="282" t="str">
        <f>IF(Z172&gt;0,Z172,"")</f>
        <v/>
      </c>
      <c r="CF172" s="282" t="str">
        <f>IF(AF172&gt;0,AF172,"")</f>
        <v/>
      </c>
      <c r="CG172" s="282" t="str">
        <f>IF(AL172&gt;0,AL172,"")</f>
        <v/>
      </c>
      <c r="CH172" s="282" t="str">
        <f>IF(AR172&gt;0,AR172,"")</f>
        <v/>
      </c>
      <c r="CI172" s="282" t="s">
        <v>58</v>
      </c>
      <c r="CJ172" s="153" t="s">
        <v>58</v>
      </c>
      <c r="CK172" s="282" t="s">
        <v>58</v>
      </c>
      <c r="CN172" s="299" t="s">
        <v>182</v>
      </c>
    </row>
    <row r="173" spans="1:92" ht="14.4" hidden="1" x14ac:dyDescent="0.3">
      <c r="A173" s="284">
        <v>413</v>
      </c>
      <c r="B173" s="296" t="s">
        <v>181</v>
      </c>
      <c r="C173" s="153">
        <v>1</v>
      </c>
      <c r="D173" s="111">
        <f>IF(C173=1,1,0)</f>
        <v>1</v>
      </c>
      <c r="E173" s="291" t="s">
        <v>181</v>
      </c>
      <c r="F173">
        <v>1</v>
      </c>
      <c r="G173" s="292">
        <v>42873</v>
      </c>
      <c r="H173">
        <v>7</v>
      </c>
      <c r="I173" s="273">
        <v>0</v>
      </c>
      <c r="M173" s="292">
        <v>42867</v>
      </c>
      <c r="N173">
        <v>7</v>
      </c>
      <c r="O173" s="273">
        <v>0</v>
      </c>
      <c r="S173" s="292">
        <v>42869</v>
      </c>
      <c r="T173">
        <v>9</v>
      </c>
      <c r="U173" s="273">
        <v>0</v>
      </c>
      <c r="Y173" s="292">
        <v>42871</v>
      </c>
      <c r="Z173">
        <v>7</v>
      </c>
      <c r="AA173" s="273">
        <v>1</v>
      </c>
      <c r="AU173" s="141">
        <v>1</v>
      </c>
      <c r="AV173" s="153">
        <f>MAX(F173,L173,R173,X173,AD173,AJ173,AP173)</f>
        <v>1</v>
      </c>
      <c r="AW173" s="153" t="b">
        <f>AU173=AV173</f>
        <v>1</v>
      </c>
      <c r="AX173" s="291">
        <v>1.99</v>
      </c>
      <c r="BD173" s="129">
        <f>67.544*AX173+88.788</f>
        <v>223.20056</v>
      </c>
      <c r="BE173" s="153"/>
      <c r="BF173" s="153"/>
      <c r="BG173" s="153"/>
      <c r="BH173" s="290"/>
      <c r="BI173" s="153"/>
      <c r="BJ173" s="153" t="str">
        <f>IF(AND(ISBLANK(AX173),ISBLANK(BD173)),"NA",IF(ISBLANK(AX173),"h",IF(ISBLANK(BD173),"diam","both")))</f>
        <v>both</v>
      </c>
      <c r="BK173" s="153" t="str">
        <f>IF(AND(ISBLANK(AY173),ISBLANK(BE173)),"NA",IF(ISBLANK(AY173),"h",IF(ISBLANK(BE173),"diam","both")))</f>
        <v>NA</v>
      </c>
      <c r="BL173" s="153" t="str">
        <f>IF(AND(ISBLANK(AZ173),ISBLANK(BF173)),"NA",IF(ISBLANK(AZ173),"h",IF(ISBLANK(BF173),"diam","both")))</f>
        <v>NA</v>
      </c>
      <c r="BM173" s="153" t="str">
        <f>IF(AND(ISBLANK(BA173),ISBLANK(BG173)),"NA",IF(ISBLANK(BA173),"h",IF(ISBLANK(BG173),"diam","both")))</f>
        <v>NA</v>
      </c>
      <c r="BN173" s="153" t="str">
        <f>IF(AND(ISBLANK(BB173),ISBLANK(BH173)),"NA",IF(ISBLANK(BB173),"h",IF(ISBLANK(BH173),"diam","both")))</f>
        <v>NA</v>
      </c>
      <c r="BO173" s="153" t="str">
        <f>IF(ISBLANK(BC173),"NA","diam")</f>
        <v>NA</v>
      </c>
      <c r="BP173" s="153">
        <f>BD173*PI()*((AX173/2)^2)+BE173*PI()*((AY173/2)^2)+BF173*PI()*((AZ173/2)^2)+BG173*PI()*((BA173/2)^2)+BH173*PI()*((BB173/2)^2)+BI173*PI()*((BC173/2)^2)</f>
        <v>694.21071730838594</v>
      </c>
      <c r="BQ173" s="153" t="str">
        <f>IF(AW173=TRUE,"ok","")</f>
        <v>ok</v>
      </c>
      <c r="BS173" s="114">
        <v>0</v>
      </c>
      <c r="BT173" s="289">
        <v>0</v>
      </c>
      <c r="BU173" s="289">
        <v>0</v>
      </c>
      <c r="BV173" s="289">
        <v>0</v>
      </c>
      <c r="BY173" s="320">
        <v>42871</v>
      </c>
      <c r="BZ173" s="287">
        <v>42871</v>
      </c>
      <c r="CA173" s="287" t="s">
        <v>47</v>
      </c>
      <c r="CB173" s="282">
        <f>IF(H173&gt;0,H173,"")</f>
        <v>7</v>
      </c>
      <c r="CC173" s="282">
        <f>IF(N173&gt;0,N173,"")</f>
        <v>7</v>
      </c>
      <c r="CD173" s="282">
        <f>IF(T173&gt;0,T173,"")</f>
        <v>9</v>
      </c>
      <c r="CE173" s="282">
        <f>IF(Z173&gt;0,Z173,"")</f>
        <v>7</v>
      </c>
      <c r="CF173" s="282" t="str">
        <f>IF(AF173&gt;0,AF173,"")</f>
        <v/>
      </c>
      <c r="CG173" s="282" t="str">
        <f>IF(AL173&gt;0,AL173,"")</f>
        <v/>
      </c>
      <c r="CH173" s="282" t="str">
        <f>IF(AR173&gt;0,AR173,"")</f>
        <v/>
      </c>
      <c r="CI173" s="282">
        <v>7</v>
      </c>
      <c r="CJ173" s="287" t="s">
        <v>47</v>
      </c>
      <c r="CK173" s="282">
        <v>1</v>
      </c>
      <c r="CL173" s="302">
        <v>42875</v>
      </c>
      <c r="CM173" s="286" t="s">
        <v>198</v>
      </c>
      <c r="CN173" s="299" t="s">
        <v>182</v>
      </c>
    </row>
    <row r="174" spans="1:92" ht="14.4" hidden="1" x14ac:dyDescent="0.3">
      <c r="A174" s="284">
        <v>1413</v>
      </c>
      <c r="B174" s="296" t="s">
        <v>191</v>
      </c>
      <c r="C174" s="153">
        <v>0</v>
      </c>
      <c r="D174" s="111">
        <f>IF(C174=1,1,0)</f>
        <v>0</v>
      </c>
      <c r="E174" s="291" t="s">
        <v>191</v>
      </c>
      <c r="F174">
        <v>1</v>
      </c>
      <c r="K174" s="291" t="s">
        <v>191</v>
      </c>
      <c r="Q174" s="303" t="s">
        <v>191</v>
      </c>
      <c r="W174" s="303" t="s">
        <v>191</v>
      </c>
      <c r="AC174" s="303"/>
      <c r="AU174" s="141">
        <v>1</v>
      </c>
      <c r="AV174" s="153">
        <f>MAX(F174,L174,R174,X174,AD174,AJ174,AP174)</f>
        <v>1</v>
      </c>
      <c r="AW174" s="153" t="b">
        <f>AU174=AV174</f>
        <v>1</v>
      </c>
      <c r="AX174" s="295">
        <v>2.31</v>
      </c>
      <c r="BD174" s="129">
        <f>67.544*AX174+88.788</f>
        <v>244.81464</v>
      </c>
      <c r="BE174" s="153"/>
      <c r="BF174" s="153"/>
      <c r="BG174" s="153"/>
      <c r="BH174" s="290"/>
      <c r="BI174" s="153"/>
      <c r="BJ174" s="153" t="str">
        <f>IF(AND(ISBLANK(AX174),ISBLANK(BD174)),"NA",IF(ISBLANK(AX174),"h",IF(ISBLANK(BD174),"diam","both")))</f>
        <v>both</v>
      </c>
      <c r="BK174" s="153" t="str">
        <f>IF(AND(ISBLANK(AY174),ISBLANK(BE174)),"NA",IF(ISBLANK(AY174),"h",IF(ISBLANK(BE174),"diam","both")))</f>
        <v>NA</v>
      </c>
      <c r="BL174" s="153" t="str">
        <f>IF(AND(ISBLANK(AZ174),ISBLANK(BF174)),"NA",IF(ISBLANK(AZ174),"h",IF(ISBLANK(BF174),"diam","both")))</f>
        <v>NA</v>
      </c>
      <c r="BM174" s="153" t="str">
        <f>IF(AND(ISBLANK(BA174),ISBLANK(BG174)),"NA",IF(ISBLANK(BA174),"h",IF(ISBLANK(BG174),"diam","both")))</f>
        <v>NA</v>
      </c>
      <c r="BN174" s="153" t="str">
        <f>IF(AND(ISBLANK(BB174),ISBLANK(BH174)),"NA",IF(ISBLANK(BB174),"h",IF(ISBLANK(BH174),"diam","both")))</f>
        <v>NA</v>
      </c>
      <c r="BO174" s="153" t="str">
        <f>IF(ISBLANK(BC174),"NA","diam")</f>
        <v>NA</v>
      </c>
      <c r="BP174" s="153">
        <f>BD174*PI()*((AX174/2)^2)+BE174*PI()*((AY174/2)^2)+BF174*PI()*((AZ174/2)^2)+BG174*PI()*((BA174/2)^2)+BH174*PI()*((BB174/2)^2)+BI174*PI()*((BC174/2)^2)</f>
        <v>1026.0091323001795</v>
      </c>
      <c r="BQ174" s="153" t="str">
        <f>IF(AW174=TRUE,"ok","")</f>
        <v>ok</v>
      </c>
      <c r="BS174" s="300">
        <v>0</v>
      </c>
      <c r="BT174" s="289">
        <v>0</v>
      </c>
      <c r="BU174" s="289">
        <v>0</v>
      </c>
      <c r="BV174" s="289">
        <v>0</v>
      </c>
      <c r="BW174" s="289"/>
      <c r="BX174" s="289"/>
      <c r="BZ174" s="153" t="s">
        <v>58</v>
      </c>
      <c r="CA174" s="153" t="s">
        <v>58</v>
      </c>
      <c r="CB174" s="282" t="str">
        <f>IF(H174&gt;0,H174,"")</f>
        <v/>
      </c>
      <c r="CC174" s="282" t="str">
        <f>IF(N174&gt;0,N174,"")</f>
        <v/>
      </c>
      <c r="CD174" s="282" t="str">
        <f>IF(T174&gt;0,T174,"")</f>
        <v/>
      </c>
      <c r="CE174" s="282" t="str">
        <f>IF(Z174&gt;0,Z174,"")</f>
        <v/>
      </c>
      <c r="CF174" s="282" t="str">
        <f>IF(AF174&gt;0,AF174,"")</f>
        <v/>
      </c>
      <c r="CG174" s="282" t="str">
        <f>IF(AL174&gt;0,AL174,"")</f>
        <v/>
      </c>
      <c r="CH174" s="282" t="str">
        <f>IF(AR174&gt;0,AR174,"")</f>
        <v/>
      </c>
      <c r="CI174" s="282" t="s">
        <v>58</v>
      </c>
      <c r="CJ174" s="153" t="s">
        <v>58</v>
      </c>
      <c r="CK174" s="282" t="s">
        <v>58</v>
      </c>
      <c r="CN174" s="299" t="s">
        <v>182</v>
      </c>
    </row>
    <row r="175" spans="1:92" ht="14.4" hidden="1" x14ac:dyDescent="0.3">
      <c r="A175" s="284">
        <v>501</v>
      </c>
      <c r="B175" s="319" t="s">
        <v>181</v>
      </c>
      <c r="C175" s="289">
        <v>1</v>
      </c>
      <c r="D175" s="111">
        <f>IF(C175=1,1,0)</f>
        <v>1</v>
      </c>
      <c r="E175" s="295" t="s">
        <v>190</v>
      </c>
      <c r="F175">
        <v>1</v>
      </c>
      <c r="G175" s="318">
        <v>42867</v>
      </c>
      <c r="H175">
        <v>10</v>
      </c>
      <c r="I175" s="304">
        <v>0</v>
      </c>
      <c r="M175" s="292">
        <v>42868</v>
      </c>
      <c r="N175">
        <v>8</v>
      </c>
      <c r="O175" s="273">
        <v>0</v>
      </c>
      <c r="Q175"/>
      <c r="S175" s="292"/>
      <c r="W175"/>
      <c r="AA175" s="212"/>
      <c r="AG175" s="212"/>
      <c r="AU175" s="141">
        <v>1</v>
      </c>
      <c r="AV175" s="153">
        <f>MAX(F175,L175,R175,X175,AD175,AJ175,AP175)</f>
        <v>1</v>
      </c>
      <c r="AW175" s="153" t="b">
        <f>AU175=AV175</f>
        <v>1</v>
      </c>
      <c r="AX175" s="295">
        <v>2.2400000000000002</v>
      </c>
      <c r="BD175" s="129">
        <f>67.544*AX175+88.788</f>
        <v>240.08656000000002</v>
      </c>
      <c r="BE175" s="153"/>
      <c r="BF175" s="153"/>
      <c r="BG175" s="153"/>
      <c r="BH175" s="290"/>
      <c r="BI175" s="153"/>
      <c r="BJ175" s="153" t="str">
        <f>IF(AND(ISBLANK(AX175),ISBLANK(BD175)),"NA",IF(ISBLANK(AX175),"h",IF(ISBLANK(BD175),"diam","both")))</f>
        <v>both</v>
      </c>
      <c r="BK175" s="153" t="str">
        <f>IF(AND(ISBLANK(AY175),ISBLANK(BE175)),"NA",IF(ISBLANK(AY175),"h",IF(ISBLANK(BE175),"diam","both")))</f>
        <v>NA</v>
      </c>
      <c r="BL175" s="153" t="str">
        <f>IF(AND(ISBLANK(AZ175),ISBLANK(BF175)),"NA",IF(ISBLANK(AZ175),"h",IF(ISBLANK(BF175),"diam","both")))</f>
        <v>NA</v>
      </c>
      <c r="BM175" s="153" t="str">
        <f>IF(AND(ISBLANK(BA175),ISBLANK(BG175)),"NA",IF(ISBLANK(BA175),"h",IF(ISBLANK(BG175),"diam","both")))</f>
        <v>NA</v>
      </c>
      <c r="BN175" s="153" t="str">
        <f>IF(AND(ISBLANK(BB175),ISBLANK(BH175)),"NA",IF(ISBLANK(BB175),"h",IF(ISBLANK(BH175),"diam","both")))</f>
        <v>NA</v>
      </c>
      <c r="BO175" s="153" t="str">
        <f>IF(ISBLANK(BC175),"NA","diam")</f>
        <v>NA</v>
      </c>
      <c r="BP175" s="153">
        <f>BD175*PI()*((AX175/2)^2)+BE175*PI()*((AY175/2)^2)+BF175*PI()*((AZ175/2)^2)+BG175*PI()*((BA175/2)^2)+BH175*PI()*((BB175/2)^2)+BI175*PI()*((BC175/2)^2)</f>
        <v>946.13643476379184</v>
      </c>
      <c r="BQ175" s="153" t="str">
        <f>IF(AW175=TRUE,"ok","")</f>
        <v>ok</v>
      </c>
      <c r="BS175" s="300">
        <v>0</v>
      </c>
      <c r="BT175" s="289">
        <v>0</v>
      </c>
      <c r="BU175" s="289">
        <v>0</v>
      </c>
      <c r="BV175" s="289">
        <v>0</v>
      </c>
      <c r="BW175" s="289"/>
      <c r="BX175" s="289"/>
      <c r="BY175" s="283">
        <v>16</v>
      </c>
      <c r="BZ175" s="287">
        <v>42871</v>
      </c>
      <c r="CA175" s="287" t="s">
        <v>47</v>
      </c>
      <c r="CB175" s="282">
        <f>IF(H175&gt;0,H175,"")</f>
        <v>10</v>
      </c>
      <c r="CC175" s="282">
        <f>IF(N175&gt;0,N175,"")</f>
        <v>8</v>
      </c>
      <c r="CD175" s="282" t="str">
        <f>IF(T175&gt;0,T175,"")</f>
        <v/>
      </c>
      <c r="CE175" s="282" t="str">
        <f>IF(Z175&gt;0,Z175,"")</f>
        <v/>
      </c>
      <c r="CF175" s="282" t="str">
        <f>IF(AF175&gt;0,AF175,"")</f>
        <v/>
      </c>
      <c r="CG175" s="282" t="str">
        <f>IF(AL175&gt;0,AL175,"")</f>
        <v/>
      </c>
      <c r="CH175" s="282" t="str">
        <f>IF(AR175&gt;0,AR175,"")</f>
        <v/>
      </c>
      <c r="CI175" s="282">
        <v>8</v>
      </c>
      <c r="CJ175" s="287" t="s">
        <v>47</v>
      </c>
      <c r="CK175" s="282">
        <v>1</v>
      </c>
      <c r="CL175" s="302">
        <v>42867</v>
      </c>
      <c r="CM175" s="286" t="s">
        <v>197</v>
      </c>
      <c r="CN175" s="298" t="s">
        <v>182</v>
      </c>
    </row>
    <row r="176" spans="1:92" ht="14.4" hidden="1" x14ac:dyDescent="0.3">
      <c r="A176" s="284">
        <v>502</v>
      </c>
      <c r="B176" s="317" t="s">
        <v>181</v>
      </c>
      <c r="C176" s="289">
        <v>1</v>
      </c>
      <c r="D176" s="111">
        <f>IF(C176=1,1,0)</f>
        <v>1</v>
      </c>
      <c r="E176" s="295" t="s">
        <v>181</v>
      </c>
      <c r="F176">
        <v>1</v>
      </c>
      <c r="G176" s="292">
        <v>42870</v>
      </c>
      <c r="H176">
        <v>5</v>
      </c>
      <c r="I176" s="273">
        <v>0</v>
      </c>
      <c r="M176" s="292">
        <v>42872</v>
      </c>
      <c r="N176">
        <v>5</v>
      </c>
      <c r="O176" s="273">
        <v>0</v>
      </c>
      <c r="S176" s="292">
        <v>42873</v>
      </c>
      <c r="T176">
        <v>5</v>
      </c>
      <c r="U176" s="273">
        <v>0</v>
      </c>
      <c r="W176" s="291"/>
      <c r="Y176" s="292">
        <v>42875</v>
      </c>
      <c r="Z176">
        <v>5</v>
      </c>
      <c r="AA176" s="273">
        <v>0</v>
      </c>
      <c r="AU176" s="141">
        <v>1</v>
      </c>
      <c r="AV176" s="153">
        <f>MAX(F176,L176,R176,X176,AD176,AJ176,AP176)</f>
        <v>1</v>
      </c>
      <c r="AW176" s="153" t="b">
        <f>AU176=AV176</f>
        <v>1</v>
      </c>
      <c r="AX176" s="303">
        <v>2.4300000000000002</v>
      </c>
      <c r="BD176" s="129">
        <f>67.544*AX176+88.788</f>
        <v>252.91991999999999</v>
      </c>
      <c r="BE176" s="153"/>
      <c r="BF176" s="153"/>
      <c r="BG176" s="153"/>
      <c r="BH176" s="290"/>
      <c r="BI176" s="153"/>
      <c r="BJ176" s="153" t="str">
        <f>IF(AND(ISBLANK(AX176),ISBLANK(BD176)),"NA",IF(ISBLANK(AX176),"h",IF(ISBLANK(BD176),"diam","both")))</f>
        <v>both</v>
      </c>
      <c r="BK176" s="153" t="str">
        <f>IF(AND(ISBLANK(AY176),ISBLANK(BE176)),"NA",IF(ISBLANK(AY176),"h",IF(ISBLANK(BE176),"diam","both")))</f>
        <v>NA</v>
      </c>
      <c r="BL176" s="153" t="str">
        <f>IF(AND(ISBLANK(AZ176),ISBLANK(BF176)),"NA",IF(ISBLANK(AZ176),"h",IF(ISBLANK(BF176),"diam","both")))</f>
        <v>NA</v>
      </c>
      <c r="BM176" s="153" t="str">
        <f>IF(AND(ISBLANK(BA176),ISBLANK(BG176)),"NA",IF(ISBLANK(BA176),"h",IF(ISBLANK(BG176),"diam","both")))</f>
        <v>NA</v>
      </c>
      <c r="BN176" s="153" t="str">
        <f>IF(AND(ISBLANK(BB176),ISBLANK(BH176)),"NA",IF(ISBLANK(BB176),"h",IF(ISBLANK(BH176),"diam","both")))</f>
        <v>NA</v>
      </c>
      <c r="BO176" s="153" t="str">
        <f>IF(ISBLANK(BC176),"NA","diam")</f>
        <v>NA</v>
      </c>
      <c r="BP176" s="153">
        <f>BD176*PI()*((AX176/2)^2)+BE176*PI()*((AY176/2)^2)+BF176*PI()*((AZ176/2)^2)+BG176*PI()*((BA176/2)^2)+BH176*PI()*((BB176/2)^2)+BI176*PI()*((BC176/2)^2)</f>
        <v>1172.9661097815222</v>
      </c>
      <c r="BQ176" s="153" t="str">
        <f>IF(AW176=TRUE,"ok","")</f>
        <v>ok</v>
      </c>
      <c r="BS176" s="300">
        <v>0</v>
      </c>
      <c r="BT176" s="289">
        <v>0</v>
      </c>
      <c r="BU176" s="289">
        <v>0</v>
      </c>
      <c r="BV176" s="289">
        <v>0</v>
      </c>
      <c r="BW176" s="289"/>
      <c r="BX176" s="289"/>
      <c r="BY176" s="283">
        <v>20</v>
      </c>
      <c r="BZ176" s="287">
        <v>42875</v>
      </c>
      <c r="CA176" s="287" t="s">
        <v>47</v>
      </c>
      <c r="CB176" s="282">
        <f>IF(H176&gt;0,H176,"")</f>
        <v>5</v>
      </c>
      <c r="CC176" s="282">
        <f>IF(N176&gt;0,N176,"")</f>
        <v>5</v>
      </c>
      <c r="CD176" s="282">
        <f>IF(T176&gt;0,T176,"")</f>
        <v>5</v>
      </c>
      <c r="CE176" s="282">
        <f>IF(Z176&gt;0,Z176,"")</f>
        <v>5</v>
      </c>
      <c r="CF176" s="282" t="str">
        <f>IF(AF176&gt;0,AF176,"")</f>
        <v/>
      </c>
      <c r="CG176" s="282" t="str">
        <f>IF(AL176&gt;0,AL176,"")</f>
        <v/>
      </c>
      <c r="CH176" s="282" t="str">
        <f>IF(AR176&gt;0,AR176,"")</f>
        <v/>
      </c>
      <c r="CI176" s="282">
        <v>5</v>
      </c>
      <c r="CJ176" s="287" t="s">
        <v>47</v>
      </c>
      <c r="CK176" s="282">
        <v>1</v>
      </c>
      <c r="CL176" s="302">
        <v>42875</v>
      </c>
      <c r="CM176" s="286" t="s">
        <v>196</v>
      </c>
      <c r="CN176" s="279" t="s">
        <v>182</v>
      </c>
    </row>
    <row r="177" spans="1:92" ht="14.4" hidden="1" x14ac:dyDescent="0.3">
      <c r="A177" s="284">
        <v>503</v>
      </c>
      <c r="B177" s="317" t="s">
        <v>181</v>
      </c>
      <c r="C177" s="289">
        <v>1</v>
      </c>
      <c r="D177" s="111">
        <f>IF(C177=1,1,0)</f>
        <v>1</v>
      </c>
      <c r="E177" s="295" t="s">
        <v>181</v>
      </c>
      <c r="F177">
        <v>1</v>
      </c>
      <c r="G177" s="292">
        <v>42870</v>
      </c>
      <c r="H177">
        <v>3</v>
      </c>
      <c r="I177" s="273">
        <v>0</v>
      </c>
      <c r="M177" s="292">
        <v>42870</v>
      </c>
      <c r="N177">
        <v>5</v>
      </c>
      <c r="O177" s="273">
        <v>0</v>
      </c>
      <c r="S177" s="292">
        <v>42873</v>
      </c>
      <c r="T177">
        <v>7</v>
      </c>
      <c r="U177" s="273">
        <v>0</v>
      </c>
      <c r="W177" s="295"/>
      <c r="Y177" s="292">
        <v>42875</v>
      </c>
      <c r="Z177">
        <v>8</v>
      </c>
      <c r="AA177" s="273">
        <v>0</v>
      </c>
      <c r="AE177" s="292">
        <v>42875</v>
      </c>
      <c r="AF177">
        <v>9</v>
      </c>
      <c r="AG177" s="273">
        <v>1</v>
      </c>
      <c r="AL177">
        <v>9</v>
      </c>
      <c r="AM177">
        <v>8</v>
      </c>
      <c r="AR177">
        <v>9</v>
      </c>
      <c r="AS177">
        <v>9</v>
      </c>
      <c r="AT177" s="284">
        <v>2</v>
      </c>
      <c r="AU177" s="141">
        <v>1</v>
      </c>
      <c r="AV177" s="153">
        <f>MAX(F177,L177,R177,X177,AD177,AJ177,AP177)</f>
        <v>1</v>
      </c>
      <c r="AW177" s="153" t="b">
        <f>AU177=AV177</f>
        <v>1</v>
      </c>
      <c r="AX177" s="303">
        <v>2.2400000000000002</v>
      </c>
      <c r="BD177" s="153">
        <v>210</v>
      </c>
      <c r="BE177" s="153"/>
      <c r="BF177" s="153"/>
      <c r="BG177" s="153"/>
      <c r="BH177" s="290"/>
      <c r="BI177" s="153"/>
      <c r="BJ177" s="153" t="str">
        <f>IF(AND(ISBLANK(AX177),ISBLANK(BD177)),"NA",IF(ISBLANK(AX177),"h",IF(ISBLANK(BD177),"diam","both")))</f>
        <v>both</v>
      </c>
      <c r="BK177" s="153" t="str">
        <f>IF(AND(ISBLANK(AY177),ISBLANK(BE177)),"NA",IF(ISBLANK(AY177),"h",IF(ISBLANK(BE177),"diam","both")))</f>
        <v>NA</v>
      </c>
      <c r="BL177" s="153" t="str">
        <f>IF(AND(ISBLANK(AZ177),ISBLANK(BF177)),"NA",IF(ISBLANK(AZ177),"h",IF(ISBLANK(BF177),"diam","both")))</f>
        <v>NA</v>
      </c>
      <c r="BM177" s="153" t="str">
        <f>IF(AND(ISBLANK(BA177),ISBLANK(BG177)),"NA",IF(ISBLANK(BA177),"h",IF(ISBLANK(BG177),"diam","both")))</f>
        <v>NA</v>
      </c>
      <c r="BN177" s="153" t="str">
        <f>IF(AND(ISBLANK(BB177),ISBLANK(BH177)),"NA",IF(ISBLANK(BB177),"h",IF(ISBLANK(BH177),"diam","both")))</f>
        <v>NA</v>
      </c>
      <c r="BO177" s="153" t="str">
        <f>IF(ISBLANK(BC177),"NA","diam")</f>
        <v>NA</v>
      </c>
      <c r="BP177" s="153">
        <f>BD177*PI()*((AX177/2)^2)+BE177*PI()*((AY177/2)^2)+BF177*PI()*((AZ177/2)^2)+BG177*PI()*((BA177/2)^2)+BH177*PI()*((BB177/2)^2)+BI177*PI()*((BC177/2)^2)</f>
        <v>827.5709031792378</v>
      </c>
      <c r="BQ177" s="153" t="str">
        <f>IF(AW177=TRUE,"ok","")</f>
        <v>ok</v>
      </c>
      <c r="BS177" s="300">
        <v>0</v>
      </c>
      <c r="BT177" s="289">
        <v>0</v>
      </c>
      <c r="BU177" s="289">
        <v>0</v>
      </c>
      <c r="BV177" s="289">
        <v>0</v>
      </c>
      <c r="BW177" s="289"/>
      <c r="BX177" s="289"/>
      <c r="BY177" s="288">
        <v>42510</v>
      </c>
      <c r="BZ177" s="287">
        <v>42875</v>
      </c>
      <c r="CA177" s="287" t="s">
        <v>47</v>
      </c>
      <c r="CB177" s="282">
        <f>IF(H177&gt;0,H177,"")</f>
        <v>3</v>
      </c>
      <c r="CC177" s="282">
        <f>IF(N177&gt;0,N177,"")</f>
        <v>5</v>
      </c>
      <c r="CD177" s="282">
        <f>IF(T177&gt;0,T177,"")</f>
        <v>7</v>
      </c>
      <c r="CE177" s="282">
        <f>IF(Z177&gt;0,Z177,"")</f>
        <v>8</v>
      </c>
      <c r="CF177" s="282">
        <f>IF(AF177&gt;0,AF177,"")</f>
        <v>9</v>
      </c>
      <c r="CG177" s="282">
        <f>IF(AL177&gt;0,AL177,"")</f>
        <v>9</v>
      </c>
      <c r="CH177" s="282">
        <f>IF(AR177&gt;0,AR177,"")</f>
        <v>9</v>
      </c>
      <c r="CI177" s="282">
        <v>9</v>
      </c>
      <c r="CJ177" s="287" t="s">
        <v>47</v>
      </c>
      <c r="CK177" s="282">
        <v>0</v>
      </c>
      <c r="CL177" s="302"/>
      <c r="CM177" s="280" t="s">
        <v>196</v>
      </c>
    </row>
    <row r="178" spans="1:92" ht="14.4" hidden="1" x14ac:dyDescent="0.3">
      <c r="A178" s="284">
        <v>504</v>
      </c>
      <c r="B178" s="317" t="s">
        <v>181</v>
      </c>
      <c r="C178" s="289">
        <v>1</v>
      </c>
      <c r="D178" s="111">
        <f>IF(C178=1,1,0)</f>
        <v>1</v>
      </c>
      <c r="E178" s="303"/>
      <c r="M178" s="292">
        <v>42867</v>
      </c>
      <c r="N178">
        <v>7</v>
      </c>
      <c r="O178" s="273">
        <v>0</v>
      </c>
      <c r="S178" s="292">
        <v>42870</v>
      </c>
      <c r="T178">
        <v>7</v>
      </c>
      <c r="U178" s="273">
        <v>0</v>
      </c>
      <c r="W178" s="295"/>
      <c r="Y178" s="292">
        <v>42873</v>
      </c>
      <c r="Z178">
        <v>7</v>
      </c>
      <c r="AA178" s="273">
        <v>0</v>
      </c>
      <c r="AU178" s="141">
        <v>1</v>
      </c>
      <c r="AV178" s="153">
        <f>MAX(F178,L178,R178,X178,AD178,AJ178,AP178)</f>
        <v>0</v>
      </c>
      <c r="AW178" s="153" t="b">
        <f>AU178=AV178</f>
        <v>0</v>
      </c>
      <c r="AX178" s="303">
        <v>2.57</v>
      </c>
      <c r="BD178" s="129">
        <f>67.544*AX178+88.788</f>
        <v>262.37608</v>
      </c>
      <c r="BE178" s="153"/>
      <c r="BF178" s="153"/>
      <c r="BG178" s="153"/>
      <c r="BH178" s="290"/>
      <c r="BI178" s="153"/>
      <c r="BJ178" s="153" t="str">
        <f>IF(AND(ISBLANK(AX178),ISBLANK(BD178)),"NA",IF(ISBLANK(AX178),"h",IF(ISBLANK(BD178),"diam","both")))</f>
        <v>both</v>
      </c>
      <c r="BK178" s="153" t="str">
        <f>IF(AND(ISBLANK(AY178),ISBLANK(BE178)),"NA",IF(ISBLANK(AY178),"h",IF(ISBLANK(BE178),"diam","both")))</f>
        <v>NA</v>
      </c>
      <c r="BL178" s="153" t="str">
        <f>IF(AND(ISBLANK(AZ178),ISBLANK(BF178)),"NA",IF(ISBLANK(AZ178),"h",IF(ISBLANK(BF178),"diam","both")))</f>
        <v>NA</v>
      </c>
      <c r="BM178" s="153" t="str">
        <f>IF(AND(ISBLANK(BA178),ISBLANK(BG178)),"NA",IF(ISBLANK(BA178),"h",IF(ISBLANK(BG178),"diam","both")))</f>
        <v>NA</v>
      </c>
      <c r="BN178" s="153" t="str">
        <f>IF(AND(ISBLANK(BB178),ISBLANK(BH178)),"NA",IF(ISBLANK(BB178),"h",IF(ISBLANK(BH178),"diam","both")))</f>
        <v>NA</v>
      </c>
      <c r="BO178" s="153" t="str">
        <f>IF(ISBLANK(BC178),"NA","diam")</f>
        <v>NA</v>
      </c>
      <c r="BP178" s="153">
        <f>BD178*PI()*((AX178/2)^2)+BE178*PI()*((AY178/2)^2)+BF178*PI()*((AZ178/2)^2)+BG178*PI()*((BA178/2)^2)+BH178*PI()*((BB178/2)^2)+BI178*PI()*((BC178/2)^2)</f>
        <v>1361.0697044070066</v>
      </c>
      <c r="BQ178" s="153" t="s">
        <v>47</v>
      </c>
      <c r="BS178" s="300">
        <v>0</v>
      </c>
      <c r="BT178" s="289">
        <v>0</v>
      </c>
      <c r="BU178" s="289">
        <v>0</v>
      </c>
      <c r="BV178" s="289">
        <v>0</v>
      </c>
      <c r="BW178" s="289"/>
      <c r="BX178" s="289"/>
      <c r="BY178" s="283">
        <v>18</v>
      </c>
      <c r="BZ178" s="287">
        <v>42873</v>
      </c>
      <c r="CA178" s="287" t="s">
        <v>47</v>
      </c>
      <c r="CB178" s="282" t="str">
        <f>IF(H178&gt;0,H178,"")</f>
        <v/>
      </c>
      <c r="CC178" s="282">
        <f>IF(N178&gt;0,N178,"")</f>
        <v>7</v>
      </c>
      <c r="CD178" s="282">
        <f>IF(T178&gt;0,T178,"")</f>
        <v>7</v>
      </c>
      <c r="CE178" s="282">
        <f>IF(Z178&gt;0,Z178,"")</f>
        <v>7</v>
      </c>
      <c r="CF178" s="282" t="str">
        <f>IF(AF178&gt;0,AF178,"")</f>
        <v/>
      </c>
      <c r="CG178" s="282" t="str">
        <f>IF(AL178&gt;0,AL178,"")</f>
        <v/>
      </c>
      <c r="CH178" s="282" t="str">
        <f>IF(AR178&gt;0,AR178,"")</f>
        <v/>
      </c>
      <c r="CI178" s="282">
        <v>7</v>
      </c>
      <c r="CJ178" s="287" t="s">
        <v>47</v>
      </c>
      <c r="CK178" s="282">
        <v>1</v>
      </c>
      <c r="CL178" s="302">
        <v>42875</v>
      </c>
      <c r="CM178" s="286" t="s">
        <v>196</v>
      </c>
      <c r="CN178" s="279" t="s">
        <v>182</v>
      </c>
    </row>
    <row r="179" spans="1:92" ht="14.4" hidden="1" x14ac:dyDescent="0.3">
      <c r="A179" s="284">
        <v>505</v>
      </c>
      <c r="B179" s="296" t="s">
        <v>181</v>
      </c>
      <c r="C179" s="153">
        <v>1</v>
      </c>
      <c r="D179" s="111">
        <f>IF(C179=1,1,0)</f>
        <v>1</v>
      </c>
      <c r="E179" s="291"/>
      <c r="F179" s="114"/>
      <c r="G179" s="114"/>
      <c r="H179" s="114"/>
      <c r="I179" s="122"/>
      <c r="L179" s="114"/>
      <c r="M179" s="234">
        <v>42878</v>
      </c>
      <c r="N179" s="114">
        <v>2</v>
      </c>
      <c r="O179" s="122">
        <v>0</v>
      </c>
      <c r="Q179" s="291" t="s">
        <v>190</v>
      </c>
      <c r="R179" s="291"/>
      <c r="S179" s="234">
        <v>42878</v>
      </c>
      <c r="T179" s="114">
        <v>3</v>
      </c>
      <c r="U179" s="122">
        <v>0</v>
      </c>
      <c r="W179" s="291" t="s">
        <v>195</v>
      </c>
      <c r="X179" s="114"/>
      <c r="Y179" s="234">
        <v>42878</v>
      </c>
      <c r="Z179" s="114">
        <v>3</v>
      </c>
      <c r="AA179" s="122">
        <v>0</v>
      </c>
      <c r="AD179" s="114"/>
      <c r="AE179" s="114"/>
      <c r="AF179" s="114"/>
      <c r="AG179" s="122"/>
      <c r="AJ179" s="114"/>
      <c r="AK179" s="114"/>
      <c r="AL179" s="114"/>
      <c r="AM179" s="114"/>
      <c r="AP179" s="114"/>
      <c r="AQ179" s="114"/>
      <c r="AR179" s="114"/>
      <c r="AS179" s="114"/>
      <c r="AU179" s="141">
        <v>1</v>
      </c>
      <c r="AV179" s="153">
        <f>MAX(F179,L179,R179,X179,AD179,AJ179,AP179)</f>
        <v>0</v>
      </c>
      <c r="AW179" s="153" t="b">
        <f>AU179=AV179</f>
        <v>0</v>
      </c>
      <c r="AX179" s="291">
        <v>1.96</v>
      </c>
      <c r="BD179" s="129">
        <f>67.544*AX179+88.788</f>
        <v>221.17424</v>
      </c>
      <c r="BE179" s="153"/>
      <c r="BF179" s="153"/>
      <c r="BG179" s="153"/>
      <c r="BH179" s="290"/>
      <c r="BI179" s="153"/>
      <c r="BJ179" s="153" t="str">
        <f>IF(AND(ISBLANK(AX179),ISBLANK(BD179)),"NA",IF(ISBLANK(AX179),"h",IF(ISBLANK(BD179),"diam","both")))</f>
        <v>both</v>
      </c>
      <c r="BK179" s="153" t="str">
        <f>IF(AND(ISBLANK(AY179),ISBLANK(BE179)),"NA",IF(ISBLANK(AY179),"h",IF(ISBLANK(BE179),"diam","both")))</f>
        <v>NA</v>
      </c>
      <c r="BL179" s="153" t="str">
        <f>IF(AND(ISBLANK(AZ179),ISBLANK(BF179)),"NA",IF(ISBLANK(AZ179),"h",IF(ISBLANK(BF179),"diam","both")))</f>
        <v>NA</v>
      </c>
      <c r="BM179" s="153" t="str">
        <f>IF(AND(ISBLANK(BA179),ISBLANK(BG179)),"NA",IF(ISBLANK(BA179),"h",IF(ISBLANK(BG179),"diam","both")))</f>
        <v>NA</v>
      </c>
      <c r="BN179" s="153" t="str">
        <f>IF(AND(ISBLANK(BB179),ISBLANK(BH179)),"NA",IF(ISBLANK(BB179),"h",IF(ISBLANK(BH179),"diam","both")))</f>
        <v>NA</v>
      </c>
      <c r="BO179" s="153" t="str">
        <f>IF(ISBLANK(BC179),"NA","diam")</f>
        <v>NA</v>
      </c>
      <c r="BP179" s="153">
        <f>BD179*PI()*((AX179/2)^2)+BE179*PI()*((AY179/2)^2)+BF179*PI()*((AZ179/2)^2)+BG179*PI()*((BA179/2)^2)+BH179*PI()*((BB179/2)^2)+BI179*PI()*((BC179/2)^2)</f>
        <v>667.32372859243242</v>
      </c>
      <c r="BQ179" s="153" t="s">
        <v>47</v>
      </c>
      <c r="BT179" s="289">
        <v>0</v>
      </c>
      <c r="BU179" s="289">
        <v>0</v>
      </c>
      <c r="BV179" s="289">
        <v>0</v>
      </c>
      <c r="BY179" s="283">
        <v>23</v>
      </c>
      <c r="BZ179" s="287">
        <v>42878</v>
      </c>
      <c r="CA179" s="287" t="s">
        <v>47</v>
      </c>
      <c r="CB179" s="282" t="str">
        <f>IF(H179&gt;0,H179,"")</f>
        <v/>
      </c>
      <c r="CC179" s="282">
        <f>IF(N179&gt;0,N179,"")</f>
        <v>2</v>
      </c>
      <c r="CD179" s="282">
        <f>IF(T179&gt;0,T179,"")</f>
        <v>3</v>
      </c>
      <c r="CE179" s="282">
        <f>IF(Z179&gt;0,Z179,"")</f>
        <v>3</v>
      </c>
      <c r="CF179" s="282" t="str">
        <f>IF(AF179&gt;0,AF179,"")</f>
        <v/>
      </c>
      <c r="CG179" s="282" t="str">
        <f>IF(AL179&gt;0,AL179,"")</f>
        <v/>
      </c>
      <c r="CH179" s="282" t="str">
        <f>IF(AR179&gt;0,AR179,"")</f>
        <v/>
      </c>
      <c r="CI179" s="282">
        <v>3</v>
      </c>
      <c r="CJ179" s="287" t="s">
        <v>47</v>
      </c>
      <c r="CK179" s="282">
        <v>1</v>
      </c>
      <c r="CL179" s="302">
        <v>42875</v>
      </c>
      <c r="CN179" s="298" t="s">
        <v>182</v>
      </c>
    </row>
    <row r="180" spans="1:92" ht="14.4" hidden="1" x14ac:dyDescent="0.3">
      <c r="A180" s="284">
        <v>506</v>
      </c>
      <c r="C180" s="153">
        <v>1</v>
      </c>
      <c r="D180" s="111">
        <f>IF(C180=1,1,0)</f>
        <v>1</v>
      </c>
      <c r="K180" s="291" t="s">
        <v>181</v>
      </c>
      <c r="L180" s="294">
        <v>1</v>
      </c>
      <c r="M180" s="292">
        <v>42878</v>
      </c>
      <c r="N180">
        <v>7</v>
      </c>
      <c r="O180" s="304">
        <v>0</v>
      </c>
      <c r="S180" s="292">
        <v>42877</v>
      </c>
      <c r="T180">
        <v>10</v>
      </c>
      <c r="U180" s="304">
        <v>0</v>
      </c>
      <c r="Y180" s="292">
        <v>42878</v>
      </c>
      <c r="Z180">
        <v>5</v>
      </c>
      <c r="AA180" s="273">
        <v>0</v>
      </c>
      <c r="AU180" s="141">
        <v>1</v>
      </c>
      <c r="AV180" s="153">
        <f>MAX(F180,L180,R180,X180,AD180,AJ180,AP180)</f>
        <v>1</v>
      </c>
      <c r="AW180" s="153" t="b">
        <f>AU180=AV180</f>
        <v>1</v>
      </c>
      <c r="AX180" s="303">
        <v>2.68</v>
      </c>
      <c r="BD180" s="129">
        <f>67.544*AX180+88.788</f>
        <v>269.80592000000001</v>
      </c>
      <c r="BE180" s="153"/>
      <c r="BF180" s="153"/>
      <c r="BG180" s="153"/>
      <c r="BH180" s="290"/>
      <c r="BI180" s="153"/>
      <c r="BJ180" s="153" t="str">
        <f>IF(AND(ISBLANK(AX180),ISBLANK(BD180)),"NA",IF(ISBLANK(AX180),"h",IF(ISBLANK(BD180),"diam","both")))</f>
        <v>both</v>
      </c>
      <c r="BK180" s="153" t="str">
        <f>IF(AND(ISBLANK(AY180),ISBLANK(BE180)),"NA",IF(ISBLANK(AY180),"h",IF(ISBLANK(BE180),"diam","both")))</f>
        <v>NA</v>
      </c>
      <c r="BL180" s="153" t="str">
        <f>IF(AND(ISBLANK(AZ180),ISBLANK(BF180)),"NA",IF(ISBLANK(AZ180),"h",IF(ISBLANK(BF180),"diam","both")))</f>
        <v>NA</v>
      </c>
      <c r="BM180" s="153" t="str">
        <f>IF(AND(ISBLANK(BA180),ISBLANK(BG180)),"NA",IF(ISBLANK(BA180),"h",IF(ISBLANK(BG180),"diam","both")))</f>
        <v>NA</v>
      </c>
      <c r="BN180" s="153" t="str">
        <f>IF(AND(ISBLANK(BB180),ISBLANK(BH180)),"NA",IF(ISBLANK(BB180),"h",IF(ISBLANK(BH180),"diam","both")))</f>
        <v>NA</v>
      </c>
      <c r="BO180" s="153" t="str">
        <f>IF(ISBLANK(BC180),"NA","diam")</f>
        <v>NA</v>
      </c>
      <c r="BP180" s="153">
        <f>BD180*PI()*((AX180/2)^2)+BE180*PI()*((AY180/2)^2)+BF180*PI()*((AZ180/2)^2)+BG180*PI()*((BA180/2)^2)+BH180*PI()*((BB180/2)^2)+BI180*PI()*((BC180/2)^2)</f>
        <v>1521.987003797529</v>
      </c>
      <c r="BQ180" s="153" t="str">
        <f>IF(AW180=TRUE,"ok","")</f>
        <v>ok</v>
      </c>
      <c r="BS180" s="300">
        <v>0</v>
      </c>
      <c r="BT180" s="289">
        <v>0</v>
      </c>
      <c r="BU180" s="289">
        <v>0</v>
      </c>
      <c r="BV180" s="289">
        <v>0</v>
      </c>
      <c r="BW180" s="289"/>
      <c r="BX180" s="289"/>
      <c r="BY180" s="283">
        <v>23</v>
      </c>
      <c r="BZ180" s="287">
        <v>42878</v>
      </c>
      <c r="CA180" s="287" t="s">
        <v>47</v>
      </c>
      <c r="CB180" s="282" t="str">
        <f>IF(H180&gt;0,H180,"")</f>
        <v/>
      </c>
      <c r="CC180" s="282">
        <f>IF(N180&gt;0,N180,"")</f>
        <v>7</v>
      </c>
      <c r="CD180" s="282">
        <f>IF(T180&gt;0,T180,"")</f>
        <v>10</v>
      </c>
      <c r="CE180" s="282">
        <f>IF(Z180&gt;0,Z180,"")</f>
        <v>5</v>
      </c>
      <c r="CF180" s="282" t="str">
        <f>IF(AF180&gt;0,AF180,"")</f>
        <v/>
      </c>
      <c r="CG180" s="282" t="str">
        <f>IF(AL180&gt;0,AL180,"")</f>
        <v/>
      </c>
      <c r="CH180" s="282" t="str">
        <f>IF(AR180&gt;0,AR180,"")</f>
        <v/>
      </c>
      <c r="CI180" s="282">
        <v>5</v>
      </c>
      <c r="CJ180" s="287" t="s">
        <v>47</v>
      </c>
      <c r="CK180" s="282">
        <v>0</v>
      </c>
      <c r="CM180" s="286" t="s">
        <v>194</v>
      </c>
      <c r="CN180" s="299" t="s">
        <v>182</v>
      </c>
    </row>
    <row r="181" spans="1:92" s="185" customFormat="1" ht="14.4" hidden="1" x14ac:dyDescent="0.3">
      <c r="A181" s="313">
        <v>507</v>
      </c>
      <c r="B181" s="316"/>
      <c r="C181" s="105">
        <v>1</v>
      </c>
      <c r="D181" s="111">
        <f>IF(C181=1,1,0)</f>
        <v>1</v>
      </c>
      <c r="I181" s="197"/>
      <c r="J181" s="313"/>
      <c r="K181" s="315" t="s">
        <v>181</v>
      </c>
      <c r="L181" s="315">
        <v>1</v>
      </c>
      <c r="M181" s="314">
        <v>42870</v>
      </c>
      <c r="N181" s="185">
        <v>12</v>
      </c>
      <c r="O181" s="196">
        <v>0</v>
      </c>
      <c r="P181" s="313"/>
      <c r="S181" s="314">
        <v>42872</v>
      </c>
      <c r="T181" s="185">
        <v>12</v>
      </c>
      <c r="U181" s="196">
        <v>0</v>
      </c>
      <c r="V181" s="313"/>
      <c r="Y181" s="314">
        <v>42873</v>
      </c>
      <c r="Z181" s="185">
        <v>12</v>
      </c>
      <c r="AA181" s="197">
        <v>0</v>
      </c>
      <c r="AB181" s="313"/>
      <c r="AG181" s="197"/>
      <c r="AH181" s="313"/>
      <c r="AN181" s="313"/>
      <c r="AT181" s="313"/>
      <c r="AU181" s="267">
        <v>1</v>
      </c>
      <c r="AV181" s="153">
        <f>MAX(F181,L181,R181,X181,AD181,AJ181,AP181)</f>
        <v>1</v>
      </c>
      <c r="AW181" s="153" t="b">
        <f>AU181=AV181</f>
        <v>1</v>
      </c>
      <c r="AX181" s="312">
        <v>1.75</v>
      </c>
      <c r="BB181" s="114"/>
      <c r="BC181" s="284"/>
      <c r="BD181" s="129">
        <f>67.544*AX181+88.788</f>
        <v>206.99</v>
      </c>
      <c r="BE181" s="105"/>
      <c r="BF181" s="105"/>
      <c r="BG181" s="153"/>
      <c r="BH181" s="311"/>
      <c r="BI181" s="153"/>
      <c r="BJ181" s="153" t="str">
        <f>IF(AND(ISBLANK(AX181),ISBLANK(BD181)),"NA",IF(ISBLANK(AX181),"h",IF(ISBLANK(BD181),"diam","both")))</f>
        <v>both</v>
      </c>
      <c r="BK181" s="153" t="str">
        <f>IF(AND(ISBLANK(AY181),ISBLANK(BE181)),"NA",IF(ISBLANK(AY181),"h",IF(ISBLANK(BE181),"diam","both")))</f>
        <v>NA</v>
      </c>
      <c r="BL181" s="153" t="str">
        <f>IF(AND(ISBLANK(AZ181),ISBLANK(BF181)),"NA",IF(ISBLANK(AZ181),"h",IF(ISBLANK(BF181),"diam","both")))</f>
        <v>NA</v>
      </c>
      <c r="BM181" s="153" t="str">
        <f>IF(AND(ISBLANK(BA181),ISBLANK(BG181)),"NA",IF(ISBLANK(BA181),"h",IF(ISBLANK(BG181),"diam","both")))</f>
        <v>NA</v>
      </c>
      <c r="BN181" s="153" t="str">
        <f>IF(AND(ISBLANK(BB181),ISBLANK(BH181)),"NA",IF(ISBLANK(BB181),"h",IF(ISBLANK(BH181),"diam","both")))</f>
        <v>NA</v>
      </c>
      <c r="BO181" s="153" t="str">
        <f>IF(ISBLANK(BC181),"NA","diam")</f>
        <v>NA</v>
      </c>
      <c r="BP181" s="153">
        <f>BD181*PI()*((AX181/2)^2)+BE181*PI()*((AY181/2)^2)+BF181*PI()*((AZ181/2)^2)+BG181*PI()*((BA181/2)^2)+BH181*PI()*((BB181/2)^2)+BI181*PI()*((BC181/2)^2)</f>
        <v>497.86929539001585</v>
      </c>
      <c r="BQ181" s="153" t="str">
        <f>IF(AW181=TRUE,"ok","")</f>
        <v>ok</v>
      </c>
      <c r="BR181" s="153"/>
      <c r="BS181" s="310">
        <v>0</v>
      </c>
      <c r="BT181" s="309">
        <v>0</v>
      </c>
      <c r="BU181" s="309">
        <v>0</v>
      </c>
      <c r="BV181" s="309">
        <v>0</v>
      </c>
      <c r="BW181" s="309"/>
      <c r="BX181" s="309"/>
      <c r="BY181" s="308">
        <v>18</v>
      </c>
      <c r="BZ181" s="287">
        <v>42873</v>
      </c>
      <c r="CA181" s="287" t="s">
        <v>47</v>
      </c>
      <c r="CB181" s="282" t="str">
        <f>IF(H181&gt;0,H181,"")</f>
        <v/>
      </c>
      <c r="CC181" s="282">
        <f>IF(N181&gt;0,N181,"")</f>
        <v>12</v>
      </c>
      <c r="CD181" s="282">
        <f>IF(T181&gt;0,T181,"")</f>
        <v>12</v>
      </c>
      <c r="CE181" s="282">
        <f>IF(Z181&gt;0,Z181,"")</f>
        <v>12</v>
      </c>
      <c r="CF181" s="282" t="str">
        <f>IF(AF181&gt;0,AF181,"")</f>
        <v/>
      </c>
      <c r="CG181" s="282" t="str">
        <f>IF(AL181&gt;0,AL181,"")</f>
        <v/>
      </c>
      <c r="CH181" s="282" t="str">
        <f>IF(AR181&gt;0,AR181,"")</f>
        <v/>
      </c>
      <c r="CI181" s="282">
        <v>12</v>
      </c>
      <c r="CJ181" s="287" t="s">
        <v>47</v>
      </c>
      <c r="CK181" s="282">
        <v>1</v>
      </c>
      <c r="CL181" s="307">
        <v>42875</v>
      </c>
      <c r="CM181" s="306" t="s">
        <v>194</v>
      </c>
      <c r="CN181" s="305" t="s">
        <v>182</v>
      </c>
    </row>
    <row r="182" spans="1:92" ht="14.4" hidden="1" x14ac:dyDescent="0.3">
      <c r="A182" s="284">
        <v>508</v>
      </c>
      <c r="C182" s="153">
        <v>1</v>
      </c>
      <c r="D182" s="111">
        <f>IF(C182=1,1,0)</f>
        <v>1</v>
      </c>
      <c r="K182" s="291" t="s">
        <v>181</v>
      </c>
      <c r="L182" s="294">
        <v>1</v>
      </c>
      <c r="M182" s="292">
        <v>42878</v>
      </c>
      <c r="N182">
        <v>3</v>
      </c>
      <c r="O182" s="304">
        <v>0</v>
      </c>
      <c r="S182" s="292"/>
      <c r="U182" s="304"/>
      <c r="AU182" s="141">
        <v>1</v>
      </c>
      <c r="AV182" s="153">
        <f>MAX(F182,L182,R182,X182,AD182,AJ182,AP182)</f>
        <v>1</v>
      </c>
      <c r="AW182" s="153" t="b">
        <f>AU182=AV182</f>
        <v>1</v>
      </c>
      <c r="AX182" s="303">
        <v>1.78</v>
      </c>
      <c r="BD182" s="129">
        <f>67.544*AX182+88.788</f>
        <v>209.01632000000001</v>
      </c>
      <c r="BE182" s="153"/>
      <c r="BF182" s="153"/>
      <c r="BG182" s="153"/>
      <c r="BH182" s="290"/>
      <c r="BI182" s="153"/>
      <c r="BJ182" s="153" t="str">
        <f>IF(AND(ISBLANK(AX182),ISBLANK(BD182)),"NA",IF(ISBLANK(AX182),"h",IF(ISBLANK(BD182),"diam","both")))</f>
        <v>both</v>
      </c>
      <c r="BK182" s="153" t="str">
        <f>IF(AND(ISBLANK(AY182),ISBLANK(BE182)),"NA",IF(ISBLANK(AY182),"h",IF(ISBLANK(BE182),"diam","both")))</f>
        <v>NA</v>
      </c>
      <c r="BL182" s="153" t="str">
        <f>IF(AND(ISBLANK(AZ182),ISBLANK(BF182)),"NA",IF(ISBLANK(AZ182),"h",IF(ISBLANK(BF182),"diam","both")))</f>
        <v>NA</v>
      </c>
      <c r="BM182" s="153" t="str">
        <f>IF(AND(ISBLANK(BA182),ISBLANK(BG182)),"NA",IF(ISBLANK(BA182),"h",IF(ISBLANK(BG182),"diam","both")))</f>
        <v>NA</v>
      </c>
      <c r="BN182" s="153" t="str">
        <f>IF(AND(ISBLANK(BB182),ISBLANK(BH182)),"NA",IF(ISBLANK(BB182),"h",IF(ISBLANK(BH182),"diam","both")))</f>
        <v>NA</v>
      </c>
      <c r="BO182" s="153" t="str">
        <f>IF(ISBLANK(BC182),"NA","diam")</f>
        <v>NA</v>
      </c>
      <c r="BP182" s="153">
        <f>BD182*PI()*((AX182/2)^2)+BE182*PI()*((AY182/2)^2)+BF182*PI()*((AZ182/2)^2)+BG182*PI()*((BA182/2)^2)+BH182*PI()*((BB182/2)^2)+BI182*PI()*((BC182/2)^2)</f>
        <v>520.12781964429905</v>
      </c>
      <c r="BQ182" s="153" t="str">
        <f>IF(AW182=TRUE,"ok","")</f>
        <v>ok</v>
      </c>
      <c r="BS182" s="300">
        <v>0</v>
      </c>
      <c r="BT182" s="289">
        <v>0</v>
      </c>
      <c r="BU182" s="289">
        <v>0</v>
      </c>
      <c r="BV182" s="289">
        <v>0</v>
      </c>
      <c r="BW182" s="289"/>
      <c r="BX182" s="289"/>
      <c r="BY182" s="283">
        <v>23</v>
      </c>
      <c r="BZ182" s="287">
        <v>42878</v>
      </c>
      <c r="CA182" s="287" t="s">
        <v>47</v>
      </c>
      <c r="CB182" s="282" t="str">
        <f>IF(H182&gt;0,H182,"")</f>
        <v/>
      </c>
      <c r="CC182" s="282">
        <f>IF(N182&gt;0,N182,"")</f>
        <v>3</v>
      </c>
      <c r="CD182" s="282" t="str">
        <f>IF(T182&gt;0,T182,"")</f>
        <v/>
      </c>
      <c r="CE182" s="282" t="str">
        <f>IF(Z182&gt;0,Z182,"")</f>
        <v/>
      </c>
      <c r="CF182" s="282" t="str">
        <f>IF(AF182&gt;0,AF182,"")</f>
        <v/>
      </c>
      <c r="CG182" s="282" t="str">
        <f>IF(AL182&gt;0,AL182,"")</f>
        <v/>
      </c>
      <c r="CH182" s="282" t="str">
        <f>IF(AR182&gt;0,AR182,"")</f>
        <v/>
      </c>
      <c r="CI182" s="282">
        <v>3</v>
      </c>
      <c r="CJ182" s="287" t="s">
        <v>47</v>
      </c>
      <c r="CK182" s="282">
        <v>1</v>
      </c>
      <c r="CL182" s="302">
        <v>42867</v>
      </c>
      <c r="CM182" s="286" t="s">
        <v>193</v>
      </c>
      <c r="CN182" s="299" t="s">
        <v>182</v>
      </c>
    </row>
    <row r="183" spans="1:92" ht="14.4" hidden="1" x14ac:dyDescent="0.3">
      <c r="A183" s="284">
        <v>509</v>
      </c>
      <c r="B183" s="296" t="s">
        <v>190</v>
      </c>
      <c r="C183" s="153">
        <v>1</v>
      </c>
      <c r="D183" s="111">
        <f>IF(C183=1,1,0)</f>
        <v>1</v>
      </c>
      <c r="E183" s="291"/>
      <c r="K183" s="295" t="s">
        <v>190</v>
      </c>
      <c r="M183" s="292">
        <v>42878</v>
      </c>
      <c r="N183">
        <v>3</v>
      </c>
      <c r="O183" s="273">
        <v>0</v>
      </c>
      <c r="AU183" s="141">
        <v>1</v>
      </c>
      <c r="AV183" s="153">
        <f>MAX(F183,L183,R183,X183,AD183,AJ183,AP183)</f>
        <v>0</v>
      </c>
      <c r="AW183" s="153" t="b">
        <f>AU183=AV183</f>
        <v>0</v>
      </c>
      <c r="AX183" s="295">
        <v>1.78</v>
      </c>
      <c r="BD183" s="129">
        <f>67.544*AX183+88.788</f>
        <v>209.01632000000001</v>
      </c>
      <c r="BE183" s="153"/>
      <c r="BF183" s="153"/>
      <c r="BG183" s="153"/>
      <c r="BH183" s="290"/>
      <c r="BI183" s="153"/>
      <c r="BJ183" s="153" t="str">
        <f>IF(AND(ISBLANK(AX183),ISBLANK(BD183)),"NA",IF(ISBLANK(AX183),"h",IF(ISBLANK(BD183),"diam","both")))</f>
        <v>both</v>
      </c>
      <c r="BK183" s="153" t="str">
        <f>IF(AND(ISBLANK(AY183),ISBLANK(BE183)),"NA",IF(ISBLANK(AY183),"h",IF(ISBLANK(BE183),"diam","both")))</f>
        <v>NA</v>
      </c>
      <c r="BL183" s="153" t="str">
        <f>IF(AND(ISBLANK(AZ183),ISBLANK(BF183)),"NA",IF(ISBLANK(AZ183),"h",IF(ISBLANK(BF183),"diam","both")))</f>
        <v>NA</v>
      </c>
      <c r="BM183" s="153" t="str">
        <f>IF(AND(ISBLANK(BA183),ISBLANK(BG183)),"NA",IF(ISBLANK(BA183),"h",IF(ISBLANK(BG183),"diam","both")))</f>
        <v>NA</v>
      </c>
      <c r="BN183" s="153" t="str">
        <f>IF(AND(ISBLANK(BB183),ISBLANK(BH183)),"NA",IF(ISBLANK(BB183),"h",IF(ISBLANK(BH183),"diam","both")))</f>
        <v>NA</v>
      </c>
      <c r="BO183" s="153" t="str">
        <f>IF(ISBLANK(BC183),"NA","diam")</f>
        <v>NA</v>
      </c>
      <c r="BP183" s="153">
        <f>BD183*PI()*((AX183/2)^2)+BE183*PI()*((AY183/2)^2)+BF183*PI()*((AZ183/2)^2)+BG183*PI()*((BA183/2)^2)+BH183*PI()*((BB183/2)^2)+BI183*PI()*((BC183/2)^2)</f>
        <v>520.12781964429905</v>
      </c>
      <c r="BQ183" s="153" t="s">
        <v>47</v>
      </c>
      <c r="BS183" s="300">
        <v>0</v>
      </c>
      <c r="BT183" s="289">
        <v>0</v>
      </c>
      <c r="BU183" s="289">
        <v>0</v>
      </c>
      <c r="BV183" s="289">
        <v>0</v>
      </c>
      <c r="BW183" s="289"/>
      <c r="BX183" s="289"/>
      <c r="BY183" s="283">
        <v>19</v>
      </c>
      <c r="BZ183" s="287">
        <v>42874</v>
      </c>
      <c r="CA183" s="287" t="s">
        <v>47</v>
      </c>
      <c r="CB183" s="282" t="str">
        <f>IF(H183&gt;0,H183,"")</f>
        <v/>
      </c>
      <c r="CC183" s="282">
        <f>IF(N183&gt;0,N183,"")</f>
        <v>3</v>
      </c>
      <c r="CD183" s="282" t="str">
        <f>IF(T183&gt;0,T183,"")</f>
        <v/>
      </c>
      <c r="CE183" s="282" t="str">
        <f>IF(Z183&gt;0,Z183,"")</f>
        <v/>
      </c>
      <c r="CF183" s="282" t="str">
        <f>IF(AF183&gt;0,AF183,"")</f>
        <v/>
      </c>
      <c r="CG183" s="282" t="str">
        <f>IF(AL183&gt;0,AL183,"")</f>
        <v/>
      </c>
      <c r="CH183" s="282" t="str">
        <f>IF(AR183&gt;0,AR183,"")</f>
        <v/>
      </c>
      <c r="CI183" s="282">
        <v>3</v>
      </c>
      <c r="CJ183" s="287" t="s">
        <v>47</v>
      </c>
      <c r="CK183" s="282">
        <v>1</v>
      </c>
      <c r="CL183" s="302">
        <v>42867</v>
      </c>
      <c r="CM183" s="286" t="s">
        <v>192</v>
      </c>
      <c r="CN183" s="299" t="s">
        <v>182</v>
      </c>
    </row>
    <row r="184" spans="1:92" ht="14.4" hidden="1" x14ac:dyDescent="0.3">
      <c r="A184" s="284">
        <v>510</v>
      </c>
      <c r="B184" s="296" t="s">
        <v>181</v>
      </c>
      <c r="C184" s="153">
        <v>1</v>
      </c>
      <c r="D184" s="111">
        <f>IF(C184=1,1,0)</f>
        <v>1</v>
      </c>
      <c r="E184" s="291"/>
      <c r="F184" s="114"/>
      <c r="G184" s="114"/>
      <c r="H184" s="114"/>
      <c r="I184" s="122"/>
      <c r="L184" s="114"/>
      <c r="M184" s="114"/>
      <c r="N184" s="114"/>
      <c r="O184" s="122"/>
      <c r="R184" s="114"/>
      <c r="S184" s="234">
        <v>42876</v>
      </c>
      <c r="T184" s="114">
        <v>2</v>
      </c>
      <c r="U184" s="122">
        <v>0</v>
      </c>
      <c r="W184" s="291"/>
      <c r="X184" s="114"/>
      <c r="Y184" s="234">
        <v>42878</v>
      </c>
      <c r="Z184" s="114">
        <v>2</v>
      </c>
      <c r="AA184" s="122">
        <v>0</v>
      </c>
      <c r="AD184" s="114"/>
      <c r="AE184" s="234">
        <v>42877</v>
      </c>
      <c r="AF184" s="114">
        <v>2</v>
      </c>
      <c r="AG184" s="122">
        <v>0</v>
      </c>
      <c r="AJ184" s="114"/>
      <c r="AK184" s="234">
        <v>42877</v>
      </c>
      <c r="AL184" s="114">
        <v>2</v>
      </c>
      <c r="AM184" s="114">
        <v>2</v>
      </c>
      <c r="AP184" s="114"/>
      <c r="AQ184" s="114"/>
      <c r="AR184" s="114">
        <v>2</v>
      </c>
      <c r="AS184" s="114">
        <v>2</v>
      </c>
      <c r="AT184" s="284">
        <v>0</v>
      </c>
      <c r="AU184" s="141">
        <v>1</v>
      </c>
      <c r="AV184" s="153">
        <f>MAX(F184,L184,R184,X184,AD184,AJ184,AP184)</f>
        <v>0</v>
      </c>
      <c r="AW184" s="153" t="b">
        <f>AU184=AV184</f>
        <v>0</v>
      </c>
      <c r="AX184" s="291">
        <v>1.67</v>
      </c>
      <c r="BD184" s="153">
        <v>180</v>
      </c>
      <c r="BE184" s="153"/>
      <c r="BF184" s="153"/>
      <c r="BG184" s="153"/>
      <c r="BH184" s="290"/>
      <c r="BI184" s="153"/>
      <c r="BJ184" s="153" t="str">
        <f>IF(AND(ISBLANK(AX184),ISBLANK(BD184)),"NA",IF(ISBLANK(AX184),"h",IF(ISBLANK(BD184),"diam","both")))</f>
        <v>both</v>
      </c>
      <c r="BK184" s="153" t="str">
        <f>IF(AND(ISBLANK(AY184),ISBLANK(BE184)),"NA",IF(ISBLANK(AY184),"h",IF(ISBLANK(BE184),"diam","both")))</f>
        <v>NA</v>
      </c>
      <c r="BL184" s="153" t="str">
        <f>IF(AND(ISBLANK(AZ184),ISBLANK(BF184)),"NA",IF(ISBLANK(AZ184),"h",IF(ISBLANK(BF184),"diam","both")))</f>
        <v>NA</v>
      </c>
      <c r="BM184" s="153" t="str">
        <f>IF(AND(ISBLANK(BA184),ISBLANK(BG184)),"NA",IF(ISBLANK(BA184),"h",IF(ISBLANK(BG184),"diam","both")))</f>
        <v>NA</v>
      </c>
      <c r="BN184" s="153" t="str">
        <f>IF(AND(ISBLANK(BB184),ISBLANK(BH184)),"NA",IF(ISBLANK(BB184),"h",IF(ISBLANK(BH184),"diam","both")))</f>
        <v>NA</v>
      </c>
      <c r="BO184" s="153" t="str">
        <f>IF(ISBLANK(BC184),"NA","diam")</f>
        <v>NA</v>
      </c>
      <c r="BP184" s="153">
        <f>BD184*PI()*((AX184/2)^2)+BE184*PI()*((AY184/2)^2)+BF184*PI()*((AZ184/2)^2)+BG184*PI()*((BA184/2)^2)+BH184*PI()*((BB184/2)^2)+BI184*PI()*((BC184/2)^2)</f>
        <v>394.27144882184581</v>
      </c>
      <c r="BQ184" s="153" t="s">
        <v>47</v>
      </c>
      <c r="BS184" s="114">
        <v>1</v>
      </c>
      <c r="BT184" s="153">
        <f>'[1]2017_seeds_Ali'!C10</f>
        <v>1</v>
      </c>
      <c r="BU184" s="153">
        <f>'[1]2017_seeds_Ali'!D10</f>
        <v>7</v>
      </c>
      <c r="BV184" s="153">
        <f>'[1]2017_seeds_Ali'!E10</f>
        <v>5</v>
      </c>
      <c r="BY184" s="283">
        <v>22</v>
      </c>
      <c r="BZ184" s="287">
        <v>42877</v>
      </c>
      <c r="CA184" s="287" t="s">
        <v>47</v>
      </c>
      <c r="CB184" s="282" t="str">
        <f>IF(H184&gt;0,H184,"")</f>
        <v/>
      </c>
      <c r="CC184" s="282" t="str">
        <f>IF(N184&gt;0,N184,"")</f>
        <v/>
      </c>
      <c r="CD184" s="282">
        <f>IF(T184&gt;0,T184,"")</f>
        <v>2</v>
      </c>
      <c r="CE184" s="282">
        <f>IF(Z184&gt;0,Z184,"")</f>
        <v>2</v>
      </c>
      <c r="CF184" s="282">
        <f>IF(AF184&gt;0,AF184,"")</f>
        <v>2</v>
      </c>
      <c r="CG184" s="282">
        <f>IF(AL184&gt;0,AL184,"")</f>
        <v>2</v>
      </c>
      <c r="CH184" s="282">
        <f>IF(AR184&gt;0,AR184,"")</f>
        <v>2</v>
      </c>
      <c r="CI184" s="282">
        <v>2</v>
      </c>
      <c r="CJ184" s="287" t="s">
        <v>47</v>
      </c>
      <c r="CK184" s="282">
        <v>0</v>
      </c>
    </row>
    <row r="185" spans="1:92" ht="14.4" hidden="1" x14ac:dyDescent="0.3">
      <c r="A185" s="284">
        <v>511</v>
      </c>
      <c r="C185" s="153">
        <v>1</v>
      </c>
      <c r="D185" s="111">
        <f>IF(C185=1,1,0)</f>
        <v>1</v>
      </c>
      <c r="F185" s="114"/>
      <c r="G185" s="114"/>
      <c r="H185" s="114"/>
      <c r="I185" s="122"/>
      <c r="L185" s="114"/>
      <c r="M185" s="114"/>
      <c r="N185" s="114"/>
      <c r="O185" s="122"/>
      <c r="R185" s="114"/>
      <c r="S185" s="234">
        <v>42880</v>
      </c>
      <c r="T185" s="114">
        <v>5</v>
      </c>
      <c r="U185" s="122">
        <v>0</v>
      </c>
      <c r="W185" s="291" t="s">
        <v>191</v>
      </c>
      <c r="X185" s="291"/>
      <c r="Y185" s="114"/>
      <c r="Z185" s="114"/>
      <c r="AA185" s="122"/>
      <c r="AD185" s="114"/>
      <c r="AE185" s="114"/>
      <c r="AF185" s="114"/>
      <c r="AG185" s="122"/>
      <c r="AJ185" s="114"/>
      <c r="AK185" s="114"/>
      <c r="AL185" s="114"/>
      <c r="AM185" s="114"/>
      <c r="AP185" s="114"/>
      <c r="AQ185" s="114"/>
      <c r="AR185" s="114"/>
      <c r="AS185" s="114"/>
      <c r="AU185" s="141">
        <v>1</v>
      </c>
      <c r="AV185" s="153">
        <f>MAX(F185,L185,R185,X185,AD185,AJ185,AP185)</f>
        <v>0</v>
      </c>
      <c r="AW185" s="153" t="b">
        <f>AU185=AV185</f>
        <v>0</v>
      </c>
      <c r="AX185" s="291">
        <v>2</v>
      </c>
      <c r="BD185" s="129">
        <f>67.544*AX185+88.788</f>
        <v>223.87599999999998</v>
      </c>
      <c r="BE185" s="153"/>
      <c r="BF185" s="153"/>
      <c r="BG185" s="153"/>
      <c r="BH185" s="290"/>
      <c r="BI185" s="153"/>
      <c r="BJ185" s="153" t="str">
        <f>IF(AND(ISBLANK(AX185),ISBLANK(BD185)),"NA",IF(ISBLANK(AX185),"h",IF(ISBLANK(BD185),"diam","both")))</f>
        <v>both</v>
      </c>
      <c r="BK185" s="153" t="str">
        <f>IF(AND(ISBLANK(AY185),ISBLANK(BE185)),"NA",IF(ISBLANK(AY185),"h",IF(ISBLANK(BE185),"diam","both")))</f>
        <v>NA</v>
      </c>
      <c r="BL185" s="153" t="str">
        <f>IF(AND(ISBLANK(AZ185),ISBLANK(BF185)),"NA",IF(ISBLANK(AZ185),"h",IF(ISBLANK(BF185),"diam","both")))</f>
        <v>NA</v>
      </c>
      <c r="BM185" s="153" t="str">
        <f>IF(AND(ISBLANK(BA185),ISBLANK(BG185)),"NA",IF(ISBLANK(BA185),"h",IF(ISBLANK(BG185),"diam","both")))</f>
        <v>NA</v>
      </c>
      <c r="BN185" s="153" t="str">
        <f>IF(AND(ISBLANK(BB185),ISBLANK(BH185)),"NA",IF(ISBLANK(BB185),"h",IF(ISBLANK(BH185),"diam","both")))</f>
        <v>NA</v>
      </c>
      <c r="BO185" s="153" t="str">
        <f>IF(ISBLANK(BC185),"NA","diam")</f>
        <v>NA</v>
      </c>
      <c r="BP185" s="153">
        <f>BD185*PI()*((AX185/2)^2)+BE185*PI()*((AY185/2)^2)+BF185*PI()*((AZ185/2)^2)+BG185*PI()*((BA185/2)^2)+BH185*PI()*((BB185/2)^2)+BI185*PI()*((BC185/2)^2)</f>
        <v>703.3271969150685</v>
      </c>
      <c r="BQ185" s="153" t="s">
        <v>47</v>
      </c>
      <c r="BS185" s="114">
        <v>0</v>
      </c>
      <c r="BT185" s="289">
        <v>0</v>
      </c>
      <c r="BU185" s="289">
        <v>0</v>
      </c>
      <c r="BV185" s="289">
        <v>0</v>
      </c>
      <c r="BY185" s="283">
        <v>19</v>
      </c>
      <c r="BZ185" s="287">
        <v>42874</v>
      </c>
      <c r="CA185" s="287" t="s">
        <v>47</v>
      </c>
      <c r="CB185" s="282" t="str">
        <f>IF(H185&gt;0,H185,"")</f>
        <v/>
      </c>
      <c r="CC185" s="282" t="str">
        <f>IF(N185&gt;0,N185,"")</f>
        <v/>
      </c>
      <c r="CD185" s="282">
        <f>IF(T185&gt;0,T185,"")</f>
        <v>5</v>
      </c>
      <c r="CE185" s="282" t="str">
        <f>IF(Z185&gt;0,Z185,"")</f>
        <v/>
      </c>
      <c r="CF185" s="282" t="str">
        <f>IF(AF185&gt;0,AF185,"")</f>
        <v/>
      </c>
      <c r="CG185" s="282" t="str">
        <f>IF(AL185&gt;0,AL185,"")</f>
        <v/>
      </c>
      <c r="CH185" s="282" t="str">
        <f>IF(AR185&gt;0,AR185,"")</f>
        <v/>
      </c>
      <c r="CI185" s="282">
        <v>5</v>
      </c>
      <c r="CJ185" s="287" t="s">
        <v>47</v>
      </c>
      <c r="CK185" s="282">
        <v>0</v>
      </c>
      <c r="CN185" s="298" t="s">
        <v>182</v>
      </c>
    </row>
    <row r="186" spans="1:92" ht="14.4" hidden="1" x14ac:dyDescent="0.3">
      <c r="A186" s="284">
        <v>512</v>
      </c>
      <c r="B186" s="296" t="s">
        <v>190</v>
      </c>
      <c r="C186" s="153">
        <v>1</v>
      </c>
      <c r="D186" s="111">
        <f>IF(C186=1,1,0)</f>
        <v>1</v>
      </c>
      <c r="E186" s="291"/>
      <c r="Q186" s="303" t="s">
        <v>181</v>
      </c>
      <c r="R186">
        <v>2</v>
      </c>
      <c r="S186" s="292">
        <v>42871</v>
      </c>
      <c r="T186">
        <v>5</v>
      </c>
      <c r="U186" s="273">
        <v>0</v>
      </c>
      <c r="Y186" s="292">
        <v>42872</v>
      </c>
      <c r="Z186">
        <v>6</v>
      </c>
      <c r="AA186" s="273">
        <v>0</v>
      </c>
      <c r="AU186" s="141">
        <v>1</v>
      </c>
      <c r="AV186" s="153">
        <f>MAX(F186,L186,R186,X186,AD186,AJ186,AP186)</f>
        <v>2</v>
      </c>
      <c r="AW186" s="153" t="b">
        <f>AU186=AV186</f>
        <v>0</v>
      </c>
      <c r="AX186" s="295">
        <v>2.16</v>
      </c>
      <c r="AY186" s="289">
        <v>2.16</v>
      </c>
      <c r="BD186" s="129">
        <f>67.544*AX186+88.788</f>
        <v>234.68304000000001</v>
      </c>
      <c r="BE186" s="129">
        <f>67.544*AY186+88.788</f>
        <v>234.68304000000001</v>
      </c>
      <c r="BF186" s="153"/>
      <c r="BG186" s="153"/>
      <c r="BH186" s="290"/>
      <c r="BI186" s="153"/>
      <c r="BJ186" s="153" t="str">
        <f>IF(AND(ISBLANK(AX186),ISBLANK(BD186)),"NA",IF(ISBLANK(AX186),"h",IF(ISBLANK(BD186),"diam","both")))</f>
        <v>both</v>
      </c>
      <c r="BK186" s="153" t="str">
        <f>IF(AND(ISBLANK(AY186),ISBLANK(BE186)),"NA",IF(ISBLANK(AY186),"h",IF(ISBLANK(BE186),"diam","both")))</f>
        <v>both</v>
      </c>
      <c r="BL186" s="153" t="str">
        <f>IF(AND(ISBLANK(AZ186),ISBLANK(BF186)),"NA",IF(ISBLANK(AZ186),"h",IF(ISBLANK(BF186),"diam","both")))</f>
        <v>NA</v>
      </c>
      <c r="BM186" s="153" t="str">
        <f>IF(AND(ISBLANK(BA186),ISBLANK(BG186)),"NA",IF(ISBLANK(BA186),"h",IF(ISBLANK(BG186),"diam","both")))</f>
        <v>NA</v>
      </c>
      <c r="BN186" s="153" t="str">
        <f>IF(AND(ISBLANK(BB186),ISBLANK(BH186)),"NA",IF(ISBLANK(BB186),"h",IF(ISBLANK(BH186),"diam","both")))</f>
        <v>NA</v>
      </c>
      <c r="BO186" s="153" t="str">
        <f>IF(ISBLANK(BC186),"NA","diam")</f>
        <v>NA</v>
      </c>
      <c r="BP186" s="153">
        <f>BD186*PI()*((AX186/2)^2)+BE186*PI()*((AY186/2)^2)+BF186*PI()*((AZ186/2)^2)+BG186*PI()*((BA186/2)^2)+BH186*PI()*((BB186/2)^2)+BI186*PI()*((BC186/2)^2)</f>
        <v>1719.9233183599399</v>
      </c>
      <c r="BQ186" s="153" t="s">
        <v>77</v>
      </c>
      <c r="BR186" s="153" t="s">
        <v>189</v>
      </c>
      <c r="BS186" s="300">
        <v>0</v>
      </c>
      <c r="BT186" s="289">
        <v>0</v>
      </c>
      <c r="BU186" s="289">
        <v>0</v>
      </c>
      <c r="BV186" s="289">
        <v>0</v>
      </c>
      <c r="BW186" s="289"/>
      <c r="BX186" s="289"/>
      <c r="BY186" s="283">
        <v>17</v>
      </c>
      <c r="BZ186" s="287">
        <v>42872</v>
      </c>
      <c r="CA186" s="287" t="s">
        <v>47</v>
      </c>
      <c r="CB186" s="282" t="str">
        <f>IF(H186&gt;0,H186,"")</f>
        <v/>
      </c>
      <c r="CC186" s="282" t="str">
        <f>IF(N186&gt;0,N186,"")</f>
        <v/>
      </c>
      <c r="CD186" s="282">
        <f>IF(T186&gt;0,T186,"")</f>
        <v>5</v>
      </c>
      <c r="CE186" s="282">
        <f>IF(Z186&gt;0,Z186,"")</f>
        <v>6</v>
      </c>
      <c r="CF186" s="282" t="str">
        <f>IF(AF186&gt;0,AF186,"")</f>
        <v/>
      </c>
      <c r="CG186" s="282" t="str">
        <f>IF(AL186&gt;0,AL186,"")</f>
        <v/>
      </c>
      <c r="CH186" s="282" t="str">
        <f>IF(AR186&gt;0,AR186,"")</f>
        <v/>
      </c>
      <c r="CI186" s="282">
        <v>6</v>
      </c>
      <c r="CJ186" s="287" t="s">
        <v>47</v>
      </c>
      <c r="CK186" s="282">
        <v>1</v>
      </c>
      <c r="CL186" s="302">
        <v>42875</v>
      </c>
      <c r="CM186" s="286" t="s">
        <v>188</v>
      </c>
      <c r="CN186" s="299" t="s">
        <v>182</v>
      </c>
    </row>
    <row r="187" spans="1:92" ht="14.4" hidden="1" x14ac:dyDescent="0.3">
      <c r="A187" s="284">
        <v>513</v>
      </c>
      <c r="B187" s="285" t="s">
        <v>181</v>
      </c>
      <c r="C187" s="153">
        <v>1</v>
      </c>
      <c r="D187" s="111">
        <f>IF(C187=1,1,0)</f>
        <v>1</v>
      </c>
      <c r="Q187" s="291" t="s">
        <v>181</v>
      </c>
      <c r="S187" s="292">
        <v>42872</v>
      </c>
      <c r="T187">
        <v>6</v>
      </c>
      <c r="U187" s="273">
        <v>0</v>
      </c>
      <c r="Y187" s="292">
        <v>42875</v>
      </c>
      <c r="Z187">
        <v>6</v>
      </c>
      <c r="AA187" s="273">
        <v>0</v>
      </c>
      <c r="AU187" s="141">
        <v>1</v>
      </c>
      <c r="AV187" s="153">
        <f>MAX(F187,L187,R187,X187,AD187,AJ187,AP187)</f>
        <v>0</v>
      </c>
      <c r="AW187" s="153" t="b">
        <f>AU187=AV187</f>
        <v>0</v>
      </c>
      <c r="AX187" s="291">
        <v>1.94</v>
      </c>
      <c r="BD187" s="129">
        <f>67.544*AX187+88.788</f>
        <v>219.82335999999998</v>
      </c>
      <c r="BE187" s="153"/>
      <c r="BF187" s="153"/>
      <c r="BG187" s="153"/>
      <c r="BH187" s="290"/>
      <c r="BI187" s="153"/>
      <c r="BJ187" s="153" t="str">
        <f>IF(AND(ISBLANK(AX187),ISBLANK(BD187)),"NA",IF(ISBLANK(AX187),"h",IF(ISBLANK(BD187),"diam","both")))</f>
        <v>both</v>
      </c>
      <c r="BK187" s="153" t="str">
        <f>IF(AND(ISBLANK(AY187),ISBLANK(BE187)),"NA",IF(ISBLANK(AY187),"h",IF(ISBLANK(BE187),"diam","both")))</f>
        <v>NA</v>
      </c>
      <c r="BL187" s="153" t="str">
        <f>IF(AND(ISBLANK(AZ187),ISBLANK(BF187)),"NA",IF(ISBLANK(AZ187),"h",IF(ISBLANK(BF187),"diam","both")))</f>
        <v>NA</v>
      </c>
      <c r="BM187" s="153" t="str">
        <f>IF(AND(ISBLANK(BA187),ISBLANK(BG187)),"NA",IF(ISBLANK(BA187),"h",IF(ISBLANK(BG187),"diam","both")))</f>
        <v>NA</v>
      </c>
      <c r="BN187" s="153" t="str">
        <f>IF(AND(ISBLANK(BB187),ISBLANK(BH187)),"NA",IF(ISBLANK(BB187),"h",IF(ISBLANK(BH187),"diam","both")))</f>
        <v>NA</v>
      </c>
      <c r="BO187" s="153" t="str">
        <f>IF(ISBLANK(BC187),"NA","diam")</f>
        <v>NA</v>
      </c>
      <c r="BP187" s="153">
        <f>BD187*PI()*((AX187/2)^2)+BE187*PI()*((AY187/2)^2)+BF187*PI()*((AZ187/2)^2)+BG187*PI()*((BA187/2)^2)+BH187*PI()*((BB187/2)^2)+BI187*PI()*((BC187/2)^2)</f>
        <v>649.78126159919589</v>
      </c>
      <c r="BQ187" s="153" t="s">
        <v>47</v>
      </c>
      <c r="BS187" s="114">
        <v>0</v>
      </c>
      <c r="BT187" s="289">
        <v>0</v>
      </c>
      <c r="BU187" s="289">
        <v>0</v>
      </c>
      <c r="BV187" s="289">
        <v>0</v>
      </c>
      <c r="BY187" s="283">
        <v>17</v>
      </c>
      <c r="BZ187" s="287">
        <v>42872</v>
      </c>
      <c r="CA187" s="287" t="s">
        <v>47</v>
      </c>
      <c r="CB187" s="282" t="str">
        <f>IF(H187&gt;0,H187,"")</f>
        <v/>
      </c>
      <c r="CC187" s="282" t="str">
        <f>IF(N187&gt;0,N187,"")</f>
        <v/>
      </c>
      <c r="CD187" s="282">
        <f>IF(T187&gt;0,T187,"")</f>
        <v>6</v>
      </c>
      <c r="CE187" s="282">
        <f>IF(Z187&gt;0,Z187,"")</f>
        <v>6</v>
      </c>
      <c r="CF187" s="282" t="str">
        <f>IF(AF187&gt;0,AF187,"")</f>
        <v/>
      </c>
      <c r="CG187" s="282" t="str">
        <f>IF(AL187&gt;0,AL187,"")</f>
        <v/>
      </c>
      <c r="CH187" s="282" t="str">
        <f>IF(AR187&gt;0,AR187,"")</f>
        <v/>
      </c>
      <c r="CI187" s="282">
        <v>6</v>
      </c>
      <c r="CJ187" s="287" t="s">
        <v>47</v>
      </c>
      <c r="CK187" s="282">
        <v>1</v>
      </c>
      <c r="CL187" s="302">
        <v>42875</v>
      </c>
      <c r="CM187" s="286" t="s">
        <v>187</v>
      </c>
      <c r="CN187" s="298" t="s">
        <v>186</v>
      </c>
    </row>
    <row r="188" spans="1:92" ht="14.4" hidden="1" x14ac:dyDescent="0.3">
      <c r="A188" s="284">
        <v>514</v>
      </c>
      <c r="B188" s="285" t="s">
        <v>181</v>
      </c>
      <c r="C188" s="153">
        <v>1</v>
      </c>
      <c r="D188" s="111">
        <f>IF(C188=1,1,0)</f>
        <v>1</v>
      </c>
      <c r="F188" s="114"/>
      <c r="G188" s="114"/>
      <c r="H188" s="114"/>
      <c r="I188" s="122"/>
      <c r="L188" s="114"/>
      <c r="M188" s="114"/>
      <c r="N188" s="114"/>
      <c r="O188" s="122"/>
      <c r="R188" s="114"/>
      <c r="S188" s="114"/>
      <c r="T188" s="114"/>
      <c r="U188" s="122"/>
      <c r="W188" s="291" t="s">
        <v>181</v>
      </c>
      <c r="X188" s="114"/>
      <c r="Y188" s="234">
        <v>42875</v>
      </c>
      <c r="Z188" s="114">
        <v>1</v>
      </c>
      <c r="AA188" s="122">
        <v>0</v>
      </c>
      <c r="AC188" s="291" t="s">
        <v>185</v>
      </c>
      <c r="AD188" s="114"/>
      <c r="AE188" s="114"/>
      <c r="AF188" s="114"/>
      <c r="AG188" s="122"/>
      <c r="AI188" s="291" t="s">
        <v>185</v>
      </c>
      <c r="AJ188" s="114"/>
      <c r="AK188" s="114"/>
      <c r="AL188" s="114"/>
      <c r="AM188" s="114"/>
      <c r="AP188" s="114"/>
      <c r="AQ188" s="114"/>
      <c r="AR188" s="114"/>
      <c r="AS188" s="114"/>
      <c r="AU188" s="141">
        <v>1</v>
      </c>
      <c r="AV188" s="153">
        <f>MAX(F188,L188,R188,X188,AD188,AJ188,AP188)</f>
        <v>0</v>
      </c>
      <c r="AW188" s="153" t="b">
        <f>AU188=AV188</f>
        <v>0</v>
      </c>
      <c r="AX188" s="291">
        <v>1.69</v>
      </c>
      <c r="BD188" s="129">
        <f>67.544*AX188+88.788</f>
        <v>202.93735999999998</v>
      </c>
      <c r="BE188" s="153"/>
      <c r="BF188" s="153"/>
      <c r="BG188" s="153"/>
      <c r="BH188" s="290"/>
      <c r="BI188" s="153"/>
      <c r="BJ188" s="153" t="str">
        <f>IF(AND(ISBLANK(AX188),ISBLANK(BD188)),"NA",IF(ISBLANK(AX188),"h",IF(ISBLANK(BD188),"diam","both")))</f>
        <v>both</v>
      </c>
      <c r="BK188" s="153" t="str">
        <f>IF(AND(ISBLANK(AY188),ISBLANK(BE188)),"NA",IF(ISBLANK(AY188),"h",IF(ISBLANK(BE188),"diam","both")))</f>
        <v>NA</v>
      </c>
      <c r="BL188" s="153" t="str">
        <f>IF(AND(ISBLANK(AZ188),ISBLANK(BF188)),"NA",IF(ISBLANK(AZ188),"h",IF(ISBLANK(BF188),"diam","both")))</f>
        <v>NA</v>
      </c>
      <c r="BM188" s="153" t="str">
        <f>IF(AND(ISBLANK(BA188),ISBLANK(BG188)),"NA",IF(ISBLANK(BA188),"h",IF(ISBLANK(BG188),"diam","both")))</f>
        <v>NA</v>
      </c>
      <c r="BN188" s="153" t="str">
        <f>IF(AND(ISBLANK(BB188),ISBLANK(BH188)),"NA",IF(ISBLANK(BB188),"h",IF(ISBLANK(BH188),"diam","both")))</f>
        <v>NA</v>
      </c>
      <c r="BO188" s="153" t="str">
        <f>IF(ISBLANK(BC188),"NA","diam")</f>
        <v>NA</v>
      </c>
      <c r="BP188" s="153">
        <f>BD188*PI()*((AX188/2)^2)+BE188*PI()*((AY188/2)^2)+BF188*PI()*((AZ188/2)^2)+BG188*PI()*((BA188/2)^2)+BH188*PI()*((BB188/2)^2)+BI188*PI()*((BC188/2)^2)</f>
        <v>455.22415345382649</v>
      </c>
      <c r="BQ188" s="153" t="s">
        <v>47</v>
      </c>
      <c r="BS188" s="114">
        <v>0</v>
      </c>
      <c r="BT188" s="289">
        <v>0</v>
      </c>
      <c r="BU188" s="289">
        <v>0</v>
      </c>
      <c r="BV188" s="289">
        <v>0</v>
      </c>
      <c r="BY188" s="283">
        <v>20</v>
      </c>
      <c r="BZ188" s="287">
        <v>42875</v>
      </c>
      <c r="CA188" s="287" t="s">
        <v>47</v>
      </c>
      <c r="CB188" s="282" t="str">
        <f>IF(H188&gt;0,H188,"")</f>
        <v/>
      </c>
      <c r="CC188" s="282" t="str">
        <f>IF(N188&gt;0,N188,"")</f>
        <v/>
      </c>
      <c r="CD188" s="282" t="str">
        <f>IF(T188&gt;0,T188,"")</f>
        <v/>
      </c>
      <c r="CE188" s="282">
        <f>IF(Z188&gt;0,Z188,"")</f>
        <v>1</v>
      </c>
      <c r="CF188" s="282" t="str">
        <f>IF(AF188&gt;0,AF188,"")</f>
        <v/>
      </c>
      <c r="CG188" s="282" t="str">
        <f>IF(AL188&gt;0,AL188,"")</f>
        <v/>
      </c>
      <c r="CH188" s="282" t="str">
        <f>IF(AR188&gt;0,AR188,"")</f>
        <v/>
      </c>
      <c r="CI188" s="282">
        <v>1</v>
      </c>
      <c r="CJ188" s="287" t="s">
        <v>47</v>
      </c>
      <c r="CK188" s="282">
        <v>0</v>
      </c>
      <c r="CM188" s="286" t="s">
        <v>184</v>
      </c>
      <c r="CN188" s="298" t="s">
        <v>183</v>
      </c>
    </row>
    <row r="189" spans="1:92" ht="14.4" hidden="1" x14ac:dyDescent="0.3">
      <c r="A189" s="284">
        <v>515</v>
      </c>
      <c r="B189" s="296" t="s">
        <v>181</v>
      </c>
      <c r="C189" s="153">
        <v>1</v>
      </c>
      <c r="D189" s="111">
        <f>IF(C189=1,1,0)</f>
        <v>1</v>
      </c>
      <c r="E189" s="291"/>
      <c r="F189" s="114"/>
      <c r="G189" s="114"/>
      <c r="H189" s="114"/>
      <c r="I189" s="122"/>
      <c r="L189" s="114"/>
      <c r="M189" s="114"/>
      <c r="N189" s="114"/>
      <c r="O189" s="122"/>
      <c r="R189" s="114"/>
      <c r="S189" s="114"/>
      <c r="T189" s="114"/>
      <c r="U189" s="122"/>
      <c r="X189" s="114"/>
      <c r="Y189" s="114"/>
      <c r="Z189" s="114"/>
      <c r="AA189" s="122"/>
      <c r="AC189" s="291" t="s">
        <v>181</v>
      </c>
      <c r="AD189" s="114">
        <v>1</v>
      </c>
      <c r="AE189" s="234">
        <v>42875</v>
      </c>
      <c r="AF189" s="114">
        <v>6</v>
      </c>
      <c r="AG189" s="122">
        <v>1</v>
      </c>
      <c r="AH189" s="284">
        <v>5</v>
      </c>
      <c r="AJ189" s="114"/>
      <c r="AK189" s="114"/>
      <c r="AL189" s="114">
        <v>6</v>
      </c>
      <c r="AM189" s="114">
        <v>4</v>
      </c>
      <c r="AN189" s="284">
        <v>1</v>
      </c>
      <c r="AP189" s="114"/>
      <c r="AQ189" s="114"/>
      <c r="AR189" s="114">
        <v>6</v>
      </c>
      <c r="AS189" s="114">
        <v>6</v>
      </c>
      <c r="AT189" s="284">
        <v>0</v>
      </c>
      <c r="AU189" s="301">
        <v>1</v>
      </c>
      <c r="AV189" s="153">
        <f>MAX(F189,L189,R189,X189,AD189,AJ189,AP189)</f>
        <v>1</v>
      </c>
      <c r="AW189" s="153" t="b">
        <f>AU189=AV189</f>
        <v>1</v>
      </c>
      <c r="AX189" s="295">
        <v>2.2599999999999998</v>
      </c>
      <c r="BD189" s="129">
        <f>67.544*AX189+88.788</f>
        <v>241.43743999999998</v>
      </c>
      <c r="BE189" s="153"/>
      <c r="BF189" s="153"/>
      <c r="BG189" s="153"/>
      <c r="BH189" s="290"/>
      <c r="BI189" s="153"/>
      <c r="BJ189" s="153" t="str">
        <f>IF(AND(ISBLANK(AX189),ISBLANK(BD189)),"NA",IF(ISBLANK(AX189),"h",IF(ISBLANK(BD189),"diam","both")))</f>
        <v>both</v>
      </c>
      <c r="BK189" s="153" t="str">
        <f>IF(AND(ISBLANK(AY189),ISBLANK(BE189)),"NA",IF(ISBLANK(AY189),"h",IF(ISBLANK(BE189),"diam","both")))</f>
        <v>NA</v>
      </c>
      <c r="BL189" s="153" t="str">
        <f>IF(AND(ISBLANK(AZ189),ISBLANK(BF189)),"NA",IF(ISBLANK(AZ189),"h",IF(ISBLANK(BF189),"diam","both")))</f>
        <v>NA</v>
      </c>
      <c r="BM189" s="153" t="str">
        <f>IF(AND(ISBLANK(BA189),ISBLANK(BG189)),"NA",IF(ISBLANK(BA189),"h",IF(ISBLANK(BG189),"diam","both")))</f>
        <v>NA</v>
      </c>
      <c r="BN189" s="153" t="str">
        <f>IF(AND(ISBLANK(BB189),ISBLANK(BH189)),"NA",IF(ISBLANK(BB189),"h",IF(ISBLANK(BH189),"diam","both")))</f>
        <v>NA</v>
      </c>
      <c r="BO189" s="153" t="str">
        <f>IF(ISBLANK(BC189),"NA","diam")</f>
        <v>NA</v>
      </c>
      <c r="BP189" s="153">
        <f>BD189*PI()*((AX189/2)^2)+BE189*PI()*((AY189/2)^2)+BF189*PI()*((AZ189/2)^2)+BG189*PI()*((BA189/2)^2)+BH189*PI()*((BB189/2)^2)+BI189*PI()*((BC189/2)^2)</f>
        <v>968.52620831887646</v>
      </c>
      <c r="BQ189" s="153" t="str">
        <f>IF(AW189=TRUE,"ok","")</f>
        <v>ok</v>
      </c>
      <c r="BS189" s="300">
        <v>0</v>
      </c>
      <c r="BT189" s="289">
        <v>0</v>
      </c>
      <c r="BU189" s="289">
        <v>0</v>
      </c>
      <c r="BV189" s="289">
        <v>0</v>
      </c>
      <c r="BW189" s="289"/>
      <c r="BX189" s="289"/>
      <c r="BY189" s="283">
        <v>20</v>
      </c>
      <c r="BZ189" s="287">
        <v>42875</v>
      </c>
      <c r="CA189" s="287" t="s">
        <v>47</v>
      </c>
      <c r="CB189" s="282" t="str">
        <f>IF(H189&gt;0,H189,"")</f>
        <v/>
      </c>
      <c r="CC189" s="282" t="str">
        <f>IF(N189&gt;0,N189,"")</f>
        <v/>
      </c>
      <c r="CD189" s="282" t="str">
        <f>IF(T189&gt;0,T189,"")</f>
        <v/>
      </c>
      <c r="CE189" s="282" t="str">
        <f>IF(Z189&gt;0,Z189,"")</f>
        <v/>
      </c>
      <c r="CF189" s="282">
        <f>IF(AF189&gt;0,AF189,"")</f>
        <v>6</v>
      </c>
      <c r="CG189" s="282">
        <f>IF(AL189&gt;0,AL189,"")</f>
        <v>6</v>
      </c>
      <c r="CH189" s="282">
        <f>IF(AR189&gt;0,AR189,"")</f>
        <v>6</v>
      </c>
      <c r="CI189" s="282">
        <v>6</v>
      </c>
      <c r="CJ189" s="287" t="s">
        <v>47</v>
      </c>
      <c r="CK189" s="282">
        <v>0</v>
      </c>
      <c r="CN189" s="299" t="s">
        <v>182</v>
      </c>
    </row>
    <row r="190" spans="1:92" ht="14.4" hidden="1" x14ac:dyDescent="0.3">
      <c r="A190" s="284">
        <v>516</v>
      </c>
      <c r="B190" s="296" t="s">
        <v>181</v>
      </c>
      <c r="C190" s="153">
        <v>1</v>
      </c>
      <c r="D190" s="111">
        <f>IF(C190=1,1,0)</f>
        <v>1</v>
      </c>
      <c r="E190" s="291"/>
      <c r="F190" s="114"/>
      <c r="G190" s="114"/>
      <c r="H190" s="114"/>
      <c r="I190" s="122"/>
      <c r="L190" s="114"/>
      <c r="M190" s="114"/>
      <c r="N190" s="114"/>
      <c r="O190" s="122"/>
      <c r="R190" s="114"/>
      <c r="S190" s="114"/>
      <c r="T190" s="114"/>
      <c r="U190" s="122"/>
      <c r="X190" s="114"/>
      <c r="Y190" s="114"/>
      <c r="Z190" s="114"/>
      <c r="AA190" s="114"/>
      <c r="AC190" s="291" t="s">
        <v>181</v>
      </c>
      <c r="AD190" s="114">
        <v>1</v>
      </c>
      <c r="AE190" s="234">
        <v>42881</v>
      </c>
      <c r="AF190" s="114">
        <v>2</v>
      </c>
      <c r="AG190" s="122">
        <v>0</v>
      </c>
      <c r="AI190" s="291" t="s">
        <v>181</v>
      </c>
      <c r="AJ190" s="114"/>
      <c r="AK190" s="234">
        <v>42516</v>
      </c>
      <c r="AL190" s="114">
        <v>2</v>
      </c>
      <c r="AM190" s="114">
        <v>0</v>
      </c>
      <c r="AP190" s="114"/>
      <c r="AQ190" s="114"/>
      <c r="AR190" s="114">
        <v>2</v>
      </c>
      <c r="AS190" s="114">
        <v>2</v>
      </c>
      <c r="AT190" s="284">
        <v>0</v>
      </c>
      <c r="AU190" s="141">
        <v>1</v>
      </c>
      <c r="AV190" s="153">
        <f>MAX(F190,L190,R190,X190,AD190,AJ190,AP190)</f>
        <v>1</v>
      </c>
      <c r="AW190" s="153" t="b">
        <f>AU190=AV190</f>
        <v>1</v>
      </c>
      <c r="AX190" s="291">
        <v>1.38</v>
      </c>
      <c r="BD190" s="153">
        <v>200</v>
      </c>
      <c r="BE190" s="153"/>
      <c r="BF190" s="153"/>
      <c r="BG190" s="153"/>
      <c r="BH190" s="290"/>
      <c r="BI190" s="153"/>
      <c r="BJ190" s="153" t="str">
        <f>IF(AND(ISBLANK(AX190),ISBLANK(BD190)),"NA",IF(ISBLANK(AX190),"h",IF(ISBLANK(BD190),"diam","both")))</f>
        <v>both</v>
      </c>
      <c r="BK190" s="153" t="str">
        <f>IF(AND(ISBLANK(AY190),ISBLANK(BE190)),"NA",IF(ISBLANK(AY190),"h",IF(ISBLANK(BE190),"diam","both")))</f>
        <v>NA</v>
      </c>
      <c r="BL190" s="153" t="str">
        <f>IF(AND(ISBLANK(AZ190),ISBLANK(BF190)),"NA",IF(ISBLANK(AZ190),"h",IF(ISBLANK(BF190),"diam","both")))</f>
        <v>NA</v>
      </c>
      <c r="BM190" s="153" t="str">
        <f>IF(AND(ISBLANK(BA190),ISBLANK(BG190)),"NA",IF(ISBLANK(BA190),"h",IF(ISBLANK(BG190),"diam","both")))</f>
        <v>NA</v>
      </c>
      <c r="BN190" s="153" t="str">
        <f>IF(AND(ISBLANK(BB190),ISBLANK(BH190)),"NA",IF(ISBLANK(BB190),"h",IF(ISBLANK(BH190),"diam","both")))</f>
        <v>NA</v>
      </c>
      <c r="BO190" s="153" t="str">
        <f>IF(ISBLANK(BC190),"NA","diam")</f>
        <v>NA</v>
      </c>
      <c r="BP190" s="153">
        <f>BD190*PI()*((AX190/2)^2)+BE190*PI()*((AY190/2)^2)+BF190*PI()*((AZ190/2)^2)+BG190*PI()*((BA190/2)^2)+BH190*PI()*((BB190/2)^2)+BI190*PI()*((BC190/2)^2)</f>
        <v>299.14245247482006</v>
      </c>
      <c r="BQ190" s="153" t="str">
        <f>IF(AW190=TRUE,"ok","")</f>
        <v>ok</v>
      </c>
      <c r="BT190" s="289">
        <v>0</v>
      </c>
      <c r="BU190" s="289">
        <v>0</v>
      </c>
      <c r="BV190" s="289">
        <v>0</v>
      </c>
      <c r="BY190" s="283">
        <v>26</v>
      </c>
      <c r="BZ190" s="287">
        <v>42881</v>
      </c>
      <c r="CA190" s="287" t="s">
        <v>47</v>
      </c>
      <c r="CB190" s="282" t="str">
        <f>IF(H190&gt;0,H190,"")</f>
        <v/>
      </c>
      <c r="CC190" s="282" t="str">
        <f>IF(N190&gt;0,N190,"")</f>
        <v/>
      </c>
      <c r="CD190" s="282" t="str">
        <f>IF(T190&gt;0,T190,"")</f>
        <v/>
      </c>
      <c r="CE190" s="282" t="str">
        <f>IF(Z190&gt;0,Z190,"")</f>
        <v/>
      </c>
      <c r="CF190" s="282">
        <f>IF(AF190&gt;0,AF190,"")</f>
        <v>2</v>
      </c>
      <c r="CG190" s="282">
        <f>IF(AL190&gt;0,AL190,"")</f>
        <v>2</v>
      </c>
      <c r="CH190" s="282">
        <f>IF(AR190&gt;0,AR190,"")</f>
        <v>2</v>
      </c>
      <c r="CI190" s="282">
        <v>2</v>
      </c>
      <c r="CJ190" s="287" t="s">
        <v>47</v>
      </c>
      <c r="CK190" s="282">
        <v>0</v>
      </c>
    </row>
    <row r="191" spans="1:92" ht="14.4" hidden="1" x14ac:dyDescent="0.3">
      <c r="A191" s="284">
        <v>517</v>
      </c>
      <c r="B191" s="296"/>
      <c r="C191" s="153">
        <v>1</v>
      </c>
      <c r="D191" s="111">
        <f>IF(C191=1,1,0)</f>
        <v>1</v>
      </c>
      <c r="E191" s="291"/>
      <c r="F191" s="114"/>
      <c r="G191" s="114"/>
      <c r="H191" s="114"/>
      <c r="I191" s="122"/>
      <c r="L191" s="114"/>
      <c r="M191" s="114"/>
      <c r="N191" s="114"/>
      <c r="O191" s="122"/>
      <c r="R191" s="114"/>
      <c r="S191" s="114"/>
      <c r="T191" s="114"/>
      <c r="U191" s="122"/>
      <c r="X191" s="114"/>
      <c r="Y191" s="114"/>
      <c r="Z191" s="114"/>
      <c r="AA191" s="122"/>
      <c r="AC191" s="291"/>
      <c r="AD191" s="114"/>
      <c r="AE191" s="234"/>
      <c r="AF191" s="114"/>
      <c r="AG191" s="122"/>
      <c r="AI191" s="291" t="s">
        <v>181</v>
      </c>
      <c r="AJ191" s="114"/>
      <c r="AK191" s="234">
        <v>42882</v>
      </c>
      <c r="AL191" s="114">
        <v>2</v>
      </c>
      <c r="AM191" s="114">
        <v>0</v>
      </c>
      <c r="AN191" s="284">
        <v>1</v>
      </c>
      <c r="AP191" s="114"/>
      <c r="AQ191" s="114"/>
      <c r="AR191" s="114">
        <v>2</v>
      </c>
      <c r="AS191" s="114">
        <v>0</v>
      </c>
      <c r="AT191" s="284">
        <v>1</v>
      </c>
      <c r="AU191" s="141">
        <v>1</v>
      </c>
      <c r="AV191" s="153">
        <f>MAX(F191,L191,R191,X191,AD191,AJ191,AP191)</f>
        <v>0</v>
      </c>
      <c r="AW191" s="153" t="b">
        <f>AU191=AV191</f>
        <v>0</v>
      </c>
      <c r="AX191" s="291">
        <v>2.37</v>
      </c>
      <c r="BD191" s="129">
        <f>67.544*AX191+88.788</f>
        <v>248.86727999999999</v>
      </c>
      <c r="BE191" s="153"/>
      <c r="BF191" s="153"/>
      <c r="BG191" s="153"/>
      <c r="BH191" s="290"/>
      <c r="BI191" s="153"/>
      <c r="BJ191" s="153" t="str">
        <f>IF(AND(ISBLANK(AX191),ISBLANK(BD191)),"NA",IF(ISBLANK(AX191),"h",IF(ISBLANK(BD191),"diam","both")))</f>
        <v>both</v>
      </c>
      <c r="BK191" s="153" t="str">
        <f>IF(AND(ISBLANK(AY191),ISBLANK(BE191)),"NA",IF(ISBLANK(AY191),"h",IF(ISBLANK(BE191),"diam","both")))</f>
        <v>NA</v>
      </c>
      <c r="BL191" s="153" t="str">
        <f>IF(AND(ISBLANK(AZ191),ISBLANK(BF191)),"NA",IF(ISBLANK(AZ191),"h",IF(ISBLANK(BF191),"diam","both")))</f>
        <v>NA</v>
      </c>
      <c r="BM191" s="153" t="str">
        <f>IF(AND(ISBLANK(BA191),ISBLANK(BG191)),"NA",IF(ISBLANK(BA191),"h",IF(ISBLANK(BG191),"diam","both")))</f>
        <v>NA</v>
      </c>
      <c r="BN191" s="153" t="str">
        <f>IF(AND(ISBLANK(BB191),ISBLANK(BH191)),"NA",IF(ISBLANK(BB191),"h",IF(ISBLANK(BH191),"diam","both")))</f>
        <v>NA</v>
      </c>
      <c r="BO191" s="153" t="str">
        <f>IF(ISBLANK(BC191),"NA","diam")</f>
        <v>NA</v>
      </c>
      <c r="BP191" s="153">
        <f>BD191*PI()*((AX191/2)^2)+BE191*PI()*((AY191/2)^2)+BF191*PI()*((AZ191/2)^2)+BG191*PI()*((BA191/2)^2)+BH191*PI()*((BB191/2)^2)+BI191*PI()*((BC191/2)^2)</f>
        <v>1097.8787383820688</v>
      </c>
      <c r="BQ191" s="153" t="s">
        <v>47</v>
      </c>
      <c r="BS191" s="114">
        <v>0</v>
      </c>
      <c r="BT191" s="289">
        <v>0</v>
      </c>
      <c r="BU191" s="289">
        <v>0</v>
      </c>
      <c r="BV191" s="289">
        <v>0</v>
      </c>
      <c r="BZ191" s="287">
        <v>42882</v>
      </c>
      <c r="CA191" s="287" t="s">
        <v>47</v>
      </c>
      <c r="CB191" s="282" t="str">
        <f>IF(H191&gt;0,H191,"")</f>
        <v/>
      </c>
      <c r="CC191" s="282" t="str">
        <f>IF(N191&gt;0,N191,"")</f>
        <v/>
      </c>
      <c r="CD191" s="282" t="str">
        <f>IF(T191&gt;0,T191,"")</f>
        <v/>
      </c>
      <c r="CE191" s="282" t="str">
        <f>IF(Z191&gt;0,Z191,"")</f>
        <v/>
      </c>
      <c r="CF191" s="282" t="str">
        <f>IF(AF191&gt;0,AF191,"")</f>
        <v/>
      </c>
      <c r="CG191" s="282">
        <f>IF(AL191&gt;0,AL191,"")</f>
        <v>2</v>
      </c>
      <c r="CH191" s="282">
        <f>IF(AR191&gt;0,AR191,"")</f>
        <v>2</v>
      </c>
      <c r="CI191" s="282">
        <v>2</v>
      </c>
      <c r="CJ191" s="287" t="s">
        <v>47</v>
      </c>
      <c r="CK191" s="282">
        <v>0</v>
      </c>
      <c r="CN191" s="298" t="s">
        <v>182</v>
      </c>
    </row>
    <row r="192" spans="1:92" ht="14.4" hidden="1" x14ac:dyDescent="0.3">
      <c r="A192" s="297">
        <v>518</v>
      </c>
      <c r="B192" s="296" t="s">
        <v>181</v>
      </c>
      <c r="C192" s="153">
        <v>1</v>
      </c>
      <c r="D192" s="111">
        <f>IF(C192=1,1,0)</f>
        <v>1</v>
      </c>
      <c r="E192" s="295"/>
      <c r="F192" s="294"/>
      <c r="Q192" s="291"/>
      <c r="R192" s="291"/>
      <c r="W192" s="293"/>
      <c r="AQ192" s="292">
        <v>42875</v>
      </c>
      <c r="AR192">
        <v>4</v>
      </c>
      <c r="AS192">
        <v>4</v>
      </c>
      <c r="AU192" s="141">
        <v>1</v>
      </c>
      <c r="AV192" s="153">
        <f>MAX(F192,L192,R192,X192,AD192,AJ192,AP192)</f>
        <v>0</v>
      </c>
      <c r="AW192" s="153" t="b">
        <f>AU192=AV192</f>
        <v>0</v>
      </c>
      <c r="AX192" s="291">
        <v>2.34</v>
      </c>
      <c r="BD192" s="153">
        <v>260</v>
      </c>
      <c r="BE192" s="153"/>
      <c r="BF192" s="153"/>
      <c r="BG192" s="153"/>
      <c r="BH192" s="290"/>
      <c r="BI192" s="153"/>
      <c r="BJ192" s="153" t="str">
        <f>IF(AND(ISBLANK(AX192),ISBLANK(BD192)),"NA",IF(ISBLANK(AX192),"h",IF(ISBLANK(BD192),"diam","both")))</f>
        <v>both</v>
      </c>
      <c r="BK192" s="153" t="str">
        <f>IF(AND(ISBLANK(AY192),ISBLANK(BE192)),"NA",IF(ISBLANK(AY192),"h",IF(ISBLANK(BE192),"diam","both")))</f>
        <v>NA</v>
      </c>
      <c r="BL192" s="153" t="str">
        <f>IF(AND(ISBLANK(AZ192),ISBLANK(BF192)),"NA",IF(ISBLANK(AZ192),"h",IF(ISBLANK(BF192),"diam","both")))</f>
        <v>NA</v>
      </c>
      <c r="BM192" s="153" t="str">
        <f>IF(AND(ISBLANK(BA192),ISBLANK(BG192)),"NA",IF(ISBLANK(BA192),"h",IF(ISBLANK(BG192),"diam","both")))</f>
        <v>NA</v>
      </c>
      <c r="BN192" s="153" t="str">
        <f>IF(AND(ISBLANK(BB192),ISBLANK(BH192)),"NA",IF(ISBLANK(BB192),"h",IF(ISBLANK(BH192),"diam","both")))</f>
        <v>NA</v>
      </c>
      <c r="BO192" s="153" t="str">
        <f>IF(ISBLANK(BC192),"NA","diam")</f>
        <v>NA</v>
      </c>
      <c r="BP192" s="153">
        <f>BD192*PI()*((AX192/2)^2)+BE192*PI()*((AY192/2)^2)+BF192*PI()*((AZ192/2)^2)+BG192*PI()*((BA192/2)^2)+BH192*PI()*((BB192/2)^2)+BI192*PI()*((BC192/2)^2)</f>
        <v>1118.1368077097575</v>
      </c>
      <c r="BQ192" s="153" t="s">
        <v>47</v>
      </c>
      <c r="BS192" s="114">
        <v>0</v>
      </c>
      <c r="BT192" s="289">
        <v>0</v>
      </c>
      <c r="BU192" s="289">
        <v>0</v>
      </c>
      <c r="BV192" s="289">
        <v>0</v>
      </c>
      <c r="BY192" s="288">
        <v>42875</v>
      </c>
      <c r="BZ192" s="287">
        <v>42875</v>
      </c>
      <c r="CA192" s="287" t="s">
        <v>47</v>
      </c>
      <c r="CB192" s="282" t="str">
        <f>IF(H192&gt;0,H192,"")</f>
        <v/>
      </c>
      <c r="CC192" s="282" t="str">
        <f>IF(N192&gt;0,N192,"")</f>
        <v/>
      </c>
      <c r="CD192" s="282" t="str">
        <f>IF(T192&gt;0,T192,"")</f>
        <v/>
      </c>
      <c r="CE192" s="282" t="str">
        <f>IF(Z192&gt;0,Z192,"")</f>
        <v/>
      </c>
      <c r="CF192" s="282" t="str">
        <f>IF(AF192&gt;0,AF192,"")</f>
        <v/>
      </c>
      <c r="CG192" s="282" t="str">
        <f>IF(AL192&gt;0,AL192,"")</f>
        <v/>
      </c>
      <c r="CH192" s="282">
        <f>IF(AR192&gt;0,AR192,"")</f>
        <v>4</v>
      </c>
      <c r="CI192" s="282">
        <v>4</v>
      </c>
      <c r="CJ192" s="287" t="s">
        <v>47</v>
      </c>
      <c r="CK192" s="282">
        <v>0</v>
      </c>
      <c r="CM192" s="286" t="s">
        <v>180</v>
      </c>
    </row>
  </sheetData>
  <autoFilter ref="CK1:CK192" xr:uid="{7555BDAB-9A28-43AC-B2E1-FB11FCD349C1}">
    <filterColumn colId="0">
      <filters blank="1">
        <filter val="0,5"/>
        <filter val="grazing"/>
      </filters>
    </filterColumn>
  </autoFilter>
  <mergeCells count="9">
    <mergeCell ref="BJ2:BO2"/>
    <mergeCell ref="AU2:BH2"/>
    <mergeCell ref="AP2:AT2"/>
    <mergeCell ref="E2:J2"/>
    <mergeCell ref="K2:P2"/>
    <mergeCell ref="Q2:V2"/>
    <mergeCell ref="W2:AB2"/>
    <mergeCell ref="AC2:AH2"/>
    <mergeCell ref="AJ2:AN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2016_Ali</vt:lpstr>
      <vt:lpstr>2017_Ali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</dc:creator>
  <cp:lastModifiedBy>Alicia</cp:lastModifiedBy>
  <dcterms:created xsi:type="dcterms:W3CDTF">2018-01-27T13:26:52Z</dcterms:created>
  <dcterms:modified xsi:type="dcterms:W3CDTF">2018-01-27T13:28:02Z</dcterms:modified>
</cp:coreProperties>
</file>