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hrle\Dropbox\Manus\Alicia Lathyrus\"/>
    </mc:Choice>
  </mc:AlternateContent>
  <bookViews>
    <workbookView xWindow="0" yWindow="0" windowWidth="23040" windowHeight="8760" activeTab="1"/>
  </bookViews>
  <sheets>
    <sheet name="2016_Ali" sheetId="1" r:id="rId1"/>
    <sheet name="2017_Ali" sheetId="2" r:id="rId2"/>
  </sheets>
  <externalReferences>
    <externalReference r:id="rId3"/>
  </externalReferences>
  <definedNames>
    <definedName name="_xlnm._FilterDatabase" localSheetId="0" hidden="1">'2016_Ali'!$BG$1:$BG$174</definedName>
    <definedName name="_xlnm._FilterDatabase" localSheetId="1" hidden="1">'2017_Ali'!$CK$1:$CK$192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AV4" i="2"/>
  <c r="AW4" i="2" s="1"/>
  <c r="BQ4" i="2" s="1"/>
  <c r="BD4" i="2"/>
  <c r="BE4" i="2"/>
  <c r="BP4" i="2" s="1"/>
  <c r="BJ4" i="2"/>
  <c r="BK4" i="2"/>
  <c r="BL4" i="2"/>
  <c r="BM4" i="2"/>
  <c r="BN4" i="2"/>
  <c r="BO4" i="2"/>
  <c r="CB4" i="2"/>
  <c r="CC4" i="2"/>
  <c r="CD4" i="2"/>
  <c r="CE4" i="2"/>
  <c r="CF4" i="2"/>
  <c r="CG4" i="2"/>
  <c r="CH4" i="2"/>
  <c r="D5" i="2"/>
  <c r="AV5" i="2"/>
  <c r="AW5" i="2"/>
  <c r="BD5" i="2"/>
  <c r="BE5" i="2"/>
  <c r="BK5" i="2" s="1"/>
  <c r="BJ5" i="2"/>
  <c r="BL5" i="2"/>
  <c r="BM5" i="2"/>
  <c r="BN5" i="2"/>
  <c r="BO5" i="2"/>
  <c r="BP5" i="2"/>
  <c r="CB5" i="2"/>
  <c r="CC5" i="2"/>
  <c r="CD5" i="2"/>
  <c r="CE5" i="2"/>
  <c r="CF5" i="2"/>
  <c r="CG5" i="2"/>
  <c r="CH5" i="2"/>
  <c r="D6" i="2"/>
  <c r="AV6" i="2"/>
  <c r="AW6" i="2"/>
  <c r="BQ6" i="2" s="1"/>
  <c r="BD6" i="2"/>
  <c r="BJ6" i="2"/>
  <c r="BK6" i="2"/>
  <c r="BL6" i="2"/>
  <c r="BM6" i="2"/>
  <c r="BN6" i="2"/>
  <c r="BO6" i="2"/>
  <c r="BP6" i="2"/>
  <c r="CB6" i="2"/>
  <c r="CC6" i="2"/>
  <c r="CD6" i="2"/>
  <c r="CE6" i="2"/>
  <c r="CF6" i="2"/>
  <c r="CG6" i="2"/>
  <c r="CH6" i="2"/>
  <c r="D7" i="2"/>
  <c r="AV7" i="2"/>
  <c r="AW7" i="2"/>
  <c r="BQ7" i="2" s="1"/>
  <c r="BD7" i="2"/>
  <c r="BJ7" i="2"/>
  <c r="BK7" i="2"/>
  <c r="BL7" i="2"/>
  <c r="BM7" i="2"/>
  <c r="BN7" i="2"/>
  <c r="BO7" i="2"/>
  <c r="BP7" i="2"/>
  <c r="CB7" i="2"/>
  <c r="CC7" i="2"/>
  <c r="CD7" i="2"/>
  <c r="CE7" i="2"/>
  <c r="CF7" i="2"/>
  <c r="CG7" i="2"/>
  <c r="CH7" i="2"/>
  <c r="D8" i="2"/>
  <c r="AV8" i="2"/>
  <c r="AW8" i="2" s="1"/>
  <c r="BQ8" i="2" s="1"/>
  <c r="BD8" i="2"/>
  <c r="BE8" i="2"/>
  <c r="BF8" i="2"/>
  <c r="BJ8" i="2"/>
  <c r="BK8" i="2"/>
  <c r="BL8" i="2"/>
  <c r="BM8" i="2"/>
  <c r="BN8" i="2"/>
  <c r="BO8" i="2"/>
  <c r="BP8" i="2"/>
  <c r="CB8" i="2"/>
  <c r="CC8" i="2"/>
  <c r="CD8" i="2"/>
  <c r="CE8" i="2"/>
  <c r="CF8" i="2"/>
  <c r="CG8" i="2"/>
  <c r="CH8" i="2"/>
  <c r="D9" i="2"/>
  <c r="AV9" i="2"/>
  <c r="AW9" i="2"/>
  <c r="AZ9" i="2"/>
  <c r="BD9" i="2"/>
  <c r="BF9" i="2" s="1"/>
  <c r="BL9" i="2" s="1"/>
  <c r="BE9" i="2"/>
  <c r="BK9" i="2" s="1"/>
  <c r="BM9" i="2"/>
  <c r="BN9" i="2"/>
  <c r="BO9" i="2"/>
  <c r="CB9" i="2"/>
  <c r="CC9" i="2"/>
  <c r="CD9" i="2"/>
  <c r="CE9" i="2"/>
  <c r="CF9" i="2"/>
  <c r="CG9" i="2"/>
  <c r="CH9" i="2"/>
  <c r="D10" i="2"/>
  <c r="AV10" i="2"/>
  <c r="AW10" i="2"/>
  <c r="BQ10" i="2" s="1"/>
  <c r="BD10" i="2"/>
  <c r="BE10" i="2"/>
  <c r="BF10" i="2"/>
  <c r="BL10" i="2" s="1"/>
  <c r="BG10" i="2"/>
  <c r="BH10" i="2"/>
  <c r="BN10" i="2" s="1"/>
  <c r="BI10" i="2"/>
  <c r="BJ10" i="2"/>
  <c r="BK10" i="2"/>
  <c r="BM10" i="2"/>
  <c r="BO10" i="2"/>
  <c r="BP10" i="2"/>
  <c r="CB10" i="2"/>
  <c r="CC10" i="2"/>
  <c r="CD10" i="2"/>
  <c r="CE10" i="2"/>
  <c r="CF10" i="2"/>
  <c r="CG10" i="2"/>
  <c r="CH10" i="2"/>
  <c r="D11" i="2"/>
  <c r="AV11" i="2"/>
  <c r="AW11" i="2"/>
  <c r="BD11" i="2"/>
  <c r="BE11" i="2"/>
  <c r="BF11" i="2"/>
  <c r="BP11" i="2" s="1"/>
  <c r="BJ11" i="2"/>
  <c r="BK11" i="2"/>
  <c r="BM11" i="2"/>
  <c r="BN11" i="2"/>
  <c r="BO11" i="2"/>
  <c r="BT11" i="2"/>
  <c r="BU11" i="2"/>
  <c r="BV11" i="2"/>
  <c r="CB11" i="2"/>
  <c r="CC11" i="2"/>
  <c r="CD11" i="2"/>
  <c r="CE11" i="2"/>
  <c r="CF11" i="2"/>
  <c r="CG11" i="2"/>
  <c r="CH11" i="2"/>
  <c r="D12" i="2"/>
  <c r="AV12" i="2"/>
  <c r="AW12" i="2" s="1"/>
  <c r="BJ12" i="2"/>
  <c r="BK12" i="2"/>
  <c r="BL12" i="2"/>
  <c r="BM12" i="2"/>
  <c r="BN12" i="2"/>
  <c r="BO12" i="2"/>
  <c r="BP12" i="2"/>
  <c r="CB12" i="2"/>
  <c r="CC12" i="2"/>
  <c r="CD12" i="2"/>
  <c r="CE12" i="2"/>
  <c r="CF12" i="2"/>
  <c r="CG12" i="2"/>
  <c r="CH12" i="2"/>
  <c r="D13" i="2"/>
  <c r="AV13" i="2"/>
  <c r="AW13" i="2"/>
  <c r="BJ13" i="2"/>
  <c r="BK13" i="2"/>
  <c r="BL13" i="2"/>
  <c r="BM13" i="2"/>
  <c r="BN13" i="2"/>
  <c r="BO13" i="2"/>
  <c r="CB13" i="2"/>
  <c r="CC13" i="2"/>
  <c r="CD13" i="2"/>
  <c r="CE13" i="2"/>
  <c r="CF13" i="2"/>
  <c r="CG13" i="2"/>
  <c r="CH13" i="2"/>
  <c r="D14" i="2"/>
  <c r="AV14" i="2"/>
  <c r="AW14" i="2"/>
  <c r="BD14" i="2"/>
  <c r="BE14" i="2"/>
  <c r="BK14" i="2" s="1"/>
  <c r="BF14" i="2"/>
  <c r="BL14" i="2" s="1"/>
  <c r="BG14" i="2"/>
  <c r="BM14" i="2" s="1"/>
  <c r="BH14" i="2"/>
  <c r="BN14" i="2" s="1"/>
  <c r="BJ14" i="2"/>
  <c r="BO14" i="2"/>
  <c r="BQ14" i="2"/>
  <c r="CB14" i="2"/>
  <c r="CC14" i="2"/>
  <c r="CD14" i="2"/>
  <c r="CE14" i="2"/>
  <c r="CF14" i="2"/>
  <c r="CG14" i="2"/>
  <c r="CH14" i="2"/>
  <c r="D15" i="2"/>
  <c r="AV15" i="2"/>
  <c r="AW15" i="2" s="1"/>
  <c r="BQ15" i="2" s="1"/>
  <c r="BD15" i="2"/>
  <c r="BP15" i="2" s="1"/>
  <c r="BK15" i="2"/>
  <c r="BL15" i="2"/>
  <c r="BM15" i="2"/>
  <c r="BN15" i="2"/>
  <c r="BO15" i="2"/>
  <c r="CB15" i="2"/>
  <c r="CC15" i="2"/>
  <c r="CD15" i="2"/>
  <c r="CE15" i="2"/>
  <c r="CF15" i="2"/>
  <c r="CG15" i="2"/>
  <c r="CH15" i="2"/>
  <c r="D16" i="2"/>
  <c r="AV16" i="2"/>
  <c r="AW16" i="2"/>
  <c r="BD16" i="2"/>
  <c r="BP16" i="2" s="1"/>
  <c r="BK16" i="2"/>
  <c r="BL16" i="2"/>
  <c r="BM16" i="2"/>
  <c r="BN16" i="2"/>
  <c r="BO16" i="2"/>
  <c r="BQ16" i="2"/>
  <c r="CB16" i="2"/>
  <c r="CC16" i="2"/>
  <c r="CD16" i="2"/>
  <c r="CE16" i="2"/>
  <c r="CF16" i="2"/>
  <c r="CG16" i="2"/>
  <c r="CH16" i="2"/>
  <c r="D17" i="2"/>
  <c r="AV17" i="2"/>
  <c r="AW17" i="2"/>
  <c r="BQ17" i="2" s="1"/>
  <c r="BD17" i="2"/>
  <c r="BE17" i="2"/>
  <c r="BK17" i="2" s="1"/>
  <c r="BJ17" i="2"/>
  <c r="BL17" i="2"/>
  <c r="BM17" i="2"/>
  <c r="BN17" i="2"/>
  <c r="BO17" i="2"/>
  <c r="BP17" i="2"/>
  <c r="CB17" i="2"/>
  <c r="CC17" i="2"/>
  <c r="CD17" i="2"/>
  <c r="CE17" i="2"/>
  <c r="CF17" i="2"/>
  <c r="CG17" i="2"/>
  <c r="CH17" i="2"/>
  <c r="D18" i="2"/>
  <c r="AV18" i="2"/>
  <c r="AW18" i="2" s="1"/>
  <c r="BJ18" i="2"/>
  <c r="BK18" i="2"/>
  <c r="BL18" i="2"/>
  <c r="BM18" i="2"/>
  <c r="BN18" i="2"/>
  <c r="BO18" i="2"/>
  <c r="BP18" i="2"/>
  <c r="CB18" i="2"/>
  <c r="CC18" i="2"/>
  <c r="CD18" i="2"/>
  <c r="CE18" i="2"/>
  <c r="CF18" i="2"/>
  <c r="CG18" i="2"/>
  <c r="CH18" i="2"/>
  <c r="D19" i="2"/>
  <c r="AV19" i="2"/>
  <c r="AW19" i="2"/>
  <c r="BJ19" i="2"/>
  <c r="BK19" i="2"/>
  <c r="BL19" i="2"/>
  <c r="BM19" i="2"/>
  <c r="BN19" i="2"/>
  <c r="BO19" i="2"/>
  <c r="BP19" i="2"/>
  <c r="BQ19" i="2"/>
  <c r="BT19" i="2"/>
  <c r="BU19" i="2"/>
  <c r="BV19" i="2"/>
  <c r="CB19" i="2"/>
  <c r="CC19" i="2"/>
  <c r="CD19" i="2"/>
  <c r="CE19" i="2"/>
  <c r="CF19" i="2"/>
  <c r="CG19" i="2"/>
  <c r="CH19" i="2"/>
  <c r="D20" i="2"/>
  <c r="AV20" i="2"/>
  <c r="AW20" i="2" s="1"/>
  <c r="BQ20" i="2" s="1"/>
  <c r="BD20" i="2"/>
  <c r="BP20" i="2" s="1"/>
  <c r="BK20" i="2"/>
  <c r="BL20" i="2"/>
  <c r="BM20" i="2"/>
  <c r="BN20" i="2"/>
  <c r="BO20" i="2"/>
  <c r="CB20" i="2"/>
  <c r="CC20" i="2"/>
  <c r="CD20" i="2"/>
  <c r="CE20" i="2"/>
  <c r="CF20" i="2"/>
  <c r="CG20" i="2"/>
  <c r="CH20" i="2"/>
  <c r="D21" i="2"/>
  <c r="AV21" i="2"/>
  <c r="AW21" i="2"/>
  <c r="BD21" i="2"/>
  <c r="BE21" i="2"/>
  <c r="BK21" i="2" s="1"/>
  <c r="BJ21" i="2"/>
  <c r="BL21" i="2"/>
  <c r="BM21" i="2"/>
  <c r="BN21" i="2"/>
  <c r="BO21" i="2"/>
  <c r="BP21" i="2"/>
  <c r="BQ21" i="2"/>
  <c r="CB21" i="2"/>
  <c r="CC21" i="2"/>
  <c r="CD21" i="2"/>
  <c r="CE21" i="2"/>
  <c r="CF21" i="2"/>
  <c r="CG21" i="2"/>
  <c r="CH21" i="2"/>
  <c r="D22" i="2"/>
  <c r="AV22" i="2"/>
  <c r="AW22" i="2" s="1"/>
  <c r="BQ22" i="2" s="1"/>
  <c r="BD22" i="2"/>
  <c r="BE22" i="2"/>
  <c r="BP22" i="2" s="1"/>
  <c r="BJ22" i="2"/>
  <c r="BL22" i="2"/>
  <c r="BM22" i="2"/>
  <c r="BN22" i="2"/>
  <c r="BO22" i="2"/>
  <c r="CB22" i="2"/>
  <c r="CC22" i="2"/>
  <c r="CD22" i="2"/>
  <c r="CE22" i="2"/>
  <c r="CF22" i="2"/>
  <c r="CG22" i="2"/>
  <c r="CH22" i="2"/>
  <c r="D23" i="2"/>
  <c r="AV23" i="2"/>
  <c r="AW23" i="2"/>
  <c r="BD23" i="2"/>
  <c r="BE23" i="2"/>
  <c r="BK23" i="2" s="1"/>
  <c r="BJ23" i="2"/>
  <c r="BL23" i="2"/>
  <c r="BM23" i="2"/>
  <c r="BN23" i="2"/>
  <c r="BO23" i="2"/>
  <c r="BP23" i="2"/>
  <c r="BT23" i="2"/>
  <c r="BU23" i="2"/>
  <c r="BV23" i="2"/>
  <c r="CB23" i="2"/>
  <c r="CC23" i="2"/>
  <c r="CD23" i="2"/>
  <c r="CE23" i="2"/>
  <c r="CF23" i="2"/>
  <c r="CG23" i="2"/>
  <c r="CH23" i="2"/>
  <c r="CK23" i="2"/>
  <c r="D24" i="2"/>
  <c r="AV24" i="2"/>
  <c r="AW24" i="2" s="1"/>
  <c r="BQ24" i="2" s="1"/>
  <c r="BD24" i="2"/>
  <c r="BP24" i="2" s="1"/>
  <c r="BJ24" i="2"/>
  <c r="BK24" i="2"/>
  <c r="BL24" i="2"/>
  <c r="BM24" i="2"/>
  <c r="BN24" i="2"/>
  <c r="BO24" i="2"/>
  <c r="CB24" i="2"/>
  <c r="CC24" i="2"/>
  <c r="CD24" i="2"/>
  <c r="CE24" i="2"/>
  <c r="CF24" i="2"/>
  <c r="CG24" i="2"/>
  <c r="CH24" i="2"/>
  <c r="D25" i="2"/>
  <c r="AV25" i="2"/>
  <c r="AW25" i="2" s="1"/>
  <c r="BQ25" i="2" s="1"/>
  <c r="BD25" i="2"/>
  <c r="BP25" i="2" s="1"/>
  <c r="BK25" i="2"/>
  <c r="BL25" i="2"/>
  <c r="BM25" i="2"/>
  <c r="BN25" i="2"/>
  <c r="BO25" i="2"/>
  <c r="CB25" i="2"/>
  <c r="CC25" i="2"/>
  <c r="CD25" i="2"/>
  <c r="CE25" i="2"/>
  <c r="CF25" i="2"/>
  <c r="CG25" i="2"/>
  <c r="CH25" i="2"/>
  <c r="D26" i="2"/>
  <c r="AV26" i="2"/>
  <c r="AW26" i="2" s="1"/>
  <c r="BJ26" i="2"/>
  <c r="BK26" i="2"/>
  <c r="BL26" i="2"/>
  <c r="BM26" i="2"/>
  <c r="BN26" i="2"/>
  <c r="BO26" i="2"/>
  <c r="BP26" i="2"/>
  <c r="CB26" i="2"/>
  <c r="CC26" i="2"/>
  <c r="CD26" i="2"/>
  <c r="CE26" i="2"/>
  <c r="CF26" i="2"/>
  <c r="CG26" i="2"/>
  <c r="CH26" i="2"/>
  <c r="D27" i="2"/>
  <c r="AV27" i="2"/>
  <c r="AW27" i="2"/>
  <c r="BQ27" i="2" s="1"/>
  <c r="BD27" i="2"/>
  <c r="BJ27" i="2"/>
  <c r="BK27" i="2"/>
  <c r="BL27" i="2"/>
  <c r="BM27" i="2"/>
  <c r="BN27" i="2"/>
  <c r="BO27" i="2"/>
  <c r="BP27" i="2"/>
  <c r="CB27" i="2"/>
  <c r="CC27" i="2"/>
  <c r="CD27" i="2"/>
  <c r="CE27" i="2"/>
  <c r="CF27" i="2"/>
  <c r="CG27" i="2"/>
  <c r="CH27" i="2"/>
  <c r="D28" i="2"/>
  <c r="AV28" i="2"/>
  <c r="AW28" i="2"/>
  <c r="BJ28" i="2"/>
  <c r="BK28" i="2"/>
  <c r="BL28" i="2"/>
  <c r="BM28" i="2"/>
  <c r="BN28" i="2"/>
  <c r="BO28" i="2"/>
  <c r="CB28" i="2"/>
  <c r="CC28" i="2"/>
  <c r="CD28" i="2"/>
  <c r="CE28" i="2"/>
  <c r="CF28" i="2"/>
  <c r="CG28" i="2"/>
  <c r="CH28" i="2"/>
  <c r="D29" i="2"/>
  <c r="AV29" i="2"/>
  <c r="AW29" i="2"/>
  <c r="BQ29" i="2" s="1"/>
  <c r="BD29" i="2"/>
  <c r="BJ29" i="2"/>
  <c r="BK29" i="2"/>
  <c r="BL29" i="2"/>
  <c r="BM29" i="2"/>
  <c r="BN29" i="2"/>
  <c r="BO29" i="2"/>
  <c r="BP29" i="2"/>
  <c r="CB29" i="2"/>
  <c r="CC29" i="2"/>
  <c r="CD29" i="2"/>
  <c r="CE29" i="2"/>
  <c r="CF29" i="2"/>
  <c r="CG29" i="2"/>
  <c r="CH29" i="2"/>
  <c r="D30" i="2"/>
  <c r="AV30" i="2"/>
  <c r="AW30" i="2" s="1"/>
  <c r="BD30" i="2"/>
  <c r="BJ30" i="2"/>
  <c r="BK30" i="2"/>
  <c r="BL30" i="2"/>
  <c r="BM30" i="2"/>
  <c r="BN30" i="2"/>
  <c r="BO30" i="2"/>
  <c r="BP30" i="2"/>
  <c r="CB30" i="2"/>
  <c r="CC30" i="2"/>
  <c r="CD30" i="2"/>
  <c r="CE30" i="2"/>
  <c r="CF30" i="2"/>
  <c r="CG30" i="2"/>
  <c r="CH30" i="2"/>
  <c r="D31" i="2"/>
  <c r="AV31" i="2"/>
  <c r="AW31" i="2"/>
  <c r="BQ31" i="2" s="1"/>
  <c r="BD31" i="2"/>
  <c r="BE31" i="2"/>
  <c r="BP31" i="2" s="1"/>
  <c r="BJ31" i="2"/>
  <c r="BL31" i="2"/>
  <c r="BM31" i="2"/>
  <c r="BN31" i="2"/>
  <c r="BO31" i="2"/>
  <c r="CB31" i="2"/>
  <c r="CC31" i="2"/>
  <c r="CD31" i="2"/>
  <c r="CE31" i="2"/>
  <c r="CF31" i="2"/>
  <c r="CG31" i="2"/>
  <c r="CH31" i="2"/>
  <c r="D32" i="2"/>
  <c r="AV32" i="2"/>
  <c r="AW32" i="2" s="1"/>
  <c r="BQ32" i="2" s="1"/>
  <c r="BD32" i="2"/>
  <c r="BJ32" i="2" s="1"/>
  <c r="BE32" i="2"/>
  <c r="BK32" i="2"/>
  <c r="BL32" i="2"/>
  <c r="BM32" i="2"/>
  <c r="BN32" i="2"/>
  <c r="BO32" i="2"/>
  <c r="BP32" i="2"/>
  <c r="CB32" i="2"/>
  <c r="CC32" i="2"/>
  <c r="CD32" i="2"/>
  <c r="CE32" i="2"/>
  <c r="CF32" i="2"/>
  <c r="CG32" i="2"/>
  <c r="CH32" i="2"/>
  <c r="D33" i="2"/>
  <c r="AV33" i="2"/>
  <c r="AW33" i="2"/>
  <c r="BD33" i="2"/>
  <c r="BJ33" i="2"/>
  <c r="BK33" i="2"/>
  <c r="BL33" i="2"/>
  <c r="BM33" i="2"/>
  <c r="BN33" i="2"/>
  <c r="BO33" i="2"/>
  <c r="BP33" i="2"/>
  <c r="CB33" i="2"/>
  <c r="CC33" i="2"/>
  <c r="CD33" i="2"/>
  <c r="CE33" i="2"/>
  <c r="CF33" i="2"/>
  <c r="CG33" i="2"/>
  <c r="CH33" i="2"/>
  <c r="D34" i="2"/>
  <c r="AV34" i="2"/>
  <c r="AW34" i="2"/>
  <c r="BD34" i="2"/>
  <c r="BP34" i="2" s="1"/>
  <c r="BK34" i="2"/>
  <c r="BL34" i="2"/>
  <c r="BM34" i="2"/>
  <c r="BN34" i="2"/>
  <c r="BO34" i="2"/>
  <c r="BQ34" i="2"/>
  <c r="CB34" i="2"/>
  <c r="CC34" i="2"/>
  <c r="CD34" i="2"/>
  <c r="CE34" i="2"/>
  <c r="CF34" i="2"/>
  <c r="CG34" i="2"/>
  <c r="CH34" i="2"/>
  <c r="D35" i="2"/>
  <c r="AV35" i="2"/>
  <c r="AW35" i="2"/>
  <c r="BQ35" i="2" s="1"/>
  <c r="BD35" i="2"/>
  <c r="BJ35" i="2" s="1"/>
  <c r="BE35" i="2"/>
  <c r="BF35" i="2"/>
  <c r="BL35" i="2" s="1"/>
  <c r="BG35" i="2"/>
  <c r="BK35" i="2"/>
  <c r="BM35" i="2"/>
  <c r="BN35" i="2"/>
  <c r="BO35" i="2"/>
  <c r="BP35" i="2"/>
  <c r="CB35" i="2"/>
  <c r="CC35" i="2"/>
  <c r="CD35" i="2"/>
  <c r="CE35" i="2"/>
  <c r="CF35" i="2"/>
  <c r="CG35" i="2"/>
  <c r="CH35" i="2"/>
  <c r="D36" i="2"/>
  <c r="AV36" i="2"/>
  <c r="AW36" i="2"/>
  <c r="BJ36" i="2"/>
  <c r="BK36" i="2"/>
  <c r="BL36" i="2"/>
  <c r="BM36" i="2"/>
  <c r="BN36" i="2"/>
  <c r="BO36" i="2"/>
  <c r="BP36" i="2"/>
  <c r="CB36" i="2"/>
  <c r="CC36" i="2"/>
  <c r="CD36" i="2"/>
  <c r="CE36" i="2"/>
  <c r="CF36" i="2"/>
  <c r="CG36" i="2"/>
  <c r="CH36" i="2"/>
  <c r="D37" i="2"/>
  <c r="AV37" i="2"/>
  <c r="AW37" i="2" s="1"/>
  <c r="BQ37" i="2" s="1"/>
  <c r="BD37" i="2"/>
  <c r="BJ37" i="2" s="1"/>
  <c r="BE37" i="2"/>
  <c r="BK37" i="2"/>
  <c r="BL37" i="2"/>
  <c r="BM37" i="2"/>
  <c r="BN37" i="2"/>
  <c r="BO37" i="2"/>
  <c r="BP37" i="2"/>
  <c r="CB37" i="2"/>
  <c r="CC37" i="2"/>
  <c r="CD37" i="2"/>
  <c r="CE37" i="2"/>
  <c r="CF37" i="2"/>
  <c r="CG37" i="2"/>
  <c r="CH37" i="2"/>
  <c r="D38" i="2"/>
  <c r="AV38" i="2"/>
  <c r="AW38" i="2"/>
  <c r="BQ38" i="2" s="1"/>
  <c r="BD38" i="2"/>
  <c r="BJ38" i="2"/>
  <c r="BK38" i="2"/>
  <c r="BL38" i="2"/>
  <c r="BM38" i="2"/>
  <c r="BN38" i="2"/>
  <c r="BO38" i="2"/>
  <c r="BP38" i="2"/>
  <c r="CB38" i="2"/>
  <c r="CC38" i="2"/>
  <c r="CD38" i="2"/>
  <c r="CE38" i="2"/>
  <c r="CF38" i="2"/>
  <c r="CG38" i="2"/>
  <c r="CH38" i="2"/>
  <c r="D39" i="2"/>
  <c r="AV39" i="2"/>
  <c r="AW39" i="2"/>
  <c r="BD39" i="2"/>
  <c r="BJ39" i="2"/>
  <c r="BK39" i="2"/>
  <c r="BL39" i="2"/>
  <c r="BM39" i="2"/>
  <c r="BN39" i="2"/>
  <c r="BO39" i="2"/>
  <c r="BP39" i="2"/>
  <c r="CB39" i="2"/>
  <c r="CC39" i="2"/>
  <c r="CD39" i="2"/>
  <c r="CE39" i="2"/>
  <c r="CF39" i="2"/>
  <c r="CG39" i="2"/>
  <c r="CH39" i="2"/>
  <c r="D40" i="2"/>
  <c r="AV40" i="2"/>
  <c r="AW40" i="2"/>
  <c r="BQ40" i="2" s="1"/>
  <c r="BD40" i="2"/>
  <c r="BJ40" i="2" s="1"/>
  <c r="BK40" i="2"/>
  <c r="BL40" i="2"/>
  <c r="BM40" i="2"/>
  <c r="BN40" i="2"/>
  <c r="BO40" i="2"/>
  <c r="BP40" i="2"/>
  <c r="CB40" i="2"/>
  <c r="CC40" i="2"/>
  <c r="CD40" i="2"/>
  <c r="CE40" i="2"/>
  <c r="CF40" i="2"/>
  <c r="CG40" i="2"/>
  <c r="CH40" i="2"/>
  <c r="D41" i="2"/>
  <c r="AV41" i="2"/>
  <c r="AW41" i="2"/>
  <c r="BQ41" i="2" s="1"/>
  <c r="BD41" i="2"/>
  <c r="BJ41" i="2"/>
  <c r="BK41" i="2"/>
  <c r="BL41" i="2"/>
  <c r="BM41" i="2"/>
  <c r="BN41" i="2"/>
  <c r="BO41" i="2"/>
  <c r="BP41" i="2"/>
  <c r="CB41" i="2"/>
  <c r="CC41" i="2"/>
  <c r="CD41" i="2"/>
  <c r="CE41" i="2"/>
  <c r="CF41" i="2"/>
  <c r="CG41" i="2"/>
  <c r="CH41" i="2"/>
  <c r="D42" i="2"/>
  <c r="AV42" i="2"/>
  <c r="AW42" i="2"/>
  <c r="BQ42" i="2" s="1"/>
  <c r="BD42" i="2"/>
  <c r="BJ42" i="2"/>
  <c r="BK42" i="2"/>
  <c r="BL42" i="2"/>
  <c r="BM42" i="2"/>
  <c r="BN42" i="2"/>
  <c r="BO42" i="2"/>
  <c r="BP42" i="2"/>
  <c r="CB42" i="2"/>
  <c r="CC42" i="2"/>
  <c r="CD42" i="2"/>
  <c r="CE42" i="2"/>
  <c r="CF42" i="2"/>
  <c r="CG42" i="2"/>
  <c r="CH42" i="2"/>
  <c r="D43" i="2"/>
  <c r="AV43" i="2"/>
  <c r="AW43" i="2" s="1"/>
  <c r="BQ43" i="2" s="1"/>
  <c r="BD43" i="2"/>
  <c r="BJ43" i="2"/>
  <c r="BK43" i="2"/>
  <c r="BL43" i="2"/>
  <c r="BM43" i="2"/>
  <c r="BN43" i="2"/>
  <c r="BO43" i="2"/>
  <c r="BP43" i="2"/>
  <c r="CB43" i="2"/>
  <c r="CC43" i="2"/>
  <c r="CD43" i="2"/>
  <c r="CE43" i="2"/>
  <c r="CF43" i="2"/>
  <c r="CG43" i="2"/>
  <c r="CH43" i="2"/>
  <c r="D44" i="2"/>
  <c r="AV44" i="2"/>
  <c r="AW44" i="2" s="1"/>
  <c r="BQ44" i="2" s="1"/>
  <c r="BD44" i="2"/>
  <c r="BE44" i="2"/>
  <c r="BK44" i="2" s="1"/>
  <c r="BF44" i="2"/>
  <c r="BL44" i="2" s="1"/>
  <c r="BJ44" i="2"/>
  <c r="BM44" i="2"/>
  <c r="BN44" i="2"/>
  <c r="BO44" i="2"/>
  <c r="BP44" i="2"/>
  <c r="CB44" i="2"/>
  <c r="CC44" i="2"/>
  <c r="CD44" i="2"/>
  <c r="CE44" i="2"/>
  <c r="CF44" i="2"/>
  <c r="CG44" i="2"/>
  <c r="CH44" i="2"/>
  <c r="D45" i="2"/>
  <c r="AV45" i="2"/>
  <c r="AW45" i="2" s="1"/>
  <c r="BQ45" i="2" s="1"/>
  <c r="BD45" i="2"/>
  <c r="BJ45" i="2"/>
  <c r="BK45" i="2"/>
  <c r="BL45" i="2"/>
  <c r="BM45" i="2"/>
  <c r="BN45" i="2"/>
  <c r="BO45" i="2"/>
  <c r="BP45" i="2"/>
  <c r="CB45" i="2"/>
  <c r="CC45" i="2"/>
  <c r="CD45" i="2"/>
  <c r="CE45" i="2"/>
  <c r="CF45" i="2"/>
  <c r="CG45" i="2"/>
  <c r="CH45" i="2"/>
  <c r="D46" i="2"/>
  <c r="AV46" i="2"/>
  <c r="AW46" i="2" s="1"/>
  <c r="BJ46" i="2"/>
  <c r="BK46" i="2"/>
  <c r="BL46" i="2"/>
  <c r="BM46" i="2"/>
  <c r="BN46" i="2"/>
  <c r="BO46" i="2"/>
  <c r="BP46" i="2"/>
  <c r="CB46" i="2"/>
  <c r="CC46" i="2"/>
  <c r="CD46" i="2"/>
  <c r="CE46" i="2"/>
  <c r="CF46" i="2"/>
  <c r="CG46" i="2"/>
  <c r="CH46" i="2"/>
  <c r="D47" i="2"/>
  <c r="AV47" i="2"/>
  <c r="AW47" i="2"/>
  <c r="BJ47" i="2"/>
  <c r="BK47" i="2"/>
  <c r="BL47" i="2"/>
  <c r="BM47" i="2"/>
  <c r="BN47" i="2"/>
  <c r="BO47" i="2"/>
  <c r="BP47" i="2"/>
  <c r="BT47" i="2"/>
  <c r="BU47" i="2"/>
  <c r="BV47" i="2"/>
  <c r="CB47" i="2"/>
  <c r="CC47" i="2"/>
  <c r="CD47" i="2"/>
  <c r="CE47" i="2"/>
  <c r="CF47" i="2"/>
  <c r="CG47" i="2"/>
  <c r="CH47" i="2"/>
  <c r="D48" i="2"/>
  <c r="AV48" i="2"/>
  <c r="AW48" i="2" s="1"/>
  <c r="BQ48" i="2" s="1"/>
  <c r="BD48" i="2"/>
  <c r="BE48" i="2"/>
  <c r="BP48" i="2" s="1"/>
  <c r="BJ48" i="2"/>
  <c r="BL48" i="2"/>
  <c r="BM48" i="2"/>
  <c r="BN48" i="2"/>
  <c r="BO48" i="2"/>
  <c r="CB48" i="2"/>
  <c r="CC48" i="2"/>
  <c r="CD48" i="2"/>
  <c r="CE48" i="2"/>
  <c r="CF48" i="2"/>
  <c r="CG48" i="2"/>
  <c r="CH48" i="2"/>
  <c r="D49" i="2"/>
  <c r="AV49" i="2"/>
  <c r="AW49" i="2"/>
  <c r="BD49" i="2"/>
  <c r="BP49" i="2" s="1"/>
  <c r="BK49" i="2"/>
  <c r="BL49" i="2"/>
  <c r="BM49" i="2"/>
  <c r="BN49" i="2"/>
  <c r="BO49" i="2"/>
  <c r="BQ49" i="2"/>
  <c r="CB49" i="2"/>
  <c r="CC49" i="2"/>
  <c r="CD49" i="2"/>
  <c r="CE49" i="2"/>
  <c r="CF49" i="2"/>
  <c r="CG49" i="2"/>
  <c r="CH49" i="2"/>
  <c r="D50" i="2"/>
  <c r="AV50" i="2"/>
  <c r="AW50" i="2"/>
  <c r="BJ50" i="2"/>
  <c r="BK50" i="2"/>
  <c r="BL50" i="2"/>
  <c r="BM50" i="2"/>
  <c r="BN50" i="2"/>
  <c r="BO50" i="2"/>
  <c r="CB50" i="2"/>
  <c r="CC50" i="2"/>
  <c r="CD50" i="2"/>
  <c r="CE50" i="2"/>
  <c r="CF50" i="2"/>
  <c r="CG50" i="2"/>
  <c r="CH50" i="2"/>
  <c r="D51" i="2"/>
  <c r="AV51" i="2"/>
  <c r="AW51" i="2"/>
  <c r="BQ51" i="2" s="1"/>
  <c r="BD51" i="2"/>
  <c r="BE51" i="2"/>
  <c r="BJ51" i="2"/>
  <c r="BK51" i="2"/>
  <c r="BL51" i="2"/>
  <c r="BM51" i="2"/>
  <c r="BN51" i="2"/>
  <c r="BO51" i="2"/>
  <c r="BP51" i="2"/>
  <c r="CB51" i="2"/>
  <c r="CC51" i="2"/>
  <c r="CD51" i="2"/>
  <c r="CE51" i="2"/>
  <c r="CF51" i="2"/>
  <c r="CG51" i="2"/>
  <c r="CH51" i="2"/>
  <c r="D52" i="2"/>
  <c r="AV52" i="2"/>
  <c r="AW52" i="2" s="1"/>
  <c r="AZ52" i="2"/>
  <c r="BL52" i="2" s="1"/>
  <c r="BF52" i="2"/>
  <c r="BP52" i="2" s="1"/>
  <c r="BJ52" i="2"/>
  <c r="BK52" i="2"/>
  <c r="BM52" i="2"/>
  <c r="BN52" i="2"/>
  <c r="BO52" i="2"/>
  <c r="CB52" i="2"/>
  <c r="CC52" i="2"/>
  <c r="CD52" i="2"/>
  <c r="CE52" i="2"/>
  <c r="CF52" i="2"/>
  <c r="CG52" i="2"/>
  <c r="CH52" i="2"/>
  <c r="D53" i="2"/>
  <c r="AV53" i="2"/>
  <c r="AW53" i="2" s="1"/>
  <c r="BQ53" i="2" s="1"/>
  <c r="BD53" i="2"/>
  <c r="BJ53" i="2" s="1"/>
  <c r="BE53" i="2"/>
  <c r="BK53" i="2"/>
  <c r="BL53" i="2"/>
  <c r="BM53" i="2"/>
  <c r="BN53" i="2"/>
  <c r="BO53" i="2"/>
  <c r="BP53" i="2"/>
  <c r="CB53" i="2"/>
  <c r="CC53" i="2"/>
  <c r="CD53" i="2"/>
  <c r="CE53" i="2"/>
  <c r="CF53" i="2"/>
  <c r="CG53" i="2"/>
  <c r="CH53" i="2"/>
  <c r="D54" i="2"/>
  <c r="AV54" i="2"/>
  <c r="AW54" i="2"/>
  <c r="BJ54" i="2"/>
  <c r="BK54" i="2"/>
  <c r="BL54" i="2"/>
  <c r="BM54" i="2"/>
  <c r="BN54" i="2"/>
  <c r="BO54" i="2"/>
  <c r="BP54" i="2"/>
  <c r="BQ54" i="2"/>
  <c r="CB54" i="2"/>
  <c r="CC54" i="2"/>
  <c r="CD54" i="2"/>
  <c r="CE54" i="2"/>
  <c r="CF54" i="2"/>
  <c r="CG54" i="2"/>
  <c r="CH54" i="2"/>
  <c r="D55" i="2"/>
  <c r="AV55" i="2"/>
  <c r="AW55" i="2"/>
  <c r="BJ55" i="2"/>
  <c r="BK55" i="2"/>
  <c r="BL55" i="2"/>
  <c r="BM55" i="2"/>
  <c r="BN55" i="2"/>
  <c r="BO55" i="2"/>
  <c r="CB55" i="2"/>
  <c r="CC55" i="2"/>
  <c r="CD55" i="2"/>
  <c r="CE55" i="2"/>
  <c r="CF55" i="2"/>
  <c r="CG55" i="2"/>
  <c r="CH55" i="2"/>
  <c r="D56" i="2"/>
  <c r="AV56" i="2"/>
  <c r="AW56" i="2"/>
  <c r="BD56" i="2"/>
  <c r="BP56" i="2" s="1"/>
  <c r="BK56" i="2"/>
  <c r="BL56" i="2"/>
  <c r="BM56" i="2"/>
  <c r="BN56" i="2"/>
  <c r="BO56" i="2"/>
  <c r="BQ56" i="2"/>
  <c r="CB56" i="2"/>
  <c r="CC56" i="2"/>
  <c r="CD56" i="2"/>
  <c r="CE56" i="2"/>
  <c r="CF56" i="2"/>
  <c r="CG56" i="2"/>
  <c r="CH56" i="2"/>
  <c r="D57" i="2"/>
  <c r="AV57" i="2"/>
  <c r="AW57" i="2"/>
  <c r="BQ57" i="2" s="1"/>
  <c r="BD57" i="2"/>
  <c r="BJ57" i="2" s="1"/>
  <c r="BK57" i="2"/>
  <c r="BL57" i="2"/>
  <c r="BM57" i="2"/>
  <c r="BN57" i="2"/>
  <c r="BO57" i="2"/>
  <c r="BP57" i="2"/>
  <c r="CB57" i="2"/>
  <c r="CC57" i="2"/>
  <c r="CD57" i="2"/>
  <c r="CE57" i="2"/>
  <c r="CF57" i="2"/>
  <c r="CG57" i="2"/>
  <c r="CH57" i="2"/>
  <c r="D58" i="2"/>
  <c r="AV58" i="2"/>
  <c r="AW58" i="2"/>
  <c r="BJ58" i="2"/>
  <c r="BK58" i="2"/>
  <c r="BL58" i="2"/>
  <c r="BM58" i="2"/>
  <c r="BN58" i="2"/>
  <c r="BO58" i="2"/>
  <c r="CB58" i="2"/>
  <c r="CC58" i="2"/>
  <c r="CD58" i="2"/>
  <c r="CE58" i="2"/>
  <c r="CF58" i="2"/>
  <c r="CG58" i="2"/>
  <c r="CH58" i="2"/>
  <c r="D59" i="2"/>
  <c r="AV59" i="2"/>
  <c r="AW59" i="2"/>
  <c r="BD59" i="2"/>
  <c r="BE59" i="2"/>
  <c r="BF59" i="2"/>
  <c r="BP59" i="2" s="1"/>
  <c r="BJ59" i="2"/>
  <c r="BK59" i="2"/>
  <c r="BM59" i="2"/>
  <c r="BN59" i="2"/>
  <c r="BO59" i="2"/>
  <c r="CB59" i="2"/>
  <c r="CC59" i="2"/>
  <c r="CD59" i="2"/>
  <c r="CE59" i="2"/>
  <c r="CF59" i="2"/>
  <c r="CG59" i="2"/>
  <c r="CH59" i="2"/>
  <c r="D60" i="2"/>
  <c r="AV60" i="2"/>
  <c r="AW60" i="2" s="1"/>
  <c r="BQ60" i="2" s="1"/>
  <c r="BD60" i="2"/>
  <c r="BP60" i="2" s="1"/>
  <c r="BK60" i="2"/>
  <c r="BL60" i="2"/>
  <c r="BM60" i="2"/>
  <c r="BN60" i="2"/>
  <c r="BO60" i="2"/>
  <c r="CB60" i="2"/>
  <c r="CC60" i="2"/>
  <c r="CD60" i="2"/>
  <c r="CE60" i="2"/>
  <c r="CF60" i="2"/>
  <c r="CG60" i="2"/>
  <c r="CH60" i="2"/>
  <c r="D61" i="2"/>
  <c r="AV61" i="2"/>
  <c r="AW61" i="2" s="1"/>
  <c r="BQ61" i="2" s="1"/>
  <c r="BD61" i="2"/>
  <c r="BP61" i="2" s="1"/>
  <c r="BK61" i="2"/>
  <c r="BL61" i="2"/>
  <c r="BM61" i="2"/>
  <c r="BN61" i="2"/>
  <c r="BO61" i="2"/>
  <c r="CB61" i="2"/>
  <c r="CC61" i="2"/>
  <c r="CD61" i="2"/>
  <c r="CE61" i="2"/>
  <c r="CF61" i="2"/>
  <c r="CG61" i="2"/>
  <c r="CH61" i="2"/>
  <c r="D62" i="2"/>
  <c r="AV62" i="2"/>
  <c r="AW62" i="2"/>
  <c r="BD62" i="2"/>
  <c r="BJ62" i="2" s="1"/>
  <c r="BE62" i="2"/>
  <c r="BF62" i="2"/>
  <c r="BL62" i="2" s="1"/>
  <c r="BG62" i="2"/>
  <c r="BK62" i="2"/>
  <c r="BM62" i="2"/>
  <c r="BN62" i="2"/>
  <c r="BO62" i="2"/>
  <c r="BP62" i="2"/>
  <c r="CB62" i="2"/>
  <c r="CC62" i="2"/>
  <c r="CD62" i="2"/>
  <c r="CE62" i="2"/>
  <c r="CF62" i="2"/>
  <c r="CG62" i="2"/>
  <c r="CH62" i="2"/>
  <c r="D63" i="2"/>
  <c r="AV63" i="2"/>
  <c r="AW63" i="2" s="1"/>
  <c r="BQ63" i="2" s="1"/>
  <c r="BD63" i="2"/>
  <c r="BP63" i="2" s="1"/>
  <c r="BK63" i="2"/>
  <c r="BL63" i="2"/>
  <c r="BM63" i="2"/>
  <c r="BN63" i="2"/>
  <c r="BO63" i="2"/>
  <c r="CB63" i="2"/>
  <c r="CC63" i="2"/>
  <c r="CD63" i="2"/>
  <c r="CE63" i="2"/>
  <c r="CF63" i="2"/>
  <c r="CG63" i="2"/>
  <c r="CH63" i="2"/>
  <c r="D64" i="2"/>
  <c r="AV64" i="2"/>
  <c r="AW64" i="2"/>
  <c r="BD64" i="2"/>
  <c r="BE64" i="2"/>
  <c r="BK64" i="2" s="1"/>
  <c r="BJ64" i="2"/>
  <c r="BL64" i="2"/>
  <c r="BM64" i="2"/>
  <c r="BN64" i="2"/>
  <c r="BO64" i="2"/>
  <c r="BP64" i="2"/>
  <c r="CB64" i="2"/>
  <c r="CC64" i="2"/>
  <c r="CD64" i="2"/>
  <c r="CE64" i="2"/>
  <c r="CF64" i="2"/>
  <c r="CG64" i="2"/>
  <c r="CH64" i="2"/>
  <c r="D65" i="2"/>
  <c r="AV65" i="2"/>
  <c r="AW65" i="2"/>
  <c r="BJ65" i="2"/>
  <c r="BK65" i="2"/>
  <c r="BL65" i="2"/>
  <c r="BM65" i="2"/>
  <c r="BN65" i="2"/>
  <c r="BO65" i="2"/>
  <c r="BP65" i="2"/>
  <c r="CB65" i="2"/>
  <c r="CC65" i="2"/>
  <c r="CD65" i="2"/>
  <c r="CE65" i="2"/>
  <c r="CF65" i="2"/>
  <c r="CG65" i="2"/>
  <c r="CH65" i="2"/>
  <c r="D66" i="2"/>
  <c r="AV66" i="2"/>
  <c r="AW66" i="2" s="1"/>
  <c r="BJ66" i="2"/>
  <c r="BK66" i="2"/>
  <c r="BL66" i="2"/>
  <c r="BM66" i="2"/>
  <c r="BN66" i="2"/>
  <c r="BO66" i="2"/>
  <c r="CB66" i="2"/>
  <c r="CC66" i="2"/>
  <c r="CD66" i="2"/>
  <c r="CE66" i="2"/>
  <c r="CF66" i="2"/>
  <c r="CG66" i="2"/>
  <c r="CH66" i="2"/>
  <c r="D67" i="2"/>
  <c r="AV67" i="2"/>
  <c r="AW67" i="2" s="1"/>
  <c r="BQ67" i="2" s="1"/>
  <c r="BJ67" i="2"/>
  <c r="BK67" i="2"/>
  <c r="BL67" i="2"/>
  <c r="BM67" i="2"/>
  <c r="BN67" i="2"/>
  <c r="BO67" i="2"/>
  <c r="BP67" i="2"/>
  <c r="CB67" i="2"/>
  <c r="CC67" i="2"/>
  <c r="CD67" i="2"/>
  <c r="CE67" i="2"/>
  <c r="CF67" i="2"/>
  <c r="CG67" i="2"/>
  <c r="CH67" i="2"/>
  <c r="D68" i="2"/>
  <c r="AV68" i="2"/>
  <c r="AW68" i="2"/>
  <c r="BJ68" i="2"/>
  <c r="BK68" i="2"/>
  <c r="BL68" i="2"/>
  <c r="BM68" i="2"/>
  <c r="BN68" i="2"/>
  <c r="BO68" i="2"/>
  <c r="CB68" i="2"/>
  <c r="CC68" i="2"/>
  <c r="CD68" i="2"/>
  <c r="CE68" i="2"/>
  <c r="CF68" i="2"/>
  <c r="CG68" i="2"/>
  <c r="CH68" i="2"/>
  <c r="D69" i="2"/>
  <c r="AV69" i="2"/>
  <c r="AW69" i="2"/>
  <c r="BD69" i="2"/>
  <c r="BJ69" i="2"/>
  <c r="BK69" i="2"/>
  <c r="BL69" i="2"/>
  <c r="BM69" i="2"/>
  <c r="BN69" i="2"/>
  <c r="BO69" i="2"/>
  <c r="BP69" i="2"/>
  <c r="CB69" i="2"/>
  <c r="CC69" i="2"/>
  <c r="CD69" i="2"/>
  <c r="CE69" i="2"/>
  <c r="CF69" i="2"/>
  <c r="CG69" i="2"/>
  <c r="CH69" i="2"/>
  <c r="D70" i="2"/>
  <c r="AV70" i="2"/>
  <c r="AW70" i="2"/>
  <c r="BQ70" i="2" s="1"/>
  <c r="BD70" i="2"/>
  <c r="BE70" i="2"/>
  <c r="BK70" i="2" s="1"/>
  <c r="BJ70" i="2"/>
  <c r="BL70" i="2"/>
  <c r="BM70" i="2"/>
  <c r="BN70" i="2"/>
  <c r="BO70" i="2"/>
  <c r="BP70" i="2"/>
  <c r="CB70" i="2"/>
  <c r="CC70" i="2"/>
  <c r="CD70" i="2"/>
  <c r="CE70" i="2"/>
  <c r="CF70" i="2"/>
  <c r="CG70" i="2"/>
  <c r="CH70" i="2"/>
  <c r="D71" i="2"/>
  <c r="AV71" i="2"/>
  <c r="AW71" i="2" s="1"/>
  <c r="BQ71" i="2" s="1"/>
  <c r="BD71" i="2"/>
  <c r="BP71" i="2" s="1"/>
  <c r="BJ71" i="2"/>
  <c r="BK71" i="2"/>
  <c r="BL71" i="2"/>
  <c r="BM71" i="2"/>
  <c r="BN71" i="2"/>
  <c r="BO71" i="2"/>
  <c r="CB71" i="2"/>
  <c r="CC71" i="2"/>
  <c r="CD71" i="2"/>
  <c r="CE71" i="2"/>
  <c r="CF71" i="2"/>
  <c r="CG71" i="2"/>
  <c r="CH71" i="2"/>
  <c r="D72" i="2"/>
  <c r="AV72" i="2"/>
  <c r="AW72" i="2" s="1"/>
  <c r="BQ72" i="2" s="1"/>
  <c r="BD72" i="2"/>
  <c r="BP72" i="2" s="1"/>
  <c r="BJ72" i="2"/>
  <c r="BK72" i="2"/>
  <c r="BL72" i="2"/>
  <c r="BM72" i="2"/>
  <c r="BN72" i="2"/>
  <c r="BO72" i="2"/>
  <c r="CB72" i="2"/>
  <c r="CC72" i="2"/>
  <c r="CD72" i="2"/>
  <c r="CE72" i="2"/>
  <c r="CF72" i="2"/>
  <c r="CG72" i="2"/>
  <c r="CH72" i="2"/>
  <c r="D73" i="2"/>
  <c r="AV73" i="2"/>
  <c r="AW73" i="2" s="1"/>
  <c r="BQ73" i="2" s="1"/>
  <c r="BD73" i="2"/>
  <c r="BP73" i="2" s="1"/>
  <c r="BK73" i="2"/>
  <c r="BL73" i="2"/>
  <c r="BM73" i="2"/>
  <c r="BN73" i="2"/>
  <c r="BO73" i="2"/>
  <c r="CB73" i="2"/>
  <c r="CC73" i="2"/>
  <c r="CD73" i="2"/>
  <c r="CE73" i="2"/>
  <c r="CF73" i="2"/>
  <c r="CG73" i="2"/>
  <c r="CH73" i="2"/>
  <c r="D74" i="2"/>
  <c r="AV74" i="2"/>
  <c r="AW74" i="2"/>
  <c r="BD74" i="2"/>
  <c r="BP74" i="2" s="1"/>
  <c r="BE74" i="2"/>
  <c r="BF74" i="2"/>
  <c r="BK74" i="2"/>
  <c r="BL74" i="2"/>
  <c r="BM74" i="2"/>
  <c r="BN74" i="2"/>
  <c r="BO74" i="2"/>
  <c r="CB74" i="2"/>
  <c r="CC74" i="2"/>
  <c r="CD74" i="2"/>
  <c r="CE74" i="2"/>
  <c r="CF74" i="2"/>
  <c r="CG74" i="2"/>
  <c r="CH74" i="2"/>
  <c r="D75" i="2"/>
  <c r="AV75" i="2"/>
  <c r="AW75" i="2"/>
  <c r="BJ75" i="2"/>
  <c r="BK75" i="2"/>
  <c r="BL75" i="2"/>
  <c r="BM75" i="2"/>
  <c r="BN75" i="2"/>
  <c r="BO75" i="2"/>
  <c r="CB75" i="2"/>
  <c r="CC75" i="2"/>
  <c r="CD75" i="2"/>
  <c r="CE75" i="2"/>
  <c r="CF75" i="2"/>
  <c r="CG75" i="2"/>
  <c r="CH75" i="2"/>
  <c r="D76" i="2"/>
  <c r="AV76" i="2"/>
  <c r="AW76" i="2"/>
  <c r="BQ76" i="2" s="1"/>
  <c r="BD76" i="2"/>
  <c r="BJ76" i="2"/>
  <c r="BK76" i="2"/>
  <c r="BL76" i="2"/>
  <c r="BM76" i="2"/>
  <c r="BN76" i="2"/>
  <c r="BO76" i="2"/>
  <c r="BP76" i="2"/>
  <c r="CB76" i="2"/>
  <c r="CC76" i="2"/>
  <c r="CD76" i="2"/>
  <c r="CE76" i="2"/>
  <c r="CF76" i="2"/>
  <c r="CG76" i="2"/>
  <c r="CH76" i="2"/>
  <c r="D77" i="2"/>
  <c r="AV77" i="2"/>
  <c r="AW77" i="2" s="1"/>
  <c r="BQ77" i="2" s="1"/>
  <c r="BD77" i="2"/>
  <c r="BJ77" i="2" s="1"/>
  <c r="BE77" i="2"/>
  <c r="BP77" i="2" s="1"/>
  <c r="BL77" i="2"/>
  <c r="BM77" i="2"/>
  <c r="BN77" i="2"/>
  <c r="BO77" i="2"/>
  <c r="CB77" i="2"/>
  <c r="CC77" i="2"/>
  <c r="CD77" i="2"/>
  <c r="CE77" i="2"/>
  <c r="CF77" i="2"/>
  <c r="CG77" i="2"/>
  <c r="CH77" i="2"/>
  <c r="D78" i="2"/>
  <c r="AV78" i="2"/>
  <c r="AW78" i="2"/>
  <c r="BD78" i="2"/>
  <c r="BP78" i="2" s="1"/>
  <c r="BK78" i="2"/>
  <c r="BL78" i="2"/>
  <c r="BM78" i="2"/>
  <c r="BN78" i="2"/>
  <c r="BO78" i="2"/>
  <c r="BQ78" i="2"/>
  <c r="CB78" i="2"/>
  <c r="CC78" i="2"/>
  <c r="CD78" i="2"/>
  <c r="CE78" i="2"/>
  <c r="CF78" i="2"/>
  <c r="CG78" i="2"/>
  <c r="CH78" i="2"/>
  <c r="D79" i="2"/>
  <c r="AV79" i="2"/>
  <c r="AW79" i="2"/>
  <c r="BQ79" i="2" s="1"/>
  <c r="BE79" i="2"/>
  <c r="BJ79" i="2"/>
  <c r="BK79" i="2"/>
  <c r="BL79" i="2"/>
  <c r="BM79" i="2"/>
  <c r="BN79" i="2"/>
  <c r="BO79" i="2"/>
  <c r="BP79" i="2"/>
  <c r="CB79" i="2"/>
  <c r="CC79" i="2"/>
  <c r="CD79" i="2"/>
  <c r="CE79" i="2"/>
  <c r="CF79" i="2"/>
  <c r="CG79" i="2"/>
  <c r="CH79" i="2"/>
  <c r="D80" i="2"/>
  <c r="AV80" i="2"/>
  <c r="AW80" i="2"/>
  <c r="BQ80" i="2" s="1"/>
  <c r="BD80" i="2"/>
  <c r="BJ80" i="2"/>
  <c r="BK80" i="2"/>
  <c r="BL80" i="2"/>
  <c r="BM80" i="2"/>
  <c r="BN80" i="2"/>
  <c r="BO80" i="2"/>
  <c r="BP80" i="2"/>
  <c r="CB80" i="2"/>
  <c r="CC80" i="2"/>
  <c r="CD80" i="2"/>
  <c r="CE80" i="2"/>
  <c r="CF80" i="2"/>
  <c r="CG80" i="2"/>
  <c r="CH80" i="2"/>
  <c r="D81" i="2"/>
  <c r="AV81" i="2"/>
  <c r="AW81" i="2"/>
  <c r="BJ81" i="2"/>
  <c r="BK81" i="2"/>
  <c r="BL81" i="2"/>
  <c r="BM81" i="2"/>
  <c r="BN81" i="2"/>
  <c r="BO81" i="2"/>
  <c r="CB81" i="2"/>
  <c r="CC81" i="2"/>
  <c r="CD81" i="2"/>
  <c r="CE81" i="2"/>
  <c r="CF81" i="2"/>
  <c r="CG81" i="2"/>
  <c r="CH81" i="2"/>
  <c r="D82" i="2"/>
  <c r="AV82" i="2"/>
  <c r="AW82" i="2"/>
  <c r="BJ82" i="2"/>
  <c r="BK82" i="2"/>
  <c r="BL82" i="2"/>
  <c r="BM82" i="2"/>
  <c r="BN82" i="2"/>
  <c r="BO82" i="2"/>
  <c r="CB82" i="2"/>
  <c r="CC82" i="2"/>
  <c r="CD82" i="2"/>
  <c r="CE82" i="2"/>
  <c r="CF82" i="2"/>
  <c r="CG82" i="2"/>
  <c r="CH82" i="2"/>
  <c r="D83" i="2"/>
  <c r="AV83" i="2"/>
  <c r="AW83" i="2"/>
  <c r="BJ83" i="2"/>
  <c r="BK83" i="2"/>
  <c r="BL83" i="2"/>
  <c r="BM83" i="2"/>
  <c r="BN83" i="2"/>
  <c r="BO83" i="2"/>
  <c r="BP83" i="2"/>
  <c r="BQ83" i="2"/>
  <c r="CB83" i="2"/>
  <c r="CC83" i="2"/>
  <c r="CD83" i="2"/>
  <c r="CE83" i="2"/>
  <c r="CF83" i="2"/>
  <c r="CG83" i="2"/>
  <c r="CH83" i="2"/>
  <c r="D84" i="2"/>
  <c r="AV84" i="2"/>
  <c r="AW84" i="2"/>
  <c r="BQ84" i="2" s="1"/>
  <c r="BD84" i="2"/>
  <c r="BJ84" i="2"/>
  <c r="BK84" i="2"/>
  <c r="BL84" i="2"/>
  <c r="BM84" i="2"/>
  <c r="BN84" i="2"/>
  <c r="BO84" i="2"/>
  <c r="BP84" i="2"/>
  <c r="CB84" i="2"/>
  <c r="CC84" i="2"/>
  <c r="CD84" i="2"/>
  <c r="CE84" i="2"/>
  <c r="CF84" i="2"/>
  <c r="CG84" i="2"/>
  <c r="CH84" i="2"/>
  <c r="D85" i="2"/>
  <c r="AV85" i="2"/>
  <c r="AW85" i="2"/>
  <c r="BD85" i="2"/>
  <c r="BE85" i="2"/>
  <c r="BP85" i="2" s="1"/>
  <c r="BJ85" i="2"/>
  <c r="BL85" i="2"/>
  <c r="BM85" i="2"/>
  <c r="BN85" i="2"/>
  <c r="BO85" i="2"/>
  <c r="CB85" i="2"/>
  <c r="CC85" i="2"/>
  <c r="CD85" i="2"/>
  <c r="CE85" i="2"/>
  <c r="CF85" i="2"/>
  <c r="CG85" i="2"/>
  <c r="CH85" i="2"/>
  <c r="D86" i="2"/>
  <c r="AV86" i="2"/>
  <c r="AW86" i="2"/>
  <c r="BJ86" i="2"/>
  <c r="BK86" i="2"/>
  <c r="BL86" i="2"/>
  <c r="BM86" i="2"/>
  <c r="BN86" i="2"/>
  <c r="BO86" i="2"/>
  <c r="BP86" i="2"/>
  <c r="BQ86" i="2"/>
  <c r="CB86" i="2"/>
  <c r="CC86" i="2"/>
  <c r="CD86" i="2"/>
  <c r="CE86" i="2"/>
  <c r="CF86" i="2"/>
  <c r="CG86" i="2"/>
  <c r="CH86" i="2"/>
  <c r="D87" i="2"/>
  <c r="AV87" i="2"/>
  <c r="AW87" i="2"/>
  <c r="BJ87" i="2"/>
  <c r="BK87" i="2"/>
  <c r="BL87" i="2"/>
  <c r="BM87" i="2"/>
  <c r="BN87" i="2"/>
  <c r="BO87" i="2"/>
  <c r="CB87" i="2"/>
  <c r="CC87" i="2"/>
  <c r="CD87" i="2"/>
  <c r="CE87" i="2"/>
  <c r="CF87" i="2"/>
  <c r="CG87" i="2"/>
  <c r="CH87" i="2"/>
  <c r="D88" i="2"/>
  <c r="AV88" i="2"/>
  <c r="AW88" i="2"/>
  <c r="BQ88" i="2" s="1"/>
  <c r="BD88" i="2"/>
  <c r="BJ88" i="2"/>
  <c r="BK88" i="2"/>
  <c r="BL88" i="2"/>
  <c r="BM88" i="2"/>
  <c r="BN88" i="2"/>
  <c r="BO88" i="2"/>
  <c r="BP88" i="2"/>
  <c r="CB88" i="2"/>
  <c r="CC88" i="2"/>
  <c r="CD88" i="2"/>
  <c r="CE88" i="2"/>
  <c r="CF88" i="2"/>
  <c r="CG88" i="2"/>
  <c r="CH88" i="2"/>
  <c r="D89" i="2"/>
  <c r="AV89" i="2"/>
  <c r="AW89" i="2"/>
  <c r="BJ89" i="2"/>
  <c r="BK89" i="2"/>
  <c r="BL89" i="2"/>
  <c r="BM89" i="2"/>
  <c r="BN89" i="2"/>
  <c r="BO89" i="2"/>
  <c r="CB89" i="2"/>
  <c r="CC89" i="2"/>
  <c r="CD89" i="2"/>
  <c r="CE89" i="2"/>
  <c r="CF89" i="2"/>
  <c r="CG89" i="2"/>
  <c r="CH89" i="2"/>
  <c r="D90" i="2"/>
  <c r="AV90" i="2"/>
  <c r="AW90" i="2"/>
  <c r="BQ90" i="2" s="1"/>
  <c r="BD90" i="2"/>
  <c r="BJ90" i="2"/>
  <c r="BK90" i="2"/>
  <c r="BL90" i="2"/>
  <c r="BM90" i="2"/>
  <c r="BN90" i="2"/>
  <c r="BO90" i="2"/>
  <c r="BP90" i="2"/>
  <c r="CB90" i="2"/>
  <c r="CC90" i="2"/>
  <c r="CD90" i="2"/>
  <c r="CE90" i="2"/>
  <c r="CF90" i="2"/>
  <c r="CG90" i="2"/>
  <c r="CH90" i="2"/>
  <c r="D91" i="2"/>
  <c r="AV91" i="2"/>
  <c r="AW91" i="2"/>
  <c r="BJ91" i="2"/>
  <c r="BK91" i="2"/>
  <c r="BL91" i="2"/>
  <c r="BM91" i="2"/>
  <c r="BN91" i="2"/>
  <c r="BO91" i="2"/>
  <c r="CB91" i="2"/>
  <c r="CC91" i="2"/>
  <c r="CD91" i="2"/>
  <c r="CE91" i="2"/>
  <c r="CF91" i="2"/>
  <c r="CG91" i="2"/>
  <c r="CH91" i="2"/>
  <c r="D92" i="2"/>
  <c r="AV92" i="2"/>
  <c r="AW92" i="2"/>
  <c r="BJ92" i="2"/>
  <c r="BK92" i="2"/>
  <c r="BL92" i="2"/>
  <c r="BM92" i="2"/>
  <c r="BN92" i="2"/>
  <c r="BO92" i="2"/>
  <c r="CB92" i="2"/>
  <c r="CC92" i="2"/>
  <c r="CD92" i="2"/>
  <c r="CE92" i="2"/>
  <c r="CF92" i="2"/>
  <c r="CG92" i="2"/>
  <c r="CH92" i="2"/>
  <c r="D93" i="2"/>
  <c r="AV93" i="2"/>
  <c r="AW93" i="2"/>
  <c r="BD93" i="2"/>
  <c r="BJ93" i="2" s="1"/>
  <c r="BE93" i="2"/>
  <c r="BK93" i="2" s="1"/>
  <c r="BL93" i="2"/>
  <c r="BM93" i="2"/>
  <c r="BN93" i="2"/>
  <c r="BO93" i="2"/>
  <c r="BQ93" i="2"/>
  <c r="CB93" i="2"/>
  <c r="CC93" i="2"/>
  <c r="CD93" i="2"/>
  <c r="CE93" i="2"/>
  <c r="CF93" i="2"/>
  <c r="CG93" i="2"/>
  <c r="CH93" i="2"/>
  <c r="D94" i="2"/>
  <c r="AV94" i="2"/>
  <c r="AW94" i="2"/>
  <c r="BD94" i="2"/>
  <c r="BP94" i="2" s="1"/>
  <c r="BK94" i="2"/>
  <c r="BL94" i="2"/>
  <c r="BM94" i="2"/>
  <c r="BN94" i="2"/>
  <c r="BO94" i="2"/>
  <c r="BQ94" i="2"/>
  <c r="CB94" i="2"/>
  <c r="CC94" i="2"/>
  <c r="CD94" i="2"/>
  <c r="CE94" i="2"/>
  <c r="CF94" i="2"/>
  <c r="CG94" i="2"/>
  <c r="CH94" i="2"/>
  <c r="D95" i="2"/>
  <c r="AV95" i="2"/>
  <c r="AW95" i="2"/>
  <c r="BJ95" i="2"/>
  <c r="BK95" i="2"/>
  <c r="BL95" i="2"/>
  <c r="BM95" i="2"/>
  <c r="BN95" i="2"/>
  <c r="BO95" i="2"/>
  <c r="BP95" i="2"/>
  <c r="CB95" i="2"/>
  <c r="CC95" i="2"/>
  <c r="CD95" i="2"/>
  <c r="CE95" i="2"/>
  <c r="CF95" i="2"/>
  <c r="CG95" i="2"/>
  <c r="CH95" i="2"/>
  <c r="D96" i="2"/>
  <c r="AV96" i="2"/>
  <c r="AW96" i="2"/>
  <c r="BJ96" i="2"/>
  <c r="BK96" i="2"/>
  <c r="BL96" i="2"/>
  <c r="BM96" i="2"/>
  <c r="BN96" i="2"/>
  <c r="BO96" i="2"/>
  <c r="BP96" i="2"/>
  <c r="BQ96" i="2"/>
  <c r="CB96" i="2"/>
  <c r="CC96" i="2"/>
  <c r="CD96" i="2"/>
  <c r="CE96" i="2"/>
  <c r="CF96" i="2"/>
  <c r="CG96" i="2"/>
  <c r="CH96" i="2"/>
  <c r="D97" i="2"/>
  <c r="AV97" i="2"/>
  <c r="AW97" i="2"/>
  <c r="BQ97" i="2" s="1"/>
  <c r="BD97" i="2"/>
  <c r="BJ97" i="2"/>
  <c r="BK97" i="2"/>
  <c r="BL97" i="2"/>
  <c r="BM97" i="2"/>
  <c r="BN97" i="2"/>
  <c r="BO97" i="2"/>
  <c r="BP97" i="2"/>
  <c r="CB97" i="2"/>
  <c r="CC97" i="2"/>
  <c r="CD97" i="2"/>
  <c r="CE97" i="2"/>
  <c r="CF97" i="2"/>
  <c r="CG97" i="2"/>
  <c r="CH97" i="2"/>
  <c r="D98" i="2"/>
  <c r="AV98" i="2"/>
  <c r="AW98" i="2"/>
  <c r="BD98" i="2"/>
  <c r="BE98" i="2"/>
  <c r="BF98" i="2"/>
  <c r="BP98" i="2" s="1"/>
  <c r="BJ98" i="2"/>
  <c r="BK98" i="2"/>
  <c r="BM98" i="2"/>
  <c r="BN98" i="2"/>
  <c r="BO98" i="2"/>
  <c r="CB98" i="2"/>
  <c r="CC98" i="2"/>
  <c r="CD98" i="2"/>
  <c r="CE98" i="2"/>
  <c r="CF98" i="2"/>
  <c r="CG98" i="2"/>
  <c r="CH98" i="2"/>
  <c r="D99" i="2"/>
  <c r="AV99" i="2"/>
  <c r="AW99" i="2" s="1"/>
  <c r="BJ99" i="2"/>
  <c r="BK99" i="2"/>
  <c r="BL99" i="2"/>
  <c r="BM99" i="2"/>
  <c r="BN99" i="2"/>
  <c r="BO99" i="2"/>
  <c r="CB99" i="2"/>
  <c r="CC99" i="2"/>
  <c r="CD99" i="2"/>
  <c r="CE99" i="2"/>
  <c r="CF99" i="2"/>
  <c r="CG99" i="2"/>
  <c r="CH99" i="2"/>
  <c r="D100" i="2"/>
  <c r="AV100" i="2"/>
  <c r="AW100" i="2" s="1"/>
  <c r="BQ100" i="2" s="1"/>
  <c r="BD100" i="2"/>
  <c r="BP100" i="2" s="1"/>
  <c r="BK100" i="2"/>
  <c r="BL100" i="2"/>
  <c r="BM100" i="2"/>
  <c r="BN100" i="2"/>
  <c r="BO100" i="2"/>
  <c r="CB100" i="2"/>
  <c r="CC100" i="2"/>
  <c r="CD100" i="2"/>
  <c r="CE100" i="2"/>
  <c r="CF100" i="2"/>
  <c r="CG100" i="2"/>
  <c r="CH100" i="2"/>
  <c r="D101" i="2"/>
  <c r="AV101" i="2"/>
  <c r="AW101" i="2"/>
  <c r="BQ101" i="2" s="1"/>
  <c r="BD101" i="2"/>
  <c r="BJ101" i="2" s="1"/>
  <c r="BE101" i="2"/>
  <c r="BK101" i="2"/>
  <c r="BL101" i="2"/>
  <c r="BM101" i="2"/>
  <c r="BN101" i="2"/>
  <c r="BO101" i="2"/>
  <c r="BP101" i="2"/>
  <c r="CB101" i="2"/>
  <c r="CC101" i="2"/>
  <c r="CD101" i="2"/>
  <c r="CE101" i="2"/>
  <c r="CF101" i="2"/>
  <c r="CG101" i="2"/>
  <c r="CH101" i="2"/>
  <c r="D102" i="2"/>
  <c r="AV102" i="2"/>
  <c r="AW102" i="2"/>
  <c r="BQ102" i="2" s="1"/>
  <c r="BD102" i="2"/>
  <c r="BJ102" i="2"/>
  <c r="BK102" i="2"/>
  <c r="BL102" i="2"/>
  <c r="BM102" i="2"/>
  <c r="BN102" i="2"/>
  <c r="BO102" i="2"/>
  <c r="BP102" i="2"/>
  <c r="CB102" i="2"/>
  <c r="CC102" i="2"/>
  <c r="CD102" i="2"/>
  <c r="CE102" i="2"/>
  <c r="CF102" i="2"/>
  <c r="CG102" i="2"/>
  <c r="CH102" i="2"/>
  <c r="D103" i="2"/>
  <c r="AV103" i="2"/>
  <c r="AW103" i="2" s="1"/>
  <c r="BJ103" i="2"/>
  <c r="BK103" i="2"/>
  <c r="BL103" i="2"/>
  <c r="BM103" i="2"/>
  <c r="BN103" i="2"/>
  <c r="BO103" i="2"/>
  <c r="CB103" i="2"/>
  <c r="CC103" i="2"/>
  <c r="CD103" i="2"/>
  <c r="CE103" i="2"/>
  <c r="CF103" i="2"/>
  <c r="CG103" i="2"/>
  <c r="CH103" i="2"/>
  <c r="D104" i="2"/>
  <c r="AV104" i="2"/>
  <c r="AW104" i="2" s="1"/>
  <c r="BJ104" i="2"/>
  <c r="BK104" i="2"/>
  <c r="BL104" i="2"/>
  <c r="BM104" i="2"/>
  <c r="BN104" i="2"/>
  <c r="BO104" i="2"/>
  <c r="BP104" i="2"/>
  <c r="CB104" i="2"/>
  <c r="CC104" i="2"/>
  <c r="CD104" i="2"/>
  <c r="CE104" i="2"/>
  <c r="CF104" i="2"/>
  <c r="CG104" i="2"/>
  <c r="CH104" i="2"/>
  <c r="D105" i="2"/>
  <c r="AV105" i="2"/>
  <c r="AW105" i="2"/>
  <c r="BJ105" i="2"/>
  <c r="BK105" i="2"/>
  <c r="BL105" i="2"/>
  <c r="BM105" i="2"/>
  <c r="BN105" i="2"/>
  <c r="BO105" i="2"/>
  <c r="CB105" i="2"/>
  <c r="CC105" i="2"/>
  <c r="CD105" i="2"/>
  <c r="CE105" i="2"/>
  <c r="CF105" i="2"/>
  <c r="CG105" i="2"/>
  <c r="CH105" i="2"/>
  <c r="D106" i="2"/>
  <c r="AV106" i="2"/>
  <c r="AW106" i="2"/>
  <c r="AZ106" i="2"/>
  <c r="BL106" i="2" s="1"/>
  <c r="BD106" i="2"/>
  <c r="BE106" i="2"/>
  <c r="BF106" i="2"/>
  <c r="BP106" i="2" s="1"/>
  <c r="BJ106" i="2"/>
  <c r="BK106" i="2"/>
  <c r="BM106" i="2"/>
  <c r="BN106" i="2"/>
  <c r="BO106" i="2"/>
  <c r="CB106" i="2"/>
  <c r="CC106" i="2"/>
  <c r="CD106" i="2"/>
  <c r="CE106" i="2"/>
  <c r="CF106" i="2"/>
  <c r="CG106" i="2"/>
  <c r="CH106" i="2"/>
  <c r="D107" i="2"/>
  <c r="AV107" i="2"/>
  <c r="AW107" i="2" s="1"/>
  <c r="BQ107" i="2" s="1"/>
  <c r="BD107" i="2"/>
  <c r="BJ107" i="2" s="1"/>
  <c r="BE107" i="2"/>
  <c r="BK107" i="2"/>
  <c r="BL107" i="2"/>
  <c r="BM107" i="2"/>
  <c r="BN107" i="2"/>
  <c r="BO107" i="2"/>
  <c r="BP107" i="2"/>
  <c r="CB107" i="2"/>
  <c r="CC107" i="2"/>
  <c r="CD107" i="2"/>
  <c r="CE107" i="2"/>
  <c r="CF107" i="2"/>
  <c r="CG107" i="2"/>
  <c r="CH107" i="2"/>
  <c r="D108" i="2"/>
  <c r="AV108" i="2"/>
  <c r="AW108" i="2"/>
  <c r="BQ108" i="2" s="1"/>
  <c r="BD108" i="2"/>
  <c r="BJ108" i="2" s="1"/>
  <c r="BE108" i="2"/>
  <c r="BF108" i="2"/>
  <c r="BP108" i="2" s="1"/>
  <c r="BK108" i="2"/>
  <c r="BM108" i="2"/>
  <c r="BN108" i="2"/>
  <c r="BO108" i="2"/>
  <c r="CB108" i="2"/>
  <c r="CC108" i="2"/>
  <c r="CD108" i="2"/>
  <c r="CE108" i="2"/>
  <c r="CF108" i="2"/>
  <c r="CG108" i="2"/>
  <c r="CH108" i="2"/>
  <c r="D109" i="2"/>
  <c r="AV109" i="2"/>
  <c r="AW109" i="2"/>
  <c r="BJ109" i="2"/>
  <c r="BK109" i="2"/>
  <c r="BL109" i="2"/>
  <c r="BM109" i="2"/>
  <c r="BN109" i="2"/>
  <c r="BO109" i="2"/>
  <c r="CB109" i="2"/>
  <c r="CC109" i="2"/>
  <c r="CD109" i="2"/>
  <c r="CE109" i="2"/>
  <c r="CF109" i="2"/>
  <c r="CG109" i="2"/>
  <c r="CH109" i="2"/>
  <c r="D110" i="2"/>
  <c r="AV110" i="2"/>
  <c r="AW110" i="2"/>
  <c r="BD110" i="2"/>
  <c r="BE110" i="2"/>
  <c r="BK110" i="2" s="1"/>
  <c r="BF110" i="2"/>
  <c r="BP110" i="2" s="1"/>
  <c r="BJ110" i="2"/>
  <c r="BM110" i="2"/>
  <c r="BN110" i="2"/>
  <c r="BO110" i="2"/>
  <c r="CB110" i="2"/>
  <c r="CC110" i="2"/>
  <c r="CD110" i="2"/>
  <c r="CE110" i="2"/>
  <c r="CF110" i="2"/>
  <c r="CG110" i="2"/>
  <c r="CH110" i="2"/>
  <c r="D111" i="2"/>
  <c r="AV111" i="2"/>
  <c r="AW111" i="2" s="1"/>
  <c r="BQ111" i="2" s="1"/>
  <c r="BD111" i="2"/>
  <c r="BP111" i="2" s="1"/>
  <c r="BJ111" i="2"/>
  <c r="BK111" i="2"/>
  <c r="BL111" i="2"/>
  <c r="BM111" i="2"/>
  <c r="BN111" i="2"/>
  <c r="BO111" i="2"/>
  <c r="CB111" i="2"/>
  <c r="CC111" i="2"/>
  <c r="CD111" i="2"/>
  <c r="CE111" i="2"/>
  <c r="CF111" i="2"/>
  <c r="CG111" i="2"/>
  <c r="CH111" i="2"/>
  <c r="D112" i="2"/>
  <c r="AV112" i="2"/>
  <c r="AW112" i="2" s="1"/>
  <c r="BQ112" i="2" s="1"/>
  <c r="BD112" i="2"/>
  <c r="BP112" i="2" s="1"/>
  <c r="BK112" i="2"/>
  <c r="BL112" i="2"/>
  <c r="BM112" i="2"/>
  <c r="BN112" i="2"/>
  <c r="BO112" i="2"/>
  <c r="CB112" i="2"/>
  <c r="CC112" i="2"/>
  <c r="CD112" i="2"/>
  <c r="CE112" i="2"/>
  <c r="CF112" i="2"/>
  <c r="CG112" i="2"/>
  <c r="CH112" i="2"/>
  <c r="D113" i="2"/>
  <c r="AV113" i="2"/>
  <c r="AW113" i="2"/>
  <c r="BJ113" i="2"/>
  <c r="BK113" i="2"/>
  <c r="BL113" i="2"/>
  <c r="BM113" i="2"/>
  <c r="BN113" i="2"/>
  <c r="BO113" i="2"/>
  <c r="CB113" i="2"/>
  <c r="CC113" i="2"/>
  <c r="CD113" i="2"/>
  <c r="CE113" i="2"/>
  <c r="CF113" i="2"/>
  <c r="CG113" i="2"/>
  <c r="CH113" i="2"/>
  <c r="D114" i="2"/>
  <c r="AV114" i="2"/>
  <c r="AW114" i="2"/>
  <c r="BD114" i="2"/>
  <c r="BP114" i="2" s="1"/>
  <c r="BK114" i="2"/>
  <c r="BL114" i="2"/>
  <c r="BM114" i="2"/>
  <c r="BN114" i="2"/>
  <c r="BO114" i="2"/>
  <c r="CB114" i="2"/>
  <c r="CC114" i="2"/>
  <c r="CD114" i="2"/>
  <c r="CE114" i="2"/>
  <c r="CF114" i="2"/>
  <c r="CG114" i="2"/>
  <c r="CH114" i="2"/>
  <c r="D115" i="2"/>
  <c r="AV115" i="2"/>
  <c r="AW115" i="2" s="1"/>
  <c r="BJ115" i="2"/>
  <c r="BK115" i="2"/>
  <c r="BL115" i="2"/>
  <c r="BM115" i="2"/>
  <c r="BN115" i="2"/>
  <c r="BO115" i="2"/>
  <c r="CB115" i="2"/>
  <c r="CC115" i="2"/>
  <c r="CD115" i="2"/>
  <c r="CE115" i="2"/>
  <c r="CF115" i="2"/>
  <c r="CG115" i="2"/>
  <c r="CH115" i="2"/>
  <c r="D116" i="2"/>
  <c r="AV116" i="2"/>
  <c r="AW116" i="2" s="1"/>
  <c r="BQ116" i="2" s="1"/>
  <c r="BD116" i="2"/>
  <c r="BJ116" i="2" s="1"/>
  <c r="BE116" i="2"/>
  <c r="BP116" i="2" s="1"/>
  <c r="BK116" i="2"/>
  <c r="BL116" i="2"/>
  <c r="BM116" i="2"/>
  <c r="BN116" i="2"/>
  <c r="BO116" i="2"/>
  <c r="CB116" i="2"/>
  <c r="CC116" i="2"/>
  <c r="CD116" i="2"/>
  <c r="CE116" i="2"/>
  <c r="CF116" i="2"/>
  <c r="CG116" i="2"/>
  <c r="CH116" i="2"/>
  <c r="D117" i="2"/>
  <c r="AV117" i="2"/>
  <c r="AW117" i="2"/>
  <c r="BQ117" i="2" s="1"/>
  <c r="BD117" i="2"/>
  <c r="BE117" i="2"/>
  <c r="BK117" i="2" s="1"/>
  <c r="BJ117" i="2"/>
  <c r="BL117" i="2"/>
  <c r="BM117" i="2"/>
  <c r="BN117" i="2"/>
  <c r="BO117" i="2"/>
  <c r="CB117" i="2"/>
  <c r="CC117" i="2"/>
  <c r="CD117" i="2"/>
  <c r="CE117" i="2"/>
  <c r="CF117" i="2"/>
  <c r="CG117" i="2"/>
  <c r="CH117" i="2"/>
  <c r="D118" i="2"/>
  <c r="AV118" i="2"/>
  <c r="AW118" i="2" s="1"/>
  <c r="BJ118" i="2"/>
  <c r="BK118" i="2"/>
  <c r="BL118" i="2"/>
  <c r="BM118" i="2"/>
  <c r="BN118" i="2"/>
  <c r="BO118" i="2"/>
  <c r="BP118" i="2"/>
  <c r="CB118" i="2"/>
  <c r="CC118" i="2"/>
  <c r="CD118" i="2"/>
  <c r="CE118" i="2"/>
  <c r="CF118" i="2"/>
  <c r="CG118" i="2"/>
  <c r="CH118" i="2"/>
  <c r="D119" i="2"/>
  <c r="AV119" i="2"/>
  <c r="AW119" i="2"/>
  <c r="BJ119" i="2"/>
  <c r="BK119" i="2"/>
  <c r="BL119" i="2"/>
  <c r="BM119" i="2"/>
  <c r="BN119" i="2"/>
  <c r="BO119" i="2"/>
  <c r="CB119" i="2"/>
  <c r="CC119" i="2"/>
  <c r="CD119" i="2"/>
  <c r="CE119" i="2"/>
  <c r="CF119" i="2"/>
  <c r="CG119" i="2"/>
  <c r="CH119" i="2"/>
  <c r="D120" i="2"/>
  <c r="AV120" i="2"/>
  <c r="AW120" i="2"/>
  <c r="BJ120" i="2"/>
  <c r="BK120" i="2"/>
  <c r="BL120" i="2"/>
  <c r="BM120" i="2"/>
  <c r="BN120" i="2"/>
  <c r="BO120" i="2"/>
  <c r="CB120" i="2"/>
  <c r="CC120" i="2"/>
  <c r="CD120" i="2"/>
  <c r="CE120" i="2"/>
  <c r="CF120" i="2"/>
  <c r="CG120" i="2"/>
  <c r="CH120" i="2"/>
  <c r="D121" i="2"/>
  <c r="AV121" i="2"/>
  <c r="AW121" i="2"/>
  <c r="BJ121" i="2"/>
  <c r="BK121" i="2"/>
  <c r="BL121" i="2"/>
  <c r="BM121" i="2"/>
  <c r="BN121" i="2"/>
  <c r="BO121" i="2"/>
  <c r="BP121" i="2"/>
  <c r="BQ121" i="2"/>
  <c r="CB121" i="2"/>
  <c r="CC121" i="2"/>
  <c r="CD121" i="2"/>
  <c r="CE121" i="2"/>
  <c r="CF121" i="2"/>
  <c r="CG121" i="2"/>
  <c r="CH121" i="2"/>
  <c r="D122" i="2"/>
  <c r="AV122" i="2"/>
  <c r="AW122" i="2" s="1"/>
  <c r="BQ122" i="2" s="1"/>
  <c r="BJ122" i="2"/>
  <c r="BK122" i="2"/>
  <c r="BL122" i="2"/>
  <c r="BM122" i="2"/>
  <c r="BN122" i="2"/>
  <c r="BO122" i="2"/>
  <c r="BP122" i="2"/>
  <c r="CB122" i="2"/>
  <c r="CC122" i="2"/>
  <c r="CD122" i="2"/>
  <c r="CE122" i="2"/>
  <c r="CF122" i="2"/>
  <c r="CG122" i="2"/>
  <c r="CH122" i="2"/>
  <c r="D123" i="2"/>
  <c r="AV123" i="2"/>
  <c r="AW123" i="2" s="1"/>
  <c r="BJ123" i="2"/>
  <c r="BK123" i="2"/>
  <c r="BL123" i="2"/>
  <c r="BM123" i="2"/>
  <c r="BN123" i="2"/>
  <c r="BO123" i="2"/>
  <c r="CB123" i="2"/>
  <c r="CC123" i="2"/>
  <c r="CD123" i="2"/>
  <c r="CE123" i="2"/>
  <c r="CF123" i="2"/>
  <c r="CG123" i="2"/>
  <c r="CH123" i="2"/>
  <c r="D124" i="2"/>
  <c r="AV124" i="2"/>
  <c r="AW124" i="2" s="1"/>
  <c r="BQ124" i="2" s="1"/>
  <c r="BD124" i="2"/>
  <c r="BP124" i="2" s="1"/>
  <c r="BJ124" i="2"/>
  <c r="BK124" i="2"/>
  <c r="BL124" i="2"/>
  <c r="BM124" i="2"/>
  <c r="BN124" i="2"/>
  <c r="BO124" i="2"/>
  <c r="CB124" i="2"/>
  <c r="CC124" i="2"/>
  <c r="CD124" i="2"/>
  <c r="CE124" i="2"/>
  <c r="CF124" i="2"/>
  <c r="CG124" i="2"/>
  <c r="CH124" i="2"/>
  <c r="D125" i="2"/>
  <c r="AV125" i="2"/>
  <c r="AW125" i="2" s="1"/>
  <c r="BQ125" i="2" s="1"/>
  <c r="BD125" i="2"/>
  <c r="BP125" i="2" s="1"/>
  <c r="BJ125" i="2"/>
  <c r="BK125" i="2"/>
  <c r="BL125" i="2"/>
  <c r="BM125" i="2"/>
  <c r="BN125" i="2"/>
  <c r="BO125" i="2"/>
  <c r="CB125" i="2"/>
  <c r="CC125" i="2"/>
  <c r="CD125" i="2"/>
  <c r="CE125" i="2"/>
  <c r="CF125" i="2"/>
  <c r="CG125" i="2"/>
  <c r="CH125" i="2"/>
  <c r="D126" i="2"/>
  <c r="AV126" i="2"/>
  <c r="AW126" i="2" s="1"/>
  <c r="BJ126" i="2"/>
  <c r="BK126" i="2"/>
  <c r="BL126" i="2"/>
  <c r="BM126" i="2"/>
  <c r="BN126" i="2"/>
  <c r="BO126" i="2"/>
  <c r="CB126" i="2"/>
  <c r="CC126" i="2"/>
  <c r="CD126" i="2"/>
  <c r="CE126" i="2"/>
  <c r="CF126" i="2"/>
  <c r="CG126" i="2"/>
  <c r="CH126" i="2"/>
  <c r="D127" i="2"/>
  <c r="AV127" i="2"/>
  <c r="AW127" i="2" s="1"/>
  <c r="BQ127" i="2" s="1"/>
  <c r="BD127" i="2"/>
  <c r="BP127" i="2" s="1"/>
  <c r="BK127" i="2"/>
  <c r="BL127" i="2"/>
  <c r="BM127" i="2"/>
  <c r="BN127" i="2"/>
  <c r="BO127" i="2"/>
  <c r="CB127" i="2"/>
  <c r="CC127" i="2"/>
  <c r="CD127" i="2"/>
  <c r="CE127" i="2"/>
  <c r="CF127" i="2"/>
  <c r="CG127" i="2"/>
  <c r="CH127" i="2"/>
  <c r="D128" i="2"/>
  <c r="AV128" i="2"/>
  <c r="AW128" i="2"/>
  <c r="BD128" i="2"/>
  <c r="BP128" i="2" s="1"/>
  <c r="BK128" i="2"/>
  <c r="BL128" i="2"/>
  <c r="BM128" i="2"/>
  <c r="BN128" i="2"/>
  <c r="BO128" i="2"/>
  <c r="BQ128" i="2"/>
  <c r="CB128" i="2"/>
  <c r="CC128" i="2"/>
  <c r="CD128" i="2"/>
  <c r="CE128" i="2"/>
  <c r="CF128" i="2"/>
  <c r="CG128" i="2"/>
  <c r="CH128" i="2"/>
  <c r="D129" i="2"/>
  <c r="AV129" i="2"/>
  <c r="AW129" i="2"/>
  <c r="BQ129" i="2" s="1"/>
  <c r="BD129" i="2"/>
  <c r="BE129" i="2"/>
  <c r="BJ129" i="2"/>
  <c r="BK129" i="2"/>
  <c r="BL129" i="2"/>
  <c r="BM129" i="2"/>
  <c r="BN129" i="2"/>
  <c r="BO129" i="2"/>
  <c r="BP129" i="2"/>
  <c r="CB129" i="2"/>
  <c r="CC129" i="2"/>
  <c r="CD129" i="2"/>
  <c r="CE129" i="2"/>
  <c r="CF129" i="2"/>
  <c r="CG129" i="2"/>
  <c r="CH129" i="2"/>
  <c r="D130" i="2"/>
  <c r="AV130" i="2"/>
  <c r="AW130" i="2" s="1"/>
  <c r="BJ130" i="2"/>
  <c r="BK130" i="2"/>
  <c r="BL130" i="2"/>
  <c r="BM130" i="2"/>
  <c r="BN130" i="2"/>
  <c r="BO130" i="2"/>
  <c r="BP130" i="2"/>
  <c r="CB130" i="2"/>
  <c r="CC130" i="2"/>
  <c r="CD130" i="2"/>
  <c r="CE130" i="2"/>
  <c r="CF130" i="2"/>
  <c r="CG130" i="2"/>
  <c r="CH130" i="2"/>
  <c r="D131" i="2"/>
  <c r="AV131" i="2"/>
  <c r="AW131" i="2"/>
  <c r="BQ131" i="2" s="1"/>
  <c r="BD131" i="2"/>
  <c r="BJ131" i="2" s="1"/>
  <c r="BE131" i="2"/>
  <c r="BK131" i="2"/>
  <c r="BL131" i="2"/>
  <c r="BM131" i="2"/>
  <c r="BN131" i="2"/>
  <c r="BO131" i="2"/>
  <c r="BP131" i="2"/>
  <c r="CB131" i="2"/>
  <c r="CC131" i="2"/>
  <c r="CD131" i="2"/>
  <c r="CE131" i="2"/>
  <c r="CF131" i="2"/>
  <c r="CG131" i="2"/>
  <c r="CH131" i="2"/>
  <c r="D132" i="2"/>
  <c r="AV132" i="2"/>
  <c r="AW132" i="2"/>
  <c r="BQ132" i="2" s="1"/>
  <c r="BD132" i="2"/>
  <c r="BJ132" i="2"/>
  <c r="BK132" i="2"/>
  <c r="BL132" i="2"/>
  <c r="BM132" i="2"/>
  <c r="BN132" i="2"/>
  <c r="BO132" i="2"/>
  <c r="BP132" i="2"/>
  <c r="CB132" i="2"/>
  <c r="CC132" i="2"/>
  <c r="CD132" i="2"/>
  <c r="CE132" i="2"/>
  <c r="CF132" i="2"/>
  <c r="CG132" i="2"/>
  <c r="CH132" i="2"/>
  <c r="D133" i="2"/>
  <c r="AV133" i="2"/>
  <c r="AW133" i="2" s="1"/>
  <c r="BQ133" i="2" s="1"/>
  <c r="BD133" i="2"/>
  <c r="BJ133" i="2" s="1"/>
  <c r="BE133" i="2"/>
  <c r="BP133" i="2" s="1"/>
  <c r="BL133" i="2"/>
  <c r="BM133" i="2"/>
  <c r="BN133" i="2"/>
  <c r="BO133" i="2"/>
  <c r="CB133" i="2"/>
  <c r="CC133" i="2"/>
  <c r="CD133" i="2"/>
  <c r="CE133" i="2"/>
  <c r="CF133" i="2"/>
  <c r="CG133" i="2"/>
  <c r="CH133" i="2"/>
  <c r="D134" i="2"/>
  <c r="AV134" i="2"/>
  <c r="AW134" i="2"/>
  <c r="BQ134" i="2" s="1"/>
  <c r="BD134" i="2"/>
  <c r="BJ134" i="2" s="1"/>
  <c r="BE134" i="2"/>
  <c r="BF134" i="2"/>
  <c r="BL134" i="2" s="1"/>
  <c r="BG134" i="2"/>
  <c r="BK134" i="2"/>
  <c r="BM134" i="2"/>
  <c r="BN134" i="2"/>
  <c r="BO134" i="2"/>
  <c r="BP134" i="2"/>
  <c r="CB134" i="2"/>
  <c r="CC134" i="2"/>
  <c r="CD134" i="2"/>
  <c r="CE134" i="2"/>
  <c r="CF134" i="2"/>
  <c r="CG134" i="2"/>
  <c r="CH134" i="2"/>
  <c r="D135" i="2"/>
  <c r="AV135" i="2"/>
  <c r="AW135" i="2"/>
  <c r="BQ135" i="2" s="1"/>
  <c r="BD135" i="2"/>
  <c r="BJ135" i="2"/>
  <c r="BK135" i="2"/>
  <c r="BL135" i="2"/>
  <c r="BM135" i="2"/>
  <c r="BN135" i="2"/>
  <c r="BO135" i="2"/>
  <c r="BP135" i="2"/>
  <c r="CB135" i="2"/>
  <c r="CC135" i="2"/>
  <c r="CD135" i="2"/>
  <c r="CE135" i="2"/>
  <c r="CF135" i="2"/>
  <c r="CG135" i="2"/>
  <c r="CH135" i="2"/>
  <c r="D136" i="2"/>
  <c r="AV136" i="2"/>
  <c r="AW136" i="2"/>
  <c r="BQ136" i="2" s="1"/>
  <c r="BD136" i="2"/>
  <c r="BJ136" i="2"/>
  <c r="BK136" i="2"/>
  <c r="BL136" i="2"/>
  <c r="BM136" i="2"/>
  <c r="BN136" i="2"/>
  <c r="BO136" i="2"/>
  <c r="BP136" i="2"/>
  <c r="CB136" i="2"/>
  <c r="CC136" i="2"/>
  <c r="CD136" i="2"/>
  <c r="CE136" i="2"/>
  <c r="CF136" i="2"/>
  <c r="CG136" i="2"/>
  <c r="CH136" i="2"/>
  <c r="D137" i="2"/>
  <c r="AV137" i="2"/>
  <c r="AW137" i="2" s="1"/>
  <c r="BQ137" i="2" s="1"/>
  <c r="BD137" i="2"/>
  <c r="BP137" i="2" s="1"/>
  <c r="BJ137" i="2"/>
  <c r="BK137" i="2"/>
  <c r="BL137" i="2"/>
  <c r="BM137" i="2"/>
  <c r="BN137" i="2"/>
  <c r="BO137" i="2"/>
  <c r="CB137" i="2"/>
  <c r="CC137" i="2"/>
  <c r="CD137" i="2"/>
  <c r="CE137" i="2"/>
  <c r="CF137" i="2"/>
  <c r="CG137" i="2"/>
  <c r="CH137" i="2"/>
  <c r="D138" i="2"/>
  <c r="AV138" i="2"/>
  <c r="AW138" i="2" s="1"/>
  <c r="BQ138" i="2" s="1"/>
  <c r="BD138" i="2"/>
  <c r="BP138" i="2" s="1"/>
  <c r="BJ138" i="2"/>
  <c r="BK138" i="2"/>
  <c r="BL138" i="2"/>
  <c r="BM138" i="2"/>
  <c r="BN138" i="2"/>
  <c r="BO138" i="2"/>
  <c r="CB138" i="2"/>
  <c r="CC138" i="2"/>
  <c r="CD138" i="2"/>
  <c r="CE138" i="2"/>
  <c r="CF138" i="2"/>
  <c r="CG138" i="2"/>
  <c r="CH138" i="2"/>
  <c r="D139" i="2"/>
  <c r="AV139" i="2"/>
  <c r="AW139" i="2" s="1"/>
  <c r="BD139" i="2"/>
  <c r="BP139" i="2" s="1"/>
  <c r="BK139" i="2"/>
  <c r="BL139" i="2"/>
  <c r="BM139" i="2"/>
  <c r="BN139" i="2"/>
  <c r="BO139" i="2"/>
  <c r="CB139" i="2"/>
  <c r="CC139" i="2"/>
  <c r="CD139" i="2"/>
  <c r="CE139" i="2"/>
  <c r="CF139" i="2"/>
  <c r="CG139" i="2"/>
  <c r="CH139" i="2"/>
  <c r="D140" i="2"/>
  <c r="AV140" i="2"/>
  <c r="AW140" i="2" s="1"/>
  <c r="BQ140" i="2" s="1"/>
  <c r="BD140" i="2"/>
  <c r="BP140" i="2" s="1"/>
  <c r="BJ140" i="2"/>
  <c r="BK140" i="2"/>
  <c r="BL140" i="2"/>
  <c r="BM140" i="2"/>
  <c r="BN140" i="2"/>
  <c r="BO140" i="2"/>
  <c r="CB140" i="2"/>
  <c r="CC140" i="2"/>
  <c r="CD140" i="2"/>
  <c r="CE140" i="2"/>
  <c r="CF140" i="2"/>
  <c r="CG140" i="2"/>
  <c r="CH140" i="2"/>
  <c r="D141" i="2"/>
  <c r="AV141" i="2"/>
  <c r="AW141" i="2" s="1"/>
  <c r="BJ141" i="2"/>
  <c r="BK141" i="2"/>
  <c r="BL141" i="2"/>
  <c r="BM141" i="2"/>
  <c r="BN141" i="2"/>
  <c r="BO141" i="2"/>
  <c r="CB141" i="2"/>
  <c r="CC141" i="2"/>
  <c r="CD141" i="2"/>
  <c r="CE141" i="2"/>
  <c r="CF141" i="2"/>
  <c r="CG141" i="2"/>
  <c r="CH141" i="2"/>
  <c r="D142" i="2"/>
  <c r="AV142" i="2"/>
  <c r="AW142" i="2" s="1"/>
  <c r="BQ142" i="2" s="1"/>
  <c r="BJ142" i="2"/>
  <c r="BK142" i="2"/>
  <c r="BL142" i="2"/>
  <c r="BM142" i="2"/>
  <c r="BN142" i="2"/>
  <c r="BO142" i="2"/>
  <c r="BP142" i="2"/>
  <c r="BT142" i="2"/>
  <c r="BU142" i="2"/>
  <c r="BV142" i="2"/>
  <c r="CB142" i="2"/>
  <c r="CC142" i="2"/>
  <c r="CD142" i="2"/>
  <c r="CE142" i="2"/>
  <c r="CF142" i="2"/>
  <c r="CG142" i="2"/>
  <c r="CH142" i="2"/>
  <c r="D143" i="2"/>
  <c r="AV143" i="2"/>
  <c r="AW143" i="2" s="1"/>
  <c r="BD143" i="2"/>
  <c r="BE143" i="2"/>
  <c r="BK143" i="2" s="1"/>
  <c r="BF143" i="2"/>
  <c r="BJ143" i="2"/>
  <c r="BL143" i="2"/>
  <c r="BM143" i="2"/>
  <c r="BN143" i="2"/>
  <c r="BO143" i="2"/>
  <c r="BP143" i="2"/>
  <c r="BT143" i="2"/>
  <c r="BU143" i="2"/>
  <c r="BV143" i="2"/>
  <c r="CB143" i="2"/>
  <c r="CC143" i="2"/>
  <c r="CD143" i="2"/>
  <c r="CE143" i="2"/>
  <c r="CF143" i="2"/>
  <c r="CG143" i="2"/>
  <c r="CH143" i="2"/>
  <c r="D144" i="2"/>
  <c r="AV144" i="2"/>
  <c r="AW144" i="2"/>
  <c r="BQ144" i="2" s="1"/>
  <c r="BD144" i="2"/>
  <c r="BJ144" i="2"/>
  <c r="BK144" i="2"/>
  <c r="BL144" i="2"/>
  <c r="BM144" i="2"/>
  <c r="BN144" i="2"/>
  <c r="BO144" i="2"/>
  <c r="BP144" i="2"/>
  <c r="CB144" i="2"/>
  <c r="CC144" i="2"/>
  <c r="CD144" i="2"/>
  <c r="CE144" i="2"/>
  <c r="CF144" i="2"/>
  <c r="CG144" i="2"/>
  <c r="CH144" i="2"/>
  <c r="D145" i="2"/>
  <c r="AV145" i="2"/>
  <c r="AW145" i="2"/>
  <c r="BD145" i="2"/>
  <c r="BJ145" i="2"/>
  <c r="BK145" i="2"/>
  <c r="BL145" i="2"/>
  <c r="BM145" i="2"/>
  <c r="BN145" i="2"/>
  <c r="BO145" i="2"/>
  <c r="BP145" i="2"/>
  <c r="CB145" i="2"/>
  <c r="CC145" i="2"/>
  <c r="CD145" i="2"/>
  <c r="CE145" i="2"/>
  <c r="CF145" i="2"/>
  <c r="CG145" i="2"/>
  <c r="CH145" i="2"/>
  <c r="D146" i="2"/>
  <c r="AV146" i="2"/>
  <c r="AW146" i="2"/>
  <c r="BD146" i="2"/>
  <c r="BP146" i="2" s="1"/>
  <c r="BE146" i="2"/>
  <c r="BF146" i="2"/>
  <c r="BL146" i="2" s="1"/>
  <c r="BK146" i="2"/>
  <c r="BM146" i="2"/>
  <c r="BN146" i="2"/>
  <c r="BO146" i="2"/>
  <c r="BQ146" i="2"/>
  <c r="CB146" i="2"/>
  <c r="CC146" i="2"/>
  <c r="CD146" i="2"/>
  <c r="CE146" i="2"/>
  <c r="CF146" i="2"/>
  <c r="CG146" i="2"/>
  <c r="CH146" i="2"/>
  <c r="D147" i="2"/>
  <c r="AV147" i="2"/>
  <c r="AW147" i="2"/>
  <c r="BD147" i="2"/>
  <c r="BP147" i="2" s="1"/>
  <c r="BE147" i="2"/>
  <c r="BF147" i="2"/>
  <c r="BL147" i="2" s="1"/>
  <c r="BG147" i="2"/>
  <c r="BM147" i="2" s="1"/>
  <c r="BK147" i="2"/>
  <c r="BN147" i="2"/>
  <c r="BO147" i="2"/>
  <c r="BQ147" i="2"/>
  <c r="CB147" i="2"/>
  <c r="CC147" i="2"/>
  <c r="CD147" i="2"/>
  <c r="CE147" i="2"/>
  <c r="CF147" i="2"/>
  <c r="CG147" i="2"/>
  <c r="CH147" i="2"/>
  <c r="D148" i="2"/>
  <c r="AV148" i="2"/>
  <c r="AW148" i="2"/>
  <c r="BQ148" i="2" s="1"/>
  <c r="BD148" i="2"/>
  <c r="BJ148" i="2"/>
  <c r="BK148" i="2"/>
  <c r="BL148" i="2"/>
  <c r="BM148" i="2"/>
  <c r="BN148" i="2"/>
  <c r="BO148" i="2"/>
  <c r="BP148" i="2"/>
  <c r="CB148" i="2"/>
  <c r="CC148" i="2"/>
  <c r="CD148" i="2"/>
  <c r="CE148" i="2"/>
  <c r="CF148" i="2"/>
  <c r="CG148" i="2"/>
  <c r="CH148" i="2"/>
  <c r="D149" i="2"/>
  <c r="AV149" i="2"/>
  <c r="AW149" i="2"/>
  <c r="BJ149" i="2"/>
  <c r="BK149" i="2"/>
  <c r="BL149" i="2"/>
  <c r="BM149" i="2"/>
  <c r="BN149" i="2"/>
  <c r="BO149" i="2"/>
  <c r="BP149" i="2"/>
  <c r="CB149" i="2"/>
  <c r="CC149" i="2"/>
  <c r="CD149" i="2"/>
  <c r="CE149" i="2"/>
  <c r="CF149" i="2"/>
  <c r="CG149" i="2"/>
  <c r="CH149" i="2"/>
  <c r="D150" i="2"/>
  <c r="AV150" i="2"/>
  <c r="AW150" i="2" s="1"/>
  <c r="BJ150" i="2"/>
  <c r="BK150" i="2"/>
  <c r="BL150" i="2"/>
  <c r="BM150" i="2"/>
  <c r="BN150" i="2"/>
  <c r="BO150" i="2"/>
  <c r="CB150" i="2"/>
  <c r="CC150" i="2"/>
  <c r="CD150" i="2"/>
  <c r="CE150" i="2"/>
  <c r="CF150" i="2"/>
  <c r="CG150" i="2"/>
  <c r="CH150" i="2"/>
  <c r="D151" i="2"/>
  <c r="AV151" i="2"/>
  <c r="AW151" i="2" s="1"/>
  <c r="BQ151" i="2" s="1"/>
  <c r="BD151" i="2"/>
  <c r="BE151" i="2"/>
  <c r="BK151" i="2" s="1"/>
  <c r="BF151" i="2"/>
  <c r="BJ151" i="2"/>
  <c r="BL151" i="2"/>
  <c r="BM151" i="2"/>
  <c r="BN151" i="2"/>
  <c r="BO151" i="2"/>
  <c r="BP151" i="2"/>
  <c r="CB151" i="2"/>
  <c r="CC151" i="2"/>
  <c r="CD151" i="2"/>
  <c r="CE151" i="2"/>
  <c r="CF151" i="2"/>
  <c r="CG151" i="2"/>
  <c r="CH151" i="2"/>
  <c r="D152" i="2"/>
  <c r="AV152" i="2"/>
  <c r="AW152" i="2" s="1"/>
  <c r="BQ152" i="2" s="1"/>
  <c r="BD152" i="2"/>
  <c r="BP152" i="2" s="1"/>
  <c r="BJ152" i="2"/>
  <c r="BK152" i="2"/>
  <c r="BL152" i="2"/>
  <c r="BM152" i="2"/>
  <c r="BN152" i="2"/>
  <c r="BO152" i="2"/>
  <c r="CB152" i="2"/>
  <c r="CC152" i="2"/>
  <c r="CD152" i="2"/>
  <c r="CE152" i="2"/>
  <c r="CF152" i="2"/>
  <c r="CG152" i="2"/>
  <c r="CH152" i="2"/>
  <c r="D153" i="2"/>
  <c r="AV153" i="2"/>
  <c r="AW153" i="2" s="1"/>
  <c r="BQ153" i="2" s="1"/>
  <c r="BD153" i="2"/>
  <c r="BP153" i="2" s="1"/>
  <c r="BJ153" i="2"/>
  <c r="BK153" i="2"/>
  <c r="BL153" i="2"/>
  <c r="BM153" i="2"/>
  <c r="BN153" i="2"/>
  <c r="BO153" i="2"/>
  <c r="CB153" i="2"/>
  <c r="CC153" i="2"/>
  <c r="CD153" i="2"/>
  <c r="CE153" i="2"/>
  <c r="CF153" i="2"/>
  <c r="CG153" i="2"/>
  <c r="CH153" i="2"/>
  <c r="D154" i="2"/>
  <c r="AV154" i="2"/>
  <c r="AW154" i="2" s="1"/>
  <c r="BQ154" i="2" s="1"/>
  <c r="BD154" i="2"/>
  <c r="BP154" i="2" s="1"/>
  <c r="BK154" i="2"/>
  <c r="BL154" i="2"/>
  <c r="BM154" i="2"/>
  <c r="BN154" i="2"/>
  <c r="BO154" i="2"/>
  <c r="CB154" i="2"/>
  <c r="CC154" i="2"/>
  <c r="CD154" i="2"/>
  <c r="CE154" i="2"/>
  <c r="CF154" i="2"/>
  <c r="CG154" i="2"/>
  <c r="CH154" i="2"/>
  <c r="D155" i="2"/>
  <c r="AV155" i="2"/>
  <c r="AW155" i="2"/>
  <c r="BJ155" i="2"/>
  <c r="BK155" i="2"/>
  <c r="BL155" i="2"/>
  <c r="BM155" i="2"/>
  <c r="BN155" i="2"/>
  <c r="BO155" i="2"/>
  <c r="BP155" i="2"/>
  <c r="CB155" i="2"/>
  <c r="CC155" i="2"/>
  <c r="CD155" i="2"/>
  <c r="CE155" i="2"/>
  <c r="CF155" i="2"/>
  <c r="CG155" i="2"/>
  <c r="CH155" i="2"/>
  <c r="D156" i="2"/>
  <c r="AV156" i="2"/>
  <c r="AW156" i="2"/>
  <c r="BQ156" i="2" s="1"/>
  <c r="BD156" i="2"/>
  <c r="BJ156" i="2"/>
  <c r="BK156" i="2"/>
  <c r="BL156" i="2"/>
  <c r="BM156" i="2"/>
  <c r="BN156" i="2"/>
  <c r="BO156" i="2"/>
  <c r="BP156" i="2"/>
  <c r="CB156" i="2"/>
  <c r="CC156" i="2"/>
  <c r="CD156" i="2"/>
  <c r="CE156" i="2"/>
  <c r="CF156" i="2"/>
  <c r="CG156" i="2"/>
  <c r="CH156" i="2"/>
  <c r="D157" i="2"/>
  <c r="AV157" i="2"/>
  <c r="AW157" i="2" s="1"/>
  <c r="BJ157" i="2"/>
  <c r="BK157" i="2"/>
  <c r="BL157" i="2"/>
  <c r="BM157" i="2"/>
  <c r="BN157" i="2"/>
  <c r="BO157" i="2"/>
  <c r="CB157" i="2"/>
  <c r="CC157" i="2"/>
  <c r="CD157" i="2"/>
  <c r="CE157" i="2"/>
  <c r="CF157" i="2"/>
  <c r="CG157" i="2"/>
  <c r="CH157" i="2"/>
  <c r="D158" i="2"/>
  <c r="AV158" i="2"/>
  <c r="AW158" i="2" s="1"/>
  <c r="BQ158" i="2" s="1"/>
  <c r="BD158" i="2"/>
  <c r="BJ158" i="2" s="1"/>
  <c r="BE158" i="2"/>
  <c r="BK158" i="2" s="1"/>
  <c r="BL158" i="2"/>
  <c r="BM158" i="2"/>
  <c r="BN158" i="2"/>
  <c r="BO158" i="2"/>
  <c r="CB158" i="2"/>
  <c r="CC158" i="2"/>
  <c r="CD158" i="2"/>
  <c r="CE158" i="2"/>
  <c r="CF158" i="2"/>
  <c r="CG158" i="2"/>
  <c r="CH158" i="2"/>
  <c r="D159" i="2"/>
  <c r="AV159" i="2"/>
  <c r="AW159" i="2"/>
  <c r="BD159" i="2"/>
  <c r="BP159" i="2" s="1"/>
  <c r="BK159" i="2"/>
  <c r="BL159" i="2"/>
  <c r="BM159" i="2"/>
  <c r="BN159" i="2"/>
  <c r="BO159" i="2"/>
  <c r="BQ159" i="2"/>
  <c r="CB159" i="2"/>
  <c r="CC159" i="2"/>
  <c r="CD159" i="2"/>
  <c r="CE159" i="2"/>
  <c r="CF159" i="2"/>
  <c r="CG159" i="2"/>
  <c r="CH159" i="2"/>
  <c r="D160" i="2"/>
  <c r="AV160" i="2"/>
  <c r="AW160" i="2"/>
  <c r="BD160" i="2"/>
  <c r="BE160" i="2"/>
  <c r="BK160" i="2" s="1"/>
  <c r="BJ160" i="2"/>
  <c r="BL160" i="2"/>
  <c r="BM160" i="2"/>
  <c r="BN160" i="2"/>
  <c r="BO160" i="2"/>
  <c r="BP160" i="2"/>
  <c r="CB160" i="2"/>
  <c r="CC160" i="2"/>
  <c r="CD160" i="2"/>
  <c r="CE160" i="2"/>
  <c r="CF160" i="2"/>
  <c r="CG160" i="2"/>
  <c r="CH160" i="2"/>
  <c r="D161" i="2"/>
  <c r="AV161" i="2"/>
  <c r="AW161" i="2"/>
  <c r="BQ161" i="2" s="1"/>
  <c r="BD161" i="2"/>
  <c r="BJ161" i="2"/>
  <c r="BK161" i="2"/>
  <c r="BL161" i="2"/>
  <c r="BM161" i="2"/>
  <c r="BN161" i="2"/>
  <c r="BO161" i="2"/>
  <c r="BP161" i="2"/>
  <c r="CB161" i="2"/>
  <c r="CC161" i="2"/>
  <c r="CD161" i="2"/>
  <c r="CE161" i="2"/>
  <c r="CF161" i="2"/>
  <c r="CG161" i="2"/>
  <c r="CH161" i="2"/>
  <c r="D162" i="2"/>
  <c r="AV162" i="2"/>
  <c r="AW162" i="2"/>
  <c r="BQ162" i="2" s="1"/>
  <c r="BD162" i="2"/>
  <c r="BJ162" i="2"/>
  <c r="BK162" i="2"/>
  <c r="BL162" i="2"/>
  <c r="BM162" i="2"/>
  <c r="BN162" i="2"/>
  <c r="BO162" i="2"/>
  <c r="BP162" i="2"/>
  <c r="CB162" i="2"/>
  <c r="CC162" i="2"/>
  <c r="CD162" i="2"/>
  <c r="CE162" i="2"/>
  <c r="CF162" i="2"/>
  <c r="CG162" i="2"/>
  <c r="CH162" i="2"/>
  <c r="D163" i="2"/>
  <c r="AV163" i="2"/>
  <c r="AW163" i="2" s="1"/>
  <c r="BJ163" i="2"/>
  <c r="BK163" i="2"/>
  <c r="BL163" i="2"/>
  <c r="BM163" i="2"/>
  <c r="BN163" i="2"/>
  <c r="BO163" i="2"/>
  <c r="CB163" i="2"/>
  <c r="CC163" i="2"/>
  <c r="CD163" i="2"/>
  <c r="CE163" i="2"/>
  <c r="CF163" i="2"/>
  <c r="CG163" i="2"/>
  <c r="CH163" i="2"/>
  <c r="D164" i="2"/>
  <c r="AV164" i="2"/>
  <c r="AW164" i="2" s="1"/>
  <c r="BJ164" i="2"/>
  <c r="BK164" i="2"/>
  <c r="BL164" i="2"/>
  <c r="BM164" i="2"/>
  <c r="BN164" i="2"/>
  <c r="BO164" i="2"/>
  <c r="CB164" i="2"/>
  <c r="CC164" i="2"/>
  <c r="CD164" i="2"/>
  <c r="CE164" i="2"/>
  <c r="CF164" i="2"/>
  <c r="CG164" i="2"/>
  <c r="CH164" i="2"/>
  <c r="D165" i="2"/>
  <c r="AV165" i="2"/>
  <c r="AW165" i="2" s="1"/>
  <c r="BQ165" i="2" s="1"/>
  <c r="BD165" i="2"/>
  <c r="BJ165" i="2"/>
  <c r="BK165" i="2"/>
  <c r="BL165" i="2"/>
  <c r="BM165" i="2"/>
  <c r="BN165" i="2"/>
  <c r="BO165" i="2"/>
  <c r="BP165" i="2"/>
  <c r="CB165" i="2"/>
  <c r="CC165" i="2"/>
  <c r="CD165" i="2"/>
  <c r="CE165" i="2"/>
  <c r="CF165" i="2"/>
  <c r="CG165" i="2"/>
  <c r="CH165" i="2"/>
  <c r="D166" i="2"/>
  <c r="AV166" i="2"/>
  <c r="AW166" i="2" s="1"/>
  <c r="BQ166" i="2" s="1"/>
  <c r="BD166" i="2"/>
  <c r="BP166" i="2" s="1"/>
  <c r="BJ166" i="2"/>
  <c r="BK166" i="2"/>
  <c r="BL166" i="2"/>
  <c r="BM166" i="2"/>
  <c r="BN166" i="2"/>
  <c r="BO166" i="2"/>
  <c r="CB166" i="2"/>
  <c r="CC166" i="2"/>
  <c r="CD166" i="2"/>
  <c r="CE166" i="2"/>
  <c r="CF166" i="2"/>
  <c r="CG166" i="2"/>
  <c r="CH166" i="2"/>
  <c r="D167" i="2"/>
  <c r="AV167" i="2"/>
  <c r="AW167" i="2" s="1"/>
  <c r="BQ167" i="2" s="1"/>
  <c r="BD167" i="2"/>
  <c r="BP167" i="2" s="1"/>
  <c r="BE167" i="2"/>
  <c r="BK167" i="2" s="1"/>
  <c r="BF167" i="2"/>
  <c r="BJ167" i="2"/>
  <c r="BL167" i="2"/>
  <c r="BM167" i="2"/>
  <c r="BN167" i="2"/>
  <c r="BO167" i="2"/>
  <c r="CB167" i="2"/>
  <c r="CC167" i="2"/>
  <c r="CD167" i="2"/>
  <c r="CE167" i="2"/>
  <c r="CF167" i="2"/>
  <c r="CG167" i="2"/>
  <c r="CH167" i="2"/>
  <c r="D168" i="2"/>
  <c r="AV168" i="2"/>
  <c r="AW168" i="2" s="1"/>
  <c r="BD168" i="2"/>
  <c r="BJ168" i="2" s="1"/>
  <c r="BE168" i="2"/>
  <c r="BP168" i="2" s="1"/>
  <c r="BL168" i="2"/>
  <c r="BM168" i="2"/>
  <c r="BN168" i="2"/>
  <c r="BO168" i="2"/>
  <c r="CB168" i="2"/>
  <c r="CC168" i="2"/>
  <c r="CD168" i="2"/>
  <c r="CE168" i="2"/>
  <c r="CF168" i="2"/>
  <c r="CG168" i="2"/>
  <c r="CH168" i="2"/>
  <c r="D169" i="2"/>
  <c r="AV169" i="2"/>
  <c r="AW169" i="2" s="1"/>
  <c r="BQ169" i="2" s="1"/>
  <c r="BD169" i="2"/>
  <c r="BP169" i="2" s="1"/>
  <c r="BK169" i="2"/>
  <c r="BL169" i="2"/>
  <c r="BM169" i="2"/>
  <c r="BN169" i="2"/>
  <c r="BO169" i="2"/>
  <c r="CB169" i="2"/>
  <c r="CC169" i="2"/>
  <c r="CD169" i="2"/>
  <c r="CE169" i="2"/>
  <c r="CF169" i="2"/>
  <c r="CG169" i="2"/>
  <c r="CH169" i="2"/>
  <c r="D170" i="2"/>
  <c r="AV170" i="2"/>
  <c r="AW170" i="2" s="1"/>
  <c r="BQ170" i="2" s="1"/>
  <c r="BD170" i="2"/>
  <c r="BP170" i="2" s="1"/>
  <c r="BK170" i="2"/>
  <c r="BL170" i="2"/>
  <c r="BM170" i="2"/>
  <c r="BN170" i="2"/>
  <c r="BO170" i="2"/>
  <c r="CB170" i="2"/>
  <c r="CC170" i="2"/>
  <c r="CD170" i="2"/>
  <c r="CE170" i="2"/>
  <c r="CF170" i="2"/>
  <c r="CG170" i="2"/>
  <c r="CH170" i="2"/>
  <c r="D171" i="2"/>
  <c r="AV171" i="2"/>
  <c r="AW171" i="2"/>
  <c r="BD171" i="2"/>
  <c r="BP171" i="2" s="1"/>
  <c r="BK171" i="2"/>
  <c r="BL171" i="2"/>
  <c r="BM171" i="2"/>
  <c r="BN171" i="2"/>
  <c r="BO171" i="2"/>
  <c r="BQ171" i="2"/>
  <c r="CB171" i="2"/>
  <c r="CC171" i="2"/>
  <c r="CD171" i="2"/>
  <c r="CE171" i="2"/>
  <c r="CF171" i="2"/>
  <c r="CG171" i="2"/>
  <c r="CH171" i="2"/>
  <c r="D172" i="2"/>
  <c r="AV172" i="2"/>
  <c r="AW172" i="2"/>
  <c r="BQ172" i="2" s="1"/>
  <c r="BD172" i="2"/>
  <c r="BJ172" i="2" s="1"/>
  <c r="BK172" i="2"/>
  <c r="BL172" i="2"/>
  <c r="BM172" i="2"/>
  <c r="BN172" i="2"/>
  <c r="BO172" i="2"/>
  <c r="BP172" i="2"/>
  <c r="CB172" i="2"/>
  <c r="CC172" i="2"/>
  <c r="CD172" i="2"/>
  <c r="CE172" i="2"/>
  <c r="CF172" i="2"/>
  <c r="CG172" i="2"/>
  <c r="CH172" i="2"/>
  <c r="D173" i="2"/>
  <c r="AV173" i="2"/>
  <c r="AW173" i="2"/>
  <c r="BQ173" i="2" s="1"/>
  <c r="BD173" i="2"/>
  <c r="BJ173" i="2"/>
  <c r="BK173" i="2"/>
  <c r="BL173" i="2"/>
  <c r="BM173" i="2"/>
  <c r="BN173" i="2"/>
  <c r="BO173" i="2"/>
  <c r="BP173" i="2"/>
  <c r="CB173" i="2"/>
  <c r="CC173" i="2"/>
  <c r="CD173" i="2"/>
  <c r="CE173" i="2"/>
  <c r="CF173" i="2"/>
  <c r="CG173" i="2"/>
  <c r="CH173" i="2"/>
  <c r="D174" i="2"/>
  <c r="AV174" i="2"/>
  <c r="AW174" i="2"/>
  <c r="BQ174" i="2" s="1"/>
  <c r="BD174" i="2"/>
  <c r="BJ174" i="2"/>
  <c r="BK174" i="2"/>
  <c r="BL174" i="2"/>
  <c r="BM174" i="2"/>
  <c r="BN174" i="2"/>
  <c r="BO174" i="2"/>
  <c r="BP174" i="2"/>
  <c r="CB174" i="2"/>
  <c r="CC174" i="2"/>
  <c r="CD174" i="2"/>
  <c r="CE174" i="2"/>
  <c r="CF174" i="2"/>
  <c r="CG174" i="2"/>
  <c r="CH174" i="2"/>
  <c r="D175" i="2"/>
  <c r="AV175" i="2"/>
  <c r="AW175" i="2" s="1"/>
  <c r="BQ175" i="2" s="1"/>
  <c r="BD175" i="2"/>
  <c r="BJ175" i="2"/>
  <c r="BK175" i="2"/>
  <c r="BL175" i="2"/>
  <c r="BM175" i="2"/>
  <c r="BN175" i="2"/>
  <c r="BO175" i="2"/>
  <c r="BP175" i="2"/>
  <c r="CB175" i="2"/>
  <c r="CC175" i="2"/>
  <c r="CD175" i="2"/>
  <c r="CE175" i="2"/>
  <c r="CF175" i="2"/>
  <c r="CG175" i="2"/>
  <c r="CH175" i="2"/>
  <c r="D176" i="2"/>
  <c r="AV176" i="2"/>
  <c r="AW176" i="2" s="1"/>
  <c r="BQ176" i="2" s="1"/>
  <c r="BD176" i="2"/>
  <c r="BJ176" i="2"/>
  <c r="BK176" i="2"/>
  <c r="BL176" i="2"/>
  <c r="BM176" i="2"/>
  <c r="BN176" i="2"/>
  <c r="BO176" i="2"/>
  <c r="BP176" i="2"/>
  <c r="CB176" i="2"/>
  <c r="CC176" i="2"/>
  <c r="CD176" i="2"/>
  <c r="CE176" i="2"/>
  <c r="CF176" i="2"/>
  <c r="CG176" i="2"/>
  <c r="CH176" i="2"/>
  <c r="D177" i="2"/>
  <c r="AV177" i="2"/>
  <c r="AW177" i="2" s="1"/>
  <c r="BQ177" i="2" s="1"/>
  <c r="BJ177" i="2"/>
  <c r="BK177" i="2"/>
  <c r="BL177" i="2"/>
  <c r="BM177" i="2"/>
  <c r="BN177" i="2"/>
  <c r="BO177" i="2"/>
  <c r="BP177" i="2"/>
  <c r="CB177" i="2"/>
  <c r="CC177" i="2"/>
  <c r="CD177" i="2"/>
  <c r="CE177" i="2"/>
  <c r="CF177" i="2"/>
  <c r="CG177" i="2"/>
  <c r="CH177" i="2"/>
  <c r="D178" i="2"/>
  <c r="AV178" i="2"/>
  <c r="AW178" i="2" s="1"/>
  <c r="BD178" i="2"/>
  <c r="BJ178" i="2"/>
  <c r="BK178" i="2"/>
  <c r="BL178" i="2"/>
  <c r="BM178" i="2"/>
  <c r="BN178" i="2"/>
  <c r="BO178" i="2"/>
  <c r="BP178" i="2"/>
  <c r="CB178" i="2"/>
  <c r="CC178" i="2"/>
  <c r="CD178" i="2"/>
  <c r="CE178" i="2"/>
  <c r="CF178" i="2"/>
  <c r="CG178" i="2"/>
  <c r="CH178" i="2"/>
  <c r="D179" i="2"/>
  <c r="AV179" i="2"/>
  <c r="AW179" i="2"/>
  <c r="BD179" i="2"/>
  <c r="BJ179" i="2" s="1"/>
  <c r="BK179" i="2"/>
  <c r="BL179" i="2"/>
  <c r="BM179" i="2"/>
  <c r="BN179" i="2"/>
  <c r="BO179" i="2"/>
  <c r="BP179" i="2"/>
  <c r="CB179" i="2"/>
  <c r="CC179" i="2"/>
  <c r="CD179" i="2"/>
  <c r="CE179" i="2"/>
  <c r="CF179" i="2"/>
  <c r="CG179" i="2"/>
  <c r="CH179" i="2"/>
  <c r="D180" i="2"/>
  <c r="AV180" i="2"/>
  <c r="AW180" i="2" s="1"/>
  <c r="BQ180" i="2" s="1"/>
  <c r="BD180" i="2"/>
  <c r="BP180" i="2" s="1"/>
  <c r="BK180" i="2"/>
  <c r="BL180" i="2"/>
  <c r="BM180" i="2"/>
  <c r="BN180" i="2"/>
  <c r="BO180" i="2"/>
  <c r="CB180" i="2"/>
  <c r="CC180" i="2"/>
  <c r="CD180" i="2"/>
  <c r="CE180" i="2"/>
  <c r="CF180" i="2"/>
  <c r="CG180" i="2"/>
  <c r="CH180" i="2"/>
  <c r="D181" i="2"/>
  <c r="AV181" i="2"/>
  <c r="AW181" i="2"/>
  <c r="BQ181" i="2" s="1"/>
  <c r="BD181" i="2"/>
  <c r="BJ181" i="2" s="1"/>
  <c r="BK181" i="2"/>
  <c r="BL181" i="2"/>
  <c r="BM181" i="2"/>
  <c r="BN181" i="2"/>
  <c r="BO181" i="2"/>
  <c r="BP181" i="2"/>
  <c r="CB181" i="2"/>
  <c r="CC181" i="2"/>
  <c r="CD181" i="2"/>
  <c r="CE181" i="2"/>
  <c r="CF181" i="2"/>
  <c r="CG181" i="2"/>
  <c r="CH181" i="2"/>
  <c r="D182" i="2"/>
  <c r="AV182" i="2"/>
  <c r="AW182" i="2"/>
  <c r="BQ182" i="2" s="1"/>
  <c r="BD182" i="2"/>
  <c r="BJ182" i="2" s="1"/>
  <c r="BK182" i="2"/>
  <c r="BL182" i="2"/>
  <c r="BM182" i="2"/>
  <c r="BN182" i="2"/>
  <c r="BO182" i="2"/>
  <c r="BP182" i="2"/>
  <c r="CB182" i="2"/>
  <c r="CC182" i="2"/>
  <c r="CD182" i="2"/>
  <c r="CE182" i="2"/>
  <c r="CF182" i="2"/>
  <c r="CG182" i="2"/>
  <c r="CH182" i="2"/>
  <c r="D183" i="2"/>
  <c r="AV183" i="2"/>
  <c r="AW183" i="2"/>
  <c r="BD183" i="2"/>
  <c r="BJ183" i="2"/>
  <c r="BK183" i="2"/>
  <c r="BL183" i="2"/>
  <c r="BM183" i="2"/>
  <c r="BN183" i="2"/>
  <c r="BO183" i="2"/>
  <c r="BP183" i="2"/>
  <c r="CB183" i="2"/>
  <c r="CC183" i="2"/>
  <c r="CD183" i="2"/>
  <c r="CE183" i="2"/>
  <c r="CF183" i="2"/>
  <c r="CG183" i="2"/>
  <c r="CH183" i="2"/>
  <c r="D184" i="2"/>
  <c r="AV184" i="2"/>
  <c r="AW184" i="2"/>
  <c r="BJ184" i="2"/>
  <c r="BK184" i="2"/>
  <c r="BL184" i="2"/>
  <c r="BM184" i="2"/>
  <c r="BN184" i="2"/>
  <c r="BO184" i="2"/>
  <c r="BP184" i="2"/>
  <c r="BT184" i="2"/>
  <c r="BU184" i="2"/>
  <c r="BV184" i="2"/>
  <c r="CB184" i="2"/>
  <c r="CC184" i="2"/>
  <c r="CD184" i="2"/>
  <c r="CE184" i="2"/>
  <c r="CF184" i="2"/>
  <c r="CG184" i="2"/>
  <c r="CH184" i="2"/>
  <c r="D185" i="2"/>
  <c r="AV185" i="2"/>
  <c r="AW185" i="2" s="1"/>
  <c r="BD185" i="2"/>
  <c r="BJ185" i="2"/>
  <c r="BK185" i="2"/>
  <c r="BL185" i="2"/>
  <c r="BM185" i="2"/>
  <c r="BN185" i="2"/>
  <c r="BO185" i="2"/>
  <c r="BP185" i="2"/>
  <c r="CB185" i="2"/>
  <c r="CC185" i="2"/>
  <c r="CD185" i="2"/>
  <c r="CE185" i="2"/>
  <c r="CF185" i="2"/>
  <c r="CG185" i="2"/>
  <c r="CH185" i="2"/>
  <c r="D186" i="2"/>
  <c r="AV186" i="2"/>
  <c r="AW186" i="2"/>
  <c r="BD186" i="2"/>
  <c r="BE186" i="2"/>
  <c r="BP186" i="2" s="1"/>
  <c r="BJ186" i="2"/>
  <c r="BL186" i="2"/>
  <c r="BM186" i="2"/>
  <c r="BN186" i="2"/>
  <c r="BO186" i="2"/>
  <c r="CB186" i="2"/>
  <c r="CC186" i="2"/>
  <c r="CD186" i="2"/>
  <c r="CE186" i="2"/>
  <c r="CF186" i="2"/>
  <c r="CG186" i="2"/>
  <c r="CH186" i="2"/>
  <c r="D187" i="2"/>
  <c r="AV187" i="2"/>
  <c r="AW187" i="2" s="1"/>
  <c r="BD187" i="2"/>
  <c r="BJ187" i="2"/>
  <c r="BK187" i="2"/>
  <c r="BL187" i="2"/>
  <c r="BM187" i="2"/>
  <c r="BN187" i="2"/>
  <c r="BO187" i="2"/>
  <c r="BP187" i="2"/>
  <c r="CB187" i="2"/>
  <c r="CC187" i="2"/>
  <c r="CD187" i="2"/>
  <c r="CE187" i="2"/>
  <c r="CF187" i="2"/>
  <c r="CG187" i="2"/>
  <c r="CH187" i="2"/>
  <c r="D188" i="2"/>
  <c r="AV188" i="2"/>
  <c r="AW188" i="2"/>
  <c r="BD188" i="2"/>
  <c r="BJ188" i="2" s="1"/>
  <c r="BK188" i="2"/>
  <c r="BL188" i="2"/>
  <c r="BM188" i="2"/>
  <c r="BN188" i="2"/>
  <c r="BO188" i="2"/>
  <c r="BP188" i="2"/>
  <c r="CB188" i="2"/>
  <c r="CC188" i="2"/>
  <c r="CD188" i="2"/>
  <c r="CE188" i="2"/>
  <c r="CF188" i="2"/>
  <c r="CG188" i="2"/>
  <c r="CH188" i="2"/>
  <c r="D189" i="2"/>
  <c r="AV189" i="2"/>
  <c r="AW189" i="2" s="1"/>
  <c r="BQ189" i="2" s="1"/>
  <c r="BD189" i="2"/>
  <c r="BP189" i="2" s="1"/>
  <c r="BK189" i="2"/>
  <c r="BL189" i="2"/>
  <c r="BM189" i="2"/>
  <c r="BN189" i="2"/>
  <c r="BO189" i="2"/>
  <c r="CB189" i="2"/>
  <c r="CC189" i="2"/>
  <c r="CD189" i="2"/>
  <c r="CE189" i="2"/>
  <c r="CF189" i="2"/>
  <c r="CG189" i="2"/>
  <c r="CH189" i="2"/>
  <c r="D190" i="2"/>
  <c r="AV190" i="2"/>
  <c r="AW190" i="2"/>
  <c r="BJ190" i="2"/>
  <c r="BK190" i="2"/>
  <c r="BL190" i="2"/>
  <c r="BM190" i="2"/>
  <c r="BN190" i="2"/>
  <c r="BO190" i="2"/>
  <c r="BP190" i="2"/>
  <c r="BQ190" i="2"/>
  <c r="CB190" i="2"/>
  <c r="CC190" i="2"/>
  <c r="CD190" i="2"/>
  <c r="CE190" i="2"/>
  <c r="CF190" i="2"/>
  <c r="CG190" i="2"/>
  <c r="CH190" i="2"/>
  <c r="D191" i="2"/>
  <c r="AV191" i="2"/>
  <c r="AW191" i="2" s="1"/>
  <c r="BD191" i="2"/>
  <c r="BP191" i="2" s="1"/>
  <c r="BK191" i="2"/>
  <c r="BL191" i="2"/>
  <c r="BM191" i="2"/>
  <c r="BN191" i="2"/>
  <c r="BO191" i="2"/>
  <c r="CB191" i="2"/>
  <c r="CC191" i="2"/>
  <c r="CD191" i="2"/>
  <c r="CE191" i="2"/>
  <c r="CF191" i="2"/>
  <c r="CG191" i="2"/>
  <c r="CH191" i="2"/>
  <c r="D192" i="2"/>
  <c r="AV192" i="2"/>
  <c r="AW192" i="2" s="1"/>
  <c r="BJ192" i="2"/>
  <c r="BK192" i="2"/>
  <c r="BL192" i="2"/>
  <c r="BM192" i="2"/>
  <c r="BN192" i="2"/>
  <c r="BO192" i="2"/>
  <c r="BP192" i="2"/>
  <c r="CB192" i="2"/>
  <c r="CC192" i="2"/>
  <c r="CD192" i="2"/>
  <c r="CE192" i="2"/>
  <c r="CF192" i="2"/>
  <c r="CG192" i="2"/>
  <c r="CH192" i="2"/>
  <c r="BC174" i="1"/>
  <c r="BB174" i="1"/>
  <c r="AY174" i="1"/>
  <c r="AZ174" i="1" s="1"/>
  <c r="AT174" i="1"/>
  <c r="AR174" i="1"/>
  <c r="AP174" i="1"/>
  <c r="AN174" i="1"/>
  <c r="AH174" i="1"/>
  <c r="T174" i="1"/>
  <c r="M174" i="1"/>
  <c r="G174" i="1"/>
  <c r="BC173" i="1"/>
  <c r="BB173" i="1"/>
  <c r="AY173" i="1"/>
  <c r="AZ173" i="1" s="1"/>
  <c r="AT173" i="1"/>
  <c r="AR173" i="1"/>
  <c r="AP173" i="1"/>
  <c r="AN173" i="1"/>
  <c r="AH173" i="1"/>
  <c r="T173" i="1"/>
  <c r="M173" i="1"/>
  <c r="G173" i="1"/>
  <c r="BC172" i="1"/>
  <c r="BB172" i="1"/>
  <c r="AY172" i="1"/>
  <c r="AZ172" i="1" s="1"/>
  <c r="AT172" i="1"/>
  <c r="AR172" i="1"/>
  <c r="AP172" i="1"/>
  <c r="AU172" i="1" s="1"/>
  <c r="AN172" i="1"/>
  <c r="AJ172" i="1" s="1"/>
  <c r="AL172" i="1" s="1"/>
  <c r="AV172" i="1" s="1"/>
  <c r="AH172" i="1"/>
  <c r="T172" i="1"/>
  <c r="M172" i="1"/>
  <c r="G172" i="1"/>
  <c r="BC171" i="1"/>
  <c r="BB171" i="1"/>
  <c r="AY171" i="1"/>
  <c r="AZ171" i="1" s="1"/>
  <c r="AT171" i="1"/>
  <c r="AR171" i="1"/>
  <c r="AP171" i="1"/>
  <c r="AN171" i="1"/>
  <c r="AJ171" i="1" s="1"/>
  <c r="AL171" i="1" s="1"/>
  <c r="AV171" i="1" s="1"/>
  <c r="AH171" i="1"/>
  <c r="T171" i="1"/>
  <c r="M171" i="1"/>
  <c r="G171" i="1"/>
  <c r="BC170" i="1"/>
  <c r="BB170" i="1"/>
  <c r="AY170" i="1"/>
  <c r="AZ170" i="1" s="1"/>
  <c r="AT170" i="1"/>
  <c r="AR170" i="1"/>
  <c r="AP170" i="1"/>
  <c r="AN170" i="1"/>
  <c r="AH170" i="1"/>
  <c r="T170" i="1"/>
  <c r="M170" i="1"/>
  <c r="AL170" i="1" s="1"/>
  <c r="G170" i="1"/>
  <c r="BC169" i="1"/>
  <c r="BB169" i="1"/>
  <c r="AY169" i="1"/>
  <c r="AZ169" i="1" s="1"/>
  <c r="AT169" i="1"/>
  <c r="AR169" i="1"/>
  <c r="AP169" i="1"/>
  <c r="AN169" i="1"/>
  <c r="AH169" i="1"/>
  <c r="T169" i="1"/>
  <c r="M169" i="1"/>
  <c r="G169" i="1"/>
  <c r="BC168" i="1"/>
  <c r="BB168" i="1"/>
  <c r="AY168" i="1"/>
  <c r="AZ168" i="1" s="1"/>
  <c r="AT168" i="1"/>
  <c r="AR168" i="1"/>
  <c r="AP168" i="1"/>
  <c r="AN168" i="1"/>
  <c r="AH168" i="1"/>
  <c r="T168" i="1"/>
  <c r="M168" i="1"/>
  <c r="G168" i="1"/>
  <c r="BC167" i="1"/>
  <c r="BB167" i="1"/>
  <c r="AY167" i="1"/>
  <c r="AZ167" i="1" s="1"/>
  <c r="AT167" i="1"/>
  <c r="AR167" i="1"/>
  <c r="AP167" i="1"/>
  <c r="AN167" i="1"/>
  <c r="AH167" i="1"/>
  <c r="T167" i="1"/>
  <c r="M167" i="1"/>
  <c r="AK167" i="1" s="1"/>
  <c r="G167" i="1"/>
  <c r="BC166" i="1"/>
  <c r="BB166" i="1"/>
  <c r="AY166" i="1"/>
  <c r="AZ166" i="1" s="1"/>
  <c r="AT166" i="1"/>
  <c r="AR166" i="1"/>
  <c r="AP166" i="1"/>
  <c r="AN166" i="1"/>
  <c r="AH166" i="1"/>
  <c r="T166" i="1"/>
  <c r="M166" i="1"/>
  <c r="G166" i="1"/>
  <c r="BC165" i="1"/>
  <c r="BB165" i="1"/>
  <c r="AY165" i="1"/>
  <c r="AZ165" i="1" s="1"/>
  <c r="AT165" i="1"/>
  <c r="AR165" i="1"/>
  <c r="AP165" i="1"/>
  <c r="AN165" i="1"/>
  <c r="AH165" i="1"/>
  <c r="T165" i="1"/>
  <c r="M165" i="1"/>
  <c r="AK165" i="1" s="1"/>
  <c r="G165" i="1"/>
  <c r="BC164" i="1"/>
  <c r="BB164" i="1"/>
  <c r="AY164" i="1"/>
  <c r="AZ164" i="1" s="1"/>
  <c r="AT164" i="1"/>
  <c r="AR164" i="1"/>
  <c r="AP164" i="1"/>
  <c r="AN164" i="1"/>
  <c r="T164" i="1"/>
  <c r="M164" i="1"/>
  <c r="G164" i="1"/>
  <c r="BC163" i="1"/>
  <c r="BB163" i="1"/>
  <c r="AZ163" i="1"/>
  <c r="AY163" i="1"/>
  <c r="AT163" i="1"/>
  <c r="AR163" i="1"/>
  <c r="AP163" i="1"/>
  <c r="AN163" i="1"/>
  <c r="T163" i="1"/>
  <c r="M163" i="1"/>
  <c r="G163" i="1"/>
  <c r="BC162" i="1"/>
  <c r="BB162" i="1"/>
  <c r="AY162" i="1"/>
  <c r="AZ162" i="1" s="1"/>
  <c r="AT162" i="1"/>
  <c r="AR162" i="1"/>
  <c r="AP162" i="1"/>
  <c r="AN162" i="1"/>
  <c r="AJ162" i="1" s="1"/>
  <c r="AL162" i="1" s="1"/>
  <c r="AV162" i="1" s="1"/>
  <c r="AH162" i="1"/>
  <c r="T162" i="1"/>
  <c r="M162" i="1"/>
  <c r="G162" i="1"/>
  <c r="BC161" i="1"/>
  <c r="BB161" i="1"/>
  <c r="AY161" i="1"/>
  <c r="AZ161" i="1" s="1"/>
  <c r="AT161" i="1"/>
  <c r="AR161" i="1"/>
  <c r="AP161" i="1"/>
  <c r="AN161" i="1"/>
  <c r="AJ161" i="1" s="1"/>
  <c r="AL161" i="1" s="1"/>
  <c r="AV161" i="1" s="1"/>
  <c r="T161" i="1"/>
  <c r="M161" i="1"/>
  <c r="G161" i="1"/>
  <c r="BC160" i="1"/>
  <c r="BB160" i="1"/>
  <c r="AY160" i="1"/>
  <c r="AZ160" i="1" s="1"/>
  <c r="AT160" i="1"/>
  <c r="AR160" i="1"/>
  <c r="AP160" i="1"/>
  <c r="AN160" i="1"/>
  <c r="AU160" i="1" s="1"/>
  <c r="AJ160" i="1"/>
  <c r="AL160" i="1" s="1"/>
  <c r="AV160" i="1" s="1"/>
  <c r="AH160" i="1"/>
  <c r="T160" i="1"/>
  <c r="M160" i="1"/>
  <c r="G160" i="1"/>
  <c r="BG159" i="1"/>
  <c r="BC159" i="1"/>
  <c r="BB159" i="1"/>
  <c r="AY159" i="1"/>
  <c r="AZ159" i="1" s="1"/>
  <c r="AT159" i="1"/>
  <c r="AR159" i="1"/>
  <c r="AP159" i="1"/>
  <c r="AN159" i="1"/>
  <c r="AJ159" i="1" s="1"/>
  <c r="AL159" i="1" s="1"/>
  <c r="AK159" i="1"/>
  <c r="AH159" i="1"/>
  <c r="T159" i="1"/>
  <c r="M159" i="1"/>
  <c r="G159" i="1"/>
  <c r="BC158" i="1"/>
  <c r="BB158" i="1"/>
  <c r="AZ158" i="1"/>
  <c r="AY158" i="1"/>
  <c r="AT158" i="1"/>
  <c r="AR158" i="1"/>
  <c r="AP158" i="1"/>
  <c r="AN158" i="1"/>
  <c r="AJ158" i="1" s="1"/>
  <c r="AL158" i="1" s="1"/>
  <c r="AK158" i="1"/>
  <c r="AH158" i="1"/>
  <c r="T158" i="1"/>
  <c r="M158" i="1"/>
  <c r="G158" i="1"/>
  <c r="BC157" i="1"/>
  <c r="BB157" i="1"/>
  <c r="AY157" i="1"/>
  <c r="AZ157" i="1" s="1"/>
  <c r="AT157" i="1"/>
  <c r="AR157" i="1"/>
  <c r="AP157" i="1"/>
  <c r="AN157" i="1"/>
  <c r="AJ157" i="1" s="1"/>
  <c r="AL157" i="1" s="1"/>
  <c r="AK157" i="1"/>
  <c r="AH157" i="1"/>
  <c r="T157" i="1"/>
  <c r="M157" i="1"/>
  <c r="G157" i="1"/>
  <c r="BC156" i="1"/>
  <c r="BB156" i="1"/>
  <c r="AZ156" i="1"/>
  <c r="AY156" i="1"/>
  <c r="AT156" i="1"/>
  <c r="AR156" i="1"/>
  <c r="AP156" i="1"/>
  <c r="AN156" i="1"/>
  <c r="AU156" i="1" s="1"/>
  <c r="AJ156" i="1"/>
  <c r="AL156" i="1" s="1"/>
  <c r="AH156" i="1"/>
  <c r="T156" i="1"/>
  <c r="M156" i="1"/>
  <c r="G156" i="1"/>
  <c r="BC155" i="1"/>
  <c r="BB155" i="1"/>
  <c r="AY155" i="1"/>
  <c r="AZ155" i="1" s="1"/>
  <c r="AT155" i="1"/>
  <c r="AR155" i="1"/>
  <c r="AP155" i="1"/>
  <c r="AN155" i="1"/>
  <c r="AU155" i="1" s="1"/>
  <c r="AH155" i="1"/>
  <c r="T155" i="1"/>
  <c r="M155" i="1"/>
  <c r="G155" i="1"/>
  <c r="BC154" i="1"/>
  <c r="BB154" i="1"/>
  <c r="AZ154" i="1"/>
  <c r="AY154" i="1"/>
  <c r="AU154" i="1"/>
  <c r="AT154" i="1"/>
  <c r="AR154" i="1"/>
  <c r="AP154" i="1"/>
  <c r="AN154" i="1"/>
  <c r="AJ154" i="1" s="1"/>
  <c r="AL154" i="1" s="1"/>
  <c r="AH154" i="1"/>
  <c r="T154" i="1"/>
  <c r="M154" i="1"/>
  <c r="G154" i="1"/>
  <c r="BC153" i="1"/>
  <c r="BB153" i="1"/>
  <c r="AY153" i="1"/>
  <c r="AZ153" i="1" s="1"/>
  <c r="AU153" i="1"/>
  <c r="AT153" i="1"/>
  <c r="AR153" i="1"/>
  <c r="AP153" i="1"/>
  <c r="AN153" i="1"/>
  <c r="AJ153" i="1" s="1"/>
  <c r="AL153" i="1" s="1"/>
  <c r="AV153" i="1" s="1"/>
  <c r="AH153" i="1"/>
  <c r="T153" i="1"/>
  <c r="M153" i="1"/>
  <c r="G153" i="1"/>
  <c r="BC152" i="1"/>
  <c r="BB152" i="1"/>
  <c r="AY152" i="1"/>
  <c r="AZ152" i="1" s="1"/>
  <c r="AT152" i="1"/>
  <c r="AR152" i="1"/>
  <c r="AP152" i="1"/>
  <c r="AN152" i="1"/>
  <c r="AJ152" i="1" s="1"/>
  <c r="AL152" i="1" s="1"/>
  <c r="AV152" i="1" s="1"/>
  <c r="T152" i="1"/>
  <c r="M152" i="1"/>
  <c r="G152" i="1"/>
  <c r="BC151" i="1"/>
  <c r="BB151" i="1"/>
  <c r="AY151" i="1"/>
  <c r="AZ151" i="1" s="1"/>
  <c r="AT151" i="1"/>
  <c r="AJ151" i="1" s="1"/>
  <c r="AL151" i="1" s="1"/>
  <c r="AV151" i="1" s="1"/>
  <c r="AR151" i="1"/>
  <c r="AP151" i="1"/>
  <c r="AN151" i="1"/>
  <c r="AH151" i="1"/>
  <c r="T151" i="1"/>
  <c r="M151" i="1"/>
  <c r="G151" i="1"/>
  <c r="BG150" i="1"/>
  <c r="BC150" i="1"/>
  <c r="BB150" i="1"/>
  <c r="AY150" i="1"/>
  <c r="AZ150" i="1" s="1"/>
  <c r="AT150" i="1"/>
  <c r="AU150" i="1" s="1"/>
  <c r="AR150" i="1"/>
  <c r="AP150" i="1"/>
  <c r="AN150" i="1"/>
  <c r="AJ150" i="1" s="1"/>
  <c r="AL150" i="1" s="1"/>
  <c r="AV150" i="1" s="1"/>
  <c r="AH150" i="1"/>
  <c r="T150" i="1"/>
  <c r="M150" i="1"/>
  <c r="G150" i="1"/>
  <c r="BC149" i="1"/>
  <c r="BB149" i="1"/>
  <c r="AY149" i="1"/>
  <c r="AZ149" i="1" s="1"/>
  <c r="AT149" i="1"/>
  <c r="AR149" i="1"/>
  <c r="AP149" i="1"/>
  <c r="AN149" i="1"/>
  <c r="AH149" i="1"/>
  <c r="T149" i="1"/>
  <c r="M149" i="1"/>
  <c r="G149" i="1"/>
  <c r="BC148" i="1"/>
  <c r="BB148" i="1"/>
  <c r="AY148" i="1"/>
  <c r="AZ148" i="1" s="1"/>
  <c r="AT148" i="1"/>
  <c r="AR148" i="1"/>
  <c r="AJ148" i="1" s="1"/>
  <c r="AL148" i="1" s="1"/>
  <c r="AV148" i="1" s="1"/>
  <c r="AP148" i="1"/>
  <c r="AN148" i="1"/>
  <c r="AU148" i="1" s="1"/>
  <c r="AH148" i="1"/>
  <c r="T148" i="1"/>
  <c r="M148" i="1"/>
  <c r="G148" i="1"/>
  <c r="BC147" i="1"/>
  <c r="BB147" i="1"/>
  <c r="AY147" i="1"/>
  <c r="AZ147" i="1" s="1"/>
  <c r="AT147" i="1"/>
  <c r="AR147" i="1"/>
  <c r="AP147" i="1"/>
  <c r="AN147" i="1"/>
  <c r="AH147" i="1"/>
  <c r="T147" i="1"/>
  <c r="M147" i="1"/>
  <c r="G147" i="1"/>
  <c r="BC146" i="1"/>
  <c r="BB146" i="1"/>
  <c r="AY146" i="1"/>
  <c r="AZ146" i="1" s="1"/>
  <c r="AT146" i="1"/>
  <c r="AR146" i="1"/>
  <c r="AJ146" i="1" s="1"/>
  <c r="AP146" i="1"/>
  <c r="AN146" i="1"/>
  <c r="AH146" i="1"/>
  <c r="T146" i="1"/>
  <c r="M146" i="1"/>
  <c r="G146" i="1"/>
  <c r="BC145" i="1"/>
  <c r="BB145" i="1"/>
  <c r="AY145" i="1"/>
  <c r="AZ145" i="1" s="1"/>
  <c r="AT145" i="1"/>
  <c r="AR145" i="1"/>
  <c r="AP145" i="1"/>
  <c r="AN145" i="1"/>
  <c r="AH145" i="1"/>
  <c r="T145" i="1"/>
  <c r="M145" i="1"/>
  <c r="G145" i="1"/>
  <c r="BC144" i="1"/>
  <c r="BB144" i="1"/>
  <c r="AY144" i="1"/>
  <c r="AZ144" i="1" s="1"/>
  <c r="AT144" i="1"/>
  <c r="AR144" i="1"/>
  <c r="AP144" i="1"/>
  <c r="AN144" i="1"/>
  <c r="AH144" i="1"/>
  <c r="T144" i="1"/>
  <c r="M144" i="1"/>
  <c r="G144" i="1"/>
  <c r="BC143" i="1"/>
  <c r="BB143" i="1"/>
  <c r="AY143" i="1"/>
  <c r="AZ143" i="1" s="1"/>
  <c r="AT143" i="1"/>
  <c r="AR143" i="1"/>
  <c r="AP143" i="1"/>
  <c r="AN143" i="1"/>
  <c r="AH143" i="1"/>
  <c r="T143" i="1"/>
  <c r="M143" i="1"/>
  <c r="G143" i="1"/>
  <c r="BC142" i="1"/>
  <c r="BB142" i="1"/>
  <c r="AY142" i="1"/>
  <c r="AZ142" i="1" s="1"/>
  <c r="AT142" i="1"/>
  <c r="AR142" i="1"/>
  <c r="AP142" i="1"/>
  <c r="AN142" i="1"/>
  <c r="AH142" i="1"/>
  <c r="T142" i="1"/>
  <c r="M142" i="1"/>
  <c r="G142" i="1"/>
  <c r="BC141" i="1"/>
  <c r="BB141" i="1"/>
  <c r="AZ141" i="1"/>
  <c r="AY141" i="1"/>
  <c r="AT141" i="1"/>
  <c r="AR141" i="1"/>
  <c r="AP141" i="1"/>
  <c r="AN141" i="1"/>
  <c r="AH141" i="1"/>
  <c r="T141" i="1"/>
  <c r="M141" i="1"/>
  <c r="G141" i="1"/>
  <c r="BC140" i="1"/>
  <c r="BB140" i="1"/>
  <c r="AY140" i="1"/>
  <c r="AZ140" i="1" s="1"/>
  <c r="AT140" i="1"/>
  <c r="AR140" i="1"/>
  <c r="AP140" i="1"/>
  <c r="AN140" i="1"/>
  <c r="AH140" i="1"/>
  <c r="T140" i="1"/>
  <c r="M140" i="1"/>
  <c r="G140" i="1"/>
  <c r="BC139" i="1"/>
  <c r="BB139" i="1"/>
  <c r="AY139" i="1"/>
  <c r="AZ139" i="1" s="1"/>
  <c r="AT139" i="1"/>
  <c r="AR139" i="1"/>
  <c r="AP139" i="1"/>
  <c r="AN139" i="1"/>
  <c r="AU139" i="1" s="1"/>
  <c r="AJ139" i="1"/>
  <c r="AL139" i="1" s="1"/>
  <c r="AH139" i="1"/>
  <c r="T139" i="1"/>
  <c r="M139" i="1"/>
  <c r="G139" i="1"/>
  <c r="BC138" i="1"/>
  <c r="BB138" i="1"/>
  <c r="AY138" i="1"/>
  <c r="AZ138" i="1" s="1"/>
  <c r="AT138" i="1"/>
  <c r="AR138" i="1"/>
  <c r="AP138" i="1"/>
  <c r="AN138" i="1"/>
  <c r="AU138" i="1" s="1"/>
  <c r="AJ138" i="1"/>
  <c r="AL138" i="1" s="1"/>
  <c r="AH138" i="1"/>
  <c r="T138" i="1"/>
  <c r="M138" i="1"/>
  <c r="G138" i="1"/>
  <c r="BC137" i="1"/>
  <c r="BB137" i="1"/>
  <c r="AY137" i="1"/>
  <c r="AZ137" i="1" s="1"/>
  <c r="AU137" i="1"/>
  <c r="AT137" i="1"/>
  <c r="AR137" i="1"/>
  <c r="AP137" i="1"/>
  <c r="AN137" i="1"/>
  <c r="AJ137" i="1" s="1"/>
  <c r="AL137" i="1" s="1"/>
  <c r="AH137" i="1"/>
  <c r="T137" i="1"/>
  <c r="M137" i="1"/>
  <c r="G137" i="1"/>
  <c r="BC136" i="1"/>
  <c r="BB136" i="1"/>
  <c r="AY136" i="1"/>
  <c r="AZ136" i="1" s="1"/>
  <c r="AV136" i="1"/>
  <c r="AU136" i="1"/>
  <c r="AT136" i="1"/>
  <c r="AR136" i="1"/>
  <c r="AP136" i="1"/>
  <c r="AN136" i="1"/>
  <c r="AJ136" i="1" s="1"/>
  <c r="AL136" i="1" s="1"/>
  <c r="AH136" i="1"/>
  <c r="T136" i="1"/>
  <c r="M136" i="1"/>
  <c r="G136" i="1"/>
  <c r="BC135" i="1"/>
  <c r="BB135" i="1"/>
  <c r="AY135" i="1"/>
  <c r="AZ135" i="1" s="1"/>
  <c r="AV135" i="1"/>
  <c r="AU135" i="1"/>
  <c r="AT135" i="1"/>
  <c r="AR135" i="1"/>
  <c r="AP135" i="1"/>
  <c r="AN135" i="1"/>
  <c r="AJ135" i="1" s="1"/>
  <c r="AL135" i="1" s="1"/>
  <c r="AH135" i="1"/>
  <c r="T135" i="1"/>
  <c r="M135" i="1"/>
  <c r="G135" i="1"/>
  <c r="BC134" i="1"/>
  <c r="BB134" i="1"/>
  <c r="AY134" i="1"/>
  <c r="AZ134" i="1" s="1"/>
  <c r="AT134" i="1"/>
  <c r="AR134" i="1"/>
  <c r="AP134" i="1"/>
  <c r="AN134" i="1"/>
  <c r="AJ134" i="1" s="1"/>
  <c r="AL134" i="1" s="1"/>
  <c r="AV134" i="1" s="1"/>
  <c r="AH134" i="1"/>
  <c r="T134" i="1"/>
  <c r="M134" i="1"/>
  <c r="G134" i="1"/>
  <c r="BC133" i="1"/>
  <c r="BB133" i="1"/>
  <c r="AY133" i="1"/>
  <c r="AZ133" i="1" s="1"/>
  <c r="AU133" i="1"/>
  <c r="AT133" i="1"/>
  <c r="AR133" i="1"/>
  <c r="AP133" i="1"/>
  <c r="AN133" i="1"/>
  <c r="AH133" i="1"/>
  <c r="T133" i="1"/>
  <c r="M133" i="1"/>
  <c r="G133" i="1"/>
  <c r="BC132" i="1"/>
  <c r="BB132" i="1"/>
  <c r="AY132" i="1"/>
  <c r="AZ132" i="1" s="1"/>
  <c r="AT132" i="1"/>
  <c r="AU132" i="1" s="1"/>
  <c r="AR132" i="1"/>
  <c r="AP132" i="1"/>
  <c r="AN132" i="1"/>
  <c r="AJ132" i="1" s="1"/>
  <c r="AL132" i="1" s="1"/>
  <c r="AV132" i="1" s="1"/>
  <c r="AH132" i="1"/>
  <c r="T132" i="1"/>
  <c r="M132" i="1"/>
  <c r="G132" i="1"/>
  <c r="BC131" i="1"/>
  <c r="BB131" i="1"/>
  <c r="AY131" i="1"/>
  <c r="AZ131" i="1" s="1"/>
  <c r="AT131" i="1"/>
  <c r="AR131" i="1"/>
  <c r="AP131" i="1"/>
  <c r="AN131" i="1"/>
  <c r="AH131" i="1"/>
  <c r="T131" i="1"/>
  <c r="M131" i="1"/>
  <c r="G131" i="1"/>
  <c r="BC130" i="1"/>
  <c r="BB130" i="1"/>
  <c r="AY130" i="1"/>
  <c r="AZ130" i="1" s="1"/>
  <c r="AT130" i="1"/>
  <c r="AR130" i="1"/>
  <c r="AP130" i="1"/>
  <c r="AN130" i="1"/>
  <c r="AJ130" i="1" s="1"/>
  <c r="AL130" i="1" s="1"/>
  <c r="AV130" i="1" s="1"/>
  <c r="AH130" i="1"/>
  <c r="T130" i="1"/>
  <c r="M130" i="1"/>
  <c r="G130" i="1"/>
  <c r="BC129" i="1"/>
  <c r="BB129" i="1"/>
  <c r="AY129" i="1"/>
  <c r="AZ129" i="1" s="1"/>
  <c r="AT129" i="1"/>
  <c r="AR129" i="1"/>
  <c r="AP129" i="1"/>
  <c r="AN129" i="1"/>
  <c r="AH129" i="1"/>
  <c r="T129" i="1"/>
  <c r="M129" i="1"/>
  <c r="G129" i="1"/>
  <c r="BC128" i="1"/>
  <c r="BB128" i="1"/>
  <c r="AY128" i="1"/>
  <c r="AZ128" i="1" s="1"/>
  <c r="AT128" i="1"/>
  <c r="AR128" i="1"/>
  <c r="AP128" i="1"/>
  <c r="AN128" i="1"/>
  <c r="AH128" i="1"/>
  <c r="T128" i="1"/>
  <c r="M128" i="1"/>
  <c r="G128" i="1"/>
  <c r="BC127" i="1"/>
  <c r="BB127" i="1"/>
  <c r="AY127" i="1"/>
  <c r="AZ127" i="1" s="1"/>
  <c r="AT127" i="1"/>
  <c r="AR127" i="1"/>
  <c r="AP127" i="1"/>
  <c r="AN127" i="1"/>
  <c r="AH127" i="1"/>
  <c r="T127" i="1"/>
  <c r="M127" i="1"/>
  <c r="G127" i="1"/>
  <c r="BC126" i="1"/>
  <c r="BB126" i="1"/>
  <c r="AY126" i="1"/>
  <c r="AZ126" i="1" s="1"/>
  <c r="AT126" i="1"/>
  <c r="AR126" i="1"/>
  <c r="AP126" i="1"/>
  <c r="AN126" i="1"/>
  <c r="AH126" i="1"/>
  <c r="T126" i="1"/>
  <c r="M126" i="1"/>
  <c r="G126" i="1"/>
  <c r="BC125" i="1"/>
  <c r="BB125" i="1"/>
  <c r="AY125" i="1"/>
  <c r="AZ125" i="1" s="1"/>
  <c r="AT125" i="1"/>
  <c r="AR125" i="1"/>
  <c r="AP125" i="1"/>
  <c r="AN125" i="1"/>
  <c r="AH125" i="1"/>
  <c r="T125" i="1"/>
  <c r="M125" i="1"/>
  <c r="G125" i="1"/>
  <c r="BC124" i="1"/>
  <c r="BB124" i="1"/>
  <c r="AY124" i="1"/>
  <c r="AZ124" i="1" s="1"/>
  <c r="AT124" i="1"/>
  <c r="AR124" i="1"/>
  <c r="AP124" i="1"/>
  <c r="AN124" i="1"/>
  <c r="AH124" i="1"/>
  <c r="T124" i="1"/>
  <c r="M124" i="1"/>
  <c r="G124" i="1"/>
  <c r="BC123" i="1"/>
  <c r="BB123" i="1"/>
  <c r="AY123" i="1"/>
  <c r="AZ123" i="1" s="1"/>
  <c r="AT123" i="1"/>
  <c r="AR123" i="1"/>
  <c r="AP123" i="1"/>
  <c r="AN123" i="1"/>
  <c r="AH123" i="1"/>
  <c r="T123" i="1"/>
  <c r="M123" i="1"/>
  <c r="G123" i="1"/>
  <c r="BC122" i="1"/>
  <c r="BB122" i="1"/>
  <c r="AY122" i="1"/>
  <c r="AZ122" i="1" s="1"/>
  <c r="AT122" i="1"/>
  <c r="AR122" i="1"/>
  <c r="AP122" i="1"/>
  <c r="AN122" i="1"/>
  <c r="AH122" i="1"/>
  <c r="T122" i="1"/>
  <c r="M122" i="1"/>
  <c r="G122" i="1"/>
  <c r="BC121" i="1"/>
  <c r="BB121" i="1"/>
  <c r="AY121" i="1"/>
  <c r="AZ121" i="1" s="1"/>
  <c r="AT121" i="1"/>
  <c r="AR121" i="1"/>
  <c r="AP121" i="1"/>
  <c r="AN121" i="1"/>
  <c r="AH121" i="1"/>
  <c r="T121" i="1"/>
  <c r="M121" i="1"/>
  <c r="G121" i="1"/>
  <c r="BC120" i="1"/>
  <c r="BB120" i="1"/>
  <c r="AY120" i="1"/>
  <c r="AZ120" i="1" s="1"/>
  <c r="AT120" i="1"/>
  <c r="AR120" i="1"/>
  <c r="AP120" i="1"/>
  <c r="AN120" i="1"/>
  <c r="AH120" i="1"/>
  <c r="T120" i="1"/>
  <c r="M120" i="1"/>
  <c r="G120" i="1"/>
  <c r="BC119" i="1"/>
  <c r="BB119" i="1"/>
  <c r="AY119" i="1"/>
  <c r="AZ119" i="1" s="1"/>
  <c r="AT119" i="1"/>
  <c r="AR119" i="1"/>
  <c r="AP119" i="1"/>
  <c r="AN119" i="1"/>
  <c r="AH119" i="1"/>
  <c r="T119" i="1"/>
  <c r="M119" i="1"/>
  <c r="G119" i="1"/>
  <c r="BC118" i="1"/>
  <c r="BB118" i="1"/>
  <c r="AY118" i="1"/>
  <c r="AZ118" i="1" s="1"/>
  <c r="AT118" i="1"/>
  <c r="AR118" i="1"/>
  <c r="AP118" i="1"/>
  <c r="AN118" i="1"/>
  <c r="AJ118" i="1" s="1"/>
  <c r="AL118" i="1"/>
  <c r="AK118" i="1"/>
  <c r="AH118" i="1"/>
  <c r="T118" i="1"/>
  <c r="M118" i="1"/>
  <c r="G118" i="1"/>
  <c r="BC117" i="1"/>
  <c r="BB117" i="1"/>
  <c r="AY117" i="1"/>
  <c r="AZ117" i="1" s="1"/>
  <c r="AT117" i="1"/>
  <c r="AR117" i="1"/>
  <c r="AP117" i="1"/>
  <c r="AN117" i="1"/>
  <c r="AH117" i="1"/>
  <c r="T117" i="1"/>
  <c r="M117" i="1"/>
  <c r="G117" i="1"/>
  <c r="BC116" i="1"/>
  <c r="BB116" i="1"/>
  <c r="AY116" i="1"/>
  <c r="AZ116" i="1" s="1"/>
  <c r="AT116" i="1"/>
  <c r="AR116" i="1"/>
  <c r="AP116" i="1"/>
  <c r="AN116" i="1"/>
  <c r="AJ116" i="1" s="1"/>
  <c r="AL116" i="1" s="1"/>
  <c r="AK116" i="1"/>
  <c r="AH116" i="1"/>
  <c r="T116" i="1"/>
  <c r="M116" i="1"/>
  <c r="G116" i="1"/>
  <c r="BC115" i="1"/>
  <c r="BB115" i="1"/>
  <c r="AZ115" i="1"/>
  <c r="AY115" i="1"/>
  <c r="AT115" i="1"/>
  <c r="AR115" i="1"/>
  <c r="AP115" i="1"/>
  <c r="AN115" i="1"/>
  <c r="AU115" i="1" s="1"/>
  <c r="AJ115" i="1"/>
  <c r="AL115" i="1" s="1"/>
  <c r="AH115" i="1"/>
  <c r="T115" i="1"/>
  <c r="M115" i="1"/>
  <c r="G115" i="1"/>
  <c r="BC114" i="1"/>
  <c r="BB114" i="1"/>
  <c r="AY114" i="1"/>
  <c r="AZ114" i="1" s="1"/>
  <c r="AT114" i="1"/>
  <c r="AR114" i="1"/>
  <c r="AP114" i="1"/>
  <c r="AN114" i="1"/>
  <c r="AU114" i="1" s="1"/>
  <c r="AJ114" i="1"/>
  <c r="AL114" i="1" s="1"/>
  <c r="AV114" i="1" s="1"/>
  <c r="AH114" i="1"/>
  <c r="T114" i="1"/>
  <c r="M114" i="1"/>
  <c r="G114" i="1"/>
  <c r="BC113" i="1"/>
  <c r="BB113" i="1"/>
  <c r="AY113" i="1"/>
  <c r="AZ113" i="1" s="1"/>
  <c r="AT113" i="1"/>
  <c r="AR113" i="1"/>
  <c r="AP113" i="1"/>
  <c r="AN113" i="1"/>
  <c r="AU113" i="1" s="1"/>
  <c r="AL113" i="1"/>
  <c r="AV113" i="1" s="1"/>
  <c r="AJ113" i="1"/>
  <c r="AH113" i="1"/>
  <c r="T113" i="1"/>
  <c r="M113" i="1"/>
  <c r="G113" i="1"/>
  <c r="BC112" i="1"/>
  <c r="BB112" i="1"/>
  <c r="AZ112" i="1"/>
  <c r="AY112" i="1"/>
  <c r="AT112" i="1"/>
  <c r="AR112" i="1"/>
  <c r="AP112" i="1"/>
  <c r="AN112" i="1"/>
  <c r="AJ112" i="1"/>
  <c r="AL112" i="1" s="1"/>
  <c r="AV112" i="1" s="1"/>
  <c r="AH112" i="1"/>
  <c r="T112" i="1"/>
  <c r="M112" i="1"/>
  <c r="G112" i="1"/>
  <c r="BC111" i="1"/>
  <c r="BB111" i="1"/>
  <c r="AY111" i="1"/>
  <c r="AZ111" i="1" s="1"/>
  <c r="AT111" i="1"/>
  <c r="AR111" i="1"/>
  <c r="AP111" i="1"/>
  <c r="AN111" i="1"/>
  <c r="AU111" i="1" s="1"/>
  <c r="AJ111" i="1"/>
  <c r="AL111" i="1" s="1"/>
  <c r="AH111" i="1"/>
  <c r="T111" i="1"/>
  <c r="M111" i="1"/>
  <c r="G111" i="1"/>
  <c r="BC110" i="1"/>
  <c r="BB110" i="1"/>
  <c r="AY110" i="1"/>
  <c r="AZ110" i="1" s="1"/>
  <c r="AU110" i="1"/>
  <c r="AT110" i="1"/>
  <c r="AR110" i="1"/>
  <c r="AP110" i="1"/>
  <c r="AN110" i="1"/>
  <c r="AJ110" i="1" s="1"/>
  <c r="AL110" i="1" s="1"/>
  <c r="AH110" i="1"/>
  <c r="T110" i="1"/>
  <c r="M110" i="1"/>
  <c r="G110" i="1"/>
  <c r="BC109" i="1"/>
  <c r="BB109" i="1"/>
  <c r="AY109" i="1"/>
  <c r="AZ109" i="1" s="1"/>
  <c r="AU109" i="1"/>
  <c r="AT109" i="1"/>
  <c r="AR109" i="1"/>
  <c r="AP109" i="1"/>
  <c r="AN109" i="1"/>
  <c r="AH109" i="1"/>
  <c r="T109" i="1"/>
  <c r="M109" i="1"/>
  <c r="G109" i="1"/>
  <c r="BC108" i="1"/>
  <c r="BB108" i="1"/>
  <c r="AY108" i="1"/>
  <c r="AZ108" i="1" s="1"/>
  <c r="AT108" i="1"/>
  <c r="AR108" i="1"/>
  <c r="AP108" i="1"/>
  <c r="AN108" i="1"/>
  <c r="AU108" i="1" s="1"/>
  <c r="AH108" i="1"/>
  <c r="T108" i="1"/>
  <c r="M108" i="1"/>
  <c r="G108" i="1"/>
  <c r="BC107" i="1"/>
  <c r="BB107" i="1"/>
  <c r="AY107" i="1"/>
  <c r="AZ107" i="1" s="1"/>
  <c r="AT107" i="1"/>
  <c r="AR107" i="1"/>
  <c r="AP107" i="1"/>
  <c r="AN107" i="1"/>
  <c r="T107" i="1"/>
  <c r="M107" i="1"/>
  <c r="G107" i="1"/>
  <c r="BC106" i="1"/>
  <c r="BB106" i="1"/>
  <c r="AY106" i="1"/>
  <c r="AZ106" i="1" s="1"/>
  <c r="AT106" i="1"/>
  <c r="AR106" i="1"/>
  <c r="AP106" i="1"/>
  <c r="AN106" i="1"/>
  <c r="AH106" i="1"/>
  <c r="T106" i="1"/>
  <c r="M106" i="1"/>
  <c r="G106" i="1"/>
  <c r="BC105" i="1"/>
  <c r="BB105" i="1"/>
  <c r="AY105" i="1"/>
  <c r="AZ105" i="1" s="1"/>
  <c r="AT105" i="1"/>
  <c r="AR105" i="1"/>
  <c r="AP105" i="1"/>
  <c r="AN105" i="1"/>
  <c r="T105" i="1"/>
  <c r="M105" i="1"/>
  <c r="G105" i="1"/>
  <c r="BC104" i="1"/>
  <c r="BB104" i="1"/>
  <c r="AY104" i="1"/>
  <c r="AZ104" i="1" s="1"/>
  <c r="AT104" i="1"/>
  <c r="AR104" i="1"/>
  <c r="AP104" i="1"/>
  <c r="AN104" i="1"/>
  <c r="AJ104" i="1"/>
  <c r="AL104" i="1" s="1"/>
  <c r="AV104" i="1" s="1"/>
  <c r="AH104" i="1"/>
  <c r="T104" i="1"/>
  <c r="M104" i="1"/>
  <c r="G104" i="1"/>
  <c r="BC103" i="1"/>
  <c r="BB103" i="1"/>
  <c r="AY103" i="1"/>
  <c r="AZ103" i="1" s="1"/>
  <c r="AT103" i="1"/>
  <c r="AR103" i="1"/>
  <c r="AP103" i="1"/>
  <c r="AN103" i="1"/>
  <c r="AU103" i="1" s="1"/>
  <c r="AJ103" i="1"/>
  <c r="AL103" i="1" s="1"/>
  <c r="AH103" i="1"/>
  <c r="T103" i="1"/>
  <c r="M103" i="1"/>
  <c r="G103" i="1"/>
  <c r="BG102" i="1"/>
  <c r="BC102" i="1"/>
  <c r="BB102" i="1"/>
  <c r="AY102" i="1"/>
  <c r="AZ102" i="1" s="1"/>
  <c r="AT102" i="1"/>
  <c r="AR102" i="1"/>
  <c r="AP102" i="1"/>
  <c r="AN102" i="1"/>
  <c r="AU102" i="1" s="1"/>
  <c r="AK102" i="1"/>
  <c r="AJ102" i="1"/>
  <c r="AL102" i="1" s="1"/>
  <c r="AH102" i="1"/>
  <c r="T102" i="1"/>
  <c r="M102" i="1"/>
  <c r="G102" i="1"/>
  <c r="BC101" i="1"/>
  <c r="BB101" i="1"/>
  <c r="AY101" i="1"/>
  <c r="AZ101" i="1" s="1"/>
  <c r="AT101" i="1"/>
  <c r="AR101" i="1"/>
  <c r="AP101" i="1"/>
  <c r="AN101" i="1"/>
  <c r="AU101" i="1" s="1"/>
  <c r="AL101" i="1"/>
  <c r="AV101" i="1" s="1"/>
  <c r="AJ101" i="1"/>
  <c r="AH101" i="1"/>
  <c r="T101" i="1"/>
  <c r="M101" i="1"/>
  <c r="G101" i="1"/>
  <c r="BC100" i="1"/>
  <c r="BB100" i="1"/>
  <c r="AY100" i="1"/>
  <c r="AZ100" i="1" s="1"/>
  <c r="AT100" i="1"/>
  <c r="AR100" i="1"/>
  <c r="AP100" i="1"/>
  <c r="AN100" i="1"/>
  <c r="AJ100" i="1"/>
  <c r="AL100" i="1" s="1"/>
  <c r="AV100" i="1" s="1"/>
  <c r="AH100" i="1"/>
  <c r="T100" i="1"/>
  <c r="M100" i="1"/>
  <c r="G100" i="1"/>
  <c r="BC99" i="1"/>
  <c r="BB99" i="1"/>
  <c r="AY99" i="1"/>
  <c r="AZ99" i="1" s="1"/>
  <c r="AT99" i="1"/>
  <c r="AR99" i="1"/>
  <c r="AP99" i="1"/>
  <c r="AN99" i="1"/>
  <c r="AJ99" i="1"/>
  <c r="AL99" i="1" s="1"/>
  <c r="AV99" i="1" s="1"/>
  <c r="AH99" i="1"/>
  <c r="T99" i="1"/>
  <c r="M99" i="1"/>
  <c r="G99" i="1"/>
  <c r="BC98" i="1"/>
  <c r="BB98" i="1"/>
  <c r="AY98" i="1"/>
  <c r="AZ98" i="1" s="1"/>
  <c r="AT98" i="1"/>
  <c r="AR98" i="1"/>
  <c r="AP98" i="1"/>
  <c r="AN98" i="1"/>
  <c r="AU98" i="1" s="1"/>
  <c r="AJ98" i="1"/>
  <c r="AL98" i="1" s="1"/>
  <c r="AV98" i="1" s="1"/>
  <c r="AH98" i="1"/>
  <c r="T98" i="1"/>
  <c r="M98" i="1"/>
  <c r="G98" i="1"/>
  <c r="BC97" i="1"/>
  <c r="BB97" i="1"/>
  <c r="AY97" i="1"/>
  <c r="AZ97" i="1" s="1"/>
  <c r="AT97" i="1"/>
  <c r="AR97" i="1"/>
  <c r="AP97" i="1"/>
  <c r="AN97" i="1"/>
  <c r="AU97" i="1" s="1"/>
  <c r="AK97" i="1"/>
  <c r="AJ97" i="1"/>
  <c r="AL97" i="1" s="1"/>
  <c r="AH97" i="1"/>
  <c r="T97" i="1"/>
  <c r="M97" i="1"/>
  <c r="G97" i="1"/>
  <c r="BC96" i="1"/>
  <c r="BB96" i="1"/>
  <c r="AY96" i="1"/>
  <c r="AZ96" i="1" s="1"/>
  <c r="AT96" i="1"/>
  <c r="AR96" i="1"/>
  <c r="AP96" i="1"/>
  <c r="AN96" i="1"/>
  <c r="AU96" i="1" s="1"/>
  <c r="AJ96" i="1"/>
  <c r="AL96" i="1" s="1"/>
  <c r="AH96" i="1"/>
  <c r="T96" i="1"/>
  <c r="M96" i="1"/>
  <c r="G96" i="1"/>
  <c r="BC95" i="1"/>
  <c r="BB95" i="1"/>
  <c r="AY95" i="1"/>
  <c r="AZ95" i="1" s="1"/>
  <c r="AT95" i="1"/>
  <c r="AR95" i="1"/>
  <c r="AP95" i="1"/>
  <c r="AN95" i="1"/>
  <c r="AJ95" i="1"/>
  <c r="AL95" i="1" s="1"/>
  <c r="AV95" i="1" s="1"/>
  <c r="AH95" i="1"/>
  <c r="T95" i="1"/>
  <c r="M95" i="1"/>
  <c r="G95" i="1"/>
  <c r="BC94" i="1"/>
  <c r="BB94" i="1"/>
  <c r="AY94" i="1"/>
  <c r="AZ94" i="1" s="1"/>
  <c r="AT94" i="1"/>
  <c r="AR94" i="1"/>
  <c r="AP94" i="1"/>
  <c r="AN94" i="1"/>
  <c r="AJ94" i="1"/>
  <c r="AL94" i="1" s="1"/>
  <c r="AH94" i="1"/>
  <c r="T94" i="1"/>
  <c r="M94" i="1"/>
  <c r="AK94" i="1" s="1"/>
  <c r="G94" i="1"/>
  <c r="BC93" i="1"/>
  <c r="BB93" i="1"/>
  <c r="AY93" i="1"/>
  <c r="AZ93" i="1" s="1"/>
  <c r="AU93" i="1"/>
  <c r="AT93" i="1"/>
  <c r="AR93" i="1"/>
  <c r="AP93" i="1"/>
  <c r="AN93" i="1"/>
  <c r="AJ93" i="1" s="1"/>
  <c r="AL93" i="1" s="1"/>
  <c r="AH93" i="1"/>
  <c r="T93" i="1"/>
  <c r="M93" i="1"/>
  <c r="G93" i="1"/>
  <c r="BC92" i="1"/>
  <c r="BB92" i="1"/>
  <c r="AZ92" i="1"/>
  <c r="AY92" i="1"/>
  <c r="AU92" i="1"/>
  <c r="AT92" i="1"/>
  <c r="AR92" i="1"/>
  <c r="AP92" i="1"/>
  <c r="AN92" i="1"/>
  <c r="AJ92" i="1" s="1"/>
  <c r="AL92" i="1" s="1"/>
  <c r="AH92" i="1"/>
  <c r="T92" i="1"/>
  <c r="M92" i="1"/>
  <c r="G92" i="1"/>
  <c r="BC91" i="1"/>
  <c r="BB91" i="1"/>
  <c r="AY91" i="1"/>
  <c r="AZ91" i="1" s="1"/>
  <c r="AT91" i="1"/>
  <c r="AR91" i="1"/>
  <c r="AP91" i="1"/>
  <c r="AN91" i="1"/>
  <c r="AH91" i="1"/>
  <c r="T91" i="1"/>
  <c r="M91" i="1"/>
  <c r="G91" i="1"/>
  <c r="BC90" i="1"/>
  <c r="BB90" i="1"/>
  <c r="AY90" i="1"/>
  <c r="AZ90" i="1" s="1"/>
  <c r="AT90" i="1"/>
  <c r="AR90" i="1"/>
  <c r="AP90" i="1"/>
  <c r="AN90" i="1"/>
  <c r="AH90" i="1"/>
  <c r="T90" i="1"/>
  <c r="M90" i="1"/>
  <c r="AK90" i="1" s="1"/>
  <c r="G90" i="1"/>
  <c r="BC89" i="1"/>
  <c r="BB89" i="1"/>
  <c r="AY89" i="1"/>
  <c r="AZ89" i="1" s="1"/>
  <c r="AT89" i="1"/>
  <c r="AR89" i="1"/>
  <c r="AP89" i="1"/>
  <c r="AN89" i="1"/>
  <c r="AJ89" i="1" s="1"/>
  <c r="AL89" i="1" s="1"/>
  <c r="AH89" i="1"/>
  <c r="T89" i="1"/>
  <c r="M89" i="1"/>
  <c r="G89" i="1"/>
  <c r="BC88" i="1"/>
  <c r="BB88" i="1"/>
  <c r="AY88" i="1"/>
  <c r="AZ88" i="1" s="1"/>
  <c r="AT88" i="1"/>
  <c r="AR88" i="1"/>
  <c r="AP88" i="1"/>
  <c r="AN88" i="1"/>
  <c r="AH88" i="1"/>
  <c r="T88" i="1"/>
  <c r="M88" i="1"/>
  <c r="G88" i="1"/>
  <c r="BC87" i="1"/>
  <c r="BB87" i="1"/>
  <c r="AZ87" i="1"/>
  <c r="AY87" i="1"/>
  <c r="AT87" i="1"/>
  <c r="AR87" i="1"/>
  <c r="AP87" i="1"/>
  <c r="AN87" i="1"/>
  <c r="AH87" i="1"/>
  <c r="T87" i="1"/>
  <c r="M87" i="1"/>
  <c r="G87" i="1"/>
  <c r="BC86" i="1"/>
  <c r="BB86" i="1"/>
  <c r="AZ86" i="1"/>
  <c r="AY86" i="1"/>
  <c r="AT86" i="1"/>
  <c r="AR86" i="1"/>
  <c r="AP86" i="1"/>
  <c r="AN86" i="1"/>
  <c r="AH86" i="1"/>
  <c r="T86" i="1"/>
  <c r="M86" i="1"/>
  <c r="G86" i="1"/>
  <c r="BC85" i="1"/>
  <c r="BB85" i="1"/>
  <c r="AZ85" i="1"/>
  <c r="AY85" i="1"/>
  <c r="AT85" i="1"/>
  <c r="AR85" i="1"/>
  <c r="AP85" i="1"/>
  <c r="AN85" i="1"/>
  <c r="T85" i="1"/>
  <c r="M85" i="1"/>
  <c r="G85" i="1"/>
  <c r="BC84" i="1"/>
  <c r="BB84" i="1"/>
  <c r="AY84" i="1"/>
  <c r="AZ84" i="1" s="1"/>
  <c r="AU84" i="1"/>
  <c r="AT84" i="1"/>
  <c r="AR84" i="1"/>
  <c r="AP84" i="1"/>
  <c r="AN84" i="1"/>
  <c r="AJ84" i="1"/>
  <c r="AL84" i="1" s="1"/>
  <c r="AH84" i="1"/>
  <c r="T84" i="1"/>
  <c r="M84" i="1"/>
  <c r="G84" i="1"/>
  <c r="BC83" i="1"/>
  <c r="BB83" i="1"/>
  <c r="AY83" i="1"/>
  <c r="AZ83" i="1" s="1"/>
  <c r="AU83" i="1"/>
  <c r="AT83" i="1"/>
  <c r="AR83" i="1"/>
  <c r="AP83" i="1"/>
  <c r="AN83" i="1"/>
  <c r="AJ83" i="1" s="1"/>
  <c r="AL83" i="1" s="1"/>
  <c r="AH83" i="1"/>
  <c r="T83" i="1"/>
  <c r="M83" i="1"/>
  <c r="G83" i="1"/>
  <c r="BC82" i="1"/>
  <c r="BB82" i="1"/>
  <c r="AY82" i="1"/>
  <c r="AZ82" i="1" s="1"/>
  <c r="AT82" i="1"/>
  <c r="AU82" i="1" s="1"/>
  <c r="AR82" i="1"/>
  <c r="AP82" i="1"/>
  <c r="AN82" i="1"/>
  <c r="AH82" i="1"/>
  <c r="T82" i="1"/>
  <c r="M82" i="1"/>
  <c r="G82" i="1"/>
  <c r="BC81" i="1"/>
  <c r="BB81" i="1"/>
  <c r="AY81" i="1"/>
  <c r="AZ81" i="1" s="1"/>
  <c r="AT81" i="1"/>
  <c r="AR81" i="1"/>
  <c r="AP81" i="1"/>
  <c r="AN81" i="1"/>
  <c r="AH81" i="1"/>
  <c r="T81" i="1"/>
  <c r="M81" i="1"/>
  <c r="G81" i="1"/>
  <c r="BC80" i="1"/>
  <c r="BB80" i="1"/>
  <c r="AY80" i="1"/>
  <c r="AZ80" i="1" s="1"/>
  <c r="AT80" i="1"/>
  <c r="AR80" i="1"/>
  <c r="AP80" i="1"/>
  <c r="AN80" i="1"/>
  <c r="AJ80" i="1" s="1"/>
  <c r="AL80" i="1" s="1"/>
  <c r="AV80" i="1" s="1"/>
  <c r="AH80" i="1"/>
  <c r="T80" i="1"/>
  <c r="M80" i="1"/>
  <c r="G80" i="1"/>
  <c r="BC79" i="1"/>
  <c r="BB79" i="1"/>
  <c r="AY79" i="1"/>
  <c r="AZ79" i="1" s="1"/>
  <c r="AT79" i="1"/>
  <c r="AR79" i="1"/>
  <c r="AP79" i="1"/>
  <c r="AN79" i="1"/>
  <c r="AH79" i="1"/>
  <c r="T79" i="1"/>
  <c r="M79" i="1"/>
  <c r="G79" i="1"/>
  <c r="BG78" i="1"/>
  <c r="BC78" i="1"/>
  <c r="BB78" i="1"/>
  <c r="AZ78" i="1"/>
  <c r="AY78" i="1"/>
  <c r="AT78" i="1"/>
  <c r="AR78" i="1"/>
  <c r="AP78" i="1"/>
  <c r="AJ78" i="1" s="1"/>
  <c r="AL78" i="1" s="1"/>
  <c r="AV78" i="1" s="1"/>
  <c r="AN78" i="1"/>
  <c r="AH78" i="1"/>
  <c r="T78" i="1"/>
  <c r="M78" i="1"/>
  <c r="G78" i="1"/>
  <c r="BC77" i="1"/>
  <c r="BB77" i="1"/>
  <c r="AY77" i="1"/>
  <c r="AZ77" i="1" s="1"/>
  <c r="AT77" i="1"/>
  <c r="AR77" i="1"/>
  <c r="AP77" i="1"/>
  <c r="AN77" i="1"/>
  <c r="AH77" i="1"/>
  <c r="T77" i="1"/>
  <c r="M77" i="1"/>
  <c r="G77" i="1"/>
  <c r="BC76" i="1"/>
  <c r="BB76" i="1"/>
  <c r="AY76" i="1"/>
  <c r="AZ76" i="1" s="1"/>
  <c r="AT76" i="1"/>
  <c r="AR76" i="1"/>
  <c r="AP76" i="1"/>
  <c r="AN76" i="1"/>
  <c r="AJ76" i="1" s="1"/>
  <c r="AL76" i="1" s="1"/>
  <c r="AV76" i="1" s="1"/>
  <c r="AH76" i="1"/>
  <c r="T76" i="1"/>
  <c r="M76" i="1"/>
  <c r="G76" i="1"/>
  <c r="BC75" i="1"/>
  <c r="BB75" i="1"/>
  <c r="AY75" i="1"/>
  <c r="AZ75" i="1" s="1"/>
  <c r="AT75" i="1"/>
  <c r="AR75" i="1"/>
  <c r="AP75" i="1"/>
  <c r="AN75" i="1"/>
  <c r="AH75" i="1"/>
  <c r="T75" i="1"/>
  <c r="M75" i="1"/>
  <c r="G75" i="1"/>
  <c r="BC74" i="1"/>
  <c r="BB74" i="1"/>
  <c r="AY74" i="1"/>
  <c r="AZ74" i="1" s="1"/>
  <c r="AT74" i="1"/>
  <c r="AR74" i="1"/>
  <c r="AP74" i="1"/>
  <c r="AN74" i="1"/>
  <c r="T74" i="1"/>
  <c r="M74" i="1"/>
  <c r="G74" i="1"/>
  <c r="BC73" i="1"/>
  <c r="BB73" i="1"/>
  <c r="AZ73" i="1"/>
  <c r="AY73" i="1"/>
  <c r="AT73" i="1"/>
  <c r="AR73" i="1"/>
  <c r="AP73" i="1"/>
  <c r="AN73" i="1"/>
  <c r="AH73" i="1"/>
  <c r="T73" i="1"/>
  <c r="M73" i="1"/>
  <c r="G73" i="1"/>
  <c r="BG72" i="1"/>
  <c r="BC72" i="1"/>
  <c r="BB72" i="1"/>
  <c r="AY72" i="1"/>
  <c r="AZ72" i="1" s="1"/>
  <c r="AT72" i="1"/>
  <c r="AR72" i="1"/>
  <c r="AP72" i="1"/>
  <c r="AN72" i="1"/>
  <c r="AH72" i="1"/>
  <c r="T72" i="1"/>
  <c r="M72" i="1"/>
  <c r="AK72" i="1" s="1"/>
  <c r="G72" i="1"/>
  <c r="BC71" i="1"/>
  <c r="BB71" i="1"/>
  <c r="AY71" i="1"/>
  <c r="AZ71" i="1" s="1"/>
  <c r="AT71" i="1"/>
  <c r="AR71" i="1"/>
  <c r="AP71" i="1"/>
  <c r="AN71" i="1"/>
  <c r="AH71" i="1"/>
  <c r="T71" i="1"/>
  <c r="M71" i="1"/>
  <c r="AK71" i="1" s="1"/>
  <c r="G71" i="1"/>
  <c r="BC70" i="1"/>
  <c r="BB70" i="1"/>
  <c r="AY70" i="1"/>
  <c r="AZ70" i="1" s="1"/>
  <c r="AT70" i="1"/>
  <c r="AR70" i="1"/>
  <c r="AP70" i="1"/>
  <c r="AN70" i="1"/>
  <c r="AH70" i="1"/>
  <c r="T70" i="1"/>
  <c r="M70" i="1"/>
  <c r="G70" i="1"/>
  <c r="BC69" i="1"/>
  <c r="BB69" i="1"/>
  <c r="AY69" i="1"/>
  <c r="AZ69" i="1" s="1"/>
  <c r="AT69" i="1"/>
  <c r="AR69" i="1"/>
  <c r="AP69" i="1"/>
  <c r="AN69" i="1"/>
  <c r="AH69" i="1"/>
  <c r="T69" i="1"/>
  <c r="M69" i="1"/>
  <c r="G69" i="1"/>
  <c r="BC68" i="1"/>
  <c r="BB68" i="1"/>
  <c r="AY68" i="1"/>
  <c r="AZ68" i="1" s="1"/>
  <c r="AT68" i="1"/>
  <c r="AR68" i="1"/>
  <c r="AP68" i="1"/>
  <c r="AN68" i="1"/>
  <c r="AH68" i="1"/>
  <c r="T68" i="1"/>
  <c r="M68" i="1"/>
  <c r="G68" i="1"/>
  <c r="BC67" i="1"/>
  <c r="BB67" i="1"/>
  <c r="AY67" i="1"/>
  <c r="AZ67" i="1" s="1"/>
  <c r="AT67" i="1"/>
  <c r="AR67" i="1"/>
  <c r="AP67" i="1"/>
  <c r="AN67" i="1"/>
  <c r="AU67" i="1" s="1"/>
  <c r="AJ67" i="1"/>
  <c r="AL67" i="1" s="1"/>
  <c r="AH67" i="1"/>
  <c r="T67" i="1"/>
  <c r="M67" i="1"/>
  <c r="G67" i="1"/>
  <c r="BC66" i="1"/>
  <c r="BB66" i="1"/>
  <c r="AY66" i="1"/>
  <c r="AZ66" i="1" s="1"/>
  <c r="AT66" i="1"/>
  <c r="AR66" i="1"/>
  <c r="AP66" i="1"/>
  <c r="AN66" i="1"/>
  <c r="AU66" i="1" s="1"/>
  <c r="AK66" i="1"/>
  <c r="AJ66" i="1"/>
  <c r="AL66" i="1" s="1"/>
  <c r="AH66" i="1"/>
  <c r="T66" i="1"/>
  <c r="M66" i="1"/>
  <c r="G66" i="1"/>
  <c r="BC65" i="1"/>
  <c r="BB65" i="1"/>
  <c r="AY65" i="1"/>
  <c r="AZ65" i="1" s="1"/>
  <c r="AT65" i="1"/>
  <c r="AR65" i="1"/>
  <c r="AP65" i="1"/>
  <c r="AN65" i="1"/>
  <c r="AU65" i="1" s="1"/>
  <c r="AK65" i="1"/>
  <c r="AH65" i="1"/>
  <c r="T65" i="1"/>
  <c r="M65" i="1"/>
  <c r="AL65" i="1" s="1"/>
  <c r="G65" i="1"/>
  <c r="BC64" i="1"/>
  <c r="BB64" i="1"/>
  <c r="AY64" i="1"/>
  <c r="AZ64" i="1" s="1"/>
  <c r="AV64" i="1"/>
  <c r="AT64" i="1"/>
  <c r="AR64" i="1"/>
  <c r="AP64" i="1"/>
  <c r="AN64" i="1"/>
  <c r="AJ64" i="1"/>
  <c r="AL64" i="1" s="1"/>
  <c r="AH64" i="1"/>
  <c r="T64" i="1"/>
  <c r="M64" i="1"/>
  <c r="G64" i="1"/>
  <c r="BC63" i="1"/>
  <c r="BB63" i="1"/>
  <c r="AY63" i="1"/>
  <c r="AZ63" i="1" s="1"/>
  <c r="AV63" i="1"/>
  <c r="AT63" i="1"/>
  <c r="AR63" i="1"/>
  <c r="AP63" i="1"/>
  <c r="AN63" i="1"/>
  <c r="AU63" i="1" s="1"/>
  <c r="AJ63" i="1"/>
  <c r="AL63" i="1" s="1"/>
  <c r="AH63" i="1"/>
  <c r="T63" i="1"/>
  <c r="M63" i="1"/>
  <c r="G63" i="1"/>
  <c r="BC62" i="1"/>
  <c r="BB62" i="1"/>
  <c r="AY62" i="1"/>
  <c r="AZ62" i="1" s="1"/>
  <c r="AT62" i="1"/>
  <c r="AR62" i="1"/>
  <c r="AP62" i="1"/>
  <c r="AN62" i="1"/>
  <c r="AJ62" i="1"/>
  <c r="AL62" i="1" s="1"/>
  <c r="AV62" i="1" s="1"/>
  <c r="AH62" i="1"/>
  <c r="T62" i="1"/>
  <c r="M62" i="1"/>
  <c r="G62" i="1"/>
  <c r="BC61" i="1"/>
  <c r="BB61" i="1"/>
  <c r="AY61" i="1"/>
  <c r="AZ61" i="1" s="1"/>
  <c r="AV61" i="1"/>
  <c r="AT61" i="1"/>
  <c r="AR61" i="1"/>
  <c r="AP61" i="1"/>
  <c r="AN61" i="1"/>
  <c r="AU61" i="1" s="1"/>
  <c r="AJ61" i="1"/>
  <c r="AL61" i="1" s="1"/>
  <c r="AH61" i="1"/>
  <c r="T61" i="1"/>
  <c r="M61" i="1"/>
  <c r="G61" i="1"/>
  <c r="BC60" i="1"/>
  <c r="BB60" i="1"/>
  <c r="AY60" i="1"/>
  <c r="AZ60" i="1" s="1"/>
  <c r="AT60" i="1"/>
  <c r="AR60" i="1"/>
  <c r="AP60" i="1"/>
  <c r="AN60" i="1"/>
  <c r="AU60" i="1" s="1"/>
  <c r="AJ60" i="1"/>
  <c r="AL60" i="1" s="1"/>
  <c r="AV60" i="1" s="1"/>
  <c r="AH60" i="1"/>
  <c r="T60" i="1"/>
  <c r="M60" i="1"/>
  <c r="G60" i="1"/>
  <c r="BC59" i="1"/>
  <c r="BB59" i="1"/>
  <c r="AY59" i="1"/>
  <c r="AZ59" i="1" s="1"/>
  <c r="AU59" i="1"/>
  <c r="AT59" i="1"/>
  <c r="AR59" i="1"/>
  <c r="AP59" i="1"/>
  <c r="AN59" i="1"/>
  <c r="AJ59" i="1" s="1"/>
  <c r="AL59" i="1" s="1"/>
  <c r="AH59" i="1"/>
  <c r="T59" i="1"/>
  <c r="M59" i="1"/>
  <c r="G59" i="1"/>
  <c r="BC58" i="1"/>
  <c r="BB58" i="1"/>
  <c r="AZ58" i="1"/>
  <c r="AY58" i="1"/>
  <c r="AU58" i="1"/>
  <c r="AT58" i="1"/>
  <c r="AR58" i="1"/>
  <c r="AP58" i="1"/>
  <c r="AN58" i="1"/>
  <c r="AJ58" i="1" s="1"/>
  <c r="AL58" i="1" s="1"/>
  <c r="AV58" i="1" s="1"/>
  <c r="AH58" i="1"/>
  <c r="T58" i="1"/>
  <c r="M58" i="1"/>
  <c r="G58" i="1"/>
  <c r="BC57" i="1"/>
  <c r="BB57" i="1"/>
  <c r="AY57" i="1"/>
  <c r="AZ57" i="1" s="1"/>
  <c r="AT57" i="1"/>
  <c r="AJ57" i="1" s="1"/>
  <c r="AL57" i="1" s="1"/>
  <c r="AR57" i="1"/>
  <c r="AP57" i="1"/>
  <c r="AN57" i="1"/>
  <c r="AH57" i="1"/>
  <c r="M57" i="1"/>
  <c r="G57" i="1"/>
  <c r="BC56" i="1"/>
  <c r="BB56" i="1"/>
  <c r="AY56" i="1"/>
  <c r="AZ56" i="1" s="1"/>
  <c r="AT56" i="1"/>
  <c r="AR56" i="1"/>
  <c r="AP56" i="1"/>
  <c r="AN56" i="1"/>
  <c r="AH56" i="1"/>
  <c r="T56" i="1"/>
  <c r="M56" i="1"/>
  <c r="G56" i="1"/>
  <c r="BC55" i="1"/>
  <c r="BB55" i="1"/>
  <c r="AY55" i="1"/>
  <c r="AZ55" i="1" s="1"/>
  <c r="AT55" i="1"/>
  <c r="AR55" i="1"/>
  <c r="AP55" i="1"/>
  <c r="AN55" i="1"/>
  <c r="AH55" i="1"/>
  <c r="T55" i="1"/>
  <c r="M55" i="1"/>
  <c r="G55" i="1"/>
  <c r="BC54" i="1"/>
  <c r="BB54" i="1"/>
  <c r="AZ54" i="1"/>
  <c r="AY54" i="1"/>
  <c r="AT54" i="1"/>
  <c r="AR54" i="1"/>
  <c r="AP54" i="1"/>
  <c r="AN54" i="1"/>
  <c r="AH54" i="1"/>
  <c r="T54" i="1"/>
  <c r="M54" i="1"/>
  <c r="G54" i="1"/>
  <c r="BC53" i="1"/>
  <c r="BB53" i="1"/>
  <c r="AZ53" i="1"/>
  <c r="AY53" i="1"/>
  <c r="AT53" i="1"/>
  <c r="AR53" i="1"/>
  <c r="AP53" i="1"/>
  <c r="AN53" i="1"/>
  <c r="AH53" i="1"/>
  <c r="T53" i="1"/>
  <c r="M53" i="1"/>
  <c r="G53" i="1"/>
  <c r="BC52" i="1"/>
  <c r="BB52" i="1"/>
  <c r="AZ52" i="1"/>
  <c r="AY52" i="1"/>
  <c r="AT52" i="1"/>
  <c r="AR52" i="1"/>
  <c r="AP52" i="1"/>
  <c r="AN52" i="1"/>
  <c r="AH52" i="1"/>
  <c r="T52" i="1"/>
  <c r="M52" i="1"/>
  <c r="G52" i="1"/>
  <c r="BC51" i="1"/>
  <c r="BB51" i="1"/>
  <c r="AZ51" i="1"/>
  <c r="AY51" i="1"/>
  <c r="AT51" i="1"/>
  <c r="AR51" i="1"/>
  <c r="AP51" i="1"/>
  <c r="AN51" i="1"/>
  <c r="AU51" i="1" s="1"/>
  <c r="AL51" i="1"/>
  <c r="AJ51" i="1"/>
  <c r="AH51" i="1"/>
  <c r="T51" i="1"/>
  <c r="M51" i="1"/>
  <c r="G51" i="1"/>
  <c r="BC50" i="1"/>
  <c r="BB50" i="1"/>
  <c r="AZ50" i="1"/>
  <c r="AY50" i="1"/>
  <c r="AT50" i="1"/>
  <c r="AR50" i="1"/>
  <c r="AP50" i="1"/>
  <c r="AN50" i="1"/>
  <c r="AU50" i="1" s="1"/>
  <c r="AL50" i="1"/>
  <c r="AV50" i="1" s="1"/>
  <c r="AJ50" i="1"/>
  <c r="AH50" i="1"/>
  <c r="T50" i="1"/>
  <c r="M50" i="1"/>
  <c r="G50" i="1"/>
  <c r="BC49" i="1"/>
  <c r="BB49" i="1"/>
  <c r="AZ49" i="1"/>
  <c r="AY49" i="1"/>
  <c r="AT49" i="1"/>
  <c r="AR49" i="1"/>
  <c r="AP49" i="1"/>
  <c r="AN49" i="1"/>
  <c r="AK49" i="1"/>
  <c r="AJ49" i="1"/>
  <c r="AL49" i="1" s="1"/>
  <c r="AH49" i="1"/>
  <c r="T49" i="1"/>
  <c r="M49" i="1"/>
  <c r="G49" i="1"/>
  <c r="BC48" i="1"/>
  <c r="BB48" i="1"/>
  <c r="AZ48" i="1"/>
  <c r="AY48" i="1"/>
  <c r="AT48" i="1"/>
  <c r="AR48" i="1"/>
  <c r="AP48" i="1"/>
  <c r="AN48" i="1"/>
  <c r="AU48" i="1" s="1"/>
  <c r="AJ48" i="1"/>
  <c r="AL48" i="1" s="1"/>
  <c r="AH48" i="1"/>
  <c r="T48" i="1"/>
  <c r="M48" i="1"/>
  <c r="G48" i="1"/>
  <c r="BC47" i="1"/>
  <c r="BB47" i="1"/>
  <c r="AY47" i="1"/>
  <c r="AZ47" i="1" s="1"/>
  <c r="AU47" i="1"/>
  <c r="AT47" i="1"/>
  <c r="AR47" i="1"/>
  <c r="AP47" i="1"/>
  <c r="AN47" i="1"/>
  <c r="AJ47" i="1" s="1"/>
  <c r="AL47" i="1" s="1"/>
  <c r="AH47" i="1"/>
  <c r="T47" i="1"/>
  <c r="M47" i="1"/>
  <c r="G47" i="1"/>
  <c r="BC46" i="1"/>
  <c r="BB46" i="1"/>
  <c r="AY46" i="1"/>
  <c r="AZ46" i="1" s="1"/>
  <c r="AU46" i="1"/>
  <c r="AT46" i="1"/>
  <c r="AR46" i="1"/>
  <c r="AP46" i="1"/>
  <c r="AN46" i="1"/>
  <c r="AJ46" i="1" s="1"/>
  <c r="AL46" i="1" s="1"/>
  <c r="AV46" i="1" s="1"/>
  <c r="AH46" i="1"/>
  <c r="T46" i="1"/>
  <c r="M46" i="1"/>
  <c r="G46" i="1"/>
  <c r="BC45" i="1"/>
  <c r="BB45" i="1"/>
  <c r="AZ45" i="1"/>
  <c r="AY45" i="1"/>
  <c r="AT45" i="1"/>
  <c r="AU45" i="1" s="1"/>
  <c r="AR45" i="1"/>
  <c r="AP45" i="1"/>
  <c r="AN45" i="1"/>
  <c r="AJ45" i="1" s="1"/>
  <c r="AL45" i="1" s="1"/>
  <c r="AH45" i="1"/>
  <c r="T45" i="1"/>
  <c r="M45" i="1"/>
  <c r="AK45" i="1" s="1"/>
  <c r="G45" i="1"/>
  <c r="BC44" i="1"/>
  <c r="BB44" i="1"/>
  <c r="AY44" i="1"/>
  <c r="AZ44" i="1" s="1"/>
  <c r="AV44" i="1"/>
  <c r="AU44" i="1"/>
  <c r="AT44" i="1"/>
  <c r="AR44" i="1"/>
  <c r="AP44" i="1"/>
  <c r="AN44" i="1"/>
  <c r="AJ44" i="1" s="1"/>
  <c r="AL44" i="1" s="1"/>
  <c r="AH44" i="1"/>
  <c r="T44" i="1"/>
  <c r="M44" i="1"/>
  <c r="G44" i="1"/>
  <c r="BC43" i="1"/>
  <c r="BB43" i="1"/>
  <c r="AY43" i="1"/>
  <c r="AZ43" i="1" s="1"/>
  <c r="AU43" i="1"/>
  <c r="AT43" i="1"/>
  <c r="AR43" i="1"/>
  <c r="AP43" i="1"/>
  <c r="AN43" i="1"/>
  <c r="AJ43" i="1" s="1"/>
  <c r="AL43" i="1" s="1"/>
  <c r="AH43" i="1"/>
  <c r="T43" i="1"/>
  <c r="M43" i="1"/>
  <c r="G43" i="1"/>
  <c r="BC42" i="1"/>
  <c r="BB42" i="1"/>
  <c r="AY42" i="1"/>
  <c r="AZ42" i="1" s="1"/>
  <c r="AT42" i="1"/>
  <c r="AR42" i="1"/>
  <c r="AP42" i="1"/>
  <c r="AN42" i="1"/>
  <c r="AU42" i="1" s="1"/>
  <c r="AH42" i="1"/>
  <c r="T42" i="1"/>
  <c r="M42" i="1"/>
  <c r="G42" i="1"/>
  <c r="BC41" i="1"/>
  <c r="BB41" i="1"/>
  <c r="AY41" i="1"/>
  <c r="AZ41" i="1" s="1"/>
  <c r="AT41" i="1"/>
  <c r="AR41" i="1"/>
  <c r="AP41" i="1"/>
  <c r="AN41" i="1"/>
  <c r="AH41" i="1"/>
  <c r="T41" i="1"/>
  <c r="M41" i="1"/>
  <c r="G41" i="1"/>
  <c r="BC40" i="1"/>
  <c r="BB40" i="1"/>
  <c r="AY40" i="1"/>
  <c r="AZ40" i="1" s="1"/>
  <c r="AT40" i="1"/>
  <c r="AR40" i="1"/>
  <c r="AP40" i="1"/>
  <c r="AN40" i="1"/>
  <c r="AJ40" i="1" s="1"/>
  <c r="AL40" i="1" s="1"/>
  <c r="AH40" i="1"/>
  <c r="T40" i="1"/>
  <c r="M40" i="1"/>
  <c r="G40" i="1"/>
  <c r="BC39" i="1"/>
  <c r="BB39" i="1"/>
  <c r="AY39" i="1"/>
  <c r="AZ39" i="1" s="1"/>
  <c r="AT39" i="1"/>
  <c r="AR39" i="1"/>
  <c r="AP39" i="1"/>
  <c r="AN39" i="1"/>
  <c r="AH39" i="1"/>
  <c r="T39" i="1"/>
  <c r="M39" i="1"/>
  <c r="G39" i="1"/>
  <c r="BC38" i="1"/>
  <c r="BB38" i="1"/>
  <c r="AY38" i="1"/>
  <c r="AZ38" i="1" s="1"/>
  <c r="AT38" i="1"/>
  <c r="AR38" i="1"/>
  <c r="AP38" i="1"/>
  <c r="AN38" i="1"/>
  <c r="AH38" i="1"/>
  <c r="T38" i="1"/>
  <c r="M38" i="1"/>
  <c r="G38" i="1"/>
  <c r="BC37" i="1"/>
  <c r="BB37" i="1"/>
  <c r="AY37" i="1"/>
  <c r="AZ37" i="1" s="1"/>
  <c r="AT37" i="1"/>
  <c r="AR37" i="1"/>
  <c r="AP37" i="1"/>
  <c r="AN37" i="1"/>
  <c r="AH37" i="1"/>
  <c r="T37" i="1"/>
  <c r="M37" i="1"/>
  <c r="G37" i="1"/>
  <c r="BC36" i="1"/>
  <c r="BB36" i="1"/>
  <c r="AY36" i="1"/>
  <c r="AZ36" i="1" s="1"/>
  <c r="AT36" i="1"/>
  <c r="AR36" i="1"/>
  <c r="AP36" i="1"/>
  <c r="AN36" i="1"/>
  <c r="AH36" i="1"/>
  <c r="T36" i="1"/>
  <c r="M36" i="1"/>
  <c r="G36" i="1"/>
  <c r="BC35" i="1"/>
  <c r="BB35" i="1"/>
  <c r="AY35" i="1"/>
  <c r="AZ35" i="1" s="1"/>
  <c r="AT35" i="1"/>
  <c r="AJ35" i="1" s="1"/>
  <c r="AR35" i="1"/>
  <c r="AP35" i="1"/>
  <c r="AN35" i="1"/>
  <c r="AH35" i="1"/>
  <c r="T35" i="1"/>
  <c r="M35" i="1"/>
  <c r="G35" i="1"/>
  <c r="BC34" i="1"/>
  <c r="BB34" i="1"/>
  <c r="AY34" i="1"/>
  <c r="AZ34" i="1" s="1"/>
  <c r="AT34" i="1"/>
  <c r="AJ34" i="1" s="1"/>
  <c r="AR34" i="1"/>
  <c r="AP34" i="1"/>
  <c r="AN34" i="1"/>
  <c r="AH34" i="1"/>
  <c r="T34" i="1"/>
  <c r="M34" i="1"/>
  <c r="G34" i="1"/>
  <c r="BC33" i="1"/>
  <c r="BB33" i="1"/>
  <c r="AY33" i="1"/>
  <c r="AZ33" i="1" s="1"/>
  <c r="AT33" i="1"/>
  <c r="AJ33" i="1" s="1"/>
  <c r="AR33" i="1"/>
  <c r="AP33" i="1"/>
  <c r="AN33" i="1"/>
  <c r="AH33" i="1"/>
  <c r="T33" i="1"/>
  <c r="M33" i="1"/>
  <c r="G33" i="1"/>
  <c r="BC32" i="1"/>
  <c r="BB32" i="1"/>
  <c r="AY32" i="1"/>
  <c r="AZ32" i="1" s="1"/>
  <c r="AT32" i="1"/>
  <c r="AJ32" i="1" s="1"/>
  <c r="AR32" i="1"/>
  <c r="AP32" i="1"/>
  <c r="AN32" i="1"/>
  <c r="AH32" i="1"/>
  <c r="T32" i="1"/>
  <c r="M32" i="1"/>
  <c r="G32" i="1"/>
  <c r="BC31" i="1"/>
  <c r="BB31" i="1"/>
  <c r="AY31" i="1"/>
  <c r="AZ31" i="1" s="1"/>
  <c r="AT31" i="1"/>
  <c r="AR31" i="1"/>
  <c r="AP31" i="1"/>
  <c r="AJ31" i="1" s="1"/>
  <c r="AL31" i="1" s="1"/>
  <c r="AN31" i="1"/>
  <c r="AH31" i="1"/>
  <c r="T31" i="1"/>
  <c r="M31" i="1"/>
  <c r="G31" i="1"/>
  <c r="BC30" i="1"/>
  <c r="BB30" i="1"/>
  <c r="AY30" i="1"/>
  <c r="AZ30" i="1" s="1"/>
  <c r="AT30" i="1"/>
  <c r="AR30" i="1"/>
  <c r="AP30" i="1"/>
  <c r="AJ30" i="1" s="1"/>
  <c r="AL30" i="1" s="1"/>
  <c r="AV30" i="1" s="1"/>
  <c r="AN30" i="1"/>
  <c r="AH30" i="1"/>
  <c r="T30" i="1"/>
  <c r="M30" i="1"/>
  <c r="G30" i="1"/>
  <c r="BC29" i="1"/>
  <c r="BB29" i="1"/>
  <c r="AY29" i="1"/>
  <c r="AZ29" i="1" s="1"/>
  <c r="AT29" i="1"/>
  <c r="AR29" i="1"/>
  <c r="AP29" i="1"/>
  <c r="AJ29" i="1" s="1"/>
  <c r="AL29" i="1" s="1"/>
  <c r="AV29" i="1" s="1"/>
  <c r="AN29" i="1"/>
  <c r="AH29" i="1"/>
  <c r="T29" i="1"/>
  <c r="M29" i="1"/>
  <c r="G29" i="1"/>
  <c r="BG28" i="1"/>
  <c r="BC28" i="1"/>
  <c r="BB28" i="1"/>
  <c r="AY28" i="1"/>
  <c r="AZ28" i="1" s="1"/>
  <c r="AT28" i="1"/>
  <c r="AJ28" i="1" s="1"/>
  <c r="AR28" i="1"/>
  <c r="AP28" i="1"/>
  <c r="AN28" i="1"/>
  <c r="AH28" i="1"/>
  <c r="T28" i="1"/>
  <c r="M28" i="1"/>
  <c r="G28" i="1"/>
  <c r="BC27" i="1"/>
  <c r="BB27" i="1"/>
  <c r="AY27" i="1"/>
  <c r="AZ27" i="1" s="1"/>
  <c r="AT27" i="1"/>
  <c r="AR27" i="1"/>
  <c r="AP27" i="1"/>
  <c r="AJ27" i="1" s="1"/>
  <c r="AL27" i="1" s="1"/>
  <c r="AN27" i="1"/>
  <c r="AH27" i="1"/>
  <c r="T27" i="1"/>
  <c r="M27" i="1"/>
  <c r="G27" i="1"/>
  <c r="BC26" i="1"/>
  <c r="BB26" i="1"/>
  <c r="AZ26" i="1"/>
  <c r="AY26" i="1"/>
  <c r="AT26" i="1"/>
  <c r="AR26" i="1"/>
  <c r="AP26" i="1"/>
  <c r="AU26" i="1" s="1"/>
  <c r="AN26" i="1"/>
  <c r="AJ26" i="1" s="1"/>
  <c r="AL26" i="1" s="1"/>
  <c r="AH26" i="1"/>
  <c r="T26" i="1"/>
  <c r="M26" i="1"/>
  <c r="G26" i="1"/>
  <c r="BC25" i="1"/>
  <c r="BB25" i="1"/>
  <c r="AY25" i="1"/>
  <c r="AZ25" i="1" s="1"/>
  <c r="AT25" i="1"/>
  <c r="AR25" i="1"/>
  <c r="AP25" i="1"/>
  <c r="AN25" i="1"/>
  <c r="AJ25" i="1" s="1"/>
  <c r="AL25" i="1" s="1"/>
  <c r="AV25" i="1" s="1"/>
  <c r="T25" i="1"/>
  <c r="M25" i="1"/>
  <c r="G25" i="1"/>
  <c r="BC24" i="1"/>
  <c r="BB24" i="1"/>
  <c r="AZ24" i="1"/>
  <c r="AY24" i="1"/>
  <c r="AT24" i="1"/>
  <c r="AR24" i="1"/>
  <c r="AP24" i="1"/>
  <c r="AN24" i="1"/>
  <c r="AU24" i="1" s="1"/>
  <c r="AL24" i="1"/>
  <c r="AK24" i="1"/>
  <c r="AH24" i="1"/>
  <c r="T24" i="1"/>
  <c r="M24" i="1"/>
  <c r="G24" i="1"/>
  <c r="BC23" i="1"/>
  <c r="BB23" i="1"/>
  <c r="AZ23" i="1"/>
  <c r="AY23" i="1"/>
  <c r="AT23" i="1"/>
  <c r="AR23" i="1"/>
  <c r="AP23" i="1"/>
  <c r="AN23" i="1"/>
  <c r="AU23" i="1" s="1"/>
  <c r="AL23" i="1"/>
  <c r="AK23" i="1"/>
  <c r="AH23" i="1"/>
  <c r="T23" i="1"/>
  <c r="M23" i="1"/>
  <c r="G23" i="1"/>
  <c r="BC22" i="1"/>
  <c r="BB22" i="1"/>
  <c r="AZ22" i="1"/>
  <c r="AY22" i="1"/>
  <c r="AT22" i="1"/>
  <c r="AR22" i="1"/>
  <c r="AP22" i="1"/>
  <c r="AN22" i="1"/>
  <c r="AU22" i="1" s="1"/>
  <c r="AL22" i="1"/>
  <c r="AV22" i="1" s="1"/>
  <c r="AJ22" i="1"/>
  <c r="AH22" i="1"/>
  <c r="T22" i="1"/>
  <c r="M22" i="1"/>
  <c r="G22" i="1"/>
  <c r="BC21" i="1"/>
  <c r="BB21" i="1"/>
  <c r="AZ21" i="1"/>
  <c r="AY21" i="1"/>
  <c r="AT21" i="1"/>
  <c r="AR21" i="1"/>
  <c r="AP21" i="1"/>
  <c r="AN21" i="1"/>
  <c r="AU21" i="1" s="1"/>
  <c r="AJ21" i="1"/>
  <c r="AL21" i="1" s="1"/>
  <c r="AH21" i="1"/>
  <c r="T21" i="1"/>
  <c r="M21" i="1"/>
  <c r="G21" i="1"/>
  <c r="BC20" i="1"/>
  <c r="BB20" i="1"/>
  <c r="AY20" i="1"/>
  <c r="AZ20" i="1" s="1"/>
  <c r="AT20" i="1"/>
  <c r="AR20" i="1"/>
  <c r="AP20" i="1"/>
  <c r="AN20" i="1"/>
  <c r="AU20" i="1" s="1"/>
  <c r="AJ20" i="1"/>
  <c r="AL20" i="1" s="1"/>
  <c r="AV20" i="1" s="1"/>
  <c r="AH20" i="1"/>
  <c r="T20" i="1"/>
  <c r="M20" i="1"/>
  <c r="G20" i="1"/>
  <c r="BC19" i="1"/>
  <c r="BB19" i="1"/>
  <c r="AY19" i="1"/>
  <c r="AZ19" i="1" s="1"/>
  <c r="AT19" i="1"/>
  <c r="AR19" i="1"/>
  <c r="AP19" i="1"/>
  <c r="AN19" i="1"/>
  <c r="AU19" i="1" s="1"/>
  <c r="AJ19" i="1"/>
  <c r="AL19" i="1" s="1"/>
  <c r="AV19" i="1" s="1"/>
  <c r="AH19" i="1"/>
  <c r="T19" i="1"/>
  <c r="M19" i="1"/>
  <c r="G19" i="1"/>
  <c r="BC18" i="1"/>
  <c r="BB18" i="1"/>
  <c r="AY18" i="1"/>
  <c r="AZ18" i="1" s="1"/>
  <c r="AT18" i="1"/>
  <c r="AR18" i="1"/>
  <c r="AP18" i="1"/>
  <c r="AN18" i="1"/>
  <c r="AK18" i="1"/>
  <c r="AJ18" i="1"/>
  <c r="AU18" i="1" s="1"/>
  <c r="AH18" i="1"/>
  <c r="T18" i="1"/>
  <c r="M18" i="1"/>
  <c r="G18" i="1"/>
  <c r="BC17" i="1"/>
  <c r="BB17" i="1"/>
  <c r="AY17" i="1"/>
  <c r="AZ17" i="1" s="1"/>
  <c r="AU17" i="1"/>
  <c r="AT17" i="1"/>
  <c r="AR17" i="1"/>
  <c r="AP17" i="1"/>
  <c r="AN17" i="1"/>
  <c r="AJ17" i="1" s="1"/>
  <c r="AL17" i="1" s="1"/>
  <c r="AH17" i="1"/>
  <c r="T17" i="1"/>
  <c r="M17" i="1"/>
  <c r="G17" i="1"/>
  <c r="BC16" i="1"/>
  <c r="BB16" i="1"/>
  <c r="AZ16" i="1"/>
  <c r="AY16" i="1"/>
  <c r="AT16" i="1"/>
  <c r="AR16" i="1"/>
  <c r="AP16" i="1"/>
  <c r="AN16" i="1"/>
  <c r="AJ16" i="1" s="1"/>
  <c r="T16" i="1"/>
  <c r="M16" i="1"/>
  <c r="G16" i="1"/>
  <c r="BC15" i="1"/>
  <c r="BB15" i="1"/>
  <c r="AY15" i="1"/>
  <c r="AZ15" i="1" s="1"/>
  <c r="AT15" i="1"/>
  <c r="AJ15" i="1" s="1"/>
  <c r="AR15" i="1"/>
  <c r="AP15" i="1"/>
  <c r="AN15" i="1"/>
  <c r="AH15" i="1"/>
  <c r="T15" i="1"/>
  <c r="M15" i="1"/>
  <c r="G15" i="1"/>
  <c r="BC14" i="1"/>
  <c r="BB14" i="1"/>
  <c r="AY14" i="1"/>
  <c r="AZ14" i="1" s="1"/>
  <c r="AT14" i="1"/>
  <c r="AR14" i="1"/>
  <c r="AP14" i="1"/>
  <c r="AJ14" i="1" s="1"/>
  <c r="AL14" i="1" s="1"/>
  <c r="AN14" i="1"/>
  <c r="AU14" i="1" s="1"/>
  <c r="AH14" i="1"/>
  <c r="T14" i="1"/>
  <c r="M14" i="1"/>
  <c r="G14" i="1"/>
  <c r="BC13" i="1"/>
  <c r="BB13" i="1"/>
  <c r="AY13" i="1"/>
  <c r="AZ13" i="1" s="1"/>
  <c r="AT13" i="1"/>
  <c r="AR13" i="1"/>
  <c r="AP13" i="1"/>
  <c r="AU13" i="1" s="1"/>
  <c r="AN13" i="1"/>
  <c r="AJ13" i="1" s="1"/>
  <c r="AL13" i="1" s="1"/>
  <c r="AH13" i="1"/>
  <c r="T13" i="1"/>
  <c r="M13" i="1"/>
  <c r="G13" i="1"/>
  <c r="BC12" i="1"/>
  <c r="BB12" i="1"/>
  <c r="AY12" i="1"/>
  <c r="AZ12" i="1" s="1"/>
  <c r="AT12" i="1"/>
  <c r="AR12" i="1"/>
  <c r="AP12" i="1"/>
  <c r="AN12" i="1"/>
  <c r="AJ12" i="1" s="1"/>
  <c r="AL12" i="1" s="1"/>
  <c r="AV12" i="1" s="1"/>
  <c r="AH12" i="1"/>
  <c r="T12" i="1"/>
  <c r="M12" i="1"/>
  <c r="G12" i="1"/>
  <c r="BC11" i="1"/>
  <c r="BB11" i="1"/>
  <c r="AY11" i="1"/>
  <c r="AZ11" i="1" s="1"/>
  <c r="AT11" i="1"/>
  <c r="AR11" i="1"/>
  <c r="AP11" i="1"/>
  <c r="AU11" i="1" s="1"/>
  <c r="AN11" i="1"/>
  <c r="AJ11" i="1" s="1"/>
  <c r="AL11" i="1" s="1"/>
  <c r="AV11" i="1" s="1"/>
  <c r="T11" i="1"/>
  <c r="M11" i="1"/>
  <c r="G11" i="1"/>
  <c r="BC10" i="1"/>
  <c r="BB10" i="1"/>
  <c r="AZ10" i="1"/>
  <c r="AY10" i="1"/>
  <c r="AT10" i="1"/>
  <c r="AR10" i="1"/>
  <c r="AP10" i="1"/>
  <c r="AN10" i="1"/>
  <c r="AJ10" i="1" s="1"/>
  <c r="AL10" i="1" s="1"/>
  <c r="AV10" i="1" s="1"/>
  <c r="AH10" i="1"/>
  <c r="T10" i="1"/>
  <c r="M10" i="1"/>
  <c r="G10" i="1"/>
  <c r="BC9" i="1"/>
  <c r="BB9" i="1"/>
  <c r="AZ9" i="1"/>
  <c r="AY9" i="1"/>
  <c r="AT9" i="1"/>
  <c r="AR9" i="1"/>
  <c r="AP9" i="1"/>
  <c r="AN9" i="1"/>
  <c r="AJ9" i="1" s="1"/>
  <c r="AL9" i="1" s="1"/>
  <c r="AV9" i="1" s="1"/>
  <c r="AH9" i="1"/>
  <c r="T9" i="1"/>
  <c r="M9" i="1"/>
  <c r="G9" i="1"/>
  <c r="BC8" i="1"/>
  <c r="BB8" i="1"/>
  <c r="AZ8" i="1"/>
  <c r="AY8" i="1"/>
  <c r="AT8" i="1"/>
  <c r="AR8" i="1"/>
  <c r="AP8" i="1"/>
  <c r="AN8" i="1"/>
  <c r="AJ8" i="1" s="1"/>
  <c r="AL8" i="1" s="1"/>
  <c r="AH8" i="1"/>
  <c r="T8" i="1"/>
  <c r="M8" i="1"/>
  <c r="G8" i="1"/>
  <c r="BC7" i="1"/>
  <c r="BB7" i="1"/>
  <c r="AZ7" i="1"/>
  <c r="AY7" i="1"/>
  <c r="AT7" i="1"/>
  <c r="AR7" i="1"/>
  <c r="AP7" i="1"/>
  <c r="AN7" i="1"/>
  <c r="AU7" i="1" s="1"/>
  <c r="AL7" i="1"/>
  <c r="AJ7" i="1"/>
  <c r="AH7" i="1"/>
  <c r="T7" i="1"/>
  <c r="M7" i="1"/>
  <c r="G7" i="1"/>
  <c r="BG6" i="1"/>
  <c r="BC6" i="1"/>
  <c r="BB6" i="1"/>
  <c r="AY6" i="1"/>
  <c r="AZ6" i="1" s="1"/>
  <c r="AT6" i="1"/>
  <c r="AR6" i="1"/>
  <c r="AP6" i="1"/>
  <c r="AN6" i="1"/>
  <c r="AJ6" i="1" s="1"/>
  <c r="AL6" i="1" s="1"/>
  <c r="AV6" i="1" s="1"/>
  <c r="AH6" i="1"/>
  <c r="T6" i="1"/>
  <c r="M6" i="1"/>
  <c r="G6" i="1"/>
  <c r="BG5" i="1"/>
  <c r="BC5" i="1"/>
  <c r="BB5" i="1"/>
  <c r="AZ5" i="1"/>
  <c r="AY5" i="1"/>
  <c r="AT5" i="1"/>
  <c r="AR5" i="1"/>
  <c r="AP5" i="1"/>
  <c r="AN5" i="1"/>
  <c r="AJ5" i="1" s="1"/>
  <c r="AL5" i="1" s="1"/>
  <c r="AV5" i="1" s="1"/>
  <c r="AH5" i="1"/>
  <c r="T5" i="1"/>
  <c r="M5" i="1"/>
  <c r="G5" i="1"/>
  <c r="BJ191" i="2" l="1"/>
  <c r="BJ170" i="2"/>
  <c r="BJ154" i="2"/>
  <c r="BJ146" i="2"/>
  <c r="BJ139" i="2"/>
  <c r="BJ127" i="2"/>
  <c r="BP117" i="2"/>
  <c r="BJ112" i="2"/>
  <c r="BL108" i="2"/>
  <c r="BJ100" i="2"/>
  <c r="BL98" i="2"/>
  <c r="BJ73" i="2"/>
  <c r="BJ60" i="2"/>
  <c r="BL59" i="2"/>
  <c r="BJ25" i="2"/>
  <c r="BL11" i="2"/>
  <c r="BP9" i="2"/>
  <c r="BK186" i="2"/>
  <c r="BP158" i="2"/>
  <c r="BJ147" i="2"/>
  <c r="BP93" i="2"/>
  <c r="BK85" i="2"/>
  <c r="BJ78" i="2"/>
  <c r="BJ56" i="2"/>
  <c r="BJ49" i="2"/>
  <c r="BJ34" i="2"/>
  <c r="BK31" i="2"/>
  <c r="BJ16" i="2"/>
  <c r="BP14" i="2"/>
  <c r="BJ169" i="2"/>
  <c r="BL110" i="2"/>
  <c r="BJ74" i="2"/>
  <c r="BK133" i="2"/>
  <c r="BK77" i="2"/>
  <c r="BK48" i="2"/>
  <c r="BK22" i="2"/>
  <c r="BK168" i="2"/>
  <c r="BJ189" i="2"/>
  <c r="BJ180" i="2"/>
  <c r="BJ171" i="2"/>
  <c r="BJ159" i="2"/>
  <c r="BJ128" i="2"/>
  <c r="BJ114" i="2"/>
  <c r="BJ94" i="2"/>
  <c r="BJ63" i="2"/>
  <c r="BJ61" i="2"/>
  <c r="BJ20" i="2"/>
  <c r="BJ15" i="2"/>
  <c r="BJ9" i="2"/>
  <c r="AU16" i="1"/>
  <c r="AL16" i="1"/>
  <c r="AV16" i="1" s="1"/>
  <c r="AL28" i="1"/>
  <c r="AV28" i="1" s="1"/>
  <c r="AU28" i="1"/>
  <c r="AL35" i="1"/>
  <c r="AV35" i="1" s="1"/>
  <c r="AU35" i="1"/>
  <c r="AU12" i="1"/>
  <c r="AL32" i="1"/>
  <c r="AV32" i="1" s="1"/>
  <c r="AU32" i="1"/>
  <c r="AU15" i="1"/>
  <c r="AL15" i="1"/>
  <c r="AV15" i="1" s="1"/>
  <c r="AL33" i="1"/>
  <c r="AV33" i="1" s="1"/>
  <c r="AU33" i="1"/>
  <c r="AU25" i="1"/>
  <c r="AL34" i="1"/>
  <c r="AV34" i="1" s="1"/>
  <c r="AU34" i="1"/>
  <c r="AJ37" i="1"/>
  <c r="AL37" i="1" s="1"/>
  <c r="AU37" i="1"/>
  <c r="AL109" i="1"/>
  <c r="AK109" i="1"/>
  <c r="AJ123" i="1"/>
  <c r="AL123" i="1" s="1"/>
  <c r="AU123" i="1"/>
  <c r="AJ86" i="1"/>
  <c r="AL86" i="1" s="1"/>
  <c r="AV86" i="1" s="1"/>
  <c r="AU86" i="1"/>
  <c r="AU27" i="1"/>
  <c r="AU29" i="1"/>
  <c r="AU30" i="1"/>
  <c r="AU31" i="1"/>
  <c r="AU62" i="1"/>
  <c r="AJ68" i="1"/>
  <c r="AL68" i="1" s="1"/>
  <c r="AV68" i="1" s="1"/>
  <c r="AJ70" i="1"/>
  <c r="AL70" i="1" s="1"/>
  <c r="AV70" i="1" s="1"/>
  <c r="AU70" i="1"/>
  <c r="AJ72" i="1"/>
  <c r="AL72" i="1" s="1"/>
  <c r="AU72" i="1"/>
  <c r="AJ74" i="1"/>
  <c r="AL74" i="1" s="1"/>
  <c r="AU74" i="1"/>
  <c r="AJ88" i="1"/>
  <c r="AL88" i="1" s="1"/>
  <c r="AU88" i="1"/>
  <c r="AJ106" i="1"/>
  <c r="AL106" i="1" s="1"/>
  <c r="AU106" i="1"/>
  <c r="AL133" i="1"/>
  <c r="AK133" i="1"/>
  <c r="AU143" i="1"/>
  <c r="AJ145" i="1"/>
  <c r="AL145" i="1" s="1"/>
  <c r="AV145" i="1" s="1"/>
  <c r="AJ165" i="1"/>
  <c r="AL165" i="1" s="1"/>
  <c r="AJ167" i="1"/>
  <c r="AL167" i="1" s="1"/>
  <c r="AU167" i="1"/>
  <c r="AJ169" i="1"/>
  <c r="AL169" i="1" s="1"/>
  <c r="AV169" i="1" s="1"/>
  <c r="AU171" i="1"/>
  <c r="AJ174" i="1"/>
  <c r="AL174" i="1" s="1"/>
  <c r="AV174" i="1" s="1"/>
  <c r="AL18" i="1"/>
  <c r="AJ53" i="1"/>
  <c r="AL53" i="1" s="1"/>
  <c r="AV53" i="1" s="1"/>
  <c r="AJ55" i="1"/>
  <c r="AL55" i="1" s="1"/>
  <c r="AU55" i="1"/>
  <c r="AU78" i="1"/>
  <c r="AJ81" i="1"/>
  <c r="AL81" i="1" s="1"/>
  <c r="AU91" i="1"/>
  <c r="AU100" i="1"/>
  <c r="AU104" i="1"/>
  <c r="AU112" i="1"/>
  <c r="AJ119" i="1"/>
  <c r="AL119" i="1" s="1"/>
  <c r="AV119" i="1" s="1"/>
  <c r="AU119" i="1"/>
  <c r="AJ121" i="1"/>
  <c r="AL121" i="1" s="1"/>
  <c r="AV121" i="1" s="1"/>
  <c r="AU121" i="1"/>
  <c r="AJ128" i="1"/>
  <c r="AL128" i="1" s="1"/>
  <c r="AV128" i="1" s="1"/>
  <c r="AJ141" i="1"/>
  <c r="AL141" i="1" s="1"/>
  <c r="AU141" i="1"/>
  <c r="AJ143" i="1"/>
  <c r="AL143" i="1" s="1"/>
  <c r="AV143" i="1" s="1"/>
  <c r="AU146" i="1"/>
  <c r="AJ163" i="1"/>
  <c r="AL163" i="1" s="1"/>
  <c r="AV163" i="1" s="1"/>
  <c r="AU163" i="1"/>
  <c r="AU169" i="1"/>
  <c r="AU5" i="1"/>
  <c r="AU9" i="1"/>
  <c r="AU10" i="1"/>
  <c r="AJ36" i="1"/>
  <c r="AL36" i="1" s="1"/>
  <c r="AV36" i="1" s="1"/>
  <c r="AU36" i="1"/>
  <c r="AJ38" i="1"/>
  <c r="AL38" i="1" s="1"/>
  <c r="AV38" i="1" s="1"/>
  <c r="AU38" i="1"/>
  <c r="AU57" i="1"/>
  <c r="AU64" i="1"/>
  <c r="AJ77" i="1"/>
  <c r="AL77" i="1" s="1"/>
  <c r="AJ85" i="1"/>
  <c r="AL85" i="1" s="1"/>
  <c r="AV85" i="1" s="1"/>
  <c r="AJ91" i="1"/>
  <c r="AL91" i="1" s="1"/>
  <c r="AJ124" i="1"/>
  <c r="AL124" i="1" s="1"/>
  <c r="AV124" i="1" s="1"/>
  <c r="AJ126" i="1"/>
  <c r="AL126" i="1" s="1"/>
  <c r="AV126" i="1" s="1"/>
  <c r="AJ131" i="1"/>
  <c r="AL131" i="1" s="1"/>
  <c r="AU149" i="1"/>
  <c r="AU152" i="1"/>
  <c r="AU6" i="1"/>
  <c r="AJ79" i="1"/>
  <c r="AL79" i="1" s="1"/>
  <c r="AV79" i="1" s="1"/>
  <c r="AU94" i="1"/>
  <c r="AU99" i="1"/>
  <c r="AU107" i="1"/>
  <c r="AL108" i="1"/>
  <c r="AK108" i="1"/>
  <c r="AU134" i="1"/>
  <c r="AJ144" i="1"/>
  <c r="AL144" i="1" s="1"/>
  <c r="AV144" i="1" s="1"/>
  <c r="AL146" i="1"/>
  <c r="AV146" i="1" s="1"/>
  <c r="AU8" i="1"/>
  <c r="AU49" i="1"/>
  <c r="AJ56" i="1"/>
  <c r="AL56" i="1" s="1"/>
  <c r="AJ71" i="1"/>
  <c r="AL71" i="1" s="1"/>
  <c r="AU71" i="1"/>
  <c r="AJ75" i="1"/>
  <c r="AL75" i="1" s="1"/>
  <c r="AJ87" i="1"/>
  <c r="AL87" i="1" s="1"/>
  <c r="AU87" i="1"/>
  <c r="AU95" i="1"/>
  <c r="AJ122" i="1"/>
  <c r="AL122" i="1" s="1"/>
  <c r="AV122" i="1" s="1"/>
  <c r="AU122" i="1"/>
  <c r="AJ129" i="1"/>
  <c r="AL129" i="1" s="1"/>
  <c r="AV129" i="1" s="1"/>
  <c r="AU147" i="1"/>
  <c r="AJ149" i="1"/>
  <c r="AL149" i="1" s="1"/>
  <c r="AU151" i="1"/>
  <c r="AJ164" i="1"/>
  <c r="AL164" i="1" s="1"/>
  <c r="AV164" i="1" s="1"/>
  <c r="AJ166" i="1"/>
  <c r="AL166" i="1" s="1"/>
  <c r="AV166" i="1" s="1"/>
  <c r="AJ168" i="1"/>
  <c r="AL168" i="1" s="1"/>
  <c r="AV168" i="1" s="1"/>
  <c r="AU170" i="1"/>
  <c r="AJ39" i="1"/>
  <c r="AL39" i="1" s="1"/>
  <c r="AU39" i="1"/>
  <c r="AJ41" i="1"/>
  <c r="AL41" i="1" s="1"/>
  <c r="AV41" i="1" s="1"/>
  <c r="AJ52" i="1"/>
  <c r="AL52" i="1" s="1"/>
  <c r="AU52" i="1"/>
  <c r="AJ54" i="1"/>
  <c r="AL54" i="1" s="1"/>
  <c r="AV54" i="1" s="1"/>
  <c r="AU54" i="1"/>
  <c r="AJ69" i="1"/>
  <c r="AL69" i="1" s="1"/>
  <c r="AU69" i="1"/>
  <c r="AJ73" i="1"/>
  <c r="AL73" i="1" s="1"/>
  <c r="AV73" i="1" s="1"/>
  <c r="AJ105" i="1"/>
  <c r="AL105" i="1" s="1"/>
  <c r="AU105" i="1"/>
  <c r="AJ107" i="1"/>
  <c r="AL107" i="1" s="1"/>
  <c r="AV107" i="1" s="1"/>
  <c r="AJ142" i="1"/>
  <c r="AL142" i="1" s="1"/>
  <c r="AU164" i="1"/>
  <c r="AU166" i="1"/>
  <c r="AU168" i="1"/>
  <c r="AJ173" i="1"/>
  <c r="AL173" i="1" s="1"/>
  <c r="AV173" i="1" s="1"/>
  <c r="AL42" i="1"/>
  <c r="AK42" i="1"/>
  <c r="AJ82" i="1"/>
  <c r="AL82" i="1" s="1"/>
  <c r="AJ90" i="1"/>
  <c r="AL90" i="1" s="1"/>
  <c r="AJ117" i="1"/>
  <c r="AL117" i="1" s="1"/>
  <c r="AV117" i="1" s="1"/>
  <c r="AU117" i="1"/>
  <c r="AJ120" i="1"/>
  <c r="AL120" i="1" s="1"/>
  <c r="AU120" i="1"/>
  <c r="AJ125" i="1"/>
  <c r="AL125" i="1" s="1"/>
  <c r="AV125" i="1" s="1"/>
  <c r="AJ127" i="1"/>
  <c r="AL127" i="1" s="1"/>
  <c r="AJ140" i="1"/>
  <c r="AL140" i="1" s="1"/>
  <c r="AU140" i="1"/>
  <c r="AU145" i="1"/>
  <c r="AJ147" i="1"/>
  <c r="AL147" i="1" s="1"/>
  <c r="AV147" i="1" s="1"/>
  <c r="AU173" i="1"/>
  <c r="AU41" i="1"/>
  <c r="AU76" i="1"/>
  <c r="AU77" i="1"/>
  <c r="AU79" i="1"/>
  <c r="AU80" i="1"/>
  <c r="AU81" i="1"/>
  <c r="AU129" i="1"/>
  <c r="AU130" i="1"/>
  <c r="AU131" i="1"/>
  <c r="AJ155" i="1"/>
  <c r="AL155" i="1" s="1"/>
  <c r="AU40" i="1"/>
  <c r="AU56" i="1"/>
  <c r="AU75" i="1"/>
  <c r="AU89" i="1"/>
  <c r="AU90" i="1"/>
  <c r="AU124" i="1"/>
  <c r="AU127" i="1"/>
  <c r="AU142" i="1"/>
  <c r="AU116" i="1"/>
  <c r="AU118" i="1"/>
  <c r="AU161" i="1"/>
  <c r="AU162" i="1"/>
  <c r="AK170" i="1"/>
  <c r="AU157" i="1"/>
  <c r="AU158" i="1"/>
  <c r="AU159" i="1"/>
  <c r="AU126" i="1" l="1"/>
  <c r="AU125" i="1"/>
  <c r="AU144" i="1"/>
  <c r="AU85" i="1"/>
  <c r="AU53" i="1"/>
  <c r="AU165" i="1"/>
  <c r="AU68" i="1"/>
  <c r="AU73" i="1"/>
  <c r="AU128" i="1"/>
  <c r="AU174" i="1"/>
</calcChain>
</file>

<file path=xl/comments1.xml><?xml version="1.0" encoding="utf-8"?>
<comments xmlns="http://schemas.openxmlformats.org/spreadsheetml/2006/main">
  <authors>
    <author>honkakangas</author>
    <author>Jessica</author>
  </authors>
  <commentList>
    <comment ref="D3" authorId="0" shapeId="0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Första avläsning</t>
        </r>
      </text>
    </comment>
    <comment ref="E3" authorId="1" shapeId="0">
      <text>
        <r>
          <rPr>
            <b/>
            <sz val="8"/>
            <color indexed="81"/>
            <rFont val="Tahoma"/>
            <family val="2"/>
          </rPr>
          <t>Jessica:</t>
        </r>
        <r>
          <rPr>
            <sz val="8"/>
            <color indexed="81"/>
            <rFont val="Tahoma"/>
            <family val="2"/>
          </rPr>
          <t xml:space="preserve">
1=ind=planta
0=ej ind= ingen planta
Saknas 0 eller 1, betyder att plantan ej är hittad.
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blom=1 
veg=0
Kommentar till blom: de som verkligen slog ut eller skulle ha slagit ut om inte individen betats eller dylikt. Om plantan haft knoppar, där samtliga torkat bort tolkas plantan som veg.</t>
        </r>
      </text>
    </comment>
  </commentList>
</comments>
</file>

<file path=xl/sharedStrings.xml><?xml version="1.0" encoding="utf-8"?>
<sst xmlns="http://schemas.openxmlformats.org/spreadsheetml/2006/main" count="2636" uniqueCount="351">
  <si>
    <t>Tullgarn Stigen 2016</t>
  </si>
  <si>
    <t>Blomavläsning, fält</t>
  </si>
  <si>
    <t>Individ nr</t>
  </si>
  <si>
    <t>gam.ind (2006)</t>
  </si>
  <si>
    <t>Modified value</t>
  </si>
  <si>
    <t>datum</t>
  </si>
  <si>
    <t>ind/ej ind</t>
  </si>
  <si>
    <t>blm/veg</t>
  </si>
  <si>
    <t>n skott</t>
  </si>
  <si>
    <t>MAX skott fenologi</t>
  </si>
  <si>
    <t>uppskattat blomdatum</t>
  </si>
  <si>
    <t>faktiskt blomdatum</t>
  </si>
  <si>
    <t>n utslagna blm</t>
  </si>
  <si>
    <t>uppskattat blm n</t>
  </si>
  <si>
    <t>maxblom</t>
  </si>
  <si>
    <t>Gissat blomantal efter bete</t>
  </si>
  <si>
    <t>Skadad vid avläsning, höjd osäker</t>
  </si>
  <si>
    <t>övrigt</t>
  </si>
  <si>
    <t>data</t>
  </si>
  <si>
    <t>2016-05-05</t>
  </si>
  <si>
    <t>FFD_corr</t>
  </si>
  <si>
    <t>FFD_action</t>
  </si>
  <si>
    <t>cum_n_fl</t>
  </si>
  <si>
    <t>cum_n_fl_action</t>
  </si>
  <si>
    <t>n_shoots_meas</t>
  </si>
  <si>
    <t>n_shoots_phen</t>
  </si>
  <si>
    <t>equals shoot_phen</t>
  </si>
  <si>
    <t>H1</t>
  </si>
  <si>
    <t>calc_diam1</t>
  </si>
  <si>
    <t>H2</t>
  </si>
  <si>
    <t>calc_diam2</t>
  </si>
  <si>
    <t>H3</t>
  </si>
  <si>
    <t>calc_diam3</t>
  </si>
  <si>
    <t>H4</t>
  </si>
  <si>
    <t>calc_diam4</t>
  </si>
  <si>
    <t>shoot_vol</t>
  </si>
  <si>
    <t>shoot_vol_action</t>
  </si>
  <si>
    <t>shoot_vol_comments</t>
  </si>
  <si>
    <t>n_fruits</t>
  </si>
  <si>
    <t>n_fr_calc</t>
  </si>
  <si>
    <t>same_fr</t>
  </si>
  <si>
    <t>comments_fr</t>
  </si>
  <si>
    <t>TOTAL_N_SEEDS</t>
  </si>
  <si>
    <t>n_pred_holes</t>
  </si>
  <si>
    <t>TOTAL_N_PRED_SEEDS</t>
  </si>
  <si>
    <t>TOTAL_N_INTACT_SEEDS</t>
  </si>
  <si>
    <t>grazing</t>
  </si>
  <si>
    <t>ok</t>
  </si>
  <si>
    <t>4</t>
  </si>
  <si>
    <t>15</t>
  </si>
  <si>
    <t>13</t>
  </si>
  <si>
    <t>15/5: avb topp, 13/13 blr avb</t>
  </si>
  <si>
    <t>1</t>
  </si>
  <si>
    <t>12</t>
  </si>
  <si>
    <t>17</t>
  </si>
  <si>
    <t>18</t>
  </si>
  <si>
    <t>25</t>
  </si>
  <si>
    <t>15/5: Avb klase, 9/18 blr avb. Klammer kring 12/18 i protokollet. 19/5: 17/18 blr utslagna + ersättningsskott; 24/5: 18/18 + knoppar och blommor på erssättningsskott</t>
  </si>
  <si>
    <t>NA</t>
  </si>
  <si>
    <t>5/5: osäkert om n skott = 1; både datum och "uppsk bl n" inom parentes, men tror inte att det beror på att den är avbetad; 10/5: snigeläten</t>
  </si>
  <si>
    <t>3 baljor saknas</t>
  </si>
  <si>
    <t>0</t>
  </si>
  <si>
    <t>3</t>
  </si>
  <si>
    <t>5</t>
  </si>
  <si>
    <t>7</t>
  </si>
  <si>
    <t>16</t>
  </si>
  <si>
    <t>20</t>
  </si>
  <si>
    <t>30</t>
  </si>
  <si>
    <t>22</t>
  </si>
  <si>
    <t>pil &amp; ?-tecken mellan 16 &amp; 50, 10/5: 2 florala skott, 24/5: klasar och toppar betade</t>
  </si>
  <si>
    <t>2</t>
  </si>
  <si>
    <t>5/5: snigeläten, gissat blomantal: 10; 10/5: Mkt äten</t>
  </si>
  <si>
    <t>10</t>
  </si>
  <si>
    <t>40</t>
  </si>
  <si>
    <t>41</t>
  </si>
  <si>
    <t>37</t>
  </si>
  <si>
    <t>46</t>
  </si>
  <si>
    <t>ok_m</t>
  </si>
  <si>
    <t>Added 3 intact</t>
  </si>
  <si>
    <t>6</t>
  </si>
  <si>
    <t>Added 4 intact</t>
  </si>
  <si>
    <t>24/5: 5 sk. avb</t>
  </si>
  <si>
    <t>15/5: alla blr avbitna</t>
  </si>
  <si>
    <t>1 of 4 fr with no dev seeds</t>
  </si>
  <si>
    <t>24/5: 3 B.a.</t>
  </si>
  <si>
    <t>pil mellan 300 &amp; 30, bytte plats på dem</t>
  </si>
  <si>
    <t>19</t>
  </si>
  <si>
    <t xml:space="preserve">klammer vid 221 &amp; 35 </t>
  </si>
  <si>
    <t>9</t>
  </si>
  <si>
    <t>11</t>
  </si>
  <si>
    <t>?</t>
  </si>
  <si>
    <t>10/5: snigeläten</t>
  </si>
  <si>
    <t>"skott n: 1-2" står det i protokollet</t>
  </si>
  <si>
    <t>8</t>
  </si>
  <si>
    <t>Added 1 intact</t>
  </si>
  <si>
    <t>gissat blomantal 5/5: 10</t>
  </si>
  <si>
    <t>42</t>
  </si>
  <si>
    <t>43</t>
  </si>
  <si>
    <t>24/5: något äten</t>
  </si>
  <si>
    <t>1 late-appearing</t>
  </si>
  <si>
    <t>5/5: gissat blomantal 5, 10/5: 6 knoppar aborterade, 24/5: 4 blr!</t>
  </si>
  <si>
    <t>pil &amp; ?-tecken mellan 16 &amp; 50; 10/5:  snigeläten - skadad vinter</t>
  </si>
  <si>
    <t>osäkert om v ("v?")</t>
  </si>
  <si>
    <t>14</t>
  </si>
  <si>
    <t>23</t>
  </si>
  <si>
    <t>24</t>
  </si>
  <si>
    <t>gissat blomantal 5/5: 5</t>
  </si>
  <si>
    <t>gissat blomantal 5/5: 9</t>
  </si>
  <si>
    <t>impute</t>
  </si>
  <si>
    <t>5/5: AVB!!!</t>
  </si>
  <si>
    <t>pil mellan 84 &amp; 125, bytte plats på dem</t>
  </si>
  <si>
    <t>osäkert om v. 5/5 &amp; 10/5: "v?" 15/5: "-"</t>
  </si>
  <si>
    <t>27</t>
  </si>
  <si>
    <t>24/5: klasar och topp avb.</t>
  </si>
  <si>
    <t>5/5: "uppsk bl n" inom parentes, men står inget om att betat</t>
  </si>
  <si>
    <t>pil mellan 93 &amp; 114, men i kommentarer från 24/5 står det på ursprungliga raden för 93:an "93!", så bytte inte plats på dem</t>
  </si>
  <si>
    <t>5/5: snigeläten 5/5, gissat blomantal: 15</t>
  </si>
  <si>
    <t xml:space="preserve">24/5: ett sk. avb. </t>
  </si>
  <si>
    <t>10/5: Avrepad/snigeläten. Alla blommor borta.</t>
  </si>
  <si>
    <t>5/5: AVB! 10/5: ersättningsskott (0/5; 16/5), ersättningsskott m 2 B.a.</t>
  </si>
  <si>
    <t>24/5: trampad</t>
  </si>
  <si>
    <t>28</t>
  </si>
  <si>
    <t>15/5: Avb klasar, 27/28 blr avb.</t>
  </si>
  <si>
    <t>1 frukt saknas</t>
  </si>
  <si>
    <t>33</t>
  </si>
  <si>
    <t>24/5: avb.</t>
  </si>
  <si>
    <t>Not in fruit data!</t>
  </si>
  <si>
    <t>24/5: 1 sk avb topp, 2 bl. NOTE: 2 flowers grazed</t>
  </si>
  <si>
    <t>19/5: veg</t>
  </si>
  <si>
    <t>pil mellan 84 &amp; 125, bytte plats på dem, markerad som F 5/5 &amp; 10/5, sedan som v, höjd finns</t>
  </si>
  <si>
    <t>osäkert om 3F</t>
  </si>
  <si>
    <t>Was not in fruit data, but assigned "second" 110</t>
  </si>
  <si>
    <t>130 &amp; 234 förväxlades! Pilar mellan dem mot H- &amp; F-värdena. Bytte plats på dessa värden.</t>
  </si>
  <si>
    <t>1-4</t>
  </si>
  <si>
    <t>1 B.a.</t>
  </si>
  <si>
    <t>5/5 &amp; 10/5: snigeläten; gissat blomantal 5/5: 7, 10/5: 2, 19/5: 2 abortknopp, 24/5: Avb.</t>
  </si>
  <si>
    <t>10/5: Avb. 1/2; 15/5: stora skott avb (15 blr)</t>
  </si>
  <si>
    <t>"Avrepad", alla blommor borta</t>
  </si>
  <si>
    <t>10/5: Äten - snigel inga blr kvar</t>
  </si>
  <si>
    <t>35</t>
  </si>
  <si>
    <t>38</t>
  </si>
  <si>
    <t>identitet osäker, Ett skott trampat</t>
  </si>
  <si>
    <t>identitet osäker</t>
  </si>
  <si>
    <t>gissat blomantal 10/5: 10 &amp; 15/5: 5; 19/5: 0/3 ersättningsskott!? 24/5: 2/3 ers.skott ers.skott ej medräknat</t>
  </si>
  <si>
    <t>Gissat blomantal 5/5: 8</t>
  </si>
  <si>
    <t>Was not in fruit data, but assigned "second" 221</t>
  </si>
  <si>
    <t>10/5: antal skott: 1+1 sidoskott</t>
  </si>
  <si>
    <t>53</t>
  </si>
  <si>
    <t>50</t>
  </si>
  <si>
    <t>55</t>
  </si>
  <si>
    <t>pil mellan 308 &amp; 222, bytte plats på dem, 10/5: avb. Snigel?, gissat blomantal 3; 19/5: 2 skott</t>
  </si>
  <si>
    <t>24/5: Avb.</t>
  </si>
  <si>
    <t>avbitna blomklasar 15/5</t>
  </si>
  <si>
    <t>osäker höjd, 24/5: 2 avb.</t>
  </si>
  <si>
    <t>26</t>
  </si>
  <si>
    <t xml:space="preserve">4 B.a.! </t>
  </si>
  <si>
    <t>130 &amp; 234 förväxlades! Pilar mellan dem mot H- &amp; F-värdena. Bytte plats på dessa värden. Gissat blomantal 5/5: 6</t>
  </si>
  <si>
    <t>gissat blomantal 5/5: 2, 10/5: 5</t>
  </si>
  <si>
    <t xml:space="preserve">5/5: markerad som osäkert floral med 1 skott, i parentes: uppsk bl dat: (16/5), uppsk bl n: (2) </t>
  </si>
  <si>
    <t>19/5: 1 Bruchus, 24/5: 2 B.a.</t>
  </si>
  <si>
    <t>24/5: topp och klasar avb.</t>
  </si>
  <si>
    <t>44</t>
  </si>
  <si>
    <t>identitet osäker, 15/5: klasar med 12 blr avb. NOTE: 12 flowers grazed</t>
  </si>
  <si>
    <t>21</t>
  </si>
  <si>
    <t>(24/5: Baljor m B.a. Ägg)</t>
  </si>
  <si>
    <t>2 v. sk.</t>
  </si>
  <si>
    <t>pil mellan 308 &amp; 222, bytte plats på dem</t>
  </si>
  <si>
    <t>15/5: ej pinne; gissat blomantal 15/5: 8 &amp; 19/5: 5; 24/5: ser ut som ersättningsskott</t>
  </si>
  <si>
    <t>15/5: 1 skott avb.;klammer kring "25/28"; 15/28 blr borta. 19/5: Alla blr öppna</t>
  </si>
  <si>
    <t>gissat antal blommor 10/5: 519/5: Avb topp - alla blr av.</t>
  </si>
  <si>
    <t>10/5: Alla blr avätna - snigel?</t>
  </si>
  <si>
    <t>15/5: Avb topp + klasar; 19/5: Alla blr; nytt skott m 3 blr</t>
  </si>
  <si>
    <t>10/5: aväten, alla blr borta</t>
  </si>
  <si>
    <t>24/5: 1 skott avb.</t>
  </si>
  <si>
    <t>24/5: avb. toppar</t>
  </si>
  <si>
    <t>Was not in fruit data, but assigned "second" 233</t>
  </si>
  <si>
    <t>10/5: 1 skott trampat - av mig?</t>
  </si>
  <si>
    <t>31</t>
  </si>
  <si>
    <t>24/5: avb., ident.?</t>
  </si>
  <si>
    <t>Ny 2016</t>
  </si>
  <si>
    <t>26/5: blomstart inom ( )</t>
  </si>
  <si>
    <t>F</t>
  </si>
  <si>
    <t>avb.</t>
  </si>
  <si>
    <t>avtrampad</t>
  </si>
  <si>
    <t>16/5: trampad</t>
  </si>
  <si>
    <t>?/-</t>
  </si>
  <si>
    <t>avb., är lika med 244</t>
  </si>
  <si>
    <t>12/5: 10 cm, 0 st</t>
  </si>
  <si>
    <t>Mkt intressant blottad jordstam!</t>
  </si>
  <si>
    <t>Added 1</t>
  </si>
  <si>
    <t>F?</t>
  </si>
  <si>
    <t>V?</t>
  </si>
  <si>
    <t>[19/5]; 12/5: avb blomklasar</t>
  </si>
  <si>
    <t>12/5: 10 cm; [19/5]</t>
  </si>
  <si>
    <t>Ny ...</t>
  </si>
  <si>
    <t>F!</t>
  </si>
  <si>
    <t>Ny omärkt</t>
  </si>
  <si>
    <t>Ny, 12/5: 8 cm; [16/5]</t>
  </si>
  <si>
    <t>3/5: blomstart &amp; -antal inom parentes</t>
  </si>
  <si>
    <t>V</t>
  </si>
  <si>
    <t>3/5: blomstart &amp; - antal inom parentes</t>
  </si>
  <si>
    <t>topp: 2017-05-20</t>
  </si>
  <si>
    <t>position?</t>
  </si>
  <si>
    <t>[17/5]; 10 cm</t>
  </si>
  <si>
    <t>-</t>
  </si>
  <si>
    <t>3/5: skott n: 1+1 snigeläten</t>
  </si>
  <si>
    <t>V+F?</t>
  </si>
  <si>
    <t>V+V?</t>
  </si>
  <si>
    <t>2V/V+F?</t>
  </si>
  <si>
    <t>avtrampad?</t>
  </si>
  <si>
    <t>V/F</t>
  </si>
  <si>
    <t>12/5: 12 cm; [15/5]</t>
  </si>
  <si>
    <t>12/5: 10 cm; [15/5]</t>
  </si>
  <si>
    <t>26/5: 1 knopp skadad?, 1 skott sent (osäker om står "sent")</t>
  </si>
  <si>
    <t>8/5: 3F; knoppar frusna ca 15/5 FFD</t>
  </si>
  <si>
    <t>ej denna individ som avlästes fram till 20/5 - denna --&gt; NY</t>
  </si>
  <si>
    <t>3/5: bök, osäker identitet; 12/5: blomstart &amp; -antal inom parentes</t>
  </si>
  <si>
    <t>F?V?</t>
  </si>
  <si>
    <t>3/5: 1 avbr.</t>
  </si>
  <si>
    <t>3sk: 2017-05-20</t>
  </si>
  <si>
    <t xml:space="preserve">F </t>
  </si>
  <si>
    <t>avb., identitet! Flagg hittad</t>
  </si>
  <si>
    <t>pilar &amp; ?-tecken mellan 248 &amp; 224</t>
  </si>
  <si>
    <t>20/5: 2/3 sk avb., 23 &amp; 26/5: blomantal inom [ ]</t>
  </si>
  <si>
    <t>Added 2</t>
  </si>
  <si>
    <t>avb., felmärkt, 10 cm söder om 244, NY!</t>
  </si>
  <si>
    <t xml:space="preserve">avb. </t>
  </si>
  <si>
    <t>3/5 &amp; 8/5: blomstart &amp; -antal inom parentes</t>
  </si>
  <si>
    <t>NSF</t>
  </si>
  <si>
    <t>3/5: 2 skott? F/V, 12/5: F+V?, 16/5: 2F</t>
  </si>
  <si>
    <t>F+V?</t>
  </si>
  <si>
    <t>F/V</t>
  </si>
  <si>
    <t>ident osäker</t>
  </si>
  <si>
    <t>20/5: Apion? 1 ex.</t>
  </si>
  <si>
    <t>3/5: F?</t>
  </si>
  <si>
    <t>3/5: bök</t>
  </si>
  <si>
    <t>3/5 &amp; 8/5: 1 skott snigelätet; 12/5 &amp; 16/5: blomstart och -antal inom parentes, 12/5: F?; 16/5: 2F?; 20/5: 2V?, ...-knoppar (ser inte vad det står)</t>
  </si>
  <si>
    <t xml:space="preserve">F? </t>
  </si>
  <si>
    <t xml:space="preserve">V </t>
  </si>
  <si>
    <t>3/5: bök; 12/5: blomstart &amp; -antal inom parentes</t>
  </si>
  <si>
    <t>3/5: F+V; [18/5]; 12/5: 5cm</t>
  </si>
  <si>
    <t>F+V</t>
  </si>
  <si>
    <t>bök, pilar mellan 47, 63 &amp; 220</t>
  </si>
  <si>
    <t>uppbökad av grävling</t>
  </si>
  <si>
    <t>3/5: avbr. av oss, 12/5: ersättningsskott F,</t>
  </si>
  <si>
    <t>12/5: 15 cm; [17/5]</t>
  </si>
  <si>
    <t>3 sk avb.</t>
  </si>
  <si>
    <t>3/5: skott n: 3+2 avb</t>
  </si>
  <si>
    <t>pil &amp; ?-tecken mellan 213 &amp; 131</t>
  </si>
  <si>
    <t>12/5: 10 cm; avb: 3/3sk; [5/5!]</t>
  </si>
  <si>
    <t>2 sk: 2017-05-03</t>
  </si>
  <si>
    <t>3/5 &amp; 8/5: skadad?; 12/5: små skott?; 16/5: 3 små; 20/5: 2v?</t>
  </si>
  <si>
    <t>små</t>
  </si>
  <si>
    <t>1 sk halvt avbrutet</t>
  </si>
  <si>
    <t>3/5 &amp; 8/5: F?; 16/5: F!; 8/5 &amp; 12/5: blomstart &amp; -antal inom parentes</t>
  </si>
  <si>
    <t>troligen mätt som 408</t>
  </si>
  <si>
    <t>3/5: VF; 12/5: blomstart och -antal inom parentes, F?; 16/5: F!; 26/5: 5 Ba, 2 i cupula</t>
  </si>
  <si>
    <t>VF</t>
  </si>
  <si>
    <t>3/5: F?, diameter inom ( )</t>
  </si>
  <si>
    <t>3/5: uppbökad, flyttad</t>
  </si>
  <si>
    <t>3/5: 1F?</t>
  </si>
  <si>
    <t>samma som 503</t>
  </si>
  <si>
    <t>16/5: knoppar på ena skott ätna</t>
  </si>
  <si>
    <t>1 sk avb.</t>
  </si>
  <si>
    <t>12/5: snigeläten, 23/5: 2/3 skott avb., 26/5: blomantal inom [ ]</t>
  </si>
  <si>
    <t>F+F</t>
  </si>
  <si>
    <t>3/5: blomstart &amp; inom parentes</t>
  </si>
  <si>
    <t>16/5: trampad; 20/5: 2 ab knopp?</t>
  </si>
  <si>
    <t>[16/5], 12/5: 15 cm</t>
  </si>
  <si>
    <t>3/5: Av? F?, 8/5: blomstart och -antal inom parentes.; 25/4: Avtrampad av oss Note: trampled by us - exclude from analyses</t>
  </si>
  <si>
    <t>12/5: blomantal: 5?</t>
  </si>
  <si>
    <t>8/5: F+?; 12/5: blomstart inom parentes, 20/5: blomstart inom klamrar, blomantal: många knoppar frostskadade och ätna; ; 23/5: *knoppar skadade - frost?; 26/5: blomantal inom [ ]</t>
  </si>
  <si>
    <t>2F!</t>
  </si>
  <si>
    <t>F+?</t>
  </si>
  <si>
    <t>ident osäker, 3/5: halvt avbruten</t>
  </si>
  <si>
    <t>3/5: knopphuvud inkl toppäten (tror jag att det står); blomstart &amp; -antal inom [ ]</t>
  </si>
  <si>
    <t>3/5: 3/4 sk avb</t>
  </si>
  <si>
    <t>16/5: nedersta klasen avb (ca 7 blr?)</t>
  </si>
  <si>
    <t>3/5: blomstart &amp; -antal inom parentes; 12/5: alla knoppar aborterade?; 16/5: alla ab. [16/5] [1/15]</t>
  </si>
  <si>
    <t>[14/5]; ; 12/5: 15cm</t>
  </si>
  <si>
    <t>2/2 sk: 2017-05-12</t>
  </si>
  <si>
    <t>8/5: F+2V; 12/5: blomstart &amp; -antal inom parentes; 23/5: *knoppar skadade - frost?, 26/5: blomantal inom [ ]</t>
  </si>
  <si>
    <t>?*</t>
  </si>
  <si>
    <t>F+2V</t>
  </si>
  <si>
    <t>identitet osäker, 3/5: blomstart &amp; - antal inom parentes; [5/5]; 12/5: 11 cm</t>
  </si>
  <si>
    <t>8/5: 1NS</t>
  </si>
  <si>
    <t>2sk: 2017-05-03</t>
  </si>
  <si>
    <t>NS</t>
  </si>
  <si>
    <t>3/5: 2F, snigeläten; blomstart &amp; - antal inom klamrar</t>
  </si>
  <si>
    <t>1/2sk: 2017-05-20</t>
  </si>
  <si>
    <t>3/5: F?; 3/5, 8/5, 12/5, 16/5: blomstart och -antal inom parentes; 8/5 &amp; 12/5: 2F?; 16/5: F?+V?; 20/5: F+V</t>
  </si>
  <si>
    <t>F?+V?</t>
  </si>
  <si>
    <t>[13/5]; 12/5: 12cm</t>
  </si>
  <si>
    <t>3/3 sk: 2017-05-12</t>
  </si>
  <si>
    <t>pilar mellan 47, 63 &amp; 220</t>
  </si>
  <si>
    <t>3/5: skott:n: 1F+1 avb, 12/5: 12 cm; [15/5]</t>
  </si>
  <si>
    <t>[15/5]; 12/5: 7cm; avb: 4/4sk</t>
  </si>
  <si>
    <t>2?</t>
  </si>
  <si>
    <t>3/5: 1 redan avb.</t>
  </si>
  <si>
    <t>2F</t>
  </si>
  <si>
    <t>1 sk: 2017-05-03</t>
  </si>
  <si>
    <t>20/5: 2F+NS?</t>
  </si>
  <si>
    <t>v</t>
  </si>
  <si>
    <t>3/5: F?, 8/5: F+V, 12/5: 2F?, 16/5 2F</t>
  </si>
  <si>
    <t>16/5 &amp; 20/5: 1 NSV</t>
  </si>
  <si>
    <t>1sk: 2017-05-03</t>
  </si>
  <si>
    <t>NSV</t>
  </si>
  <si>
    <t>3/5: 1/3 sk avb; 16/5: knoppar frostskadade. FFD</t>
  </si>
  <si>
    <t>4F+2V</t>
  </si>
  <si>
    <t>3/5: : blomstart inom parentes</t>
  </si>
  <si>
    <t>2F+V</t>
  </si>
  <si>
    <t>2F?+V</t>
  </si>
  <si>
    <t>3/5, 8/5, 12/5: blomstart &amp; -antal inom parentes</t>
  </si>
  <si>
    <t>8/5: F+V?, 12/5: F (ej V), 11 cm; [17/5]</t>
  </si>
  <si>
    <t>12/5: 9 cm; [16/5]</t>
  </si>
  <si>
    <t>Comments from 13/7</t>
  </si>
  <si>
    <t>Comments</t>
  </si>
  <si>
    <t>Avbetad</t>
  </si>
  <si>
    <t>bl7</t>
  </si>
  <si>
    <t>bl6</t>
  </si>
  <si>
    <t>bl5</t>
  </si>
  <si>
    <t>bl4</t>
  </si>
  <si>
    <t>bl3</t>
  </si>
  <si>
    <t>bl2</t>
  </si>
  <si>
    <t>bl1</t>
  </si>
  <si>
    <t>Faktisk blomstart</t>
  </si>
  <si>
    <t># of fruits</t>
  </si>
  <si>
    <t>Shoot heights 6</t>
  </si>
  <si>
    <t>Shoot heights 5</t>
  </si>
  <si>
    <t>Shoot heights 4</t>
  </si>
  <si>
    <t>Shoot heights 3</t>
  </si>
  <si>
    <t>Shoot heights 2</t>
  </si>
  <si>
    <t>Shoot heights 1</t>
  </si>
  <si>
    <t>Shoot diameter 6</t>
  </si>
  <si>
    <t>Shoot diameter 5</t>
  </si>
  <si>
    <t>Shoot diameter 4</t>
  </si>
  <si>
    <t>Shoot diameter 3</t>
  </si>
  <si>
    <t>Shoot diameter 2</t>
  </si>
  <si>
    <t>Shoot diameter 1</t>
  </si>
  <si>
    <t>max n shoots</t>
  </si>
  <si>
    <t>Skottantal</t>
  </si>
  <si>
    <t>Övr. Bruchus?</t>
  </si>
  <si>
    <t>n utslagna</t>
  </si>
  <si>
    <t>Blomantal</t>
  </si>
  <si>
    <t>Blomstart</t>
  </si>
  <si>
    <t>Individ</t>
  </si>
  <si>
    <t>shoot_&amp;_diam</t>
  </si>
  <si>
    <t>Tullgarn Stigen 2017</t>
  </si>
  <si>
    <t>Comment Johan</t>
  </si>
  <si>
    <t>OK</t>
  </si>
  <si>
    <t>Coment Johan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</si>
</sst>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6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i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name val="Arial"/>
      <family val="2"/>
    </font>
    <font>
      <sz val="11"/>
      <color theme="4"/>
      <name val="Calibri"/>
      <family val="2"/>
    </font>
    <font>
      <b/>
      <sz val="10"/>
      <color theme="4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4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2" fillId="2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0" borderId="0" xfId="0" applyFont="1"/>
    <xf numFmtId="164" fontId="1" fillId="0" borderId="0" xfId="0" applyNumberFormat="1" applyFont="1" applyBorder="1" applyAlignment="1">
      <alignment horizontal="center" wrapText="1"/>
    </xf>
    <xf numFmtId="0" fontId="9" fillId="0" borderId="0" xfId="0" applyFont="1"/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left"/>
    </xf>
    <xf numFmtId="0" fontId="1" fillId="0" borderId="3" xfId="0" applyFont="1" applyBorder="1" applyAlignment="1"/>
    <xf numFmtId="164" fontId="1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5" xfId="0" applyFont="1" applyBorder="1"/>
    <xf numFmtId="0" fontId="7" fillId="0" borderId="5" xfId="0" applyFont="1" applyBorder="1"/>
    <xf numFmtId="0" fontId="0" fillId="0" borderId="0" xfId="0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49" fontId="3" fillId="0" borderId="0" xfId="0" applyNumberFormat="1" applyFont="1" applyFill="1" applyBorder="1" applyAlignment="1">
      <alignment horizontal="center"/>
    </xf>
    <xf numFmtId="14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0" xfId="0" applyNumberFormat="1" applyFont="1" applyBorder="1"/>
    <xf numFmtId="1" fontId="0" fillId="0" borderId="0" xfId="0" applyNumberFormat="1" applyBorder="1"/>
    <xf numFmtId="1" fontId="11" fillId="0" borderId="1" xfId="0" applyNumberFormat="1" applyFon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11" fillId="2" borderId="1" xfId="0" applyNumberFormat="1" applyFont="1" applyFill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quotePrefix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0" borderId="5" xfId="0" applyBorder="1"/>
    <xf numFmtId="0" fontId="0" fillId="5" borderId="0" xfId="0" applyFill="1" applyBorder="1" applyAlignment="1">
      <alignment horizontal="left"/>
    </xf>
    <xf numFmtId="0" fontId="0" fillId="0" borderId="5" xfId="0" applyBorder="1" applyAlignment="1">
      <alignment horizontal="left"/>
    </xf>
    <xf numFmtId="164" fontId="2" fillId="0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1" fillId="0" borderId="5" xfId="0" applyNumberFormat="1" applyFont="1" applyBorder="1"/>
    <xf numFmtId="1" fontId="0" fillId="0" borderId="5" xfId="0" applyNumberFormat="1" applyBorder="1"/>
    <xf numFmtId="1" fontId="11" fillId="0" borderId="7" xfId="0" applyNumberFormat="1" applyFont="1" applyBorder="1" applyAlignment="1">
      <alignment horizontal="left"/>
    </xf>
    <xf numFmtId="1" fontId="11" fillId="0" borderId="5" xfId="0" applyNumberFormat="1" applyFont="1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11" fillId="2" borderId="7" xfId="0" applyNumberFormat="1" applyFon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11" fillId="0" borderId="7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1" fillId="2" borderId="2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0" fontId="2" fillId="0" borderId="3" xfId="0" applyFont="1" applyBorder="1" applyAlignment="1">
      <alignment horizontal="center"/>
    </xf>
    <xf numFmtId="16" fontId="2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14" fontId="12" fillId="0" borderId="1" xfId="0" applyNumberFormat="1" applyFont="1" applyBorder="1"/>
    <xf numFmtId="49" fontId="4" fillId="0" borderId="0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left"/>
    </xf>
    <xf numFmtId="0" fontId="2" fillId="4" borderId="0" xfId="0" quotePrefix="1" applyNumberFormat="1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left"/>
    </xf>
    <xf numFmtId="0" fontId="0" fillId="2" borderId="6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Border="1"/>
    <xf numFmtId="0" fontId="4" fillId="0" borderId="0" xfId="0" quotePrefix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3" fillId="0" borderId="0" xfId="0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5" xfId="0" applyNumberFormat="1" applyFont="1" applyBorder="1"/>
    <xf numFmtId="1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center"/>
    </xf>
    <xf numFmtId="0" fontId="0" fillId="4" borderId="0" xfId="0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7" xfId="0" applyBorder="1"/>
    <xf numFmtId="49" fontId="11" fillId="0" borderId="5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NumberForma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0" fillId="2" borderId="0" xfId="0" applyFill="1" applyBorder="1"/>
    <xf numFmtId="0" fontId="0" fillId="0" borderId="2" xfId="0" applyBorder="1" applyAlignment="1"/>
    <xf numFmtId="0" fontId="0" fillId="2" borderId="3" xfId="0" applyFill="1" applyBorder="1" applyAlignment="1">
      <alignment horizontal="right"/>
    </xf>
    <xf numFmtId="0" fontId="4" fillId="0" borderId="0" xfId="0" applyNumberFormat="1" applyFont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1" fillId="0" borderId="2" xfId="0" applyFont="1" applyBorder="1" applyAlignment="1"/>
    <xf numFmtId="14" fontId="4" fillId="0" borderId="0" xfId="0" applyNumberFormat="1" applyFont="1" applyBorder="1"/>
    <xf numFmtId="14" fontId="0" fillId="2" borderId="3" xfId="0" applyNumberFormat="1" applyFill="1" applyBorder="1" applyAlignment="1">
      <alignment horizontal="center"/>
    </xf>
    <xf numFmtId="0" fontId="4" fillId="0" borderId="0" xfId="0" applyFont="1" applyFill="1" applyBorder="1"/>
    <xf numFmtId="0" fontId="4" fillId="0" borderId="3" xfId="0" applyFont="1" applyBorder="1"/>
    <xf numFmtId="0" fontId="11" fillId="0" borderId="0" xfId="0" applyFont="1" applyBorder="1"/>
    <xf numFmtId="14" fontId="0" fillId="0" borderId="0" xfId="0" applyNumberFormat="1"/>
    <xf numFmtId="0" fontId="11" fillId="0" borderId="0" xfId="0" quotePrefix="1" applyFont="1"/>
    <xf numFmtId="0" fontId="11" fillId="0" borderId="0" xfId="0" applyFont="1"/>
    <xf numFmtId="0" fontId="11" fillId="0" borderId="0" xfId="0" applyFont="1" applyFill="1" applyBorder="1"/>
    <xf numFmtId="0" fontId="11" fillId="0" borderId="2" xfId="0" applyFont="1" applyBorder="1"/>
    <xf numFmtId="0" fontId="0" fillId="0" borderId="3" xfId="0" applyFill="1" applyBorder="1"/>
    <xf numFmtId="0" fontId="11" fillId="2" borderId="0" xfId="0" applyFont="1" applyFill="1" applyBorder="1"/>
    <xf numFmtId="0" fontId="0" fillId="2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14" fontId="0" fillId="2" borderId="3" xfId="0" applyNumberFormat="1" applyFill="1" applyBorder="1" applyAlignment="1">
      <alignment horizontal="right"/>
    </xf>
    <xf numFmtId="0" fontId="0" fillId="0" borderId="0" xfId="0" applyFont="1" applyFill="1" applyBorder="1"/>
    <xf numFmtId="1" fontId="11" fillId="0" borderId="0" xfId="0" applyNumberFormat="1" applyFont="1"/>
    <xf numFmtId="0" fontId="0" fillId="2" borderId="5" xfId="0" applyFont="1" applyFill="1" applyBorder="1"/>
    <xf numFmtId="0" fontId="11" fillId="0" borderId="6" xfId="0" applyFont="1" applyBorder="1" applyAlignment="1"/>
    <xf numFmtId="14" fontId="0" fillId="2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4" fillId="0" borderId="5" xfId="0" applyFont="1" applyFill="1" applyBorder="1"/>
    <xf numFmtId="0" fontId="0" fillId="0" borderId="5" xfId="0" applyFill="1" applyBorder="1"/>
    <xf numFmtId="0" fontId="4" fillId="0" borderId="4" xfId="0" applyFont="1" applyBorder="1"/>
    <xf numFmtId="0" fontId="0" fillId="0" borderId="5" xfId="0" applyFont="1" applyFill="1" applyBorder="1"/>
    <xf numFmtId="0" fontId="0" fillId="0" borderId="4" xfId="0" applyBorder="1"/>
    <xf numFmtId="14" fontId="0" fillId="0" borderId="5" xfId="0" applyNumberFormat="1" applyBorder="1"/>
    <xf numFmtId="0" fontId="11" fillId="0" borderId="5" xfId="0" applyFont="1" applyBorder="1"/>
    <xf numFmtId="0" fontId="0" fillId="0" borderId="6" xfId="0" applyBorder="1"/>
    <xf numFmtId="0" fontId="0" fillId="0" borderId="2" xfId="0" applyFont="1" applyFill="1" applyBorder="1"/>
    <xf numFmtId="14" fontId="11" fillId="0" borderId="0" xfId="0" applyNumberFormat="1" applyFont="1"/>
    <xf numFmtId="0" fontId="11" fillId="0" borderId="2" xfId="0" applyFont="1" applyFill="1" applyBorder="1"/>
    <xf numFmtId="14" fontId="11" fillId="2" borderId="3" xfId="0" applyNumberFormat="1" applyFont="1" applyFill="1" applyBorder="1" applyAlignment="1">
      <alignment horizontal="center"/>
    </xf>
    <xf numFmtId="14" fontId="11" fillId="2" borderId="3" xfId="0" applyNumberFormat="1" applyFont="1" applyFill="1" applyBorder="1" applyAlignment="1">
      <alignment horizontal="right"/>
    </xf>
    <xf numFmtId="0" fontId="11" fillId="0" borderId="0" xfId="0" quotePrefix="1" applyFont="1" applyFill="1" applyBorder="1"/>
    <xf numFmtId="0" fontId="0" fillId="0" borderId="0" xfId="0" quotePrefix="1" applyBorder="1"/>
    <xf numFmtId="0" fontId="11" fillId="0" borderId="3" xfId="0" applyFont="1" applyBorder="1" applyAlignment="1"/>
    <xf numFmtId="0" fontId="11" fillId="0" borderId="0" xfId="0" quotePrefix="1" applyFont="1" applyBorder="1"/>
    <xf numFmtId="0" fontId="0" fillId="0" borderId="6" xfId="0" applyBorder="1" applyAlignment="1"/>
    <xf numFmtId="0" fontId="11" fillId="0" borderId="5" xfId="0" applyFont="1" applyFill="1" applyBorder="1"/>
    <xf numFmtId="0" fontId="11" fillId="0" borderId="6" xfId="0" applyFont="1" applyBorder="1"/>
    <xf numFmtId="0" fontId="0" fillId="0" borderId="0" xfId="0" applyBorder="1" applyAlignment="1"/>
    <xf numFmtId="14" fontId="0" fillId="2" borderId="0" xfId="0" applyNumberFormat="1" applyFill="1" applyBorder="1" applyAlignment="1">
      <alignment horizontal="right"/>
    </xf>
    <xf numFmtId="14" fontId="0" fillId="2" borderId="0" xfId="0" applyNumberFormat="1" applyFill="1" applyBorder="1" applyAlignment="1">
      <alignment horizontal="center"/>
    </xf>
    <xf numFmtId="0" fontId="11" fillId="2" borderId="3" xfId="0" applyFont="1" applyFill="1" applyBorder="1" applyAlignment="1">
      <alignment horizontal="right"/>
    </xf>
    <xf numFmtId="0" fontId="11" fillId="0" borderId="3" xfId="0" applyFont="1" applyBorder="1"/>
    <xf numFmtId="0" fontId="0" fillId="0" borderId="0" xfId="0" quotePrefix="1" applyFill="1" applyBorder="1"/>
    <xf numFmtId="0" fontId="4" fillId="0" borderId="0" xfId="0" quotePrefix="1" applyFont="1" applyBorder="1"/>
    <xf numFmtId="0" fontId="11" fillId="0" borderId="2" xfId="0" quotePrefix="1" applyFont="1" applyBorder="1"/>
    <xf numFmtId="0" fontId="11" fillId="0" borderId="3" xfId="0" applyFont="1" applyFill="1" applyBorder="1"/>
    <xf numFmtId="0" fontId="0" fillId="2" borderId="4" xfId="0" applyFill="1" applyBorder="1" applyAlignment="1">
      <alignment horizontal="right"/>
    </xf>
    <xf numFmtId="0" fontId="11" fillId="0" borderId="5" xfId="0" quotePrefix="1" applyFont="1" applyBorder="1"/>
    <xf numFmtId="1" fontId="0" fillId="0" borderId="0" xfId="0" applyNumberFormat="1" applyFill="1" applyBorder="1"/>
    <xf numFmtId="0" fontId="0" fillId="5" borderId="3" xfId="0" applyFill="1" applyBorder="1"/>
    <xf numFmtId="2" fontId="4" fillId="0" borderId="0" xfId="0" applyNumberFormat="1" applyFont="1" applyBorder="1"/>
    <xf numFmtId="0" fontId="0" fillId="2" borderId="5" xfId="0" applyFill="1" applyBorder="1"/>
    <xf numFmtId="0" fontId="0" fillId="0" borderId="6" xfId="0" applyFont="1" applyFill="1" applyBorder="1"/>
    <xf numFmtId="0" fontId="0" fillId="0" borderId="0" xfId="0" quotePrefix="1" applyFont="1" applyFill="1" applyBorder="1"/>
    <xf numFmtId="0" fontId="11" fillId="0" borderId="1" xfId="0" applyFont="1" applyBorder="1"/>
    <xf numFmtId="0" fontId="11" fillId="3" borderId="2" xfId="0" applyFont="1" applyFill="1" applyBorder="1" applyAlignment="1"/>
    <xf numFmtId="0" fontId="0" fillId="0" borderId="0" xfId="0" quotePrefix="1"/>
    <xf numFmtId="0" fontId="11" fillId="2" borderId="5" xfId="0" applyFont="1" applyFill="1" applyBorder="1"/>
    <xf numFmtId="0" fontId="11" fillId="0" borderId="6" xfId="0" applyFont="1" applyFill="1" applyBorder="1"/>
    <xf numFmtId="1" fontId="0" fillId="0" borderId="0" xfId="0" quotePrefix="1" applyNumberFormat="1"/>
    <xf numFmtId="0" fontId="7" fillId="0" borderId="10" xfId="0" applyFont="1" applyBorder="1"/>
    <xf numFmtId="0" fontId="7" fillId="2" borderId="10" xfId="0" applyFont="1" applyFill="1" applyBorder="1"/>
    <xf numFmtId="0" fontId="7" fillId="0" borderId="11" xfId="0" applyFont="1" applyBorder="1" applyAlignment="1"/>
    <xf numFmtId="14" fontId="7" fillId="2" borderId="12" xfId="0" applyNumberFormat="1" applyFont="1" applyFill="1" applyBorder="1" applyAlignment="1">
      <alignment horizontal="right"/>
    </xf>
    <xf numFmtId="0" fontId="8" fillId="0" borderId="0" xfId="0" applyNumberFormat="1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4" fillId="0" borderId="10" xfId="0" applyFont="1" applyBorder="1"/>
    <xf numFmtId="0" fontId="9" fillId="0" borderId="10" xfId="0" applyFont="1" applyBorder="1"/>
    <xf numFmtId="0" fontId="7" fillId="0" borderId="3" xfId="0" applyFont="1" applyBorder="1"/>
    <xf numFmtId="0" fontId="7" fillId="0" borderId="13" xfId="0" applyFont="1" applyBorder="1"/>
    <xf numFmtId="0" fontId="7" fillId="0" borderId="12" xfId="0" applyFont="1" applyFill="1" applyBorder="1"/>
    <xf numFmtId="0" fontId="7" fillId="0" borderId="10" xfId="0" applyFont="1" applyFill="1" applyBorder="1"/>
    <xf numFmtId="1" fontId="7" fillId="0" borderId="10" xfId="0" applyNumberFormat="1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0" borderId="2" xfId="0" applyFont="1" applyBorder="1" applyAlignment="1"/>
    <xf numFmtId="0" fontId="7" fillId="2" borderId="3" xfId="0" applyFont="1" applyFill="1" applyBorder="1" applyAlignment="1">
      <alignment horizontal="right"/>
    </xf>
    <xf numFmtId="0" fontId="9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0" borderId="0" xfId="0" applyFont="1" applyAlignment="1"/>
    <xf numFmtId="0" fontId="7" fillId="0" borderId="0" xfId="0" applyFont="1" applyAlignment="1"/>
    <xf numFmtId="1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0" xfId="0" applyFont="1" applyFill="1" applyBorder="1"/>
    <xf numFmtId="0" fontId="9" fillId="0" borderId="0" xfId="0" applyFont="1" applyBorder="1"/>
    <xf numFmtId="0" fontId="7" fillId="0" borderId="0" xfId="0" applyFont="1" applyBorder="1"/>
    <xf numFmtId="0" fontId="7" fillId="0" borderId="1" xfId="0" applyFont="1" applyBorder="1"/>
    <xf numFmtId="1" fontId="7" fillId="0" borderId="0" xfId="0" applyNumberFormat="1" applyFont="1"/>
    <xf numFmtId="0" fontId="7" fillId="0" borderId="2" xfId="0" applyFont="1" applyBorder="1"/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" fontId="1" fillId="0" borderId="3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4" fillId="6" borderId="0" xfId="0" applyNumberFormat="1" applyFont="1" applyFill="1" applyBorder="1"/>
    <xf numFmtId="0" fontId="9" fillId="6" borderId="3" xfId="0" applyNumberFormat="1" applyFont="1" applyFill="1" applyBorder="1" applyAlignment="1">
      <alignment horizontal="center"/>
    </xf>
    <xf numFmtId="0" fontId="8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SU/Projects/lathyrus/data/edited/Lv_2006_2017_Alicia_201801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2006_Ali"/>
      <sheetName val="2006_summ"/>
      <sheetName val="2006_example_FFD_corr"/>
      <sheetName val="2006_shoot_diam_vol"/>
      <sheetName val="2006 baljdata"/>
      <sheetName val="2007"/>
      <sheetName val="2007_Ali"/>
      <sheetName val="2007_summ"/>
      <sheetName val="2008"/>
      <sheetName val="2008_Ali"/>
      <sheetName val="2008_summ"/>
      <sheetName val="2009"/>
      <sheetName val="2009_Ali"/>
      <sheetName val="2009_summ"/>
      <sheetName val="2009 baljdata"/>
      <sheetName val="2010"/>
      <sheetName val="2010_Ali"/>
      <sheetName val="2010_summ"/>
      <sheetName val="2011"/>
      <sheetName val="2011_Ali"/>
      <sheetName val="2011_summ"/>
      <sheetName val="2012"/>
      <sheetName val="2012_Ali"/>
      <sheetName val="2012_summ"/>
      <sheetName val="2013"/>
      <sheetName val="2013_Ali"/>
      <sheetName val="2013_summ"/>
      <sheetName val="2014"/>
      <sheetName val="2014_Ali"/>
      <sheetName val="2014_summ"/>
      <sheetName val="2015"/>
      <sheetName val="2015_Ali"/>
      <sheetName val="2015_summ"/>
      <sheetName val="2016"/>
      <sheetName val="2016 (2)"/>
      <sheetName val="2016_Ali"/>
      <sheetName val="2016_seeds_Ali"/>
      <sheetName val="2016_match_seeds"/>
      <sheetName val="2016_errors_seeds (2)"/>
      <sheetName val="2016_summ"/>
      <sheetName val="2017"/>
      <sheetName val="2017 (2)"/>
      <sheetName val="2017_seeds_Ali"/>
      <sheetName val="2017_summ"/>
      <sheetName val="data"/>
      <sheetName val="regr_h_diam"/>
      <sheetName val="regr_holes_predseeds"/>
      <sheetName val="comm_Ali"/>
      <sheetName val="Malinkommentarer"/>
      <sheetName val="var_des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">
          <cell r="D3">
            <v>1</v>
          </cell>
          <cell r="E3">
            <v>7</v>
          </cell>
          <cell r="F3">
            <v>0</v>
          </cell>
        </row>
        <row r="8">
          <cell r="D8">
            <v>6</v>
          </cell>
          <cell r="E8">
            <v>36</v>
          </cell>
          <cell r="F8">
            <v>12</v>
          </cell>
        </row>
        <row r="9">
          <cell r="D9">
            <v>14</v>
          </cell>
          <cell r="E9">
            <v>55</v>
          </cell>
          <cell r="F9">
            <v>26</v>
          </cell>
        </row>
        <row r="12">
          <cell r="D12">
            <v>10</v>
          </cell>
          <cell r="E12">
            <v>59</v>
          </cell>
          <cell r="F12">
            <v>12</v>
          </cell>
        </row>
        <row r="15">
          <cell r="D15">
            <v>4</v>
          </cell>
          <cell r="E15">
            <v>17</v>
          </cell>
          <cell r="F15">
            <v>9</v>
          </cell>
        </row>
        <row r="17">
          <cell r="D17">
            <v>1</v>
          </cell>
          <cell r="E17">
            <v>5</v>
          </cell>
          <cell r="F17">
            <v>0</v>
          </cell>
        </row>
        <row r="19">
          <cell r="D19">
            <v>5</v>
          </cell>
          <cell r="E19">
            <v>19</v>
          </cell>
          <cell r="F19">
            <v>5</v>
          </cell>
        </row>
        <row r="20">
          <cell r="D20">
            <v>8</v>
          </cell>
          <cell r="E20">
            <v>43</v>
          </cell>
          <cell r="F20">
            <v>10</v>
          </cell>
        </row>
        <row r="25">
          <cell r="D25">
            <v>3</v>
          </cell>
          <cell r="E25">
            <v>20</v>
          </cell>
          <cell r="F25">
            <v>10</v>
          </cell>
        </row>
        <row r="26">
          <cell r="D26">
            <v>2</v>
          </cell>
          <cell r="E26">
            <v>11</v>
          </cell>
          <cell r="F26">
            <v>0</v>
          </cell>
        </row>
        <row r="27">
          <cell r="D27">
            <v>3</v>
          </cell>
          <cell r="E27">
            <v>22</v>
          </cell>
          <cell r="F27">
            <v>8</v>
          </cell>
        </row>
        <row r="29">
          <cell r="D29">
            <v>3</v>
          </cell>
          <cell r="E29">
            <v>16</v>
          </cell>
          <cell r="F29">
            <v>3</v>
          </cell>
        </row>
        <row r="30">
          <cell r="D30">
            <v>5</v>
          </cell>
          <cell r="E30">
            <v>32</v>
          </cell>
          <cell r="F30">
            <v>21</v>
          </cell>
        </row>
        <row r="31">
          <cell r="D31">
            <v>2</v>
          </cell>
          <cell r="E31">
            <v>15</v>
          </cell>
          <cell r="F31">
            <v>5</v>
          </cell>
        </row>
        <row r="32">
          <cell r="D32">
            <v>6</v>
          </cell>
          <cell r="E32">
            <v>28</v>
          </cell>
          <cell r="F32">
            <v>1</v>
          </cell>
        </row>
        <row r="33">
          <cell r="D33">
            <v>5</v>
          </cell>
          <cell r="E33">
            <v>28</v>
          </cell>
          <cell r="F33">
            <v>2</v>
          </cell>
        </row>
        <row r="38">
          <cell r="D38">
            <v>7</v>
          </cell>
          <cell r="E38">
            <v>31</v>
          </cell>
          <cell r="F38">
            <v>14</v>
          </cell>
        </row>
        <row r="39">
          <cell r="D39">
            <v>1</v>
          </cell>
          <cell r="E39">
            <v>8</v>
          </cell>
          <cell r="F39">
            <v>3</v>
          </cell>
        </row>
        <row r="41">
          <cell r="D41">
            <v>2</v>
          </cell>
          <cell r="E41">
            <v>12</v>
          </cell>
          <cell r="F41">
            <v>8</v>
          </cell>
        </row>
        <row r="42">
          <cell r="D42">
            <v>2</v>
          </cell>
          <cell r="E42">
            <v>10</v>
          </cell>
          <cell r="F42">
            <v>5</v>
          </cell>
        </row>
        <row r="46">
          <cell r="D46">
            <v>12</v>
          </cell>
          <cell r="E46">
            <v>27</v>
          </cell>
          <cell r="F46">
            <v>12</v>
          </cell>
        </row>
        <row r="47">
          <cell r="D47">
            <v>1</v>
          </cell>
          <cell r="E47">
            <v>4</v>
          </cell>
          <cell r="F47">
            <v>0</v>
          </cell>
        </row>
        <row r="50">
          <cell r="D50">
            <v>4</v>
          </cell>
          <cell r="E50">
            <v>21</v>
          </cell>
          <cell r="F50">
            <v>6</v>
          </cell>
        </row>
        <row r="51">
          <cell r="D51">
            <v>9</v>
          </cell>
          <cell r="E51">
            <v>47</v>
          </cell>
          <cell r="F51">
            <v>7</v>
          </cell>
        </row>
        <row r="57">
          <cell r="D57">
            <v>2</v>
          </cell>
          <cell r="E57">
            <v>16</v>
          </cell>
          <cell r="F57">
            <v>2</v>
          </cell>
        </row>
        <row r="58">
          <cell r="D58">
            <v>2</v>
          </cell>
          <cell r="E58">
            <v>9</v>
          </cell>
          <cell r="F58">
            <v>3</v>
          </cell>
        </row>
        <row r="59">
          <cell r="D59">
            <v>7</v>
          </cell>
          <cell r="E59">
            <v>27</v>
          </cell>
          <cell r="F59">
            <v>11</v>
          </cell>
        </row>
        <row r="60">
          <cell r="D60">
            <v>7</v>
          </cell>
          <cell r="E60">
            <v>47</v>
          </cell>
          <cell r="F60">
            <v>32</v>
          </cell>
        </row>
        <row r="61">
          <cell r="D61">
            <v>1</v>
          </cell>
          <cell r="E61">
            <v>5</v>
          </cell>
          <cell r="F61">
            <v>1</v>
          </cell>
        </row>
        <row r="62">
          <cell r="D62">
            <v>10</v>
          </cell>
          <cell r="E62">
            <v>45</v>
          </cell>
          <cell r="F62">
            <v>33</v>
          </cell>
        </row>
        <row r="63">
          <cell r="D63">
            <v>1</v>
          </cell>
          <cell r="E63">
            <v>4</v>
          </cell>
          <cell r="F63">
            <v>3</v>
          </cell>
        </row>
        <row r="65">
          <cell r="D65">
            <v>6</v>
          </cell>
          <cell r="E65">
            <v>22</v>
          </cell>
          <cell r="F65">
            <v>8</v>
          </cell>
        </row>
        <row r="67">
          <cell r="D67">
            <v>4</v>
          </cell>
          <cell r="E67">
            <v>10</v>
          </cell>
          <cell r="F67">
            <v>4</v>
          </cell>
        </row>
        <row r="68">
          <cell r="D68">
            <v>2</v>
          </cell>
          <cell r="E68">
            <v>10</v>
          </cell>
          <cell r="F68">
            <v>2</v>
          </cell>
        </row>
        <row r="69">
          <cell r="D69">
            <v>4</v>
          </cell>
          <cell r="E69">
            <v>14</v>
          </cell>
          <cell r="F69">
            <v>4</v>
          </cell>
        </row>
        <row r="70">
          <cell r="D70">
            <v>5</v>
          </cell>
          <cell r="E70">
            <v>23</v>
          </cell>
          <cell r="F70">
            <v>20</v>
          </cell>
        </row>
        <row r="72">
          <cell r="D72">
            <v>1</v>
          </cell>
          <cell r="E72">
            <v>10</v>
          </cell>
          <cell r="F72">
            <v>0</v>
          </cell>
        </row>
        <row r="76">
          <cell r="D76">
            <v>2</v>
          </cell>
          <cell r="E76">
            <v>18</v>
          </cell>
          <cell r="F76">
            <v>15</v>
          </cell>
        </row>
        <row r="77">
          <cell r="D77">
            <v>1</v>
          </cell>
          <cell r="E77">
            <v>6</v>
          </cell>
          <cell r="F77">
            <v>0</v>
          </cell>
        </row>
        <row r="82">
          <cell r="D82">
            <v>3</v>
          </cell>
          <cell r="E82">
            <v>20</v>
          </cell>
          <cell r="F82">
            <v>13</v>
          </cell>
        </row>
        <row r="83">
          <cell r="D83">
            <v>4</v>
          </cell>
          <cell r="E83">
            <v>21</v>
          </cell>
          <cell r="F83">
            <v>10</v>
          </cell>
        </row>
        <row r="92">
          <cell r="D92">
            <v>1</v>
          </cell>
          <cell r="E92">
            <v>6</v>
          </cell>
          <cell r="F92">
            <v>0</v>
          </cell>
        </row>
        <row r="94">
          <cell r="D94">
            <v>2</v>
          </cell>
          <cell r="E94">
            <v>9</v>
          </cell>
          <cell r="F94">
            <v>5</v>
          </cell>
        </row>
        <row r="95">
          <cell r="D95">
            <v>4</v>
          </cell>
          <cell r="E95">
            <v>24</v>
          </cell>
          <cell r="F95">
            <v>13</v>
          </cell>
        </row>
        <row r="96">
          <cell r="D96">
            <v>2</v>
          </cell>
          <cell r="E96">
            <v>10</v>
          </cell>
          <cell r="F96">
            <v>5</v>
          </cell>
        </row>
        <row r="97">
          <cell r="D97">
            <v>1</v>
          </cell>
          <cell r="E97">
            <v>4</v>
          </cell>
          <cell r="F97">
            <v>2</v>
          </cell>
        </row>
        <row r="99">
          <cell r="D99">
            <v>1</v>
          </cell>
          <cell r="E99">
            <v>3</v>
          </cell>
          <cell r="F99">
            <v>1</v>
          </cell>
        </row>
        <row r="105">
          <cell r="D105">
            <v>2</v>
          </cell>
          <cell r="E105">
            <v>8</v>
          </cell>
          <cell r="F105">
            <v>4</v>
          </cell>
        </row>
        <row r="106">
          <cell r="D106">
            <v>8</v>
          </cell>
          <cell r="E106">
            <v>62</v>
          </cell>
          <cell r="F106">
            <v>13</v>
          </cell>
        </row>
        <row r="109">
          <cell r="D109">
            <v>4</v>
          </cell>
          <cell r="E109">
            <v>23</v>
          </cell>
          <cell r="F109">
            <v>0</v>
          </cell>
        </row>
        <row r="111">
          <cell r="D111">
            <v>3</v>
          </cell>
          <cell r="E111">
            <v>8</v>
          </cell>
          <cell r="F111">
            <v>4</v>
          </cell>
        </row>
        <row r="113">
          <cell r="D113">
            <v>3</v>
          </cell>
          <cell r="E113">
            <v>19</v>
          </cell>
          <cell r="F113">
            <v>7</v>
          </cell>
        </row>
        <row r="114">
          <cell r="D114">
            <v>7</v>
          </cell>
          <cell r="E114">
            <v>32</v>
          </cell>
          <cell r="F114">
            <v>3</v>
          </cell>
        </row>
        <row r="115">
          <cell r="D115">
            <v>6</v>
          </cell>
          <cell r="E115">
            <v>18</v>
          </cell>
          <cell r="F115">
            <v>11</v>
          </cell>
        </row>
        <row r="119">
          <cell r="D119">
            <v>2</v>
          </cell>
          <cell r="E119">
            <v>12</v>
          </cell>
          <cell r="F119">
            <v>7</v>
          </cell>
        </row>
        <row r="122">
          <cell r="D122">
            <v>5</v>
          </cell>
          <cell r="E122">
            <v>24</v>
          </cell>
          <cell r="F122">
            <v>2</v>
          </cell>
        </row>
        <row r="125">
          <cell r="D125">
            <v>4</v>
          </cell>
          <cell r="E125">
            <v>23</v>
          </cell>
          <cell r="F125">
            <v>1</v>
          </cell>
        </row>
        <row r="126">
          <cell r="D126">
            <v>7</v>
          </cell>
          <cell r="E126">
            <v>40</v>
          </cell>
          <cell r="F126">
            <v>11</v>
          </cell>
        </row>
        <row r="127">
          <cell r="D127">
            <v>2</v>
          </cell>
          <cell r="E127">
            <v>13</v>
          </cell>
          <cell r="F127">
            <v>1</v>
          </cell>
        </row>
        <row r="129">
          <cell r="D129">
            <v>3</v>
          </cell>
          <cell r="E129">
            <v>16</v>
          </cell>
          <cell r="F129">
            <v>11</v>
          </cell>
        </row>
        <row r="130">
          <cell r="D130">
            <v>5</v>
          </cell>
          <cell r="E130">
            <v>32</v>
          </cell>
          <cell r="F130">
            <v>14</v>
          </cell>
        </row>
        <row r="132">
          <cell r="D132">
            <v>2</v>
          </cell>
          <cell r="E132">
            <v>8</v>
          </cell>
          <cell r="F132">
            <v>1</v>
          </cell>
        </row>
        <row r="133">
          <cell r="D133">
            <v>8</v>
          </cell>
          <cell r="E133">
            <v>33</v>
          </cell>
          <cell r="F133">
            <v>21</v>
          </cell>
        </row>
        <row r="140">
          <cell r="D140">
            <v>5</v>
          </cell>
          <cell r="E140">
            <v>17</v>
          </cell>
          <cell r="F140">
            <v>7</v>
          </cell>
        </row>
        <row r="141">
          <cell r="D141">
            <v>2</v>
          </cell>
          <cell r="E141">
            <v>12</v>
          </cell>
          <cell r="F141">
            <v>5</v>
          </cell>
        </row>
        <row r="142">
          <cell r="D142">
            <v>10</v>
          </cell>
          <cell r="E142">
            <v>50</v>
          </cell>
          <cell r="F142">
            <v>8</v>
          </cell>
        </row>
        <row r="143">
          <cell r="D143">
            <v>5</v>
          </cell>
          <cell r="E143">
            <v>29</v>
          </cell>
          <cell r="F143">
            <v>18</v>
          </cell>
        </row>
        <row r="147">
          <cell r="D147">
            <v>8</v>
          </cell>
          <cell r="E147">
            <v>35</v>
          </cell>
          <cell r="F147">
            <v>0</v>
          </cell>
        </row>
        <row r="148">
          <cell r="D148">
            <v>3</v>
          </cell>
          <cell r="E148">
            <v>14</v>
          </cell>
          <cell r="F148">
            <v>2</v>
          </cell>
        </row>
        <row r="149">
          <cell r="D149">
            <v>4</v>
          </cell>
          <cell r="E149">
            <v>15</v>
          </cell>
          <cell r="F149">
            <v>11</v>
          </cell>
        </row>
        <row r="150">
          <cell r="D150">
            <v>1</v>
          </cell>
          <cell r="E150">
            <v>6</v>
          </cell>
          <cell r="F150">
            <v>2</v>
          </cell>
        </row>
        <row r="154">
          <cell r="D154">
            <v>2</v>
          </cell>
          <cell r="E154">
            <v>3</v>
          </cell>
          <cell r="F154">
            <v>0</v>
          </cell>
        </row>
        <row r="155">
          <cell r="D155">
            <v>2</v>
          </cell>
          <cell r="E155">
            <v>15</v>
          </cell>
          <cell r="F155">
            <v>4</v>
          </cell>
        </row>
        <row r="156">
          <cell r="D156">
            <v>5</v>
          </cell>
          <cell r="E156">
            <v>24</v>
          </cell>
          <cell r="F156">
            <v>5</v>
          </cell>
        </row>
        <row r="159">
          <cell r="D159">
            <v>1</v>
          </cell>
          <cell r="E159">
            <v>5</v>
          </cell>
          <cell r="F159">
            <v>0</v>
          </cell>
        </row>
        <row r="162">
          <cell r="D162">
            <v>3</v>
          </cell>
          <cell r="E162">
            <v>11</v>
          </cell>
          <cell r="F162">
            <v>0</v>
          </cell>
        </row>
        <row r="164">
          <cell r="D164">
            <v>5</v>
          </cell>
          <cell r="E164">
            <v>20</v>
          </cell>
          <cell r="F164">
            <v>9</v>
          </cell>
        </row>
        <row r="165">
          <cell r="D165">
            <v>2</v>
          </cell>
          <cell r="E165">
            <v>12</v>
          </cell>
          <cell r="F165">
            <v>5</v>
          </cell>
        </row>
        <row r="166">
          <cell r="D166">
            <v>9</v>
          </cell>
          <cell r="E166">
            <v>58</v>
          </cell>
          <cell r="F166">
            <v>14</v>
          </cell>
        </row>
        <row r="168">
          <cell r="D168">
            <v>4</v>
          </cell>
          <cell r="E168">
            <v>21</v>
          </cell>
          <cell r="F168">
            <v>5</v>
          </cell>
        </row>
        <row r="169">
          <cell r="D169">
            <v>1</v>
          </cell>
          <cell r="E169">
            <v>9</v>
          </cell>
          <cell r="F169">
            <v>0</v>
          </cell>
        </row>
        <row r="170">
          <cell r="D170">
            <v>2</v>
          </cell>
          <cell r="E170">
            <v>7</v>
          </cell>
          <cell r="F170">
            <v>3</v>
          </cell>
        </row>
        <row r="171">
          <cell r="D171">
            <v>3</v>
          </cell>
          <cell r="E171">
            <v>17</v>
          </cell>
          <cell r="F171">
            <v>8</v>
          </cell>
        </row>
      </sheetData>
      <sheetData sheetId="39"/>
      <sheetData sheetId="40"/>
      <sheetData sheetId="41"/>
      <sheetData sheetId="42"/>
      <sheetData sheetId="43">
        <row r="4">
          <cell r="C4">
            <v>1</v>
          </cell>
          <cell r="D4">
            <v>4</v>
          </cell>
          <cell r="E4">
            <v>8</v>
          </cell>
        </row>
        <row r="5">
          <cell r="C5">
            <v>1</v>
          </cell>
          <cell r="D5">
            <v>7</v>
          </cell>
          <cell r="E5">
            <v>16</v>
          </cell>
        </row>
        <row r="6">
          <cell r="C6">
            <v>3</v>
          </cell>
          <cell r="D6">
            <v>15</v>
          </cell>
          <cell r="E6">
            <v>8</v>
          </cell>
        </row>
        <row r="7">
          <cell r="C7">
            <v>1</v>
          </cell>
          <cell r="D7">
            <v>4</v>
          </cell>
          <cell r="E7">
            <v>2</v>
          </cell>
        </row>
        <row r="8">
          <cell r="C8">
            <v>2</v>
          </cell>
          <cell r="D8">
            <v>7</v>
          </cell>
          <cell r="E8">
            <v>6</v>
          </cell>
        </row>
        <row r="9">
          <cell r="C9">
            <v>1</v>
          </cell>
          <cell r="D9">
            <v>4</v>
          </cell>
          <cell r="E9">
            <v>4</v>
          </cell>
        </row>
        <row r="10">
          <cell r="C10">
            <v>1</v>
          </cell>
          <cell r="D10">
            <v>7</v>
          </cell>
          <cell r="E10">
            <v>5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P174"/>
  <sheetViews>
    <sheetView workbookViewId="0">
      <pane xSplit="1" ySplit="4" topLeftCell="AG6" activePane="bottomRight" state="frozen"/>
      <selection pane="topRight" activeCell="B1" sqref="B1"/>
      <selection pane="bottomLeft" activeCell="A5" sqref="A5"/>
      <selection pane="bottomRight" activeCell="BH113" sqref="BH113"/>
    </sheetView>
  </sheetViews>
  <sheetFormatPr defaultColWidth="8.85546875" defaultRowHeight="12.75" x14ac:dyDescent="0.2"/>
  <cols>
    <col min="2" max="3" width="0" hidden="1" customWidth="1"/>
    <col min="4" max="4" width="12.85546875" customWidth="1"/>
    <col min="8" max="8" width="10.28515625" style="248" bestFit="1" customWidth="1"/>
    <col min="9" max="9" width="10.7109375" style="86" bestFit="1" customWidth="1"/>
    <col min="10" max="12" width="10.7109375" bestFit="1" customWidth="1"/>
    <col min="13" max="13" width="10.7109375" style="29" customWidth="1"/>
    <col min="14" max="16" width="11.85546875" bestFit="1" customWidth="1"/>
    <col min="17" max="18" width="10.7109375" bestFit="1" customWidth="1"/>
    <col min="19" max="19" width="17.7109375" bestFit="1" customWidth="1"/>
    <col min="20" max="21" width="17.7109375" style="29" customWidth="1"/>
    <col min="22" max="26" width="10.7109375" style="249" bestFit="1" customWidth="1"/>
    <col min="27" max="31" width="10.7109375" style="119" bestFit="1" customWidth="1"/>
    <col min="32" max="32" width="8.85546875" style="250"/>
    <col min="33" max="33" width="6.85546875" style="250" customWidth="1"/>
    <col min="34" max="34" width="8.5703125" style="251" bestFit="1" customWidth="1"/>
    <col min="35" max="35" width="14.7109375" style="251" bestFit="1" customWidth="1"/>
    <col min="36" max="38" width="9.28515625" style="251" customWidth="1"/>
    <col min="39" max="39" width="8.85546875" style="86"/>
    <col min="40" max="40" width="10.42578125" style="252" bestFit="1" customWidth="1"/>
    <col min="41" max="41" width="8.85546875" style="111"/>
    <col min="42" max="42" width="10.28515625" style="110" bestFit="1" customWidth="1"/>
    <col min="43" max="43" width="8.85546875" style="111"/>
    <col min="44" max="44" width="10.28515625" style="85" bestFit="1" customWidth="1"/>
    <col min="45" max="45" width="5.5703125" style="111" customWidth="1"/>
    <col min="46" max="46" width="3" style="85" customWidth="1"/>
    <col min="47" max="47" width="9.140625" style="253" bestFit="1" customWidth="1"/>
    <col min="48" max="48" width="15.28515625" style="253" bestFit="1" customWidth="1"/>
    <col min="49" max="49" width="4.7109375" style="254" customWidth="1"/>
    <col min="50" max="50" width="8.85546875" style="108"/>
    <col min="51" max="51" width="8.5703125" style="109" bestFit="1" customWidth="1"/>
    <col min="52" max="52" width="12.28515625" style="110" bestFit="1" customWidth="1"/>
    <col min="53" max="53" width="8.28515625" style="130" customWidth="1"/>
    <col min="54" max="55" width="4.85546875" style="110" customWidth="1"/>
    <col min="56" max="57" width="4.85546875" style="111" customWidth="1"/>
    <col min="58" max="58" width="4.85546875" style="86" customWidth="1"/>
    <col min="59" max="59" width="14.42578125" style="253" customWidth="1"/>
    <col min="60" max="60" width="24.85546875" style="400" customWidth="1"/>
    <col min="61" max="61" width="106.28515625" customWidth="1"/>
    <col min="62" max="68" width="8.85546875" style="29"/>
  </cols>
  <sheetData>
    <row r="1" spans="1:68" ht="15" x14ac:dyDescent="0.25">
      <c r="A1" s="1" t="s">
        <v>0</v>
      </c>
      <c r="B1" s="2"/>
      <c r="C1" s="3"/>
      <c r="D1" s="4"/>
      <c r="E1" s="5" t="s">
        <v>1</v>
      </c>
      <c r="F1" s="6"/>
      <c r="G1" s="6"/>
      <c r="H1" s="7"/>
      <c r="I1" s="3"/>
      <c r="J1" s="3"/>
      <c r="K1" s="3"/>
      <c r="L1" s="3"/>
      <c r="M1" s="8"/>
      <c r="N1" s="9"/>
      <c r="O1" s="1" t="s">
        <v>0</v>
      </c>
      <c r="P1" s="10"/>
      <c r="Q1" s="10"/>
      <c r="R1" s="10"/>
      <c r="S1" s="11"/>
      <c r="T1" s="12"/>
      <c r="U1" s="12"/>
      <c r="V1" s="13"/>
      <c r="W1" s="13"/>
      <c r="X1" s="14"/>
      <c r="Y1" s="14"/>
      <c r="Z1" s="14"/>
      <c r="AA1" s="15"/>
      <c r="AB1" s="16"/>
      <c r="AC1" s="16"/>
      <c r="AD1" s="16"/>
      <c r="AE1" s="16"/>
      <c r="AF1" s="17"/>
      <c r="AG1" s="18"/>
      <c r="AH1" s="19"/>
      <c r="AI1" s="19"/>
      <c r="AJ1" s="19"/>
      <c r="AK1" s="19"/>
      <c r="AL1" s="19"/>
      <c r="AM1" s="20"/>
      <c r="AN1" s="21"/>
      <c r="AO1" s="7"/>
      <c r="AP1" s="22"/>
      <c r="AQ1" s="7"/>
      <c r="AR1" s="22"/>
      <c r="AS1" s="7"/>
      <c r="AT1" s="22"/>
      <c r="AU1" s="23"/>
      <c r="AV1" s="23"/>
      <c r="AW1" s="24"/>
      <c r="AX1" s="25"/>
      <c r="AY1" s="26"/>
      <c r="AZ1" s="8"/>
      <c r="BA1" s="27"/>
      <c r="BB1" s="8"/>
      <c r="BC1" s="8"/>
      <c r="BD1" s="3"/>
      <c r="BE1" s="3"/>
      <c r="BF1" s="3"/>
      <c r="BG1" s="23"/>
      <c r="BH1" s="396"/>
      <c r="BI1" s="28"/>
    </row>
    <row r="2" spans="1:68" s="55" customFormat="1" ht="15" x14ac:dyDescent="0.25">
      <c r="A2" s="30"/>
      <c r="B2" s="31"/>
      <c r="C2" s="32"/>
      <c r="D2" s="33"/>
      <c r="E2" s="33"/>
      <c r="F2" s="33"/>
      <c r="G2" s="33"/>
      <c r="H2" s="34"/>
      <c r="I2" s="32"/>
      <c r="J2" s="5"/>
      <c r="K2" s="5"/>
      <c r="L2" s="5"/>
      <c r="M2" s="35"/>
      <c r="N2" s="36"/>
      <c r="O2" s="37"/>
      <c r="P2" s="37"/>
      <c r="Q2" s="37"/>
      <c r="R2" s="37"/>
      <c r="S2" s="38"/>
      <c r="T2" s="39"/>
      <c r="U2" s="39"/>
      <c r="V2" s="40"/>
      <c r="W2" s="41"/>
      <c r="X2" s="40"/>
      <c r="Y2" s="40"/>
      <c r="Z2" s="40"/>
      <c r="AA2" s="42"/>
      <c r="AB2" s="43"/>
      <c r="AC2" s="43"/>
      <c r="AD2" s="43"/>
      <c r="AE2" s="43"/>
      <c r="AF2" s="44"/>
      <c r="AG2" s="45"/>
      <c r="AH2" s="19"/>
      <c r="AI2" s="19"/>
      <c r="AJ2" s="19"/>
      <c r="AK2" s="19"/>
      <c r="AL2" s="19"/>
      <c r="AM2" s="46"/>
      <c r="AN2" s="21"/>
      <c r="AO2" s="47"/>
      <c r="AP2" s="48"/>
      <c r="AQ2" s="47"/>
      <c r="AR2" s="48"/>
      <c r="AS2" s="47"/>
      <c r="AT2" s="48"/>
      <c r="AU2" s="49"/>
      <c r="AV2" s="49"/>
      <c r="AW2" s="50"/>
      <c r="AX2" s="51"/>
      <c r="AY2" s="52"/>
      <c r="AZ2" s="35"/>
      <c r="BA2" s="53"/>
      <c r="BB2" s="35"/>
      <c r="BC2" s="35"/>
      <c r="BD2" s="5"/>
      <c r="BE2" s="5"/>
      <c r="BF2" s="5"/>
      <c r="BG2" s="23"/>
      <c r="BH2" s="396"/>
      <c r="BI2" s="54"/>
      <c r="BJ2" s="29"/>
      <c r="BK2" s="29"/>
      <c r="BL2" s="29"/>
      <c r="BM2" s="29"/>
      <c r="BN2" s="29"/>
      <c r="BO2" s="29"/>
      <c r="BP2" s="29"/>
    </row>
    <row r="3" spans="1:68" s="55" customFormat="1" ht="14.45" customHeight="1" x14ac:dyDescent="0.25">
      <c r="A3" s="379" t="s">
        <v>2</v>
      </c>
      <c r="B3" s="381" t="s">
        <v>3</v>
      </c>
      <c r="C3" s="383" t="s">
        <v>4</v>
      </c>
      <c r="D3" s="385" t="s">
        <v>5</v>
      </c>
      <c r="E3" s="385" t="s">
        <v>6</v>
      </c>
      <c r="F3" s="387" t="s">
        <v>7</v>
      </c>
      <c r="G3" s="56"/>
      <c r="H3" s="367" t="s">
        <v>8</v>
      </c>
      <c r="I3" s="367"/>
      <c r="J3" s="367"/>
      <c r="K3" s="367"/>
      <c r="L3" s="368"/>
      <c r="M3" s="369" t="s">
        <v>9</v>
      </c>
      <c r="N3" s="371" t="s">
        <v>10</v>
      </c>
      <c r="O3" s="371"/>
      <c r="P3" s="371"/>
      <c r="Q3" s="371"/>
      <c r="R3" s="371"/>
      <c r="S3" s="38" t="s">
        <v>11</v>
      </c>
      <c r="T3" s="57"/>
      <c r="U3" s="57"/>
      <c r="V3" s="372" t="s">
        <v>12</v>
      </c>
      <c r="W3" s="372"/>
      <c r="X3" s="372"/>
      <c r="Y3" s="372"/>
      <c r="Z3" s="373"/>
      <c r="AA3" s="374" t="s">
        <v>13</v>
      </c>
      <c r="AB3" s="375"/>
      <c r="AC3" s="375"/>
      <c r="AD3" s="375"/>
      <c r="AE3" s="376"/>
      <c r="AF3" s="44" t="s">
        <v>14</v>
      </c>
      <c r="AG3" s="45" t="s">
        <v>15</v>
      </c>
      <c r="AH3" s="19"/>
      <c r="AI3" s="19"/>
      <c r="AJ3" s="19"/>
      <c r="AK3" s="19"/>
      <c r="AL3" s="19"/>
      <c r="AM3" s="377">
        <v>42564</v>
      </c>
      <c r="AN3" s="378"/>
      <c r="AO3" s="378"/>
      <c r="AP3" s="378"/>
      <c r="AQ3" s="378"/>
      <c r="AR3" s="378"/>
      <c r="AS3" s="378"/>
      <c r="AT3" s="378"/>
      <c r="AU3" s="58"/>
      <c r="AV3" s="58"/>
      <c r="AW3" s="59"/>
      <c r="AX3" s="60"/>
      <c r="AY3" s="60"/>
      <c r="AZ3" s="61"/>
      <c r="BA3" s="62"/>
      <c r="BB3" s="61"/>
      <c r="BC3" s="61"/>
      <c r="BD3" s="63"/>
      <c r="BE3" s="63"/>
      <c r="BF3" s="64" t="s">
        <v>16</v>
      </c>
      <c r="BG3" s="65"/>
      <c r="BH3" s="397"/>
      <c r="BI3" s="365" t="s">
        <v>17</v>
      </c>
      <c r="BJ3" s="29"/>
      <c r="BK3" s="29"/>
      <c r="BL3" s="29"/>
      <c r="BM3" s="29"/>
      <c r="BN3" s="29"/>
      <c r="BO3" s="29"/>
      <c r="BP3" s="29"/>
    </row>
    <row r="4" spans="1:68" s="82" customFormat="1" ht="14.45" customHeight="1" x14ac:dyDescent="0.25">
      <c r="A4" s="380"/>
      <c r="B4" s="382"/>
      <c r="C4" s="384"/>
      <c r="D4" s="386"/>
      <c r="E4" s="386"/>
      <c r="F4" s="388"/>
      <c r="G4" s="66" t="s">
        <v>18</v>
      </c>
      <c r="H4" s="67" t="s">
        <v>19</v>
      </c>
      <c r="I4" s="68">
        <v>42500</v>
      </c>
      <c r="J4" s="68">
        <v>42505</v>
      </c>
      <c r="K4" s="68">
        <v>42509</v>
      </c>
      <c r="L4" s="68">
        <v>42514</v>
      </c>
      <c r="M4" s="370"/>
      <c r="N4" s="69">
        <v>42495</v>
      </c>
      <c r="O4" s="68">
        <v>42500</v>
      </c>
      <c r="P4" s="68">
        <v>42505</v>
      </c>
      <c r="Q4" s="68">
        <v>42509</v>
      </c>
      <c r="R4" s="68">
        <v>42514</v>
      </c>
      <c r="S4" s="70"/>
      <c r="T4" s="71" t="s">
        <v>20</v>
      </c>
      <c r="U4" s="71" t="s">
        <v>21</v>
      </c>
      <c r="V4" s="69">
        <v>42495</v>
      </c>
      <c r="W4" s="68">
        <v>42500</v>
      </c>
      <c r="X4" s="68">
        <v>42505</v>
      </c>
      <c r="Y4" s="68">
        <v>42509</v>
      </c>
      <c r="Z4" s="68">
        <v>42514</v>
      </c>
      <c r="AA4" s="69">
        <v>42495</v>
      </c>
      <c r="AB4" s="68">
        <v>42500</v>
      </c>
      <c r="AC4" s="68">
        <v>42505</v>
      </c>
      <c r="AD4" s="68">
        <v>42509</v>
      </c>
      <c r="AE4" s="68">
        <v>42514</v>
      </c>
      <c r="AF4" s="72"/>
      <c r="AG4" s="73"/>
      <c r="AH4" s="74" t="s">
        <v>22</v>
      </c>
      <c r="AI4" s="74" t="s">
        <v>23</v>
      </c>
      <c r="AJ4" s="74" t="s">
        <v>24</v>
      </c>
      <c r="AK4" s="74" t="s">
        <v>25</v>
      </c>
      <c r="AL4" s="74" t="s">
        <v>26</v>
      </c>
      <c r="AM4" s="75" t="s">
        <v>27</v>
      </c>
      <c r="AN4" s="21" t="s">
        <v>28</v>
      </c>
      <c r="AO4" s="47" t="s">
        <v>29</v>
      </c>
      <c r="AP4" s="22" t="s">
        <v>30</v>
      </c>
      <c r="AQ4" s="47" t="s">
        <v>31</v>
      </c>
      <c r="AR4" s="22" t="s">
        <v>32</v>
      </c>
      <c r="AS4" s="47" t="s">
        <v>33</v>
      </c>
      <c r="AT4" s="22" t="s">
        <v>34</v>
      </c>
      <c r="AU4" s="23" t="s">
        <v>35</v>
      </c>
      <c r="AV4" s="23" t="s">
        <v>36</v>
      </c>
      <c r="AW4" s="24" t="s">
        <v>37</v>
      </c>
      <c r="AX4" s="76" t="s">
        <v>38</v>
      </c>
      <c r="AY4" s="77" t="s">
        <v>39</v>
      </c>
      <c r="AZ4" s="78" t="s">
        <v>40</v>
      </c>
      <c r="BA4" s="79" t="s">
        <v>41</v>
      </c>
      <c r="BB4" s="78" t="s">
        <v>42</v>
      </c>
      <c r="BC4" s="78" t="s">
        <v>43</v>
      </c>
      <c r="BD4" s="80" t="s">
        <v>44</v>
      </c>
      <c r="BE4" s="80" t="s">
        <v>45</v>
      </c>
      <c r="BF4" s="68"/>
      <c r="BG4" s="77" t="s">
        <v>46</v>
      </c>
      <c r="BH4" s="398" t="s">
        <v>348</v>
      </c>
      <c r="BI4" s="366"/>
      <c r="BJ4" s="81"/>
      <c r="BK4" s="81"/>
      <c r="BL4" s="81"/>
      <c r="BM4" s="81"/>
      <c r="BN4" s="81"/>
      <c r="BO4" s="81"/>
      <c r="BP4" s="81"/>
    </row>
    <row r="5" spans="1:68" ht="15" hidden="1" x14ac:dyDescent="0.25">
      <c r="A5" s="83">
        <v>2</v>
      </c>
      <c r="B5" s="83"/>
      <c r="D5" s="84">
        <v>42495</v>
      </c>
      <c r="E5" s="85">
        <v>1</v>
      </c>
      <c r="F5" s="86">
        <v>1</v>
      </c>
      <c r="G5" s="87">
        <f>IF(F5=1,1,0)</f>
        <v>1</v>
      </c>
      <c r="H5" s="88">
        <v>1</v>
      </c>
      <c r="I5" s="89">
        <v>1</v>
      </c>
      <c r="J5" s="90"/>
      <c r="K5" s="90"/>
      <c r="L5" s="90"/>
      <c r="M5" s="91">
        <f t="shared" ref="M5:M68" si="0">MAX(H5:L5)</f>
        <v>1</v>
      </c>
      <c r="N5" s="92">
        <v>42503</v>
      </c>
      <c r="O5" s="93"/>
      <c r="P5" s="93"/>
      <c r="Q5" s="93"/>
      <c r="R5" s="93"/>
      <c r="S5" s="94">
        <v>42498</v>
      </c>
      <c r="T5" s="95">
        <f>IF(ISBLANK(S5),"NA",S5)</f>
        <v>42498</v>
      </c>
      <c r="U5" s="95" t="s">
        <v>47</v>
      </c>
      <c r="V5" s="96"/>
      <c r="W5" s="97" t="s">
        <v>48</v>
      </c>
      <c r="X5" s="98"/>
      <c r="Y5" s="98"/>
      <c r="Z5" s="98"/>
      <c r="AA5" s="99" t="s">
        <v>49</v>
      </c>
      <c r="AB5" s="100" t="s">
        <v>50</v>
      </c>
      <c r="AC5" s="101"/>
      <c r="AD5" s="101"/>
      <c r="AE5" s="101"/>
      <c r="AF5" s="102"/>
      <c r="AG5" s="102">
        <v>13</v>
      </c>
      <c r="AH5" s="103">
        <f>IF(F5=1,MAX(AF5:AG5),"NA")</f>
        <v>13</v>
      </c>
      <c r="AI5" s="103" t="s">
        <v>47</v>
      </c>
      <c r="AJ5" s="103">
        <f>(8-COUNTBLANK(AM5:AT5))/2</f>
        <v>1</v>
      </c>
      <c r="AK5" s="103"/>
      <c r="AL5" s="103" t="b">
        <f>AJ5=M5</f>
        <v>1</v>
      </c>
      <c r="AM5" s="104">
        <v>28</v>
      </c>
      <c r="AN5" s="105">
        <f t="shared" ref="AN5:AN68" si="1">IF(ISBLANK(AM5)=TRUE,"",0.0057*AM5*10+0.8202)</f>
        <v>2.4161999999999999</v>
      </c>
      <c r="AO5" s="106"/>
      <c r="AP5" s="105" t="str">
        <f>IF(ISBLANK(AO5)=TRUE,"",0.0057*AO5*10+0.8202)</f>
        <v/>
      </c>
      <c r="AQ5" s="106"/>
      <c r="AR5" s="105" t="str">
        <f>IF(ISBLANK(AQ5)=TRUE,"",0.0057*AQ5*10+0.8202)</f>
        <v/>
      </c>
      <c r="AS5" s="106"/>
      <c r="AT5" s="105" t="str">
        <f>IF(ISBLANK(AS5)=TRUE,"",0.0057*AS5*10+0.8202)</f>
        <v/>
      </c>
      <c r="AU5" s="107">
        <f>IF(COUNTBLANK(AM5:AT5)=8,"NA",(AVERAGE(AN5,AP5,AR5,AT5)^2*PI()*AVERAGE(AM5,AO5,AQ5,AS5)*AJ5)/4)</f>
        <v>128.3848188629745</v>
      </c>
      <c r="AV5" s="107" t="str">
        <f>IF(AL5=TRUE,"ok","")</f>
        <v>ok</v>
      </c>
      <c r="AW5" s="107"/>
      <c r="AX5" s="108">
        <v>0</v>
      </c>
      <c r="AY5" s="109">
        <f>'[1]2016_match_seeds'!D2</f>
        <v>0</v>
      </c>
      <c r="AZ5" s="110" t="b">
        <f>AX5=AY5</f>
        <v>1</v>
      </c>
      <c r="BA5" s="111"/>
      <c r="BB5" s="110">
        <f>'[1]2016_match_seeds'!E2</f>
        <v>0</v>
      </c>
      <c r="BC5" s="110">
        <f>'[1]2016_match_seeds'!F2</f>
        <v>0</v>
      </c>
      <c r="BF5" s="111">
        <v>1</v>
      </c>
      <c r="BG5" s="112">
        <f>13/13</f>
        <v>1</v>
      </c>
      <c r="BH5" s="112"/>
      <c r="BI5" s="113" t="s">
        <v>51</v>
      </c>
    </row>
    <row r="6" spans="1:68" ht="15" x14ac:dyDescent="0.25">
      <c r="A6" s="83">
        <v>3</v>
      </c>
      <c r="B6" s="83"/>
      <c r="D6" s="84">
        <v>42495</v>
      </c>
      <c r="E6" s="85">
        <v>1</v>
      </c>
      <c r="F6" s="86">
        <v>1</v>
      </c>
      <c r="G6" s="87">
        <f t="shared" ref="G6:G69" si="2">IF(F6=1,1,0)</f>
        <v>1</v>
      </c>
      <c r="H6" s="88">
        <v>2</v>
      </c>
      <c r="I6" s="89">
        <v>2</v>
      </c>
      <c r="J6" s="90"/>
      <c r="K6" s="90"/>
      <c r="L6" s="90"/>
      <c r="M6" s="91">
        <f t="shared" si="0"/>
        <v>2</v>
      </c>
      <c r="N6" s="92">
        <v>42501</v>
      </c>
      <c r="O6" s="93"/>
      <c r="P6" s="93"/>
      <c r="Q6" s="93"/>
      <c r="R6" s="93"/>
      <c r="S6" s="94">
        <v>42500</v>
      </c>
      <c r="T6" s="95">
        <f>IF(ISBLANK(S6),"NA",S6)</f>
        <v>42500</v>
      </c>
      <c r="U6" s="95" t="s">
        <v>47</v>
      </c>
      <c r="V6" s="96"/>
      <c r="W6" s="97" t="s">
        <v>52</v>
      </c>
      <c r="X6" s="97" t="s">
        <v>53</v>
      </c>
      <c r="Y6" s="97" t="s">
        <v>54</v>
      </c>
      <c r="Z6" s="97" t="s">
        <v>55</v>
      </c>
      <c r="AA6" s="99" t="s">
        <v>56</v>
      </c>
      <c r="AB6" s="100" t="s">
        <v>55</v>
      </c>
      <c r="AC6" s="100" t="s">
        <v>55</v>
      </c>
      <c r="AD6" s="100" t="s">
        <v>55</v>
      </c>
      <c r="AE6" s="101"/>
      <c r="AF6" s="114">
        <v>18</v>
      </c>
      <c r="AG6" s="102"/>
      <c r="AH6" s="103">
        <f t="shared" ref="AH6:AH69" si="3">IF(F6=1,MAX(AF6:AG6),"NA")</f>
        <v>18</v>
      </c>
      <c r="AI6" s="103" t="s">
        <v>47</v>
      </c>
      <c r="AJ6" s="103">
        <f t="shared" ref="AJ6:AJ69" si="4">(8-COUNTBLANK(AM6:AT6))/2</f>
        <v>2</v>
      </c>
      <c r="AK6" s="103"/>
      <c r="AL6" s="103" t="b">
        <f t="shared" ref="AL6:AL69" si="5">AJ6=M6</f>
        <v>1</v>
      </c>
      <c r="AM6" s="104">
        <v>23</v>
      </c>
      <c r="AN6" s="105">
        <f t="shared" si="1"/>
        <v>2.1311999999999998</v>
      </c>
      <c r="AO6" s="115">
        <v>23</v>
      </c>
      <c r="AP6" s="105">
        <f t="shared" ref="AP6:AP69" si="6">IF(ISBLANK(AO6)=TRUE,"",0.0057*AO6*10+0.8202)</f>
        <v>2.1311999999999998</v>
      </c>
      <c r="AQ6" s="115"/>
      <c r="AR6" s="105" t="str">
        <f t="shared" ref="AR6:AR69" si="7">IF(ISBLANK(AQ6)=TRUE,"",0.0057*AQ6*10+0.8202)</f>
        <v/>
      </c>
      <c r="AS6" s="115"/>
      <c r="AT6" s="105" t="str">
        <f t="shared" ref="AT6:AT69" si="8">IF(ISBLANK(AS6)=TRUE,"",0.0057*AS6*10+0.8202)</f>
        <v/>
      </c>
      <c r="AU6" s="107">
        <f>IF(COUNTBLANK(AM6:AT6)=8,"NA",(AVERAGE(AN6,AP6,AR6,AT6)^2*PI()*AVERAGE(AM6,AO6,AQ6,AS6)*AJ6)/4)</f>
        <v>164.09529463951617</v>
      </c>
      <c r="AV6" s="107" t="str">
        <f t="shared" ref="AV6:AV68" si="9">IF(AL6=TRUE,"ok","")</f>
        <v>ok</v>
      </c>
      <c r="AW6" s="107"/>
      <c r="AX6" s="108">
        <v>1</v>
      </c>
      <c r="AY6" s="109">
        <f>'[1]2016_match_seeds'!D3</f>
        <v>1</v>
      </c>
      <c r="AZ6" s="110" t="b">
        <f t="shared" ref="AZ6:AZ69" si="10">AX6=AY6</f>
        <v>1</v>
      </c>
      <c r="BA6" s="111"/>
      <c r="BB6" s="110">
        <f>'[1]2016_match_seeds'!E3</f>
        <v>7</v>
      </c>
      <c r="BC6" s="110">
        <f>'[1]2016_match_seeds'!F3</f>
        <v>0</v>
      </c>
      <c r="BF6" s="111"/>
      <c r="BG6" s="112">
        <f>9/18</f>
        <v>0.5</v>
      </c>
      <c r="BH6" s="399" t="s">
        <v>349</v>
      </c>
      <c r="BI6" s="113" t="s">
        <v>57</v>
      </c>
    </row>
    <row r="7" spans="1:68" ht="15" hidden="1" x14ac:dyDescent="0.25">
      <c r="A7" s="83">
        <v>4</v>
      </c>
      <c r="B7" s="83"/>
      <c r="D7" s="84">
        <v>42495</v>
      </c>
      <c r="E7" s="116"/>
      <c r="F7" s="86"/>
      <c r="G7" s="87">
        <f t="shared" si="2"/>
        <v>0</v>
      </c>
      <c r="H7" s="88"/>
      <c r="I7" s="111"/>
      <c r="J7" s="90"/>
      <c r="K7" s="90"/>
      <c r="L7" s="90"/>
      <c r="M7" s="91">
        <f t="shared" si="0"/>
        <v>0</v>
      </c>
      <c r="N7" s="117"/>
      <c r="O7" s="93"/>
      <c r="P7" s="93"/>
      <c r="Q7" s="93"/>
      <c r="R7" s="93"/>
      <c r="S7" s="94"/>
      <c r="T7" s="95" t="str">
        <f>IF(ISBLANK(S7),"NA",S7)</f>
        <v>NA</v>
      </c>
      <c r="U7" s="95" t="s">
        <v>58</v>
      </c>
      <c r="V7" s="96"/>
      <c r="W7" s="98"/>
      <c r="X7" s="98"/>
      <c r="Y7" s="98"/>
      <c r="Z7" s="98"/>
      <c r="AA7" s="118"/>
      <c r="AB7" s="101"/>
      <c r="AC7" s="101"/>
      <c r="AE7" s="101"/>
      <c r="AF7" s="102"/>
      <c r="AG7" s="102"/>
      <c r="AH7" s="103" t="str">
        <f t="shared" si="3"/>
        <v>NA</v>
      </c>
      <c r="AI7" s="103" t="s">
        <v>58</v>
      </c>
      <c r="AJ7" s="103">
        <f t="shared" si="4"/>
        <v>0</v>
      </c>
      <c r="AK7" s="103"/>
      <c r="AL7" s="103" t="b">
        <f t="shared" si="5"/>
        <v>1</v>
      </c>
      <c r="AM7" s="88"/>
      <c r="AN7" s="105" t="str">
        <f t="shared" si="1"/>
        <v/>
      </c>
      <c r="AO7" s="120"/>
      <c r="AP7" s="105" t="str">
        <f t="shared" si="6"/>
        <v/>
      </c>
      <c r="AQ7" s="120"/>
      <c r="AR7" s="105" t="str">
        <f t="shared" si="7"/>
        <v/>
      </c>
      <c r="AS7" s="120"/>
      <c r="AT7" s="105" t="str">
        <f t="shared" si="8"/>
        <v/>
      </c>
      <c r="AU7" s="107" t="str">
        <f t="shared" ref="AU7:AU70" si="11">IF(COUNTBLANK(AM7:AT7)=8,"NA",(AVERAGE(AN7,AP7,AR7,AT7)^2*PI()*AVERAGE(AM7,AO7,AQ7,AS7)*AJ7)/4)</f>
        <v>NA</v>
      </c>
      <c r="AV7" s="107" t="s">
        <v>58</v>
      </c>
      <c r="AW7" s="107"/>
      <c r="AY7" s="109">
        <f>'[1]2016_match_seeds'!D4</f>
        <v>0</v>
      </c>
      <c r="AZ7" s="110" t="b">
        <f t="shared" si="10"/>
        <v>1</v>
      </c>
      <c r="BA7" s="111"/>
      <c r="BB7" s="110">
        <f>'[1]2016_match_seeds'!E4</f>
        <v>0</v>
      </c>
      <c r="BC7" s="110">
        <f>'[1]2016_match_seeds'!F4</f>
        <v>0</v>
      </c>
      <c r="BF7" s="111"/>
      <c r="BG7" s="112" t="s">
        <v>58</v>
      </c>
      <c r="BH7" s="112"/>
      <c r="BI7" s="121"/>
    </row>
    <row r="8" spans="1:68" ht="15" hidden="1" x14ac:dyDescent="0.25">
      <c r="A8" s="83">
        <v>6</v>
      </c>
      <c r="B8" s="83"/>
      <c r="D8" s="84">
        <v>42495</v>
      </c>
      <c r="E8" s="86"/>
      <c r="F8" s="86">
        <v>0</v>
      </c>
      <c r="G8" s="87">
        <f t="shared" si="2"/>
        <v>0</v>
      </c>
      <c r="H8" s="88"/>
      <c r="I8" s="111"/>
      <c r="J8" s="90"/>
      <c r="K8" s="90"/>
      <c r="L8" s="90"/>
      <c r="M8" s="91">
        <f t="shared" si="0"/>
        <v>0</v>
      </c>
      <c r="N8" s="117"/>
      <c r="O8" s="93"/>
      <c r="P8" s="93"/>
      <c r="Q8" s="93"/>
      <c r="R8" s="93"/>
      <c r="S8" s="94"/>
      <c r="T8" s="95" t="str">
        <f>IF(ISBLANK(S8),"NA",S8)</f>
        <v>NA</v>
      </c>
      <c r="U8" s="95" t="s">
        <v>58</v>
      </c>
      <c r="V8" s="96"/>
      <c r="W8" s="98"/>
      <c r="X8" s="98"/>
      <c r="Y8" s="98"/>
      <c r="Z8" s="98"/>
      <c r="AA8" s="118"/>
      <c r="AB8" s="101"/>
      <c r="AC8" s="101"/>
      <c r="AD8" s="101"/>
      <c r="AE8" s="101"/>
      <c r="AF8" s="102"/>
      <c r="AG8" s="102"/>
      <c r="AH8" s="103" t="str">
        <f t="shared" si="3"/>
        <v>NA</v>
      </c>
      <c r="AI8" s="103" t="s">
        <v>58</v>
      </c>
      <c r="AJ8" s="103">
        <f t="shared" si="4"/>
        <v>0</v>
      </c>
      <c r="AK8" s="103"/>
      <c r="AL8" s="103" t="b">
        <f t="shared" si="5"/>
        <v>1</v>
      </c>
      <c r="AM8" s="88"/>
      <c r="AN8" s="105" t="str">
        <f t="shared" si="1"/>
        <v/>
      </c>
      <c r="AO8" s="120"/>
      <c r="AP8" s="105" t="str">
        <f t="shared" si="6"/>
        <v/>
      </c>
      <c r="AQ8" s="120"/>
      <c r="AR8" s="105" t="str">
        <f t="shared" si="7"/>
        <v/>
      </c>
      <c r="AS8" s="120"/>
      <c r="AT8" s="105" t="str">
        <f t="shared" si="8"/>
        <v/>
      </c>
      <c r="AU8" s="107" t="str">
        <f t="shared" si="11"/>
        <v>NA</v>
      </c>
      <c r="AV8" s="107" t="s">
        <v>58</v>
      </c>
      <c r="AW8" s="107"/>
      <c r="AY8" s="109">
        <f>'[1]2016_match_seeds'!D5</f>
        <v>0</v>
      </c>
      <c r="AZ8" s="110" t="b">
        <f t="shared" si="10"/>
        <v>1</v>
      </c>
      <c r="BA8" s="111"/>
      <c r="BB8" s="110">
        <f>'[1]2016_match_seeds'!E5</f>
        <v>0</v>
      </c>
      <c r="BC8" s="110">
        <f>'[1]2016_match_seeds'!F5</f>
        <v>0</v>
      </c>
      <c r="BF8" s="111"/>
      <c r="BG8" s="112" t="s">
        <v>58</v>
      </c>
      <c r="BH8" s="112"/>
      <c r="BI8" s="121"/>
    </row>
    <row r="9" spans="1:68" ht="13.9" hidden="1" customHeight="1" x14ac:dyDescent="0.25">
      <c r="A9" s="83">
        <v>7</v>
      </c>
      <c r="B9" s="83"/>
      <c r="D9" s="84">
        <v>42495</v>
      </c>
      <c r="E9" s="85">
        <v>1</v>
      </c>
      <c r="F9" s="86">
        <v>1</v>
      </c>
      <c r="G9" s="87">
        <f t="shared" si="2"/>
        <v>1</v>
      </c>
      <c r="H9" s="122">
        <v>1</v>
      </c>
      <c r="I9" s="111">
        <v>2</v>
      </c>
      <c r="J9" s="90"/>
      <c r="K9" s="90"/>
      <c r="L9" s="90"/>
      <c r="M9" s="91">
        <f t="shared" si="0"/>
        <v>2</v>
      </c>
      <c r="N9" s="92">
        <v>42507</v>
      </c>
      <c r="O9" s="93">
        <v>42506</v>
      </c>
      <c r="P9" s="93">
        <v>42507</v>
      </c>
      <c r="Q9" s="93"/>
      <c r="R9" s="93"/>
      <c r="S9" s="94"/>
      <c r="T9" s="95">
        <f>P9</f>
        <v>42507</v>
      </c>
      <c r="U9" s="95" t="s">
        <v>47</v>
      </c>
      <c r="V9" s="96"/>
      <c r="W9" s="98">
        <v>0</v>
      </c>
      <c r="X9" s="98">
        <v>0</v>
      </c>
      <c r="Y9" s="98">
        <v>1</v>
      </c>
      <c r="Z9" s="98"/>
      <c r="AA9" s="118">
        <v>3</v>
      </c>
      <c r="AB9" s="101">
        <v>1</v>
      </c>
      <c r="AC9" s="101">
        <v>1</v>
      </c>
      <c r="AD9" s="101"/>
      <c r="AE9" s="101"/>
      <c r="AF9" s="102">
        <v>1</v>
      </c>
      <c r="AG9" s="102"/>
      <c r="AH9" s="103">
        <f t="shared" si="3"/>
        <v>1</v>
      </c>
      <c r="AI9" s="103" t="s">
        <v>47</v>
      </c>
      <c r="AJ9" s="103">
        <f t="shared" si="4"/>
        <v>2</v>
      </c>
      <c r="AK9" s="103"/>
      <c r="AL9" s="103" t="b">
        <f t="shared" si="5"/>
        <v>1</v>
      </c>
      <c r="AM9" s="122">
        <v>29</v>
      </c>
      <c r="AN9" s="105">
        <f t="shared" si="1"/>
        <v>2.4732000000000003</v>
      </c>
      <c r="AO9" s="109">
        <v>29</v>
      </c>
      <c r="AP9" s="105">
        <f t="shared" si="6"/>
        <v>2.4732000000000003</v>
      </c>
      <c r="AQ9" s="109"/>
      <c r="AR9" s="105" t="str">
        <f t="shared" si="7"/>
        <v/>
      </c>
      <c r="AS9" s="109"/>
      <c r="AT9" s="105" t="str">
        <f t="shared" si="8"/>
        <v/>
      </c>
      <c r="AU9" s="107">
        <f t="shared" si="11"/>
        <v>278.63543775950905</v>
      </c>
      <c r="AV9" s="107" t="str">
        <f t="shared" si="9"/>
        <v>ok</v>
      </c>
      <c r="AW9" s="107"/>
      <c r="AY9" s="109">
        <f>'[1]2016_match_seeds'!D6</f>
        <v>0</v>
      </c>
      <c r="AZ9" s="110" t="b">
        <f t="shared" si="10"/>
        <v>1</v>
      </c>
      <c r="BA9" s="111"/>
      <c r="BB9" s="110">
        <f>'[1]2016_match_seeds'!E6</f>
        <v>0</v>
      </c>
      <c r="BC9" s="110">
        <f>'[1]2016_match_seeds'!F6</f>
        <v>0</v>
      </c>
      <c r="BF9" s="111"/>
      <c r="BG9" s="112">
        <v>0</v>
      </c>
      <c r="BH9" s="112"/>
      <c r="BI9" s="121" t="s">
        <v>59</v>
      </c>
    </row>
    <row r="10" spans="1:68" ht="15" hidden="1" x14ac:dyDescent="0.25">
      <c r="A10" s="83">
        <v>8</v>
      </c>
      <c r="B10" s="83"/>
      <c r="D10" s="84">
        <v>42495</v>
      </c>
      <c r="E10" s="85">
        <v>1</v>
      </c>
      <c r="F10" s="86">
        <v>1</v>
      </c>
      <c r="G10" s="87">
        <f t="shared" si="2"/>
        <v>1</v>
      </c>
      <c r="H10" s="122">
        <v>2</v>
      </c>
      <c r="I10" s="111">
        <v>2</v>
      </c>
      <c r="J10" s="90"/>
      <c r="K10" s="90"/>
      <c r="L10" s="90"/>
      <c r="M10" s="91">
        <f t="shared" si="0"/>
        <v>2</v>
      </c>
      <c r="N10" s="92">
        <v>42505</v>
      </c>
      <c r="O10" s="93">
        <v>42505</v>
      </c>
      <c r="P10" s="93"/>
      <c r="Q10" s="93"/>
      <c r="R10" s="93"/>
      <c r="S10" s="94">
        <v>42504</v>
      </c>
      <c r="T10" s="95">
        <f t="shared" ref="T10:T18" si="12">IF(ISBLANK(S10),"NA",S10)</f>
        <v>42504</v>
      </c>
      <c r="U10" s="95" t="s">
        <v>47</v>
      </c>
      <c r="V10" s="96"/>
      <c r="W10" s="98">
        <v>0</v>
      </c>
      <c r="X10" s="98">
        <v>2</v>
      </c>
      <c r="Y10" s="98">
        <v>5</v>
      </c>
      <c r="Z10" s="98">
        <v>6</v>
      </c>
      <c r="AA10" s="118">
        <v>10</v>
      </c>
      <c r="AB10" s="101">
        <v>6</v>
      </c>
      <c r="AC10" s="101">
        <v>6</v>
      </c>
      <c r="AD10" s="119">
        <v>6</v>
      </c>
      <c r="AE10" s="101"/>
      <c r="AF10" s="102">
        <v>6</v>
      </c>
      <c r="AG10" s="102"/>
      <c r="AH10" s="123">
        <f t="shared" si="3"/>
        <v>6</v>
      </c>
      <c r="AI10" s="103" t="s">
        <v>47</v>
      </c>
      <c r="AJ10" s="103">
        <f t="shared" si="4"/>
        <v>2</v>
      </c>
      <c r="AK10" s="103"/>
      <c r="AL10" s="103" t="b">
        <f t="shared" si="5"/>
        <v>1</v>
      </c>
      <c r="AM10" s="122">
        <v>21</v>
      </c>
      <c r="AN10" s="105">
        <f t="shared" si="1"/>
        <v>2.0171999999999999</v>
      </c>
      <c r="AO10" s="109">
        <v>21</v>
      </c>
      <c r="AP10" s="105">
        <f t="shared" si="6"/>
        <v>2.0171999999999999</v>
      </c>
      <c r="AQ10" s="109"/>
      <c r="AR10" s="105" t="str">
        <f t="shared" si="7"/>
        <v/>
      </c>
      <c r="AS10" s="109"/>
      <c r="AT10" s="105" t="str">
        <f t="shared" si="8"/>
        <v/>
      </c>
      <c r="AU10" s="107">
        <f t="shared" si="11"/>
        <v>134.22613677581626</v>
      </c>
      <c r="AV10" s="107" t="str">
        <f t="shared" si="9"/>
        <v>ok</v>
      </c>
      <c r="AW10" s="107"/>
      <c r="AY10" s="109">
        <f>'[1]2016_match_seeds'!D7</f>
        <v>0</v>
      </c>
      <c r="AZ10" s="110" t="b">
        <f t="shared" si="10"/>
        <v>1</v>
      </c>
      <c r="BA10" s="111"/>
      <c r="BB10" s="110">
        <f>'[1]2016_match_seeds'!E7</f>
        <v>0</v>
      </c>
      <c r="BC10" s="110">
        <f>'[1]2016_match_seeds'!F7</f>
        <v>0</v>
      </c>
      <c r="BF10" s="111"/>
      <c r="BG10" s="112">
        <v>0</v>
      </c>
      <c r="BH10" s="112"/>
      <c r="BI10" s="121"/>
    </row>
    <row r="11" spans="1:68" ht="15.75" hidden="1" thickBot="1" x14ac:dyDescent="0.3">
      <c r="A11" s="83">
        <v>9</v>
      </c>
      <c r="B11" s="83"/>
      <c r="D11" s="84">
        <v>42495</v>
      </c>
      <c r="E11" s="85">
        <v>1</v>
      </c>
      <c r="F11" s="86">
        <v>1</v>
      </c>
      <c r="G11" s="87">
        <f t="shared" si="2"/>
        <v>1</v>
      </c>
      <c r="H11" s="122">
        <v>3</v>
      </c>
      <c r="I11" s="111">
        <v>3</v>
      </c>
      <c r="J11" s="90"/>
      <c r="K11" s="90"/>
      <c r="L11" s="90"/>
      <c r="M11" s="91">
        <f t="shared" si="0"/>
        <v>3</v>
      </c>
      <c r="N11" s="92">
        <v>42503</v>
      </c>
      <c r="O11" s="93"/>
      <c r="P11" s="93"/>
      <c r="Q11" s="93"/>
      <c r="R11" s="93"/>
      <c r="S11" s="94">
        <v>42500</v>
      </c>
      <c r="T11" s="95">
        <f t="shared" si="12"/>
        <v>42500</v>
      </c>
      <c r="U11" s="95" t="s">
        <v>47</v>
      </c>
      <c r="V11" s="96"/>
      <c r="W11" s="98">
        <v>2</v>
      </c>
      <c r="X11" s="98">
        <v>6</v>
      </c>
      <c r="Y11" s="98">
        <v>6</v>
      </c>
      <c r="Z11" s="98"/>
      <c r="AA11" s="118">
        <v>12</v>
      </c>
      <c r="AB11" s="101">
        <v>6</v>
      </c>
      <c r="AC11" s="101">
        <v>6</v>
      </c>
      <c r="AD11" s="101"/>
      <c r="AE11" s="101"/>
      <c r="AF11" s="102"/>
      <c r="AG11" s="102"/>
      <c r="AH11" s="124">
        <v>6</v>
      </c>
      <c r="AI11" s="125" t="s">
        <v>47</v>
      </c>
      <c r="AJ11" s="103">
        <f t="shared" si="4"/>
        <v>3</v>
      </c>
      <c r="AK11" s="103"/>
      <c r="AL11" s="103" t="b">
        <f t="shared" si="5"/>
        <v>1</v>
      </c>
      <c r="AM11" s="122">
        <v>20</v>
      </c>
      <c r="AN11" s="105">
        <f t="shared" si="1"/>
        <v>1.9602000000000002</v>
      </c>
      <c r="AO11" s="109">
        <v>20</v>
      </c>
      <c r="AP11" s="105">
        <f t="shared" si="6"/>
        <v>1.9602000000000002</v>
      </c>
      <c r="AQ11" s="109">
        <v>20</v>
      </c>
      <c r="AR11" s="105">
        <f t="shared" si="7"/>
        <v>1.9602000000000002</v>
      </c>
      <c r="AS11" s="109"/>
      <c r="AT11" s="105" t="str">
        <f t="shared" si="8"/>
        <v/>
      </c>
      <c r="AU11" s="107">
        <f t="shared" si="11"/>
        <v>181.06808208502008</v>
      </c>
      <c r="AV11" s="107" t="str">
        <f t="shared" si="9"/>
        <v>ok</v>
      </c>
      <c r="AW11" s="107"/>
      <c r="AX11" s="108">
        <v>6</v>
      </c>
      <c r="AY11" s="109">
        <f>'[1]2016_match_seeds'!D8</f>
        <v>6</v>
      </c>
      <c r="AZ11" s="110" t="b">
        <f t="shared" si="10"/>
        <v>1</v>
      </c>
      <c r="BA11" s="111"/>
      <c r="BB11" s="110">
        <f>'[1]2016_match_seeds'!E8</f>
        <v>36</v>
      </c>
      <c r="BC11" s="110">
        <f>'[1]2016_match_seeds'!F8</f>
        <v>12</v>
      </c>
      <c r="BF11" s="111"/>
      <c r="BG11" s="112">
        <v>0</v>
      </c>
      <c r="BH11" s="112"/>
      <c r="BI11" s="121"/>
    </row>
    <row r="12" spans="1:68" ht="15" hidden="1" x14ac:dyDescent="0.25">
      <c r="A12" s="83">
        <v>10</v>
      </c>
      <c r="B12" s="83"/>
      <c r="D12" s="84">
        <v>42495</v>
      </c>
      <c r="E12" s="85">
        <v>1</v>
      </c>
      <c r="F12" s="86">
        <v>1</v>
      </c>
      <c r="G12" s="87">
        <f t="shared" si="2"/>
        <v>1</v>
      </c>
      <c r="H12" s="122">
        <v>3</v>
      </c>
      <c r="I12" s="111">
        <v>3</v>
      </c>
      <c r="J12" s="90"/>
      <c r="K12" s="90"/>
      <c r="L12" s="90"/>
      <c r="M12" s="91">
        <f t="shared" si="0"/>
        <v>3</v>
      </c>
      <c r="N12" s="92">
        <v>42499</v>
      </c>
      <c r="O12" s="93"/>
      <c r="P12" s="93"/>
      <c r="Q12" s="93"/>
      <c r="R12" s="93"/>
      <c r="S12" s="94">
        <v>42498</v>
      </c>
      <c r="T12" s="95">
        <f t="shared" si="12"/>
        <v>42498</v>
      </c>
      <c r="U12" s="95" t="s">
        <v>47</v>
      </c>
      <c r="V12" s="96"/>
      <c r="W12" s="98">
        <v>5</v>
      </c>
      <c r="X12" s="98">
        <v>29</v>
      </c>
      <c r="Y12" s="98">
        <v>44</v>
      </c>
      <c r="Z12" s="98">
        <v>50</v>
      </c>
      <c r="AA12" s="118">
        <v>36</v>
      </c>
      <c r="AB12" s="101">
        <v>46</v>
      </c>
      <c r="AC12" s="101">
        <v>52</v>
      </c>
      <c r="AD12" s="101">
        <v>52</v>
      </c>
      <c r="AE12" s="101">
        <v>52</v>
      </c>
      <c r="AF12" s="102">
        <v>52</v>
      </c>
      <c r="AG12" s="102"/>
      <c r="AH12" s="123">
        <f t="shared" si="3"/>
        <v>52</v>
      </c>
      <c r="AI12" s="103" t="s">
        <v>47</v>
      </c>
      <c r="AJ12" s="103">
        <f t="shared" si="4"/>
        <v>3</v>
      </c>
      <c r="AK12" s="103"/>
      <c r="AL12" s="103" t="b">
        <f t="shared" si="5"/>
        <v>1</v>
      </c>
      <c r="AM12" s="122">
        <v>29</v>
      </c>
      <c r="AN12" s="105">
        <f t="shared" si="1"/>
        <v>2.4732000000000003</v>
      </c>
      <c r="AO12" s="109">
        <v>29</v>
      </c>
      <c r="AP12" s="105">
        <f t="shared" si="6"/>
        <v>2.4732000000000003</v>
      </c>
      <c r="AQ12" s="109">
        <v>20</v>
      </c>
      <c r="AR12" s="105">
        <f t="shared" si="7"/>
        <v>1.9602000000000002</v>
      </c>
      <c r="AS12" s="109"/>
      <c r="AT12" s="105" t="str">
        <f t="shared" si="8"/>
        <v/>
      </c>
      <c r="AU12" s="107">
        <f t="shared" si="11"/>
        <v>324.69124857882929</v>
      </c>
      <c r="AV12" s="107" t="str">
        <f t="shared" si="9"/>
        <v>ok</v>
      </c>
      <c r="AW12" s="107"/>
      <c r="AX12" s="108">
        <v>14</v>
      </c>
      <c r="AY12" s="109">
        <f>'[1]2016_match_seeds'!D9</f>
        <v>14</v>
      </c>
      <c r="AZ12" s="110" t="b">
        <f t="shared" si="10"/>
        <v>1</v>
      </c>
      <c r="BA12" s="111"/>
      <c r="BB12" s="110">
        <f>'[1]2016_match_seeds'!E9</f>
        <v>55</v>
      </c>
      <c r="BC12" s="110">
        <f>'[1]2016_match_seeds'!F9</f>
        <v>26</v>
      </c>
      <c r="BF12" s="111"/>
      <c r="BG12" s="112">
        <v>0</v>
      </c>
      <c r="BH12" s="112"/>
      <c r="BI12" s="121"/>
    </row>
    <row r="13" spans="1:68" ht="15" hidden="1" x14ac:dyDescent="0.25">
      <c r="A13" s="126">
        <v>11</v>
      </c>
      <c r="B13" s="126"/>
      <c r="C13" s="90"/>
      <c r="D13" s="84">
        <v>42495</v>
      </c>
      <c r="E13" s="127"/>
      <c r="F13" s="111"/>
      <c r="G13" s="87">
        <f t="shared" si="2"/>
        <v>0</v>
      </c>
      <c r="H13" s="88"/>
      <c r="I13" s="111"/>
      <c r="J13" s="90"/>
      <c r="K13" s="90"/>
      <c r="L13" s="90"/>
      <c r="M13" s="91">
        <f t="shared" si="0"/>
        <v>0</v>
      </c>
      <c r="N13" s="117"/>
      <c r="O13" s="128"/>
      <c r="P13" s="128"/>
      <c r="Q13" s="128"/>
      <c r="R13" s="128"/>
      <c r="S13" s="94"/>
      <c r="T13" s="95" t="str">
        <f t="shared" si="12"/>
        <v>NA</v>
      </c>
      <c r="U13" s="95" t="s">
        <v>58</v>
      </c>
      <c r="V13" s="96"/>
      <c r="W13" s="98"/>
      <c r="X13" s="98"/>
      <c r="Y13" s="98"/>
      <c r="Z13" s="98"/>
      <c r="AA13" s="118"/>
      <c r="AB13" s="101"/>
      <c r="AC13" s="101"/>
      <c r="AD13" s="101"/>
      <c r="AE13" s="101"/>
      <c r="AF13" s="102"/>
      <c r="AG13" s="102"/>
      <c r="AH13" s="103" t="str">
        <f t="shared" si="3"/>
        <v>NA</v>
      </c>
      <c r="AI13" s="103" t="s">
        <v>58</v>
      </c>
      <c r="AJ13" s="103">
        <f t="shared" si="4"/>
        <v>0</v>
      </c>
      <c r="AK13" s="103"/>
      <c r="AL13" s="103" t="b">
        <f t="shared" si="5"/>
        <v>1</v>
      </c>
      <c r="AM13" s="88"/>
      <c r="AN13" s="105" t="str">
        <f t="shared" si="1"/>
        <v/>
      </c>
      <c r="AO13" s="120"/>
      <c r="AP13" s="105" t="str">
        <f t="shared" si="6"/>
        <v/>
      </c>
      <c r="AQ13" s="120"/>
      <c r="AR13" s="105" t="str">
        <f t="shared" si="7"/>
        <v/>
      </c>
      <c r="AS13" s="120"/>
      <c r="AT13" s="105" t="str">
        <f t="shared" si="8"/>
        <v/>
      </c>
      <c r="AU13" s="107" t="str">
        <f t="shared" si="11"/>
        <v>NA</v>
      </c>
      <c r="AV13" s="107" t="s">
        <v>58</v>
      </c>
      <c r="AW13" s="107"/>
      <c r="AY13" s="109">
        <f>'[1]2016_match_seeds'!D10</f>
        <v>0</v>
      </c>
      <c r="AZ13" s="110" t="b">
        <f t="shared" si="10"/>
        <v>1</v>
      </c>
      <c r="BA13" s="111"/>
      <c r="BB13" s="110">
        <f>'[1]2016_match_seeds'!E10</f>
        <v>0</v>
      </c>
      <c r="BC13" s="110">
        <f>'[1]2016_match_seeds'!F10</f>
        <v>0</v>
      </c>
      <c r="BF13" s="111"/>
      <c r="BG13" s="112" t="s">
        <v>58</v>
      </c>
      <c r="BH13" s="112"/>
      <c r="BI13" s="121"/>
      <c r="BJ13" s="129"/>
      <c r="BK13" s="129"/>
      <c r="BL13" s="129"/>
      <c r="BM13" s="129"/>
      <c r="BN13" s="129"/>
    </row>
    <row r="14" spans="1:68" ht="15" hidden="1" x14ac:dyDescent="0.25">
      <c r="A14" s="126">
        <v>12</v>
      </c>
      <c r="B14" s="126"/>
      <c r="C14" s="90"/>
      <c r="D14" s="84">
        <v>42495</v>
      </c>
      <c r="E14" s="111"/>
      <c r="F14" s="111"/>
      <c r="G14" s="87">
        <f t="shared" si="2"/>
        <v>0</v>
      </c>
      <c r="H14" s="88"/>
      <c r="I14" s="111"/>
      <c r="J14" s="90"/>
      <c r="K14" s="90"/>
      <c r="L14" s="90"/>
      <c r="M14" s="91">
        <f t="shared" si="0"/>
        <v>0</v>
      </c>
      <c r="N14" s="117"/>
      <c r="O14" s="128"/>
      <c r="P14" s="128"/>
      <c r="Q14" s="128"/>
      <c r="R14" s="128"/>
      <c r="S14" s="94"/>
      <c r="T14" s="95" t="str">
        <f t="shared" si="12"/>
        <v>NA</v>
      </c>
      <c r="U14" s="95" t="s">
        <v>58</v>
      </c>
      <c r="V14" s="96"/>
      <c r="W14" s="98"/>
      <c r="X14" s="98"/>
      <c r="Y14" s="98"/>
      <c r="Z14" s="98"/>
      <c r="AA14" s="118"/>
      <c r="AB14" s="101"/>
      <c r="AC14" s="101"/>
      <c r="AD14" s="101"/>
      <c r="AE14" s="101"/>
      <c r="AF14" s="102"/>
      <c r="AG14" s="102"/>
      <c r="AH14" s="103" t="str">
        <f t="shared" si="3"/>
        <v>NA</v>
      </c>
      <c r="AI14" s="103" t="s">
        <v>58</v>
      </c>
      <c r="AJ14" s="103">
        <f t="shared" si="4"/>
        <v>0</v>
      </c>
      <c r="AK14" s="103"/>
      <c r="AL14" s="103" t="b">
        <f t="shared" si="5"/>
        <v>1</v>
      </c>
      <c r="AM14" s="88"/>
      <c r="AN14" s="105" t="str">
        <f t="shared" si="1"/>
        <v/>
      </c>
      <c r="AO14" s="120"/>
      <c r="AP14" s="105" t="str">
        <f t="shared" si="6"/>
        <v/>
      </c>
      <c r="AQ14" s="120"/>
      <c r="AR14" s="105" t="str">
        <f t="shared" si="7"/>
        <v/>
      </c>
      <c r="AS14" s="120"/>
      <c r="AT14" s="105" t="str">
        <f t="shared" si="8"/>
        <v/>
      </c>
      <c r="AU14" s="107" t="str">
        <f t="shared" si="11"/>
        <v>NA</v>
      </c>
      <c r="AV14" s="107" t="s">
        <v>58</v>
      </c>
      <c r="AW14" s="107"/>
      <c r="AY14" s="109">
        <f>'[1]2016_match_seeds'!D11</f>
        <v>0</v>
      </c>
      <c r="AZ14" s="110" t="b">
        <f t="shared" si="10"/>
        <v>1</v>
      </c>
      <c r="BA14" s="111"/>
      <c r="BB14" s="110">
        <f>'[1]2016_match_seeds'!E11</f>
        <v>0</v>
      </c>
      <c r="BC14" s="110">
        <f>'[1]2016_match_seeds'!F11</f>
        <v>0</v>
      </c>
      <c r="BF14" s="111"/>
      <c r="BG14" s="112" t="s">
        <v>58</v>
      </c>
      <c r="BH14" s="112"/>
      <c r="BI14" s="121"/>
      <c r="BJ14" s="129"/>
      <c r="BK14" s="129"/>
      <c r="BL14" s="129"/>
      <c r="BM14" s="129"/>
      <c r="BN14" s="129"/>
    </row>
    <row r="15" spans="1:68" ht="15" hidden="1" x14ac:dyDescent="0.25">
      <c r="A15" s="126">
        <v>13</v>
      </c>
      <c r="B15" s="126"/>
      <c r="C15" s="90"/>
      <c r="D15" s="84">
        <v>42495</v>
      </c>
      <c r="E15" s="110">
        <v>1</v>
      </c>
      <c r="F15" s="111">
        <v>1</v>
      </c>
      <c r="G15" s="87">
        <f t="shared" si="2"/>
        <v>1</v>
      </c>
      <c r="H15" s="104">
        <v>3</v>
      </c>
      <c r="I15" s="111">
        <v>3</v>
      </c>
      <c r="J15" s="90"/>
      <c r="K15" s="90"/>
      <c r="L15" s="90"/>
      <c r="M15" s="91">
        <f t="shared" si="0"/>
        <v>3</v>
      </c>
      <c r="N15" s="92">
        <v>42499</v>
      </c>
      <c r="O15" s="128"/>
      <c r="P15" s="128"/>
      <c r="Q15" s="128"/>
      <c r="R15" s="128"/>
      <c r="S15" s="94">
        <v>42498</v>
      </c>
      <c r="T15" s="95">
        <f t="shared" si="12"/>
        <v>42498</v>
      </c>
      <c r="U15" s="95" t="s">
        <v>47</v>
      </c>
      <c r="V15" s="96"/>
      <c r="W15" s="98">
        <v>4</v>
      </c>
      <c r="X15" s="98">
        <v>29</v>
      </c>
      <c r="Y15" s="98">
        <v>38</v>
      </c>
      <c r="Z15" s="98">
        <v>45</v>
      </c>
      <c r="AA15" s="118">
        <v>38</v>
      </c>
      <c r="AB15" s="101">
        <v>41</v>
      </c>
      <c r="AC15" s="101">
        <v>45</v>
      </c>
      <c r="AD15" s="101">
        <v>45</v>
      </c>
      <c r="AE15" s="101"/>
      <c r="AF15" s="114">
        <v>45</v>
      </c>
      <c r="AG15" s="102"/>
      <c r="AH15" s="103">
        <f t="shared" si="3"/>
        <v>45</v>
      </c>
      <c r="AI15" s="103" t="s">
        <v>47</v>
      </c>
      <c r="AJ15" s="103">
        <f t="shared" si="4"/>
        <v>3</v>
      </c>
      <c r="AK15" s="103"/>
      <c r="AL15" s="103" t="b">
        <f t="shared" si="5"/>
        <v>1</v>
      </c>
      <c r="AM15" s="104">
        <v>34</v>
      </c>
      <c r="AN15" s="105">
        <f t="shared" si="1"/>
        <v>2.7582</v>
      </c>
      <c r="AO15" s="115">
        <v>34</v>
      </c>
      <c r="AP15" s="105">
        <f t="shared" si="6"/>
        <v>2.7582</v>
      </c>
      <c r="AQ15" s="115">
        <v>34</v>
      </c>
      <c r="AR15" s="105">
        <f t="shared" si="7"/>
        <v>2.7582</v>
      </c>
      <c r="AS15" s="115"/>
      <c r="AT15" s="105" t="str">
        <f t="shared" si="8"/>
        <v/>
      </c>
      <c r="AU15" s="107">
        <f t="shared" si="11"/>
        <v>609.4548835595632</v>
      </c>
      <c r="AV15" s="107" t="str">
        <f t="shared" si="9"/>
        <v>ok</v>
      </c>
      <c r="AW15" s="107"/>
      <c r="AX15" s="108">
        <v>12</v>
      </c>
      <c r="AY15" s="109">
        <f>'[1]2016_match_seeds'!D12</f>
        <v>10</v>
      </c>
      <c r="AZ15" s="110" t="b">
        <f t="shared" si="10"/>
        <v>0</v>
      </c>
      <c r="BA15" s="130" t="s">
        <v>60</v>
      </c>
      <c r="BB15" s="110">
        <f>'[1]2016_match_seeds'!E12</f>
        <v>59</v>
      </c>
      <c r="BC15" s="110">
        <f>'[1]2016_match_seeds'!F12</f>
        <v>12</v>
      </c>
      <c r="BF15" s="111"/>
      <c r="BG15" s="112">
        <v>0</v>
      </c>
      <c r="BH15" s="112"/>
      <c r="BI15" s="121"/>
      <c r="BJ15" s="129"/>
      <c r="BK15" s="129"/>
      <c r="BL15" s="129"/>
      <c r="BM15" s="129"/>
      <c r="BN15" s="129"/>
    </row>
    <row r="16" spans="1:68" ht="15.75" hidden="1" thickBot="1" x14ac:dyDescent="0.3">
      <c r="A16" s="131">
        <v>14</v>
      </c>
      <c r="B16" s="131"/>
      <c r="C16" s="3"/>
      <c r="D16" s="84">
        <v>42495</v>
      </c>
      <c r="E16" s="19">
        <v>1</v>
      </c>
      <c r="F16" s="6">
        <v>1</v>
      </c>
      <c r="G16" s="87">
        <f t="shared" si="2"/>
        <v>1</v>
      </c>
      <c r="H16" s="132">
        <v>1</v>
      </c>
      <c r="I16" s="3">
        <v>1</v>
      </c>
      <c r="J16" s="3"/>
      <c r="K16" s="3"/>
      <c r="L16" s="3"/>
      <c r="M16" s="91">
        <f t="shared" si="0"/>
        <v>1</v>
      </c>
      <c r="N16" s="133">
        <v>42506</v>
      </c>
      <c r="O16" s="10">
        <v>42501</v>
      </c>
      <c r="P16" s="4"/>
      <c r="Q16" s="4"/>
      <c r="R16" s="4"/>
      <c r="S16" s="9">
        <v>42501</v>
      </c>
      <c r="T16" s="95">
        <f t="shared" si="12"/>
        <v>42501</v>
      </c>
      <c r="U16" s="95" t="s">
        <v>47</v>
      </c>
      <c r="V16" s="134"/>
      <c r="W16" s="13" t="s">
        <v>61</v>
      </c>
      <c r="X16" s="14" t="s">
        <v>62</v>
      </c>
      <c r="Y16" s="14" t="s">
        <v>48</v>
      </c>
      <c r="Z16" s="14"/>
      <c r="AA16" s="15" t="s">
        <v>63</v>
      </c>
      <c r="AB16" s="16" t="s">
        <v>64</v>
      </c>
      <c r="AC16" s="16" t="s">
        <v>48</v>
      </c>
      <c r="AD16" s="16"/>
      <c r="AE16" s="16"/>
      <c r="AF16" s="135"/>
      <c r="AG16" s="135"/>
      <c r="AH16" s="124">
        <v>4</v>
      </c>
      <c r="AI16" s="136" t="s">
        <v>47</v>
      </c>
      <c r="AJ16" s="103">
        <f t="shared" si="4"/>
        <v>1</v>
      </c>
      <c r="AK16" s="103"/>
      <c r="AL16" s="103" t="b">
        <f t="shared" si="5"/>
        <v>1</v>
      </c>
      <c r="AM16" s="137">
        <v>26</v>
      </c>
      <c r="AN16" s="105">
        <f t="shared" si="1"/>
        <v>2.3022</v>
      </c>
      <c r="AO16" s="7"/>
      <c r="AP16" s="105" t="str">
        <f t="shared" si="6"/>
        <v/>
      </c>
      <c r="AQ16" s="7"/>
      <c r="AR16" s="105" t="str">
        <f t="shared" si="7"/>
        <v/>
      </c>
      <c r="AS16" s="7"/>
      <c r="AT16" s="105" t="str">
        <f t="shared" si="8"/>
        <v/>
      </c>
      <c r="AU16" s="107">
        <f t="shared" si="11"/>
        <v>108.23041619294305</v>
      </c>
      <c r="AV16" s="107" t="str">
        <f t="shared" si="9"/>
        <v>ok</v>
      </c>
      <c r="AW16" s="107"/>
      <c r="AX16" s="138"/>
      <c r="AY16" s="26">
        <f>'[1]2016_match_seeds'!D13</f>
        <v>0</v>
      </c>
      <c r="AZ16" s="110" t="b">
        <f t="shared" si="10"/>
        <v>1</v>
      </c>
      <c r="BA16" s="111"/>
      <c r="BB16" s="8">
        <f>'[1]2016_match_seeds'!E13</f>
        <v>0</v>
      </c>
      <c r="BC16" s="8">
        <f>'[1]2016_match_seeds'!F13</f>
        <v>0</v>
      </c>
      <c r="BD16" s="3"/>
      <c r="BE16" s="3"/>
      <c r="BF16" s="3"/>
      <c r="BG16" s="23">
        <v>0</v>
      </c>
      <c r="BH16" s="23"/>
      <c r="BI16" s="28"/>
    </row>
    <row r="17" spans="1:68" ht="15" hidden="1" x14ac:dyDescent="0.25">
      <c r="A17" s="131">
        <v>15</v>
      </c>
      <c r="B17" s="131"/>
      <c r="C17" s="3"/>
      <c r="D17" s="84">
        <v>42495</v>
      </c>
      <c r="E17" s="139"/>
      <c r="F17" s="6"/>
      <c r="G17" s="87">
        <f t="shared" si="2"/>
        <v>0</v>
      </c>
      <c r="H17" s="132"/>
      <c r="I17" s="3"/>
      <c r="J17" s="3"/>
      <c r="K17" s="3"/>
      <c r="L17" s="3"/>
      <c r="M17" s="91">
        <f t="shared" si="0"/>
        <v>0</v>
      </c>
      <c r="N17" s="140"/>
      <c r="O17" s="10"/>
      <c r="P17" s="4"/>
      <c r="Q17" s="4"/>
      <c r="R17" s="4"/>
      <c r="S17" s="9"/>
      <c r="T17" s="95" t="str">
        <f t="shared" si="12"/>
        <v>NA</v>
      </c>
      <c r="U17" s="95" t="s">
        <v>58</v>
      </c>
      <c r="V17" s="134"/>
      <c r="W17" s="13"/>
      <c r="X17" s="14"/>
      <c r="Y17" s="14"/>
      <c r="Z17" s="14"/>
      <c r="AA17" s="15"/>
      <c r="AB17" s="16"/>
      <c r="AC17" s="16"/>
      <c r="AD17" s="16"/>
      <c r="AE17" s="16"/>
      <c r="AF17" s="135"/>
      <c r="AG17" s="135"/>
      <c r="AH17" s="103" t="str">
        <f t="shared" si="3"/>
        <v>NA</v>
      </c>
      <c r="AI17" s="103" t="s">
        <v>58</v>
      </c>
      <c r="AJ17" s="103">
        <f t="shared" si="4"/>
        <v>0</v>
      </c>
      <c r="AK17" s="103"/>
      <c r="AL17" s="103" t="b">
        <f t="shared" si="5"/>
        <v>1</v>
      </c>
      <c r="AM17" s="20"/>
      <c r="AN17" s="105" t="str">
        <f t="shared" si="1"/>
        <v/>
      </c>
      <c r="AO17" s="7"/>
      <c r="AP17" s="105" t="str">
        <f t="shared" si="6"/>
        <v/>
      </c>
      <c r="AQ17" s="7"/>
      <c r="AR17" s="105" t="str">
        <f t="shared" si="7"/>
        <v/>
      </c>
      <c r="AS17" s="7"/>
      <c r="AT17" s="105" t="str">
        <f t="shared" si="8"/>
        <v/>
      </c>
      <c r="AU17" s="107" t="str">
        <f t="shared" si="11"/>
        <v>NA</v>
      </c>
      <c r="AV17" s="107" t="s">
        <v>58</v>
      </c>
      <c r="AW17" s="107"/>
      <c r="AX17" s="138"/>
      <c r="AY17" s="26">
        <f>'[1]2016_match_seeds'!D14</f>
        <v>0</v>
      </c>
      <c r="AZ17" s="110" t="b">
        <f t="shared" si="10"/>
        <v>1</v>
      </c>
      <c r="BA17" s="111"/>
      <c r="BB17" s="8">
        <f>'[1]2016_match_seeds'!E14</f>
        <v>0</v>
      </c>
      <c r="BC17" s="8">
        <f>'[1]2016_match_seeds'!F14</f>
        <v>0</v>
      </c>
      <c r="BD17" s="3"/>
      <c r="BE17" s="3"/>
      <c r="BF17" s="3"/>
      <c r="BG17" s="23" t="s">
        <v>58</v>
      </c>
      <c r="BH17" s="23"/>
      <c r="BI17" s="28"/>
    </row>
    <row r="18" spans="1:68" ht="15" x14ac:dyDescent="0.25">
      <c r="A18" s="141">
        <v>16</v>
      </c>
      <c r="B18" s="141"/>
      <c r="C18" s="3"/>
      <c r="D18" s="84">
        <v>42495</v>
      </c>
      <c r="E18" s="19">
        <v>1</v>
      </c>
      <c r="F18" s="6">
        <v>1</v>
      </c>
      <c r="G18" s="87">
        <f t="shared" si="2"/>
        <v>1</v>
      </c>
      <c r="H18" s="132">
        <v>4</v>
      </c>
      <c r="I18" s="3">
        <v>2</v>
      </c>
      <c r="J18" s="3"/>
      <c r="K18" s="3"/>
      <c r="L18" s="3"/>
      <c r="M18" s="91">
        <f t="shared" si="0"/>
        <v>4</v>
      </c>
      <c r="N18" s="133">
        <v>42497</v>
      </c>
      <c r="O18" s="10"/>
      <c r="P18" s="4"/>
      <c r="Q18" s="4"/>
      <c r="R18" s="4"/>
      <c r="S18" s="9">
        <v>42498</v>
      </c>
      <c r="T18" s="95">
        <f t="shared" si="12"/>
        <v>42498</v>
      </c>
      <c r="U18" s="95" t="s">
        <v>47</v>
      </c>
      <c r="V18" s="134"/>
      <c r="W18" s="13" t="s">
        <v>62</v>
      </c>
      <c r="X18" s="14" t="s">
        <v>65</v>
      </c>
      <c r="Y18" s="14" t="s">
        <v>66</v>
      </c>
      <c r="Z18" s="14"/>
      <c r="AA18" s="15" t="s">
        <v>67</v>
      </c>
      <c r="AB18" s="16" t="s">
        <v>68</v>
      </c>
      <c r="AC18" s="16" t="s">
        <v>66</v>
      </c>
      <c r="AD18" s="16"/>
      <c r="AE18" s="16"/>
      <c r="AF18" s="135">
        <v>20</v>
      </c>
      <c r="AG18" s="102"/>
      <c r="AH18" s="103">
        <f t="shared" si="3"/>
        <v>20</v>
      </c>
      <c r="AI18" s="103" t="s">
        <v>47</v>
      </c>
      <c r="AJ18" s="103">
        <f t="shared" si="4"/>
        <v>3</v>
      </c>
      <c r="AK18" s="142">
        <f>M18</f>
        <v>4</v>
      </c>
      <c r="AL18" s="103" t="b">
        <f t="shared" si="5"/>
        <v>0</v>
      </c>
      <c r="AM18" s="137">
        <v>22</v>
      </c>
      <c r="AN18" s="105">
        <f t="shared" si="1"/>
        <v>2.0742000000000003</v>
      </c>
      <c r="AO18" s="26">
        <v>22</v>
      </c>
      <c r="AP18" s="105">
        <f t="shared" si="6"/>
        <v>2.0742000000000003</v>
      </c>
      <c r="AQ18" s="26">
        <v>22</v>
      </c>
      <c r="AR18" s="105">
        <f t="shared" si="7"/>
        <v>2.0742000000000003</v>
      </c>
      <c r="AS18" s="26"/>
      <c r="AT18" s="105" t="str">
        <f t="shared" si="8"/>
        <v/>
      </c>
      <c r="AU18" s="107">
        <f t="shared" si="11"/>
        <v>223.01551457001196</v>
      </c>
      <c r="AV18" s="107" t="s">
        <v>47</v>
      </c>
      <c r="AW18" s="143"/>
      <c r="AX18" s="138">
        <v>4</v>
      </c>
      <c r="AY18" s="26">
        <f>'[1]2016_match_seeds'!D15</f>
        <v>4</v>
      </c>
      <c r="AZ18" s="110" t="b">
        <f t="shared" si="10"/>
        <v>1</v>
      </c>
      <c r="BA18" s="111"/>
      <c r="BB18" s="8">
        <f>'[1]2016_match_seeds'!E15</f>
        <v>17</v>
      </c>
      <c r="BC18" s="8">
        <f>'[1]2016_match_seeds'!F15</f>
        <v>9</v>
      </c>
      <c r="BD18" s="3"/>
      <c r="BE18" s="3"/>
      <c r="BF18" s="3">
        <v>1</v>
      </c>
      <c r="BG18" s="23">
        <v>0.5</v>
      </c>
      <c r="BH18" s="396">
        <v>1</v>
      </c>
      <c r="BI18" s="144" t="s">
        <v>69</v>
      </c>
    </row>
    <row r="19" spans="1:68" ht="15" x14ac:dyDescent="0.25">
      <c r="A19" s="131">
        <v>17</v>
      </c>
      <c r="B19" s="131"/>
      <c r="C19" s="3"/>
      <c r="D19" s="84">
        <v>42495</v>
      </c>
      <c r="E19" s="19">
        <v>1</v>
      </c>
      <c r="F19" s="145">
        <v>1</v>
      </c>
      <c r="G19" s="87">
        <f t="shared" si="2"/>
        <v>1</v>
      </c>
      <c r="H19" s="132">
        <v>2</v>
      </c>
      <c r="I19" s="3"/>
      <c r="J19" s="3"/>
      <c r="K19" s="3"/>
      <c r="L19" s="3"/>
      <c r="M19" s="91">
        <f t="shared" si="0"/>
        <v>2</v>
      </c>
      <c r="N19" s="133">
        <v>42505</v>
      </c>
      <c r="O19" s="10">
        <v>42506</v>
      </c>
      <c r="P19" s="4"/>
      <c r="Q19" s="4"/>
      <c r="R19" s="4"/>
      <c r="S19" s="9"/>
      <c r="T19" s="95">
        <f>O19</f>
        <v>42506</v>
      </c>
      <c r="U19" s="95" t="s">
        <v>47</v>
      </c>
      <c r="V19" s="134"/>
      <c r="W19" s="13" t="s">
        <v>61</v>
      </c>
      <c r="X19" s="14"/>
      <c r="Y19" s="14"/>
      <c r="Z19" s="14"/>
      <c r="AA19" s="15"/>
      <c r="AB19" s="16" t="s">
        <v>70</v>
      </c>
      <c r="AC19" s="16" t="s">
        <v>61</v>
      </c>
      <c r="AD19" s="16"/>
      <c r="AE19" s="16"/>
      <c r="AF19" s="135">
        <v>2</v>
      </c>
      <c r="AG19" s="135"/>
      <c r="AH19" s="103">
        <f t="shared" si="3"/>
        <v>2</v>
      </c>
      <c r="AI19" s="103" t="s">
        <v>47</v>
      </c>
      <c r="AJ19" s="103">
        <f t="shared" si="4"/>
        <v>2</v>
      </c>
      <c r="AK19" s="103"/>
      <c r="AL19" s="103" t="b">
        <f t="shared" si="5"/>
        <v>1</v>
      </c>
      <c r="AM19" s="137">
        <v>23</v>
      </c>
      <c r="AN19" s="105">
        <f t="shared" si="1"/>
        <v>2.1311999999999998</v>
      </c>
      <c r="AO19" s="26">
        <v>23</v>
      </c>
      <c r="AP19" s="105">
        <f t="shared" si="6"/>
        <v>2.1311999999999998</v>
      </c>
      <c r="AQ19" s="26"/>
      <c r="AR19" s="105" t="str">
        <f t="shared" si="7"/>
        <v/>
      </c>
      <c r="AS19" s="26"/>
      <c r="AT19" s="105" t="str">
        <f t="shared" si="8"/>
        <v/>
      </c>
      <c r="AU19" s="107">
        <f t="shared" si="11"/>
        <v>164.09529463951617</v>
      </c>
      <c r="AV19" s="107" t="str">
        <f t="shared" si="9"/>
        <v>ok</v>
      </c>
      <c r="AW19" s="107"/>
      <c r="AX19" s="138"/>
      <c r="AY19" s="26">
        <f>'[1]2016_match_seeds'!D16</f>
        <v>0</v>
      </c>
      <c r="AZ19" s="110" t="b">
        <f t="shared" si="10"/>
        <v>1</v>
      </c>
      <c r="BA19" s="111"/>
      <c r="BB19" s="8">
        <f>'[1]2016_match_seeds'!E16</f>
        <v>0</v>
      </c>
      <c r="BC19" s="8">
        <f>'[1]2016_match_seeds'!F16</f>
        <v>0</v>
      </c>
      <c r="BD19" s="3"/>
      <c r="BE19" s="3"/>
      <c r="BF19" s="3">
        <v>1</v>
      </c>
      <c r="BG19" s="23">
        <v>0.5</v>
      </c>
      <c r="BH19" s="396">
        <v>1</v>
      </c>
      <c r="BI19" s="28" t="s">
        <v>71</v>
      </c>
    </row>
    <row r="20" spans="1:68" ht="15" hidden="1" x14ac:dyDescent="0.25">
      <c r="A20" s="131">
        <v>18</v>
      </c>
      <c r="B20" s="131"/>
      <c r="C20" s="3"/>
      <c r="D20" s="84">
        <v>42495</v>
      </c>
      <c r="E20" s="19">
        <v>1</v>
      </c>
      <c r="F20" s="6">
        <v>1</v>
      </c>
      <c r="G20" s="87">
        <f t="shared" si="2"/>
        <v>1</v>
      </c>
      <c r="H20" s="132">
        <v>1</v>
      </c>
      <c r="I20" s="3"/>
      <c r="J20" s="3"/>
      <c r="K20" s="3"/>
      <c r="L20" s="3"/>
      <c r="M20" s="91">
        <f t="shared" si="0"/>
        <v>1</v>
      </c>
      <c r="N20" s="133">
        <v>42504</v>
      </c>
      <c r="O20" s="10">
        <v>42501</v>
      </c>
      <c r="P20" s="4"/>
      <c r="Q20" s="4"/>
      <c r="R20" s="4"/>
      <c r="S20" s="9">
        <v>42501</v>
      </c>
      <c r="T20" s="95">
        <f t="shared" ref="T20:T56" si="13">IF(ISBLANK(S20),"NA",S20)</f>
        <v>42501</v>
      </c>
      <c r="U20" s="95" t="s">
        <v>47</v>
      </c>
      <c r="V20" s="134"/>
      <c r="W20" s="13" t="s">
        <v>61</v>
      </c>
      <c r="X20" s="14" t="s">
        <v>48</v>
      </c>
      <c r="Y20" s="14"/>
      <c r="Z20" s="14"/>
      <c r="AA20" s="15" t="s">
        <v>72</v>
      </c>
      <c r="AB20" s="16" t="s">
        <v>48</v>
      </c>
      <c r="AC20" s="16"/>
      <c r="AD20" s="16"/>
      <c r="AE20" s="16"/>
      <c r="AF20" s="135">
        <v>4</v>
      </c>
      <c r="AG20" s="135"/>
      <c r="AH20" s="103">
        <f t="shared" si="3"/>
        <v>4</v>
      </c>
      <c r="AI20" s="103" t="s">
        <v>47</v>
      </c>
      <c r="AJ20" s="103">
        <f t="shared" si="4"/>
        <v>1</v>
      </c>
      <c r="AK20" s="103"/>
      <c r="AL20" s="103" t="b">
        <f t="shared" si="5"/>
        <v>1</v>
      </c>
      <c r="AM20" s="137">
        <v>18</v>
      </c>
      <c r="AN20" s="105">
        <f t="shared" si="1"/>
        <v>1.8462000000000001</v>
      </c>
      <c r="AO20" s="7"/>
      <c r="AP20" s="105" t="str">
        <f t="shared" si="6"/>
        <v/>
      </c>
      <c r="AQ20" s="7"/>
      <c r="AR20" s="105" t="str">
        <f t="shared" si="7"/>
        <v/>
      </c>
      <c r="AS20" s="7"/>
      <c r="AT20" s="105" t="str">
        <f t="shared" si="8"/>
        <v/>
      </c>
      <c r="AU20" s="107">
        <f t="shared" si="11"/>
        <v>48.185889429597808</v>
      </c>
      <c r="AV20" s="107" t="str">
        <f t="shared" si="9"/>
        <v>ok</v>
      </c>
      <c r="AW20" s="107"/>
      <c r="AX20" s="138">
        <v>1</v>
      </c>
      <c r="AY20" s="26">
        <f>'[1]2016_match_seeds'!D17</f>
        <v>1</v>
      </c>
      <c r="AZ20" s="110" t="b">
        <f t="shared" si="10"/>
        <v>1</v>
      </c>
      <c r="BA20" s="111"/>
      <c r="BB20" s="8">
        <f>'[1]2016_match_seeds'!E17</f>
        <v>5</v>
      </c>
      <c r="BC20" s="8">
        <f>'[1]2016_match_seeds'!F17</f>
        <v>0</v>
      </c>
      <c r="BD20" s="3"/>
      <c r="BE20" s="3"/>
      <c r="BF20" s="3"/>
      <c r="BG20" s="23">
        <v>0</v>
      </c>
      <c r="BH20" s="23"/>
      <c r="BI20" s="28"/>
    </row>
    <row r="21" spans="1:68" ht="15" hidden="1" x14ac:dyDescent="0.25">
      <c r="A21" s="131">
        <v>19</v>
      </c>
      <c r="B21" s="131"/>
      <c r="C21" s="3"/>
      <c r="D21" s="84">
        <v>42495</v>
      </c>
      <c r="E21" s="139"/>
      <c r="F21" s="145"/>
      <c r="G21" s="87">
        <f t="shared" si="2"/>
        <v>0</v>
      </c>
      <c r="H21" s="132"/>
      <c r="I21" s="3"/>
      <c r="J21" s="3"/>
      <c r="K21" s="3"/>
      <c r="L21" s="3"/>
      <c r="M21" s="91">
        <f t="shared" si="0"/>
        <v>0</v>
      </c>
      <c r="N21" s="140"/>
      <c r="O21" s="3"/>
      <c r="P21" s="10"/>
      <c r="Q21" s="10"/>
      <c r="R21" s="10"/>
      <c r="S21" s="9"/>
      <c r="T21" s="95" t="str">
        <f t="shared" si="13"/>
        <v>NA</v>
      </c>
      <c r="U21" s="95" t="s">
        <v>58</v>
      </c>
      <c r="V21" s="134"/>
      <c r="W21" s="14"/>
      <c r="X21" s="14"/>
      <c r="Y21" s="13"/>
      <c r="Z21" s="14"/>
      <c r="AA21" s="15"/>
      <c r="AB21" s="16"/>
      <c r="AC21" s="16"/>
      <c r="AD21" s="16"/>
      <c r="AE21" s="16"/>
      <c r="AF21" s="135"/>
      <c r="AG21" s="135"/>
      <c r="AH21" s="103" t="str">
        <f t="shared" si="3"/>
        <v>NA</v>
      </c>
      <c r="AI21" s="103" t="s">
        <v>58</v>
      </c>
      <c r="AJ21" s="103">
        <f t="shared" si="4"/>
        <v>0</v>
      </c>
      <c r="AK21" s="103"/>
      <c r="AL21" s="103" t="b">
        <f t="shared" si="5"/>
        <v>1</v>
      </c>
      <c r="AM21" s="20"/>
      <c r="AN21" s="105" t="str">
        <f t="shared" si="1"/>
        <v/>
      </c>
      <c r="AO21" s="7"/>
      <c r="AP21" s="105" t="str">
        <f t="shared" si="6"/>
        <v/>
      </c>
      <c r="AQ21" s="7"/>
      <c r="AR21" s="105" t="str">
        <f t="shared" si="7"/>
        <v/>
      </c>
      <c r="AS21" s="7"/>
      <c r="AT21" s="105" t="str">
        <f t="shared" si="8"/>
        <v/>
      </c>
      <c r="AU21" s="107" t="str">
        <f t="shared" si="11"/>
        <v>NA</v>
      </c>
      <c r="AV21" s="107" t="s">
        <v>58</v>
      </c>
      <c r="AW21" s="107"/>
      <c r="AX21" s="138"/>
      <c r="AY21" s="26">
        <f>'[1]2016_match_seeds'!D18</f>
        <v>0</v>
      </c>
      <c r="AZ21" s="110" t="b">
        <f t="shared" si="10"/>
        <v>1</v>
      </c>
      <c r="BA21" s="111"/>
      <c r="BB21" s="22">
        <f>'[1]2016_match_seeds'!E18</f>
        <v>0</v>
      </c>
      <c r="BC21" s="22">
        <f>'[1]2016_match_seeds'!F18</f>
        <v>0</v>
      </c>
      <c r="BD21" s="7"/>
      <c r="BE21" s="7"/>
      <c r="BF21" s="7"/>
      <c r="BG21" s="23" t="s">
        <v>58</v>
      </c>
      <c r="BH21" s="23"/>
      <c r="BI21" s="146"/>
      <c r="BJ21" s="129"/>
      <c r="BK21" s="129"/>
      <c r="BL21" s="129"/>
      <c r="BM21" s="129"/>
      <c r="BN21" s="129"/>
    </row>
    <row r="22" spans="1:68" ht="15" hidden="1" x14ac:dyDescent="0.25">
      <c r="A22" s="131">
        <v>20</v>
      </c>
      <c r="B22" s="131"/>
      <c r="C22" s="3"/>
      <c r="D22" s="84">
        <v>42495</v>
      </c>
      <c r="E22" s="19">
        <v>1</v>
      </c>
      <c r="F22" s="111">
        <v>1</v>
      </c>
      <c r="G22" s="87">
        <f t="shared" si="2"/>
        <v>1</v>
      </c>
      <c r="H22" s="132">
        <v>2</v>
      </c>
      <c r="I22" s="145">
        <v>2</v>
      </c>
      <c r="J22" s="90"/>
      <c r="K22" s="3"/>
      <c r="L22" s="3"/>
      <c r="M22" s="91">
        <f t="shared" si="0"/>
        <v>2</v>
      </c>
      <c r="N22" s="133">
        <v>42504</v>
      </c>
      <c r="O22" s="147">
        <v>42501</v>
      </c>
      <c r="P22" s="10"/>
      <c r="Q22" s="10"/>
      <c r="R22" s="10"/>
      <c r="S22" s="9">
        <v>42501</v>
      </c>
      <c r="T22" s="95">
        <f t="shared" si="13"/>
        <v>42501</v>
      </c>
      <c r="U22" s="95" t="s">
        <v>47</v>
      </c>
      <c r="V22" s="134"/>
      <c r="W22" s="14">
        <v>0</v>
      </c>
      <c r="X22" s="14">
        <v>8</v>
      </c>
      <c r="Y22" s="13">
        <v>12</v>
      </c>
      <c r="Z22" s="14">
        <v>15</v>
      </c>
      <c r="AA22" s="15" t="s">
        <v>56</v>
      </c>
      <c r="AB22" s="16" t="s">
        <v>65</v>
      </c>
      <c r="AC22" s="16" t="s">
        <v>49</v>
      </c>
      <c r="AD22" s="16" t="s">
        <v>49</v>
      </c>
      <c r="AE22" s="16"/>
      <c r="AF22" s="135">
        <v>15</v>
      </c>
      <c r="AG22" s="135"/>
      <c r="AH22" s="103">
        <f t="shared" si="3"/>
        <v>15</v>
      </c>
      <c r="AI22" s="103" t="s">
        <v>47</v>
      </c>
      <c r="AJ22" s="103">
        <f t="shared" si="4"/>
        <v>2</v>
      </c>
      <c r="AK22" s="103"/>
      <c r="AL22" s="103" t="b">
        <f t="shared" si="5"/>
        <v>1</v>
      </c>
      <c r="AM22" s="137">
        <v>25</v>
      </c>
      <c r="AN22" s="105">
        <f t="shared" si="1"/>
        <v>2.2452000000000005</v>
      </c>
      <c r="AO22" s="26">
        <v>25</v>
      </c>
      <c r="AP22" s="105">
        <f t="shared" si="6"/>
        <v>2.2452000000000005</v>
      </c>
      <c r="AQ22" s="26"/>
      <c r="AR22" s="105" t="str">
        <f t="shared" si="7"/>
        <v/>
      </c>
      <c r="AS22" s="26"/>
      <c r="AT22" s="105" t="str">
        <f t="shared" si="8"/>
        <v/>
      </c>
      <c r="AU22" s="107">
        <f t="shared" si="11"/>
        <v>197.95658487219418</v>
      </c>
      <c r="AV22" s="107" t="str">
        <f t="shared" si="9"/>
        <v>ok</v>
      </c>
      <c r="AW22" s="107"/>
      <c r="AX22" s="138">
        <v>5</v>
      </c>
      <c r="AY22" s="26">
        <f>'[1]2016_match_seeds'!D19</f>
        <v>5</v>
      </c>
      <c r="AZ22" s="110" t="b">
        <f t="shared" si="10"/>
        <v>1</v>
      </c>
      <c r="BA22" s="111"/>
      <c r="BB22" s="22">
        <f>'[1]2016_match_seeds'!E19</f>
        <v>19</v>
      </c>
      <c r="BC22" s="22">
        <f>'[1]2016_match_seeds'!F19</f>
        <v>5</v>
      </c>
      <c r="BD22" s="7"/>
      <c r="BE22" s="7"/>
      <c r="BF22" s="7"/>
      <c r="BG22" s="23">
        <v>0</v>
      </c>
      <c r="BH22" s="23"/>
      <c r="BI22" s="28"/>
      <c r="BJ22" s="129"/>
      <c r="BK22" s="129"/>
      <c r="BL22" s="129"/>
      <c r="BM22" s="129"/>
      <c r="BN22" s="129"/>
    </row>
    <row r="23" spans="1:68" ht="15" hidden="1" x14ac:dyDescent="0.25">
      <c r="A23" s="131">
        <v>21</v>
      </c>
      <c r="B23" s="131"/>
      <c r="C23" s="3"/>
      <c r="D23" s="84">
        <v>42495</v>
      </c>
      <c r="E23" s="23">
        <v>1</v>
      </c>
      <c r="F23" s="111">
        <v>1</v>
      </c>
      <c r="G23" s="87">
        <f t="shared" si="2"/>
        <v>1</v>
      </c>
      <c r="H23" s="132">
        <v>4</v>
      </c>
      <c r="I23" s="145">
        <v>4</v>
      </c>
      <c r="J23" s="90"/>
      <c r="K23" s="3"/>
      <c r="L23" s="3"/>
      <c r="M23" s="91">
        <f t="shared" si="0"/>
        <v>4</v>
      </c>
      <c r="N23" s="133">
        <v>42502</v>
      </c>
      <c r="O23" s="147">
        <v>42502</v>
      </c>
      <c r="P23" s="10"/>
      <c r="Q23" s="10"/>
      <c r="R23" s="10"/>
      <c r="S23" s="9">
        <v>42502</v>
      </c>
      <c r="T23" s="95">
        <f t="shared" si="13"/>
        <v>42502</v>
      </c>
      <c r="U23" s="95" t="s">
        <v>47</v>
      </c>
      <c r="V23" s="134"/>
      <c r="W23" s="14">
        <v>0</v>
      </c>
      <c r="X23" s="14">
        <v>12</v>
      </c>
      <c r="Y23" s="13">
        <v>32</v>
      </c>
      <c r="Z23" s="14">
        <v>45</v>
      </c>
      <c r="AA23" s="15" t="s">
        <v>73</v>
      </c>
      <c r="AB23" s="16" t="s">
        <v>74</v>
      </c>
      <c r="AC23" s="16" t="s">
        <v>75</v>
      </c>
      <c r="AD23" s="16" t="s">
        <v>76</v>
      </c>
      <c r="AE23" s="16" t="s">
        <v>76</v>
      </c>
      <c r="AF23" s="135">
        <v>46</v>
      </c>
      <c r="AG23" s="135"/>
      <c r="AH23" s="103">
        <f t="shared" si="3"/>
        <v>46</v>
      </c>
      <c r="AI23" s="103" t="s">
        <v>47</v>
      </c>
      <c r="AJ23" s="103">
        <v>4</v>
      </c>
      <c r="AK23" s="142">
        <f t="shared" ref="AK23:AK24" si="14">M23</f>
        <v>4</v>
      </c>
      <c r="AL23" s="103" t="b">
        <f t="shared" si="5"/>
        <v>1</v>
      </c>
      <c r="AM23" s="137">
        <v>31</v>
      </c>
      <c r="AN23" s="105">
        <f t="shared" si="1"/>
        <v>2.5872000000000002</v>
      </c>
      <c r="AO23" s="7"/>
      <c r="AP23" s="105" t="str">
        <f t="shared" si="6"/>
        <v/>
      </c>
      <c r="AQ23" s="7"/>
      <c r="AR23" s="105" t="str">
        <f t="shared" si="7"/>
        <v/>
      </c>
      <c r="AS23" s="7"/>
      <c r="AT23" s="105" t="str">
        <f t="shared" si="8"/>
        <v/>
      </c>
      <c r="AU23" s="107">
        <f t="shared" si="11"/>
        <v>651.88587614331732</v>
      </c>
      <c r="AV23" s="107" t="s">
        <v>77</v>
      </c>
      <c r="AW23" s="143" t="s">
        <v>78</v>
      </c>
      <c r="AX23" s="138">
        <v>8</v>
      </c>
      <c r="AY23" s="26">
        <f>'[1]2016_match_seeds'!D20</f>
        <v>8</v>
      </c>
      <c r="AZ23" s="110" t="b">
        <f t="shared" si="10"/>
        <v>1</v>
      </c>
      <c r="BA23" s="111"/>
      <c r="BB23" s="22">
        <f>'[1]2016_match_seeds'!E20</f>
        <v>43</v>
      </c>
      <c r="BC23" s="22">
        <f>'[1]2016_match_seeds'!F20</f>
        <v>10</v>
      </c>
      <c r="BD23" s="7"/>
      <c r="BE23" s="7"/>
      <c r="BF23" s="7"/>
      <c r="BG23" s="23">
        <v>0</v>
      </c>
      <c r="BH23" s="23"/>
      <c r="BI23" s="146"/>
      <c r="BJ23" s="129"/>
      <c r="BK23" s="129"/>
      <c r="BL23" s="129"/>
      <c r="BM23" s="129"/>
      <c r="BN23" s="129"/>
    </row>
    <row r="24" spans="1:68" ht="15" hidden="1" x14ac:dyDescent="0.25">
      <c r="A24" s="131">
        <v>22</v>
      </c>
      <c r="B24" s="131"/>
      <c r="C24" s="148"/>
      <c r="D24" s="84">
        <v>42495</v>
      </c>
      <c r="E24" s="19">
        <v>1</v>
      </c>
      <c r="F24" s="145">
        <v>1</v>
      </c>
      <c r="G24" s="87">
        <f t="shared" si="2"/>
        <v>1</v>
      </c>
      <c r="H24" s="132">
        <v>4</v>
      </c>
      <c r="I24" s="148">
        <v>5</v>
      </c>
      <c r="J24" s="148"/>
      <c r="K24" s="148"/>
      <c r="L24" s="148"/>
      <c r="M24" s="91">
        <f t="shared" si="0"/>
        <v>5</v>
      </c>
      <c r="N24" s="149">
        <v>42505</v>
      </c>
      <c r="O24" s="84">
        <v>42501</v>
      </c>
      <c r="P24" s="84"/>
      <c r="Q24" s="84"/>
      <c r="R24" s="84"/>
      <c r="S24" s="150">
        <v>42501</v>
      </c>
      <c r="T24" s="95">
        <f t="shared" si="13"/>
        <v>42501</v>
      </c>
      <c r="U24" s="95" t="s">
        <v>47</v>
      </c>
      <c r="V24" s="151"/>
      <c r="W24" s="152" t="s">
        <v>61</v>
      </c>
      <c r="X24" s="152" t="s">
        <v>62</v>
      </c>
      <c r="Y24" s="152" t="s">
        <v>62</v>
      </c>
      <c r="Z24" s="152"/>
      <c r="AA24" s="153" t="s">
        <v>79</v>
      </c>
      <c r="AB24" s="154" t="s">
        <v>62</v>
      </c>
      <c r="AC24" s="154"/>
      <c r="AD24" s="154"/>
      <c r="AE24" s="154"/>
      <c r="AF24" s="135">
        <v>3</v>
      </c>
      <c r="AG24" s="135"/>
      <c r="AH24" s="103">
        <f t="shared" si="3"/>
        <v>3</v>
      </c>
      <c r="AI24" s="103" t="s">
        <v>47</v>
      </c>
      <c r="AJ24" s="103">
        <v>5</v>
      </c>
      <c r="AK24" s="142">
        <f t="shared" si="14"/>
        <v>5</v>
      </c>
      <c r="AL24" s="103" t="b">
        <f t="shared" si="5"/>
        <v>1</v>
      </c>
      <c r="AM24" s="155">
        <v>25</v>
      </c>
      <c r="AN24" s="105">
        <f t="shared" si="1"/>
        <v>2.2452000000000005</v>
      </c>
      <c r="AO24" s="156"/>
      <c r="AP24" s="105" t="str">
        <f t="shared" si="6"/>
        <v/>
      </c>
      <c r="AQ24" s="156"/>
      <c r="AR24" s="105" t="str">
        <f t="shared" si="7"/>
        <v/>
      </c>
      <c r="AS24" s="156"/>
      <c r="AT24" s="105" t="str">
        <f t="shared" si="8"/>
        <v/>
      </c>
      <c r="AU24" s="107">
        <f t="shared" si="11"/>
        <v>494.89146218048546</v>
      </c>
      <c r="AV24" s="107" t="s">
        <v>77</v>
      </c>
      <c r="AW24" s="143" t="s">
        <v>80</v>
      </c>
      <c r="AX24" s="157"/>
      <c r="AY24" s="145">
        <f>'[1]2016_match_seeds'!D21</f>
        <v>0</v>
      </c>
      <c r="AZ24" s="110" t="b">
        <f t="shared" si="10"/>
        <v>1</v>
      </c>
      <c r="BA24" s="111"/>
      <c r="BB24" s="158">
        <f>'[1]2016_match_seeds'!E21</f>
        <v>0</v>
      </c>
      <c r="BC24" s="158">
        <f>'[1]2016_match_seeds'!F21</f>
        <v>0</v>
      </c>
      <c r="BD24" s="148"/>
      <c r="BE24" s="148"/>
      <c r="BF24" s="148"/>
      <c r="BG24" s="19">
        <v>1</v>
      </c>
      <c r="BH24" s="19"/>
      <c r="BI24" s="144" t="s">
        <v>81</v>
      </c>
    </row>
    <row r="25" spans="1:68" ht="15.75" hidden="1" thickBot="1" x14ac:dyDescent="0.3">
      <c r="A25" s="83">
        <v>23</v>
      </c>
      <c r="B25" s="83"/>
      <c r="D25" s="84">
        <v>42495</v>
      </c>
      <c r="E25" s="85">
        <v>1</v>
      </c>
      <c r="F25" s="86">
        <v>1</v>
      </c>
      <c r="G25" s="87">
        <f t="shared" si="2"/>
        <v>1</v>
      </c>
      <c r="H25" s="122">
        <v>1</v>
      </c>
      <c r="I25" s="111">
        <v>1</v>
      </c>
      <c r="J25" s="90"/>
      <c r="K25" s="90"/>
      <c r="L25" s="90"/>
      <c r="M25" s="91">
        <f t="shared" si="0"/>
        <v>1</v>
      </c>
      <c r="N25" s="92">
        <v>42503</v>
      </c>
      <c r="O25" s="93"/>
      <c r="P25" s="93"/>
      <c r="Q25" s="93"/>
      <c r="R25" s="93"/>
      <c r="S25" s="94">
        <v>42500</v>
      </c>
      <c r="T25" s="95">
        <f t="shared" si="13"/>
        <v>42500</v>
      </c>
      <c r="U25" s="95" t="s">
        <v>47</v>
      </c>
      <c r="V25" s="96"/>
      <c r="W25" s="98">
        <v>1</v>
      </c>
      <c r="X25" s="98"/>
      <c r="Y25" s="98"/>
      <c r="Z25" s="98"/>
      <c r="AA25" s="118">
        <v>12</v>
      </c>
      <c r="AB25" s="101">
        <v>7</v>
      </c>
      <c r="AC25" s="101"/>
      <c r="AD25" s="101"/>
      <c r="AE25" s="101"/>
      <c r="AF25" s="102"/>
      <c r="AG25" s="102"/>
      <c r="AH25" s="124">
        <v>7</v>
      </c>
      <c r="AI25" s="136" t="s">
        <v>47</v>
      </c>
      <c r="AJ25" s="103">
        <f t="shared" si="4"/>
        <v>1</v>
      </c>
      <c r="AK25" s="103"/>
      <c r="AL25" s="103" t="b">
        <f t="shared" si="5"/>
        <v>1</v>
      </c>
      <c r="AM25" s="122">
        <v>26</v>
      </c>
      <c r="AN25" s="105">
        <f t="shared" si="1"/>
        <v>2.3022</v>
      </c>
      <c r="AO25" s="120"/>
      <c r="AP25" s="105" t="str">
        <f t="shared" si="6"/>
        <v/>
      </c>
      <c r="AQ25" s="120"/>
      <c r="AR25" s="105" t="str">
        <f t="shared" si="7"/>
        <v/>
      </c>
      <c r="AS25" s="120"/>
      <c r="AT25" s="105" t="str">
        <f t="shared" si="8"/>
        <v/>
      </c>
      <c r="AU25" s="107">
        <f t="shared" si="11"/>
        <v>108.23041619294305</v>
      </c>
      <c r="AV25" s="107" t="str">
        <f t="shared" si="9"/>
        <v>ok</v>
      </c>
      <c r="AW25" s="107"/>
      <c r="AY25" s="109">
        <f>'[1]2016_match_seeds'!D22</f>
        <v>0</v>
      </c>
      <c r="AZ25" s="110" t="b">
        <f t="shared" si="10"/>
        <v>1</v>
      </c>
      <c r="BA25" s="111"/>
      <c r="BB25" s="110">
        <f>'[1]2016_match_seeds'!E22</f>
        <v>0</v>
      </c>
      <c r="BC25" s="110">
        <f>'[1]2016_match_seeds'!F22</f>
        <v>0</v>
      </c>
      <c r="BF25" s="111">
        <v>1</v>
      </c>
      <c r="BG25" s="112">
        <v>1</v>
      </c>
      <c r="BH25" s="112"/>
      <c r="BI25" s="159" t="s">
        <v>82</v>
      </c>
    </row>
    <row r="26" spans="1:68" ht="15" hidden="1" x14ac:dyDescent="0.25">
      <c r="A26" s="126">
        <v>24</v>
      </c>
      <c r="B26" s="126"/>
      <c r="C26" s="90"/>
      <c r="D26" s="84">
        <v>42495</v>
      </c>
      <c r="E26" s="111"/>
      <c r="F26" s="111">
        <v>0</v>
      </c>
      <c r="G26" s="87">
        <f t="shared" si="2"/>
        <v>0</v>
      </c>
      <c r="H26" s="88"/>
      <c r="I26" s="111"/>
      <c r="J26" s="90"/>
      <c r="K26" s="90"/>
      <c r="L26" s="90"/>
      <c r="M26" s="91">
        <f t="shared" si="0"/>
        <v>0</v>
      </c>
      <c r="N26" s="117"/>
      <c r="O26" s="128"/>
      <c r="P26" s="128"/>
      <c r="Q26" s="128"/>
      <c r="R26" s="128"/>
      <c r="S26" s="94"/>
      <c r="T26" s="95" t="str">
        <f t="shared" si="13"/>
        <v>NA</v>
      </c>
      <c r="U26" s="95" t="s">
        <v>58</v>
      </c>
      <c r="V26" s="96"/>
      <c r="W26" s="98"/>
      <c r="X26" s="98"/>
      <c r="Y26" s="98"/>
      <c r="Z26" s="98"/>
      <c r="AA26" s="118"/>
      <c r="AB26" s="101"/>
      <c r="AC26" s="101"/>
      <c r="AD26" s="101"/>
      <c r="AE26" s="101"/>
      <c r="AF26" s="102"/>
      <c r="AG26" s="102"/>
      <c r="AH26" s="103" t="str">
        <f t="shared" si="3"/>
        <v>NA</v>
      </c>
      <c r="AI26" s="103" t="s">
        <v>58</v>
      </c>
      <c r="AJ26" s="103">
        <f t="shared" si="4"/>
        <v>0</v>
      </c>
      <c r="AK26" s="103"/>
      <c r="AL26" s="103" t="b">
        <f t="shared" si="5"/>
        <v>1</v>
      </c>
      <c r="AM26" s="88"/>
      <c r="AN26" s="105" t="str">
        <f t="shared" si="1"/>
        <v/>
      </c>
      <c r="AO26" s="120"/>
      <c r="AP26" s="105" t="str">
        <f t="shared" si="6"/>
        <v/>
      </c>
      <c r="AQ26" s="120"/>
      <c r="AR26" s="105" t="str">
        <f t="shared" si="7"/>
        <v/>
      </c>
      <c r="AS26" s="120"/>
      <c r="AT26" s="105" t="str">
        <f t="shared" si="8"/>
        <v/>
      </c>
      <c r="AU26" s="107" t="str">
        <f t="shared" si="11"/>
        <v>NA</v>
      </c>
      <c r="AV26" s="107" t="s">
        <v>58</v>
      </c>
      <c r="AW26" s="107"/>
      <c r="AY26" s="109">
        <f>'[1]2016_match_seeds'!D23</f>
        <v>0</v>
      </c>
      <c r="AZ26" s="110" t="b">
        <f t="shared" si="10"/>
        <v>1</v>
      </c>
      <c r="BA26" s="111"/>
      <c r="BB26" s="110">
        <f>'[1]2016_match_seeds'!E23</f>
        <v>0</v>
      </c>
      <c r="BC26" s="110">
        <f>'[1]2016_match_seeds'!F23</f>
        <v>0</v>
      </c>
      <c r="BF26" s="111"/>
      <c r="BG26" s="112" t="s">
        <v>58</v>
      </c>
      <c r="BH26" s="112"/>
      <c r="BI26" s="121"/>
      <c r="BJ26" s="129"/>
      <c r="BK26" s="129"/>
      <c r="BL26" s="129"/>
      <c r="BM26" s="129"/>
      <c r="BN26" s="129"/>
    </row>
    <row r="27" spans="1:68" ht="15" hidden="1" x14ac:dyDescent="0.25">
      <c r="A27" s="126">
        <v>25</v>
      </c>
      <c r="B27" s="126"/>
      <c r="C27" s="90"/>
      <c r="D27" s="84">
        <v>42495</v>
      </c>
      <c r="E27" s="111"/>
      <c r="F27" s="111">
        <v>0</v>
      </c>
      <c r="G27" s="87">
        <f t="shared" si="2"/>
        <v>0</v>
      </c>
      <c r="H27" s="88"/>
      <c r="I27" s="111"/>
      <c r="J27" s="90"/>
      <c r="K27" s="90"/>
      <c r="L27" s="90"/>
      <c r="M27" s="91">
        <f t="shared" si="0"/>
        <v>0</v>
      </c>
      <c r="N27" s="117"/>
      <c r="O27" s="128"/>
      <c r="P27" s="128"/>
      <c r="Q27" s="128"/>
      <c r="R27" s="128"/>
      <c r="S27" s="94"/>
      <c r="T27" s="95" t="str">
        <f t="shared" si="13"/>
        <v>NA</v>
      </c>
      <c r="U27" s="95" t="s">
        <v>58</v>
      </c>
      <c r="V27" s="96"/>
      <c r="W27" s="98"/>
      <c r="X27" s="98"/>
      <c r="Y27" s="98"/>
      <c r="Z27" s="98"/>
      <c r="AA27" s="118"/>
      <c r="AB27" s="101"/>
      <c r="AC27" s="101"/>
      <c r="AD27" s="101"/>
      <c r="AE27" s="101"/>
      <c r="AF27" s="102"/>
      <c r="AG27" s="102"/>
      <c r="AH27" s="103" t="str">
        <f t="shared" si="3"/>
        <v>NA</v>
      </c>
      <c r="AI27" s="103" t="s">
        <v>58</v>
      </c>
      <c r="AJ27" s="103">
        <f t="shared" si="4"/>
        <v>0</v>
      </c>
      <c r="AK27" s="103"/>
      <c r="AL27" s="103" t="b">
        <f t="shared" si="5"/>
        <v>1</v>
      </c>
      <c r="AM27" s="88"/>
      <c r="AN27" s="105" t="str">
        <f t="shared" si="1"/>
        <v/>
      </c>
      <c r="AO27" s="120"/>
      <c r="AP27" s="105" t="str">
        <f t="shared" si="6"/>
        <v/>
      </c>
      <c r="AQ27" s="120"/>
      <c r="AR27" s="105" t="str">
        <f t="shared" si="7"/>
        <v/>
      </c>
      <c r="AS27" s="120"/>
      <c r="AT27" s="105" t="str">
        <f t="shared" si="8"/>
        <v/>
      </c>
      <c r="AU27" s="107" t="str">
        <f t="shared" si="11"/>
        <v>NA</v>
      </c>
      <c r="AV27" s="107" t="s">
        <v>58</v>
      </c>
      <c r="AW27" s="107"/>
      <c r="AY27" s="109">
        <f>'[1]2016_match_seeds'!D24</f>
        <v>0</v>
      </c>
      <c r="AZ27" s="110" t="b">
        <f t="shared" si="10"/>
        <v>1</v>
      </c>
      <c r="BA27" s="111"/>
      <c r="BB27" s="110">
        <f>'[1]2016_match_seeds'!E24</f>
        <v>0</v>
      </c>
      <c r="BC27" s="110">
        <f>'[1]2016_match_seeds'!F24</f>
        <v>0</v>
      </c>
      <c r="BF27" s="111"/>
      <c r="BG27" s="112" t="s">
        <v>58</v>
      </c>
      <c r="BH27" s="112"/>
      <c r="BI27" s="121"/>
      <c r="BJ27" s="129"/>
      <c r="BK27" s="129"/>
      <c r="BL27" s="129"/>
      <c r="BM27" s="129"/>
      <c r="BN27" s="129"/>
    </row>
    <row r="28" spans="1:68" ht="15" hidden="1" x14ac:dyDescent="0.25">
      <c r="A28" s="126">
        <v>26</v>
      </c>
      <c r="B28" s="126"/>
      <c r="C28" s="90"/>
      <c r="D28" s="84">
        <v>42495</v>
      </c>
      <c r="E28" s="110">
        <v>1</v>
      </c>
      <c r="F28" s="111">
        <v>1</v>
      </c>
      <c r="G28" s="87">
        <f t="shared" si="2"/>
        <v>1</v>
      </c>
      <c r="H28" s="104">
        <v>2</v>
      </c>
      <c r="I28" s="111">
        <v>2</v>
      </c>
      <c r="J28" s="90"/>
      <c r="K28" s="90"/>
      <c r="L28" s="90"/>
      <c r="M28" s="91">
        <f t="shared" si="0"/>
        <v>2</v>
      </c>
      <c r="N28" s="92">
        <v>42506</v>
      </c>
      <c r="O28" s="128">
        <v>42505</v>
      </c>
      <c r="P28" s="128"/>
      <c r="Q28" s="128"/>
      <c r="R28" s="128"/>
      <c r="S28" s="94">
        <v>42505</v>
      </c>
      <c r="T28" s="95">
        <f t="shared" si="13"/>
        <v>42505</v>
      </c>
      <c r="U28" s="95" t="s">
        <v>47</v>
      </c>
      <c r="V28" s="96"/>
      <c r="W28" s="98">
        <v>0</v>
      </c>
      <c r="X28" s="98">
        <v>1</v>
      </c>
      <c r="Y28" s="98">
        <v>6</v>
      </c>
      <c r="Z28" s="98">
        <v>10</v>
      </c>
      <c r="AA28" s="118">
        <v>15</v>
      </c>
      <c r="AB28" s="101">
        <v>12</v>
      </c>
      <c r="AC28" s="101">
        <v>13</v>
      </c>
      <c r="AD28" s="101">
        <v>13</v>
      </c>
      <c r="AE28" s="101"/>
      <c r="AF28" s="114">
        <v>13</v>
      </c>
      <c r="AG28" s="102"/>
      <c r="AH28" s="103">
        <f t="shared" si="3"/>
        <v>13</v>
      </c>
      <c r="AI28" s="103" t="s">
        <v>47</v>
      </c>
      <c r="AJ28" s="103">
        <f t="shared" si="4"/>
        <v>2</v>
      </c>
      <c r="AK28" s="103"/>
      <c r="AL28" s="103" t="b">
        <f t="shared" si="5"/>
        <v>1</v>
      </c>
      <c r="AM28" s="104">
        <v>30</v>
      </c>
      <c r="AN28" s="105">
        <f t="shared" si="1"/>
        <v>2.5302000000000002</v>
      </c>
      <c r="AO28" s="115">
        <v>30</v>
      </c>
      <c r="AP28" s="105">
        <f t="shared" si="6"/>
        <v>2.5302000000000002</v>
      </c>
      <c r="AQ28" s="115"/>
      <c r="AR28" s="105" t="str">
        <f t="shared" si="7"/>
        <v/>
      </c>
      <c r="AS28" s="115"/>
      <c r="AT28" s="105" t="str">
        <f t="shared" si="8"/>
        <v/>
      </c>
      <c r="AU28" s="107">
        <f t="shared" si="11"/>
        <v>301.68299750688072</v>
      </c>
      <c r="AV28" s="107" t="str">
        <f t="shared" si="9"/>
        <v>ok</v>
      </c>
      <c r="AW28" s="107"/>
      <c r="AX28" s="108">
        <v>4</v>
      </c>
      <c r="AY28" s="109">
        <f>'[1]2016_match_seeds'!D25</f>
        <v>3</v>
      </c>
      <c r="AZ28" s="110" t="b">
        <f t="shared" si="10"/>
        <v>0</v>
      </c>
      <c r="BA28" s="130" t="s">
        <v>83</v>
      </c>
      <c r="BB28" s="110">
        <f>'[1]2016_match_seeds'!E25</f>
        <v>20</v>
      </c>
      <c r="BC28" s="110">
        <f>'[1]2016_match_seeds'!F25</f>
        <v>10</v>
      </c>
      <c r="BF28" s="111"/>
      <c r="BG28" s="112">
        <f>3/13</f>
        <v>0.23076923076923078</v>
      </c>
      <c r="BH28" s="112"/>
      <c r="BI28" s="160" t="s">
        <v>84</v>
      </c>
      <c r="BJ28" s="129"/>
      <c r="BK28" s="129"/>
      <c r="BL28" s="129"/>
      <c r="BM28" s="129"/>
      <c r="BN28" s="129"/>
    </row>
    <row r="29" spans="1:68" ht="15" hidden="1" x14ac:dyDescent="0.25">
      <c r="A29" s="126">
        <v>27</v>
      </c>
      <c r="B29" s="126"/>
      <c r="C29" s="90"/>
      <c r="D29" s="84">
        <v>42495</v>
      </c>
      <c r="E29" s="110">
        <v>1</v>
      </c>
      <c r="F29" s="111">
        <v>1</v>
      </c>
      <c r="G29" s="87">
        <f t="shared" si="2"/>
        <v>1</v>
      </c>
      <c r="H29" s="104">
        <v>2</v>
      </c>
      <c r="I29" s="111">
        <v>2</v>
      </c>
      <c r="J29" s="90"/>
      <c r="K29" s="90"/>
      <c r="L29" s="90"/>
      <c r="M29" s="91">
        <f t="shared" si="0"/>
        <v>2</v>
      </c>
      <c r="N29" s="92">
        <v>42504</v>
      </c>
      <c r="O29" s="128">
        <v>42503</v>
      </c>
      <c r="P29" s="128"/>
      <c r="Q29" s="128"/>
      <c r="R29" s="128"/>
      <c r="S29" s="94">
        <v>42502</v>
      </c>
      <c r="T29" s="95">
        <f t="shared" si="13"/>
        <v>42502</v>
      </c>
      <c r="U29" s="95" t="s">
        <v>47</v>
      </c>
      <c r="V29" s="96"/>
      <c r="W29" s="98">
        <v>0</v>
      </c>
      <c r="X29" s="98">
        <v>9</v>
      </c>
      <c r="Y29" s="98">
        <v>11</v>
      </c>
      <c r="Z29" s="98"/>
      <c r="AA29" s="118">
        <v>11</v>
      </c>
      <c r="AB29" s="101">
        <v>11</v>
      </c>
      <c r="AC29" s="101">
        <v>11</v>
      </c>
      <c r="AD29" s="101"/>
      <c r="AE29" s="101"/>
      <c r="AF29" s="114">
        <v>11</v>
      </c>
      <c r="AG29" s="102"/>
      <c r="AH29" s="103">
        <f t="shared" si="3"/>
        <v>11</v>
      </c>
      <c r="AI29" s="103" t="s">
        <v>47</v>
      </c>
      <c r="AJ29" s="103">
        <f t="shared" si="4"/>
        <v>2</v>
      </c>
      <c r="AK29" s="103"/>
      <c r="AL29" s="103" t="b">
        <f t="shared" si="5"/>
        <v>1</v>
      </c>
      <c r="AM29" s="104">
        <v>18</v>
      </c>
      <c r="AN29" s="105">
        <f t="shared" si="1"/>
        <v>1.8462000000000001</v>
      </c>
      <c r="AO29" s="115">
        <v>18</v>
      </c>
      <c r="AP29" s="105">
        <f t="shared" si="6"/>
        <v>1.8462000000000001</v>
      </c>
      <c r="AQ29" s="115"/>
      <c r="AR29" s="105" t="str">
        <f t="shared" si="7"/>
        <v/>
      </c>
      <c r="AS29" s="115"/>
      <c r="AT29" s="105" t="str">
        <f t="shared" si="8"/>
        <v/>
      </c>
      <c r="AU29" s="107">
        <f t="shared" si="11"/>
        <v>96.371778859195615</v>
      </c>
      <c r="AV29" s="107" t="str">
        <f t="shared" si="9"/>
        <v>ok</v>
      </c>
      <c r="AW29" s="107"/>
      <c r="AX29" s="108">
        <v>2</v>
      </c>
      <c r="AY29" s="109">
        <f>'[1]2016_match_seeds'!D26</f>
        <v>2</v>
      </c>
      <c r="AZ29" s="110" t="b">
        <f t="shared" si="10"/>
        <v>1</v>
      </c>
      <c r="BA29" s="111"/>
      <c r="BB29" s="110">
        <f>'[1]2016_match_seeds'!E26</f>
        <v>11</v>
      </c>
      <c r="BC29" s="110">
        <f>'[1]2016_match_seeds'!F26</f>
        <v>0</v>
      </c>
      <c r="BF29" s="111"/>
      <c r="BG29" s="112">
        <v>0</v>
      </c>
      <c r="BH29" s="112"/>
      <c r="BI29" s="121"/>
      <c r="BJ29" s="129"/>
      <c r="BK29" s="129"/>
      <c r="BL29" s="129"/>
      <c r="BM29" s="129"/>
      <c r="BN29" s="129"/>
    </row>
    <row r="30" spans="1:68" s="161" customFormat="1" ht="15" hidden="1" x14ac:dyDescent="0.25">
      <c r="A30" s="126">
        <v>29</v>
      </c>
      <c r="B30" s="126"/>
      <c r="C30" s="90"/>
      <c r="D30" s="84">
        <v>42495</v>
      </c>
      <c r="E30" s="110">
        <v>1</v>
      </c>
      <c r="F30" s="111">
        <v>1</v>
      </c>
      <c r="G30" s="87">
        <f t="shared" si="2"/>
        <v>1</v>
      </c>
      <c r="H30" s="104">
        <v>1</v>
      </c>
      <c r="I30" s="111">
        <v>1</v>
      </c>
      <c r="J30" s="90"/>
      <c r="K30" s="90"/>
      <c r="L30" s="90"/>
      <c r="M30" s="91">
        <f t="shared" si="0"/>
        <v>1</v>
      </c>
      <c r="N30" s="92">
        <v>42502</v>
      </c>
      <c r="O30" s="128">
        <v>42501</v>
      </c>
      <c r="P30" s="128"/>
      <c r="Q30" s="128"/>
      <c r="R30" s="128"/>
      <c r="S30" s="94">
        <v>42501</v>
      </c>
      <c r="T30" s="95">
        <f t="shared" si="13"/>
        <v>42501</v>
      </c>
      <c r="U30" s="95" t="s">
        <v>47</v>
      </c>
      <c r="V30" s="96"/>
      <c r="W30" s="98">
        <v>0</v>
      </c>
      <c r="X30" s="98">
        <v>7</v>
      </c>
      <c r="Y30" s="98">
        <v>8</v>
      </c>
      <c r="Z30" s="98"/>
      <c r="AA30" s="118">
        <v>12</v>
      </c>
      <c r="AB30" s="101">
        <v>8</v>
      </c>
      <c r="AC30" s="101">
        <v>8</v>
      </c>
      <c r="AD30" s="101"/>
      <c r="AE30" s="101"/>
      <c r="AF30" s="114">
        <v>8</v>
      </c>
      <c r="AG30" s="102"/>
      <c r="AH30" s="103">
        <f t="shared" si="3"/>
        <v>8</v>
      </c>
      <c r="AI30" s="103" t="s">
        <v>47</v>
      </c>
      <c r="AJ30" s="103">
        <f t="shared" si="4"/>
        <v>1</v>
      </c>
      <c r="AK30" s="103"/>
      <c r="AL30" s="103" t="b">
        <f t="shared" si="5"/>
        <v>1</v>
      </c>
      <c r="AM30" s="104">
        <v>25</v>
      </c>
      <c r="AN30" s="105">
        <f t="shared" si="1"/>
        <v>2.2452000000000005</v>
      </c>
      <c r="AO30" s="120"/>
      <c r="AP30" s="105" t="str">
        <f t="shared" si="6"/>
        <v/>
      </c>
      <c r="AQ30" s="120"/>
      <c r="AR30" s="105" t="str">
        <f t="shared" si="7"/>
        <v/>
      </c>
      <c r="AS30" s="120"/>
      <c r="AT30" s="105" t="str">
        <f t="shared" si="8"/>
        <v/>
      </c>
      <c r="AU30" s="107">
        <f t="shared" si="11"/>
        <v>98.978292436097092</v>
      </c>
      <c r="AV30" s="107" t="str">
        <f t="shared" si="9"/>
        <v>ok</v>
      </c>
      <c r="AW30" s="107"/>
      <c r="AX30" s="108">
        <v>3</v>
      </c>
      <c r="AY30" s="109">
        <f>'[1]2016_match_seeds'!D27</f>
        <v>3</v>
      </c>
      <c r="AZ30" s="110" t="b">
        <f t="shared" si="10"/>
        <v>1</v>
      </c>
      <c r="BA30" s="111"/>
      <c r="BB30" s="110">
        <f>'[1]2016_match_seeds'!E27</f>
        <v>22</v>
      </c>
      <c r="BC30" s="110">
        <f>'[1]2016_match_seeds'!F27</f>
        <v>8</v>
      </c>
      <c r="BD30" s="111"/>
      <c r="BE30" s="111"/>
      <c r="BF30" s="111"/>
      <c r="BG30" s="112">
        <v>0</v>
      </c>
      <c r="BH30" s="112"/>
      <c r="BI30" s="121"/>
      <c r="BJ30" s="129"/>
      <c r="BK30" s="129"/>
      <c r="BL30" s="129"/>
      <c r="BM30" s="129"/>
      <c r="BN30" s="129"/>
      <c r="BO30" s="81"/>
      <c r="BP30" s="81"/>
    </row>
    <row r="31" spans="1:68" s="90" customFormat="1" ht="15" hidden="1" x14ac:dyDescent="0.25">
      <c r="A31" s="162">
        <v>30</v>
      </c>
      <c r="B31" s="162"/>
      <c r="D31" s="84">
        <v>42495</v>
      </c>
      <c r="E31" s="127"/>
      <c r="F31" s="111"/>
      <c r="G31" s="87">
        <f t="shared" si="2"/>
        <v>0</v>
      </c>
      <c r="H31" s="88"/>
      <c r="I31" s="111"/>
      <c r="M31" s="91">
        <f t="shared" si="0"/>
        <v>0</v>
      </c>
      <c r="N31" s="117"/>
      <c r="O31" s="128"/>
      <c r="P31" s="128"/>
      <c r="Q31" s="128"/>
      <c r="R31" s="128"/>
      <c r="S31" s="94"/>
      <c r="T31" s="95" t="str">
        <f t="shared" si="13"/>
        <v>NA</v>
      </c>
      <c r="U31" s="95" t="s">
        <v>58</v>
      </c>
      <c r="V31" s="96"/>
      <c r="W31" s="98"/>
      <c r="X31" s="98"/>
      <c r="Y31" s="98"/>
      <c r="Z31" s="98"/>
      <c r="AA31" s="118"/>
      <c r="AB31" s="101"/>
      <c r="AC31" s="101"/>
      <c r="AD31" s="101"/>
      <c r="AE31" s="101"/>
      <c r="AF31" s="102"/>
      <c r="AG31" s="102"/>
      <c r="AH31" s="103" t="str">
        <f t="shared" si="3"/>
        <v>NA</v>
      </c>
      <c r="AI31" s="103" t="s">
        <v>58</v>
      </c>
      <c r="AJ31" s="103">
        <f t="shared" si="4"/>
        <v>0</v>
      </c>
      <c r="AK31" s="103"/>
      <c r="AL31" s="103" t="b">
        <f t="shared" si="5"/>
        <v>1</v>
      </c>
      <c r="AM31" s="88"/>
      <c r="AN31" s="105" t="str">
        <f t="shared" si="1"/>
        <v/>
      </c>
      <c r="AO31" s="120"/>
      <c r="AP31" s="105" t="str">
        <f t="shared" si="6"/>
        <v/>
      </c>
      <c r="AQ31" s="120"/>
      <c r="AR31" s="105" t="str">
        <f t="shared" si="7"/>
        <v/>
      </c>
      <c r="AS31" s="120"/>
      <c r="AT31" s="105" t="str">
        <f t="shared" si="8"/>
        <v/>
      </c>
      <c r="AU31" s="107" t="str">
        <f t="shared" si="11"/>
        <v>NA</v>
      </c>
      <c r="AV31" s="107" t="s">
        <v>58</v>
      </c>
      <c r="AW31" s="107"/>
      <c r="AX31" s="108"/>
      <c r="AY31" s="109">
        <f>'[1]2016_match_seeds'!D28</f>
        <v>0</v>
      </c>
      <c r="AZ31" s="110" t="b">
        <f t="shared" si="10"/>
        <v>1</v>
      </c>
      <c r="BA31" s="111"/>
      <c r="BB31" s="110">
        <f>'[1]2016_match_seeds'!E28</f>
        <v>0</v>
      </c>
      <c r="BC31" s="110">
        <f>'[1]2016_match_seeds'!F28</f>
        <v>0</v>
      </c>
      <c r="BD31" s="111"/>
      <c r="BE31" s="111"/>
      <c r="BF31" s="111"/>
      <c r="BG31" s="112" t="s">
        <v>58</v>
      </c>
      <c r="BH31" s="112"/>
      <c r="BI31" s="146" t="s">
        <v>85</v>
      </c>
      <c r="BJ31" s="129"/>
      <c r="BK31" s="129"/>
      <c r="BL31" s="129"/>
      <c r="BM31" s="129"/>
      <c r="BN31" s="129"/>
      <c r="BO31" s="129"/>
      <c r="BP31" s="129"/>
    </row>
    <row r="32" spans="1:68" s="90" customFormat="1" ht="15" hidden="1" x14ac:dyDescent="0.25">
      <c r="A32" s="126">
        <v>31</v>
      </c>
      <c r="B32" s="126"/>
      <c r="D32" s="84">
        <v>42495</v>
      </c>
      <c r="E32" s="110">
        <v>1</v>
      </c>
      <c r="F32" s="111">
        <v>1</v>
      </c>
      <c r="G32" s="87">
        <f t="shared" si="2"/>
        <v>1</v>
      </c>
      <c r="H32" s="104">
        <v>2</v>
      </c>
      <c r="I32" s="111">
        <v>2</v>
      </c>
      <c r="M32" s="91">
        <f t="shared" si="0"/>
        <v>2</v>
      </c>
      <c r="N32" s="92">
        <v>42504</v>
      </c>
      <c r="O32" s="128"/>
      <c r="P32" s="128"/>
      <c r="Q32" s="128"/>
      <c r="R32" s="128"/>
      <c r="S32" s="94">
        <v>42500</v>
      </c>
      <c r="T32" s="95">
        <f t="shared" si="13"/>
        <v>42500</v>
      </c>
      <c r="U32" s="95" t="s">
        <v>47</v>
      </c>
      <c r="V32" s="96"/>
      <c r="W32" s="98">
        <v>0</v>
      </c>
      <c r="X32" s="98">
        <v>7</v>
      </c>
      <c r="Y32" s="98">
        <v>13</v>
      </c>
      <c r="Z32" s="98"/>
      <c r="AA32" s="118">
        <v>25</v>
      </c>
      <c r="AB32" s="101">
        <v>12</v>
      </c>
      <c r="AC32" s="101">
        <v>13</v>
      </c>
      <c r="AD32" s="101"/>
      <c r="AE32" s="101"/>
      <c r="AF32" s="114">
        <v>13</v>
      </c>
      <c r="AG32" s="102"/>
      <c r="AH32" s="103">
        <f t="shared" si="3"/>
        <v>13</v>
      </c>
      <c r="AI32" s="103" t="s">
        <v>47</v>
      </c>
      <c r="AJ32" s="103">
        <f t="shared" si="4"/>
        <v>2</v>
      </c>
      <c r="AK32" s="103"/>
      <c r="AL32" s="103" t="b">
        <f t="shared" si="5"/>
        <v>1</v>
      </c>
      <c r="AM32" s="104">
        <v>24</v>
      </c>
      <c r="AN32" s="105">
        <f t="shared" si="1"/>
        <v>2.1882000000000001</v>
      </c>
      <c r="AO32" s="115">
        <v>24</v>
      </c>
      <c r="AP32" s="105">
        <f t="shared" si="6"/>
        <v>2.1882000000000001</v>
      </c>
      <c r="AQ32" s="115"/>
      <c r="AR32" s="105" t="str">
        <f t="shared" si="7"/>
        <v/>
      </c>
      <c r="AS32" s="115"/>
      <c r="AT32" s="105" t="str">
        <f t="shared" si="8"/>
        <v/>
      </c>
      <c r="AU32" s="107">
        <f t="shared" si="11"/>
        <v>180.51161265793567</v>
      </c>
      <c r="AV32" s="107" t="str">
        <f t="shared" si="9"/>
        <v>ok</v>
      </c>
      <c r="AW32" s="107"/>
      <c r="AX32" s="108">
        <v>3</v>
      </c>
      <c r="AY32" s="109">
        <f>'[1]2016_match_seeds'!D29</f>
        <v>3</v>
      </c>
      <c r="AZ32" s="110" t="b">
        <f t="shared" si="10"/>
        <v>1</v>
      </c>
      <c r="BA32" s="111"/>
      <c r="BB32" s="110">
        <f>'[1]2016_match_seeds'!E29</f>
        <v>16</v>
      </c>
      <c r="BC32" s="110">
        <f>'[1]2016_match_seeds'!F29</f>
        <v>3</v>
      </c>
      <c r="BD32" s="111"/>
      <c r="BE32" s="111"/>
      <c r="BF32" s="111"/>
      <c r="BG32" s="112">
        <v>0</v>
      </c>
      <c r="BH32" s="112"/>
      <c r="BI32" s="121"/>
      <c r="BJ32" s="129"/>
      <c r="BK32" s="129"/>
      <c r="BL32" s="129"/>
      <c r="BM32" s="129"/>
      <c r="BN32" s="129"/>
      <c r="BO32" s="129"/>
      <c r="BP32" s="129"/>
    </row>
    <row r="33" spans="1:68" s="90" customFormat="1" ht="15" hidden="1" x14ac:dyDescent="0.25">
      <c r="A33" s="83">
        <v>33</v>
      </c>
      <c r="B33" s="83"/>
      <c r="C33"/>
      <c r="D33" s="84">
        <v>42495</v>
      </c>
      <c r="E33" s="85">
        <v>1</v>
      </c>
      <c r="F33" s="86">
        <v>1</v>
      </c>
      <c r="G33" s="87">
        <f t="shared" si="2"/>
        <v>1</v>
      </c>
      <c r="H33" s="88">
        <v>1</v>
      </c>
      <c r="I33" s="111">
        <v>1</v>
      </c>
      <c r="M33" s="91">
        <f t="shared" si="0"/>
        <v>1</v>
      </c>
      <c r="N33" s="92">
        <v>42499</v>
      </c>
      <c r="O33" s="93"/>
      <c r="P33" s="93"/>
      <c r="Q33" s="93"/>
      <c r="R33" s="93"/>
      <c r="S33" s="94">
        <v>42498</v>
      </c>
      <c r="T33" s="95">
        <f t="shared" si="13"/>
        <v>42498</v>
      </c>
      <c r="U33" s="95" t="s">
        <v>47</v>
      </c>
      <c r="V33" s="96"/>
      <c r="W33" s="97" t="s">
        <v>62</v>
      </c>
      <c r="X33" s="97" t="s">
        <v>72</v>
      </c>
      <c r="Y33" s="97" t="s">
        <v>50</v>
      </c>
      <c r="Z33" s="98"/>
      <c r="AA33" s="99" t="s">
        <v>72</v>
      </c>
      <c r="AB33" s="100" t="s">
        <v>50</v>
      </c>
      <c r="AC33" s="100" t="s">
        <v>50</v>
      </c>
      <c r="AD33" s="100" t="s">
        <v>50</v>
      </c>
      <c r="AE33" s="101"/>
      <c r="AF33" s="114">
        <v>13</v>
      </c>
      <c r="AG33" s="102"/>
      <c r="AH33" s="103">
        <f t="shared" si="3"/>
        <v>13</v>
      </c>
      <c r="AI33" s="103" t="s">
        <v>47</v>
      </c>
      <c r="AJ33" s="103">
        <f t="shared" si="4"/>
        <v>1</v>
      </c>
      <c r="AK33" s="103"/>
      <c r="AL33" s="103" t="b">
        <f t="shared" si="5"/>
        <v>1</v>
      </c>
      <c r="AM33" s="104">
        <v>26</v>
      </c>
      <c r="AN33" s="105">
        <f t="shared" si="1"/>
        <v>2.3022</v>
      </c>
      <c r="AO33" s="106"/>
      <c r="AP33" s="105" t="str">
        <f t="shared" si="6"/>
        <v/>
      </c>
      <c r="AQ33" s="106"/>
      <c r="AR33" s="105" t="str">
        <f t="shared" si="7"/>
        <v/>
      </c>
      <c r="AS33" s="106"/>
      <c r="AT33" s="105" t="str">
        <f t="shared" si="8"/>
        <v/>
      </c>
      <c r="AU33" s="107">
        <f t="shared" si="11"/>
        <v>108.23041619294305</v>
      </c>
      <c r="AV33" s="107" t="str">
        <f t="shared" si="9"/>
        <v>ok</v>
      </c>
      <c r="AW33" s="107"/>
      <c r="AX33" s="108">
        <v>5</v>
      </c>
      <c r="AY33" s="109">
        <f>'[1]2016_match_seeds'!D30</f>
        <v>5</v>
      </c>
      <c r="AZ33" s="110" t="b">
        <f t="shared" si="10"/>
        <v>1</v>
      </c>
      <c r="BA33" s="111"/>
      <c r="BB33" s="110">
        <f>'[1]2016_match_seeds'!E30</f>
        <v>32</v>
      </c>
      <c r="BC33" s="110">
        <f>'[1]2016_match_seeds'!F30</f>
        <v>21</v>
      </c>
      <c r="BD33" s="111"/>
      <c r="BE33" s="111"/>
      <c r="BF33" s="111"/>
      <c r="BG33" s="112">
        <v>0</v>
      </c>
      <c r="BH33" s="112"/>
      <c r="BI33" s="121"/>
      <c r="BJ33" s="29"/>
      <c r="BK33" s="29"/>
      <c r="BL33" s="29"/>
      <c r="BM33" s="29"/>
      <c r="BN33" s="29"/>
      <c r="BO33" s="129"/>
      <c r="BP33" s="129"/>
    </row>
    <row r="34" spans="1:68" s="90" customFormat="1" ht="15" hidden="1" x14ac:dyDescent="0.25">
      <c r="A34" s="163">
        <v>34</v>
      </c>
      <c r="B34" s="163"/>
      <c r="C34" s="161"/>
      <c r="D34" s="164">
        <v>42495</v>
      </c>
      <c r="E34" s="165">
        <v>1</v>
      </c>
      <c r="F34" s="166">
        <v>1</v>
      </c>
      <c r="G34" s="87">
        <f t="shared" si="2"/>
        <v>1</v>
      </c>
      <c r="H34" s="167">
        <v>1</v>
      </c>
      <c r="I34" s="166">
        <v>1</v>
      </c>
      <c r="J34" s="161"/>
      <c r="K34" s="161"/>
      <c r="L34" s="161"/>
      <c r="M34" s="91">
        <f t="shared" si="0"/>
        <v>1</v>
      </c>
      <c r="N34" s="168">
        <v>42503</v>
      </c>
      <c r="O34" s="169">
        <v>42503</v>
      </c>
      <c r="P34" s="169"/>
      <c r="Q34" s="169"/>
      <c r="R34" s="169"/>
      <c r="S34" s="170">
        <v>42502</v>
      </c>
      <c r="T34" s="95">
        <f t="shared" si="13"/>
        <v>42502</v>
      </c>
      <c r="U34" s="95" t="s">
        <v>47</v>
      </c>
      <c r="V34" s="171"/>
      <c r="W34" s="172" t="s">
        <v>61</v>
      </c>
      <c r="X34" s="172" t="s">
        <v>70</v>
      </c>
      <c r="Y34" s="172" t="s">
        <v>62</v>
      </c>
      <c r="Z34" s="173"/>
      <c r="AA34" s="174" t="s">
        <v>63</v>
      </c>
      <c r="AB34" s="175" t="s">
        <v>62</v>
      </c>
      <c r="AC34" s="175" t="s">
        <v>62</v>
      </c>
      <c r="AD34" s="175" t="s">
        <v>62</v>
      </c>
      <c r="AE34" s="176"/>
      <c r="AF34" s="177">
        <v>3</v>
      </c>
      <c r="AG34" s="178"/>
      <c r="AH34" s="103">
        <f t="shared" si="3"/>
        <v>3</v>
      </c>
      <c r="AI34" s="103" t="s">
        <v>47</v>
      </c>
      <c r="AJ34" s="103">
        <f t="shared" si="4"/>
        <v>1</v>
      </c>
      <c r="AK34" s="103"/>
      <c r="AL34" s="103" t="b">
        <f t="shared" si="5"/>
        <v>1</v>
      </c>
      <c r="AM34" s="179">
        <v>23</v>
      </c>
      <c r="AN34" s="105">
        <f t="shared" si="1"/>
        <v>2.1311999999999998</v>
      </c>
      <c r="AO34" s="106"/>
      <c r="AP34" s="105" t="str">
        <f t="shared" si="6"/>
        <v/>
      </c>
      <c r="AQ34" s="106"/>
      <c r="AR34" s="105" t="str">
        <f t="shared" si="7"/>
        <v/>
      </c>
      <c r="AS34" s="106"/>
      <c r="AT34" s="105" t="str">
        <f t="shared" si="8"/>
        <v/>
      </c>
      <c r="AU34" s="107">
        <f t="shared" si="11"/>
        <v>82.047647319758084</v>
      </c>
      <c r="AV34" s="107" t="str">
        <f t="shared" si="9"/>
        <v>ok</v>
      </c>
      <c r="AW34" s="107"/>
      <c r="AX34" s="180">
        <v>2</v>
      </c>
      <c r="AY34" s="181">
        <f>'[1]2016_match_seeds'!D31</f>
        <v>2</v>
      </c>
      <c r="AZ34" s="110" t="b">
        <f t="shared" si="10"/>
        <v>1</v>
      </c>
      <c r="BA34" s="111"/>
      <c r="BB34" s="165">
        <f>'[1]2016_match_seeds'!E31</f>
        <v>15</v>
      </c>
      <c r="BC34" s="165">
        <f>'[1]2016_match_seeds'!F31</f>
        <v>5</v>
      </c>
      <c r="BD34" s="166"/>
      <c r="BE34" s="166"/>
      <c r="BF34" s="166"/>
      <c r="BG34" s="182">
        <v>0</v>
      </c>
      <c r="BH34" s="182"/>
      <c r="BI34" s="183"/>
      <c r="BJ34" s="81"/>
      <c r="BK34" s="81"/>
      <c r="BL34" s="81"/>
      <c r="BM34" s="81"/>
      <c r="BN34" s="81"/>
      <c r="BO34" s="129"/>
      <c r="BP34" s="129"/>
    </row>
    <row r="35" spans="1:68" s="90" customFormat="1" ht="15" hidden="1" x14ac:dyDescent="0.25">
      <c r="A35" s="141">
        <v>35</v>
      </c>
      <c r="B35" s="141"/>
      <c r="C35" s="3"/>
      <c r="D35" s="84">
        <v>42495</v>
      </c>
      <c r="E35" s="23">
        <v>1</v>
      </c>
      <c r="F35" s="111">
        <v>1</v>
      </c>
      <c r="G35" s="87">
        <f t="shared" si="2"/>
        <v>1</v>
      </c>
      <c r="H35" s="132">
        <v>2</v>
      </c>
      <c r="I35" s="3">
        <v>2</v>
      </c>
      <c r="J35" s="3"/>
      <c r="K35" s="3"/>
      <c r="L35" s="3"/>
      <c r="M35" s="91">
        <f t="shared" si="0"/>
        <v>2</v>
      </c>
      <c r="N35" s="184">
        <v>42503</v>
      </c>
      <c r="O35" s="147">
        <v>42503</v>
      </c>
      <c r="P35" s="10"/>
      <c r="Q35" s="10"/>
      <c r="R35" s="10"/>
      <c r="S35" s="11">
        <v>42502</v>
      </c>
      <c r="T35" s="95">
        <f t="shared" si="13"/>
        <v>42502</v>
      </c>
      <c r="U35" s="185" t="s">
        <v>47</v>
      </c>
      <c r="V35" s="14"/>
      <c r="W35" s="14">
        <v>0</v>
      </c>
      <c r="X35" s="14">
        <v>8</v>
      </c>
      <c r="Y35" s="13">
        <v>15</v>
      </c>
      <c r="Z35" s="14"/>
      <c r="AA35" s="15" t="s">
        <v>53</v>
      </c>
      <c r="AB35" s="16" t="s">
        <v>86</v>
      </c>
      <c r="AC35" s="16" t="s">
        <v>49</v>
      </c>
      <c r="AD35" s="16" t="s">
        <v>49</v>
      </c>
      <c r="AE35" s="16"/>
      <c r="AF35" s="17">
        <v>15</v>
      </c>
      <c r="AG35" s="18"/>
      <c r="AH35" s="103">
        <f t="shared" si="3"/>
        <v>15</v>
      </c>
      <c r="AI35" s="103" t="s">
        <v>47</v>
      </c>
      <c r="AJ35" s="103">
        <f t="shared" si="4"/>
        <v>2</v>
      </c>
      <c r="AK35" s="103"/>
      <c r="AL35" s="103" t="b">
        <f t="shared" si="5"/>
        <v>1</v>
      </c>
      <c r="AM35" s="137">
        <v>25</v>
      </c>
      <c r="AN35" s="105">
        <f t="shared" si="1"/>
        <v>2.2452000000000005</v>
      </c>
      <c r="AO35" s="26">
        <v>25</v>
      </c>
      <c r="AP35" s="105">
        <f t="shared" si="6"/>
        <v>2.2452000000000005</v>
      </c>
      <c r="AQ35" s="26"/>
      <c r="AR35" s="105" t="str">
        <f t="shared" si="7"/>
        <v/>
      </c>
      <c r="AS35" s="26"/>
      <c r="AT35" s="105" t="str">
        <f t="shared" si="8"/>
        <v/>
      </c>
      <c r="AU35" s="107">
        <f t="shared" si="11"/>
        <v>197.95658487219418</v>
      </c>
      <c r="AV35" s="107" t="str">
        <f t="shared" si="9"/>
        <v>ok</v>
      </c>
      <c r="AW35" s="107"/>
      <c r="AX35" s="138">
        <v>6</v>
      </c>
      <c r="AY35" s="26">
        <f>'[1]2016_match_seeds'!D32</f>
        <v>6</v>
      </c>
      <c r="AZ35" s="110" t="b">
        <f t="shared" si="10"/>
        <v>1</v>
      </c>
      <c r="BA35" s="111"/>
      <c r="BB35" s="22">
        <f>'[1]2016_match_seeds'!E32</f>
        <v>28</v>
      </c>
      <c r="BC35" s="22">
        <f>'[1]2016_match_seeds'!F32</f>
        <v>1</v>
      </c>
      <c r="BD35" s="7"/>
      <c r="BE35" s="7"/>
      <c r="BF35" s="7"/>
      <c r="BG35" s="23">
        <v>0</v>
      </c>
      <c r="BH35" s="23"/>
      <c r="BI35" s="146" t="s">
        <v>87</v>
      </c>
      <c r="BJ35" s="129"/>
      <c r="BK35" s="129"/>
      <c r="BL35" s="129"/>
      <c r="BM35" s="129"/>
      <c r="BN35" s="129"/>
      <c r="BO35" s="129"/>
      <c r="BP35" s="129"/>
    </row>
    <row r="36" spans="1:68" s="90" customFormat="1" ht="15" hidden="1" x14ac:dyDescent="0.25">
      <c r="A36" s="131">
        <v>36</v>
      </c>
      <c r="B36" s="131"/>
      <c r="C36" s="3"/>
      <c r="D36" s="84">
        <v>42495</v>
      </c>
      <c r="E36" s="23">
        <v>1</v>
      </c>
      <c r="F36" s="186">
        <v>1</v>
      </c>
      <c r="G36" s="87">
        <f t="shared" si="2"/>
        <v>1</v>
      </c>
      <c r="H36" s="156">
        <v>3</v>
      </c>
      <c r="I36" s="3">
        <v>3</v>
      </c>
      <c r="J36" s="3"/>
      <c r="K36" s="3"/>
      <c r="L36" s="3"/>
      <c r="M36" s="91">
        <f t="shared" si="0"/>
        <v>3</v>
      </c>
      <c r="N36" s="133">
        <v>42505</v>
      </c>
      <c r="O36" s="147">
        <v>42503</v>
      </c>
      <c r="P36" s="10"/>
      <c r="Q36" s="10"/>
      <c r="R36" s="10"/>
      <c r="S36" s="11">
        <v>42503</v>
      </c>
      <c r="T36" s="95">
        <f t="shared" si="13"/>
        <v>42503</v>
      </c>
      <c r="U36" s="185" t="s">
        <v>47</v>
      </c>
      <c r="V36" s="14"/>
      <c r="W36" s="14">
        <v>0</v>
      </c>
      <c r="X36" s="14">
        <v>4</v>
      </c>
      <c r="Y36" s="13">
        <v>9</v>
      </c>
      <c r="Z36" s="14">
        <v>10</v>
      </c>
      <c r="AA36" s="15" t="s">
        <v>56</v>
      </c>
      <c r="AB36" s="16" t="s">
        <v>53</v>
      </c>
      <c r="AC36" s="16" t="s">
        <v>88</v>
      </c>
      <c r="AD36" s="16" t="s">
        <v>89</v>
      </c>
      <c r="AE36" s="16" t="s">
        <v>89</v>
      </c>
      <c r="AF36" s="17">
        <v>11</v>
      </c>
      <c r="AG36" s="18"/>
      <c r="AH36" s="103">
        <f t="shared" si="3"/>
        <v>11</v>
      </c>
      <c r="AI36" s="103" t="s">
        <v>47</v>
      </c>
      <c r="AJ36" s="103">
        <f t="shared" si="4"/>
        <v>3</v>
      </c>
      <c r="AK36" s="103"/>
      <c r="AL36" s="103" t="b">
        <f t="shared" si="5"/>
        <v>1</v>
      </c>
      <c r="AM36" s="137">
        <v>23</v>
      </c>
      <c r="AN36" s="105">
        <f t="shared" si="1"/>
        <v>2.1311999999999998</v>
      </c>
      <c r="AO36" s="26">
        <v>23</v>
      </c>
      <c r="AP36" s="105">
        <f t="shared" si="6"/>
        <v>2.1311999999999998</v>
      </c>
      <c r="AQ36" s="26">
        <v>23</v>
      </c>
      <c r="AR36" s="105">
        <f t="shared" si="7"/>
        <v>2.1311999999999998</v>
      </c>
      <c r="AS36" s="26"/>
      <c r="AT36" s="105" t="str">
        <f t="shared" si="8"/>
        <v/>
      </c>
      <c r="AU36" s="107">
        <f t="shared" si="11"/>
        <v>246.14294195927425</v>
      </c>
      <c r="AV36" s="107" t="str">
        <f t="shared" si="9"/>
        <v>ok</v>
      </c>
      <c r="AW36" s="107"/>
      <c r="AX36" s="138">
        <v>5</v>
      </c>
      <c r="AY36" s="26">
        <f>'[1]2016_match_seeds'!D33</f>
        <v>5</v>
      </c>
      <c r="AZ36" s="110" t="b">
        <f t="shared" si="10"/>
        <v>1</v>
      </c>
      <c r="BA36" s="111"/>
      <c r="BB36" s="22">
        <f>'[1]2016_match_seeds'!E33</f>
        <v>28</v>
      </c>
      <c r="BC36" s="22">
        <f>'[1]2016_match_seeds'!F33</f>
        <v>2</v>
      </c>
      <c r="BD36" s="7"/>
      <c r="BE36" s="7"/>
      <c r="BF36" s="7"/>
      <c r="BG36" s="23">
        <v>0</v>
      </c>
      <c r="BH36" s="23"/>
      <c r="BI36" s="146"/>
      <c r="BJ36" s="129"/>
      <c r="BK36" s="129"/>
      <c r="BL36" s="129"/>
      <c r="BM36" s="129"/>
      <c r="BN36" s="129"/>
      <c r="BO36" s="129"/>
      <c r="BP36" s="129"/>
    </row>
    <row r="37" spans="1:68" s="90" customFormat="1" ht="15" hidden="1" x14ac:dyDescent="0.25">
      <c r="A37" s="131">
        <v>37</v>
      </c>
      <c r="B37" s="131"/>
      <c r="C37" s="3"/>
      <c r="D37" s="84">
        <v>42495</v>
      </c>
      <c r="E37" s="139"/>
      <c r="F37" s="186"/>
      <c r="G37" s="87">
        <f t="shared" si="2"/>
        <v>0</v>
      </c>
      <c r="H37" s="156"/>
      <c r="I37" s="3" t="s">
        <v>90</v>
      </c>
      <c r="J37" s="3"/>
      <c r="K37" s="3"/>
      <c r="L37" s="3"/>
      <c r="M37" s="91">
        <f t="shared" si="0"/>
        <v>0</v>
      </c>
      <c r="N37" s="140"/>
      <c r="O37" s="3"/>
      <c r="P37" s="10"/>
      <c r="Q37" s="10"/>
      <c r="R37" s="10"/>
      <c r="S37" s="11"/>
      <c r="T37" s="95" t="str">
        <f t="shared" si="13"/>
        <v>NA</v>
      </c>
      <c r="U37" s="185" t="s">
        <v>58</v>
      </c>
      <c r="V37" s="14"/>
      <c r="W37" s="14"/>
      <c r="X37" s="14"/>
      <c r="Y37" s="13"/>
      <c r="Z37" s="14"/>
      <c r="AA37" s="15"/>
      <c r="AB37" s="16"/>
      <c r="AC37" s="16"/>
      <c r="AD37" s="16"/>
      <c r="AE37" s="16"/>
      <c r="AF37" s="17"/>
      <c r="AG37" s="18"/>
      <c r="AH37" s="103" t="str">
        <f t="shared" si="3"/>
        <v>NA</v>
      </c>
      <c r="AI37" s="103" t="s">
        <v>58</v>
      </c>
      <c r="AJ37" s="103">
        <f t="shared" si="4"/>
        <v>0</v>
      </c>
      <c r="AK37" s="103"/>
      <c r="AL37" s="103" t="b">
        <f t="shared" si="5"/>
        <v>1</v>
      </c>
      <c r="AM37" s="20"/>
      <c r="AN37" s="105" t="str">
        <f t="shared" si="1"/>
        <v/>
      </c>
      <c r="AO37" s="7"/>
      <c r="AP37" s="105" t="str">
        <f t="shared" si="6"/>
        <v/>
      </c>
      <c r="AQ37" s="7"/>
      <c r="AR37" s="105" t="str">
        <f t="shared" si="7"/>
        <v/>
      </c>
      <c r="AS37" s="7"/>
      <c r="AT37" s="105" t="str">
        <f t="shared" si="8"/>
        <v/>
      </c>
      <c r="AU37" s="107" t="str">
        <f t="shared" si="11"/>
        <v>NA</v>
      </c>
      <c r="AV37" s="107" t="s">
        <v>58</v>
      </c>
      <c r="AW37" s="107"/>
      <c r="AX37" s="138"/>
      <c r="AY37" s="26">
        <f>'[1]2016_match_seeds'!D34</f>
        <v>0</v>
      </c>
      <c r="AZ37" s="110" t="b">
        <f t="shared" si="10"/>
        <v>1</v>
      </c>
      <c r="BA37" s="111"/>
      <c r="BB37" s="22">
        <f>'[1]2016_match_seeds'!E34</f>
        <v>0</v>
      </c>
      <c r="BC37" s="22">
        <f>'[1]2016_match_seeds'!F34</f>
        <v>0</v>
      </c>
      <c r="BD37" s="7"/>
      <c r="BE37" s="7"/>
      <c r="BF37" s="7"/>
      <c r="BG37" s="23" t="s">
        <v>58</v>
      </c>
      <c r="BH37" s="23"/>
      <c r="BI37" s="28"/>
      <c r="BJ37" s="129"/>
      <c r="BK37" s="129"/>
      <c r="BL37" s="129"/>
      <c r="BM37" s="129"/>
      <c r="BN37" s="129"/>
      <c r="BO37" s="129"/>
      <c r="BP37" s="129"/>
    </row>
    <row r="38" spans="1:68" s="90" customFormat="1" ht="15" hidden="1" x14ac:dyDescent="0.25">
      <c r="A38" s="83">
        <v>38</v>
      </c>
      <c r="B38" s="83"/>
      <c r="C38"/>
      <c r="D38" s="84">
        <v>42495</v>
      </c>
      <c r="E38" s="85">
        <v>1</v>
      </c>
      <c r="F38" s="186">
        <v>1</v>
      </c>
      <c r="G38" s="87">
        <f t="shared" si="2"/>
        <v>1</v>
      </c>
      <c r="H38" s="109">
        <v>2</v>
      </c>
      <c r="I38" s="111">
        <v>2</v>
      </c>
      <c r="M38" s="91">
        <f t="shared" si="0"/>
        <v>2</v>
      </c>
      <c r="N38" s="92">
        <v>42496</v>
      </c>
      <c r="O38" s="93"/>
      <c r="P38" s="93"/>
      <c r="Q38" s="93"/>
      <c r="R38" s="93"/>
      <c r="S38" s="187">
        <v>42496</v>
      </c>
      <c r="T38" s="95">
        <f t="shared" si="13"/>
        <v>42496</v>
      </c>
      <c r="U38" s="185" t="s">
        <v>47</v>
      </c>
      <c r="V38" s="188"/>
      <c r="W38" s="98">
        <v>5</v>
      </c>
      <c r="X38" s="98">
        <v>7</v>
      </c>
      <c r="Y38" s="98">
        <v>7</v>
      </c>
      <c r="Z38" s="98"/>
      <c r="AA38" s="118">
        <v>15</v>
      </c>
      <c r="AB38" s="101">
        <v>7</v>
      </c>
      <c r="AC38" s="101">
        <v>7</v>
      </c>
      <c r="AD38" s="101"/>
      <c r="AE38" s="101"/>
      <c r="AF38" s="189">
        <v>7</v>
      </c>
      <c r="AG38" s="190"/>
      <c r="AH38" s="103">
        <f t="shared" si="3"/>
        <v>7</v>
      </c>
      <c r="AI38" s="103" t="s">
        <v>47</v>
      </c>
      <c r="AJ38" s="103">
        <f t="shared" si="4"/>
        <v>2</v>
      </c>
      <c r="AK38" s="103"/>
      <c r="AL38" s="103" t="b">
        <f t="shared" si="5"/>
        <v>1</v>
      </c>
      <c r="AM38" s="122">
        <v>28</v>
      </c>
      <c r="AN38" s="105">
        <f t="shared" si="1"/>
        <v>2.4161999999999999</v>
      </c>
      <c r="AO38" s="109">
        <v>28</v>
      </c>
      <c r="AP38" s="105">
        <f t="shared" si="6"/>
        <v>2.4161999999999999</v>
      </c>
      <c r="AQ38" s="109"/>
      <c r="AR38" s="105" t="str">
        <f t="shared" si="7"/>
        <v/>
      </c>
      <c r="AS38" s="109"/>
      <c r="AT38" s="105" t="str">
        <f t="shared" si="8"/>
        <v/>
      </c>
      <c r="AU38" s="107">
        <f t="shared" si="11"/>
        <v>256.769637725949</v>
      </c>
      <c r="AV38" s="107" t="str">
        <f t="shared" si="9"/>
        <v>ok</v>
      </c>
      <c r="AW38" s="107"/>
      <c r="AX38" s="108"/>
      <c r="AY38" s="109">
        <f>'[1]2016_match_seeds'!D35</f>
        <v>0</v>
      </c>
      <c r="AZ38" s="110" t="b">
        <f t="shared" si="10"/>
        <v>1</v>
      </c>
      <c r="BA38" s="111"/>
      <c r="BB38" s="110">
        <f>'[1]2016_match_seeds'!E35</f>
        <v>0</v>
      </c>
      <c r="BC38" s="110">
        <f>'[1]2016_match_seeds'!F35</f>
        <v>0</v>
      </c>
      <c r="BD38" s="111"/>
      <c r="BE38" s="111"/>
      <c r="BF38" s="111"/>
      <c r="BG38" s="112">
        <v>0</v>
      </c>
      <c r="BH38" s="112"/>
      <c r="BI38" s="121" t="s">
        <v>91</v>
      </c>
      <c r="BJ38" s="29"/>
      <c r="BK38" s="29"/>
      <c r="BL38" s="29"/>
      <c r="BM38" s="29"/>
      <c r="BN38" s="29"/>
      <c r="BO38" s="129"/>
      <c r="BP38" s="129"/>
    </row>
    <row r="39" spans="1:68" s="90" customFormat="1" ht="15" hidden="1" x14ac:dyDescent="0.25">
      <c r="A39" s="83">
        <v>39</v>
      </c>
      <c r="B39" s="83"/>
      <c r="C39"/>
      <c r="D39" s="84">
        <v>42495</v>
      </c>
      <c r="E39" s="86"/>
      <c r="F39" s="186">
        <v>0</v>
      </c>
      <c r="G39" s="87">
        <f t="shared" si="2"/>
        <v>0</v>
      </c>
      <c r="H39" s="120"/>
      <c r="I39" s="111"/>
      <c r="M39" s="91">
        <f t="shared" si="0"/>
        <v>0</v>
      </c>
      <c r="N39" s="117"/>
      <c r="O39" s="93"/>
      <c r="P39" s="93"/>
      <c r="Q39" s="93"/>
      <c r="R39" s="93"/>
      <c r="S39" s="187"/>
      <c r="T39" s="95" t="str">
        <f t="shared" si="13"/>
        <v>NA</v>
      </c>
      <c r="U39" s="185" t="s">
        <v>58</v>
      </c>
      <c r="V39" s="188"/>
      <c r="W39" s="98"/>
      <c r="X39" s="98"/>
      <c r="Y39" s="98"/>
      <c r="Z39" s="98"/>
      <c r="AA39" s="118"/>
      <c r="AB39" s="101"/>
      <c r="AC39" s="101"/>
      <c r="AD39" s="101"/>
      <c r="AE39" s="101"/>
      <c r="AF39" s="189"/>
      <c r="AG39" s="190"/>
      <c r="AH39" s="103" t="str">
        <f t="shared" si="3"/>
        <v>NA</v>
      </c>
      <c r="AI39" s="103" t="s">
        <v>58</v>
      </c>
      <c r="AJ39" s="103">
        <f t="shared" si="4"/>
        <v>0</v>
      </c>
      <c r="AK39" s="103"/>
      <c r="AL39" s="103" t="b">
        <f t="shared" si="5"/>
        <v>1</v>
      </c>
      <c r="AM39" s="88"/>
      <c r="AN39" s="105" t="str">
        <f t="shared" si="1"/>
        <v/>
      </c>
      <c r="AO39" s="120"/>
      <c r="AP39" s="105" t="str">
        <f t="shared" si="6"/>
        <v/>
      </c>
      <c r="AQ39" s="120"/>
      <c r="AR39" s="105" t="str">
        <f t="shared" si="7"/>
        <v/>
      </c>
      <c r="AS39" s="120"/>
      <c r="AT39" s="105" t="str">
        <f t="shared" si="8"/>
        <v/>
      </c>
      <c r="AU39" s="107" t="str">
        <f t="shared" si="11"/>
        <v>NA</v>
      </c>
      <c r="AV39" s="107" t="s">
        <v>58</v>
      </c>
      <c r="AW39" s="107"/>
      <c r="AX39" s="108"/>
      <c r="AY39" s="109">
        <f>'[1]2016_match_seeds'!D36</f>
        <v>0</v>
      </c>
      <c r="AZ39" s="110" t="b">
        <f t="shared" si="10"/>
        <v>1</v>
      </c>
      <c r="BA39" s="111"/>
      <c r="BB39" s="110">
        <f>'[1]2016_match_seeds'!E36</f>
        <v>0</v>
      </c>
      <c r="BC39" s="110">
        <f>'[1]2016_match_seeds'!F36</f>
        <v>0</v>
      </c>
      <c r="BD39" s="111"/>
      <c r="BE39" s="111"/>
      <c r="BF39" s="111"/>
      <c r="BG39" s="112" t="s">
        <v>58</v>
      </c>
      <c r="BH39" s="112"/>
      <c r="BI39" s="121"/>
      <c r="BJ39" s="29"/>
      <c r="BK39" s="29"/>
      <c r="BL39" s="29"/>
      <c r="BM39" s="29"/>
      <c r="BN39" s="29"/>
      <c r="BO39" s="129"/>
      <c r="BP39" s="129"/>
    </row>
    <row r="40" spans="1:68" s="90" customFormat="1" ht="15" hidden="1" x14ac:dyDescent="0.25">
      <c r="A40" s="83">
        <v>40</v>
      </c>
      <c r="B40" s="83"/>
      <c r="C40"/>
      <c r="D40" s="84">
        <v>42495</v>
      </c>
      <c r="E40" s="86"/>
      <c r="F40" s="186">
        <v>0</v>
      </c>
      <c r="G40" s="87">
        <f t="shared" si="2"/>
        <v>0</v>
      </c>
      <c r="H40" s="120"/>
      <c r="I40" s="111"/>
      <c r="M40" s="91">
        <f t="shared" si="0"/>
        <v>0</v>
      </c>
      <c r="N40" s="117"/>
      <c r="O40" s="93"/>
      <c r="P40" s="93"/>
      <c r="Q40" s="93"/>
      <c r="R40" s="93"/>
      <c r="S40" s="187"/>
      <c r="T40" s="95" t="str">
        <f t="shared" si="13"/>
        <v>NA</v>
      </c>
      <c r="U40" s="185" t="s">
        <v>58</v>
      </c>
      <c r="V40" s="188"/>
      <c r="W40" s="98"/>
      <c r="X40" s="98"/>
      <c r="Y40" s="98"/>
      <c r="Z40" s="98"/>
      <c r="AA40" s="118"/>
      <c r="AB40" s="101"/>
      <c r="AC40" s="101"/>
      <c r="AD40" s="101"/>
      <c r="AE40" s="101"/>
      <c r="AF40" s="189"/>
      <c r="AG40" s="190"/>
      <c r="AH40" s="103" t="str">
        <f t="shared" si="3"/>
        <v>NA</v>
      </c>
      <c r="AI40" s="103" t="s">
        <v>58</v>
      </c>
      <c r="AJ40" s="103">
        <f t="shared" si="4"/>
        <v>0</v>
      </c>
      <c r="AK40" s="103"/>
      <c r="AL40" s="103" t="b">
        <f t="shared" si="5"/>
        <v>1</v>
      </c>
      <c r="AM40" s="88"/>
      <c r="AN40" s="105" t="str">
        <f t="shared" si="1"/>
        <v/>
      </c>
      <c r="AO40" s="120"/>
      <c r="AP40" s="105" t="str">
        <f t="shared" si="6"/>
        <v/>
      </c>
      <c r="AQ40" s="120"/>
      <c r="AR40" s="105" t="str">
        <f t="shared" si="7"/>
        <v/>
      </c>
      <c r="AS40" s="120"/>
      <c r="AT40" s="105" t="str">
        <f t="shared" si="8"/>
        <v/>
      </c>
      <c r="AU40" s="107" t="str">
        <f t="shared" si="11"/>
        <v>NA</v>
      </c>
      <c r="AV40" s="107" t="s">
        <v>58</v>
      </c>
      <c r="AW40" s="107"/>
      <c r="AX40" s="108"/>
      <c r="AY40" s="109">
        <f>'[1]2016_match_seeds'!D37</f>
        <v>0</v>
      </c>
      <c r="AZ40" s="110" t="b">
        <f t="shared" si="10"/>
        <v>1</v>
      </c>
      <c r="BA40" s="111"/>
      <c r="BB40" s="110">
        <f>'[1]2016_match_seeds'!E37</f>
        <v>0</v>
      </c>
      <c r="BC40" s="110">
        <f>'[1]2016_match_seeds'!F37</f>
        <v>0</v>
      </c>
      <c r="BD40" s="111"/>
      <c r="BE40" s="111"/>
      <c r="BF40" s="111"/>
      <c r="BG40" s="112" t="s">
        <v>58</v>
      </c>
      <c r="BH40" s="112"/>
      <c r="BI40" s="121"/>
      <c r="BJ40" s="29"/>
      <c r="BK40" s="29"/>
      <c r="BL40" s="29"/>
      <c r="BM40" s="29"/>
      <c r="BN40" s="29"/>
      <c r="BO40" s="129"/>
      <c r="BP40" s="129"/>
    </row>
    <row r="41" spans="1:68" s="90" customFormat="1" ht="15" hidden="1" x14ac:dyDescent="0.25">
      <c r="A41" s="126">
        <v>43</v>
      </c>
      <c r="B41" s="126"/>
      <c r="D41" s="84">
        <v>42495</v>
      </c>
      <c r="E41" s="110">
        <v>1</v>
      </c>
      <c r="F41" s="191">
        <v>1</v>
      </c>
      <c r="G41" s="87">
        <f t="shared" si="2"/>
        <v>1</v>
      </c>
      <c r="H41" s="115">
        <v>1</v>
      </c>
      <c r="I41" s="111">
        <v>1</v>
      </c>
      <c r="M41" s="91">
        <f t="shared" si="0"/>
        <v>1</v>
      </c>
      <c r="N41" s="92">
        <v>42503</v>
      </c>
      <c r="O41" s="128">
        <v>42502</v>
      </c>
      <c r="P41" s="128"/>
      <c r="Q41" s="128"/>
      <c r="R41" s="128"/>
      <c r="S41" s="187">
        <v>42502</v>
      </c>
      <c r="T41" s="95">
        <f t="shared" si="13"/>
        <v>42502</v>
      </c>
      <c r="U41" s="185" t="s">
        <v>47</v>
      </c>
      <c r="V41" s="188"/>
      <c r="W41" s="98">
        <v>0</v>
      </c>
      <c r="X41" s="98">
        <v>8</v>
      </c>
      <c r="Y41" s="98">
        <v>11</v>
      </c>
      <c r="Z41" s="98">
        <v>12</v>
      </c>
      <c r="AA41" s="118">
        <v>15</v>
      </c>
      <c r="AB41" s="101">
        <v>12</v>
      </c>
      <c r="AC41" s="101">
        <v>12</v>
      </c>
      <c r="AD41" s="101">
        <v>12</v>
      </c>
      <c r="AE41" s="101"/>
      <c r="AF41" s="192">
        <v>12</v>
      </c>
      <c r="AG41" s="190"/>
      <c r="AH41" s="103">
        <f t="shared" si="3"/>
        <v>12</v>
      </c>
      <c r="AI41" s="103" t="s">
        <v>47</v>
      </c>
      <c r="AJ41" s="103">
        <f t="shared" si="4"/>
        <v>1</v>
      </c>
      <c r="AK41" s="103"/>
      <c r="AL41" s="103" t="b">
        <f t="shared" si="5"/>
        <v>1</v>
      </c>
      <c r="AM41" s="104">
        <v>34</v>
      </c>
      <c r="AN41" s="105">
        <f t="shared" si="1"/>
        <v>2.7582</v>
      </c>
      <c r="AO41" s="120"/>
      <c r="AP41" s="105" t="str">
        <f t="shared" si="6"/>
        <v/>
      </c>
      <c r="AQ41" s="120"/>
      <c r="AR41" s="105" t="str">
        <f t="shared" si="7"/>
        <v/>
      </c>
      <c r="AS41" s="120"/>
      <c r="AT41" s="105" t="str">
        <f t="shared" si="8"/>
        <v/>
      </c>
      <c r="AU41" s="107">
        <f t="shared" si="11"/>
        <v>203.15162785318773</v>
      </c>
      <c r="AV41" s="107" t="str">
        <f t="shared" si="9"/>
        <v>ok</v>
      </c>
      <c r="AW41" s="107"/>
      <c r="AX41" s="108">
        <v>7</v>
      </c>
      <c r="AY41" s="109">
        <f>'[1]2016_match_seeds'!D38</f>
        <v>7</v>
      </c>
      <c r="AZ41" s="110" t="b">
        <f t="shared" si="10"/>
        <v>1</v>
      </c>
      <c r="BA41" s="111"/>
      <c r="BB41" s="110">
        <f>'[1]2016_match_seeds'!E38</f>
        <v>31</v>
      </c>
      <c r="BC41" s="110">
        <f>'[1]2016_match_seeds'!F38</f>
        <v>14</v>
      </c>
      <c r="BD41" s="111"/>
      <c r="BE41" s="111"/>
      <c r="BF41" s="111"/>
      <c r="BG41" s="112">
        <v>0</v>
      </c>
      <c r="BH41" s="112"/>
      <c r="BI41" s="121" t="s">
        <v>92</v>
      </c>
      <c r="BJ41" s="129"/>
      <c r="BK41" s="129"/>
      <c r="BL41" s="129"/>
      <c r="BM41" s="129"/>
      <c r="BN41" s="129"/>
      <c r="BO41" s="129"/>
      <c r="BP41" s="129"/>
    </row>
    <row r="42" spans="1:68" s="90" customFormat="1" ht="15" hidden="1" x14ac:dyDescent="0.25">
      <c r="A42" s="83">
        <v>46</v>
      </c>
      <c r="B42" s="83"/>
      <c r="C42"/>
      <c r="D42" s="84">
        <v>42495</v>
      </c>
      <c r="E42" s="85">
        <v>1</v>
      </c>
      <c r="F42" s="186">
        <v>1</v>
      </c>
      <c r="G42" s="87">
        <f t="shared" si="2"/>
        <v>1</v>
      </c>
      <c r="H42" s="120">
        <v>2</v>
      </c>
      <c r="I42" s="89">
        <v>3</v>
      </c>
      <c r="M42" s="91">
        <f t="shared" si="0"/>
        <v>3</v>
      </c>
      <c r="N42" s="193">
        <v>42506</v>
      </c>
      <c r="O42" s="93">
        <v>42505</v>
      </c>
      <c r="P42" s="93"/>
      <c r="Q42" s="93"/>
      <c r="R42" s="93"/>
      <c r="S42" s="187">
        <v>42502</v>
      </c>
      <c r="T42" s="95">
        <f t="shared" si="13"/>
        <v>42502</v>
      </c>
      <c r="U42" s="185" t="s">
        <v>47</v>
      </c>
      <c r="V42" s="188"/>
      <c r="W42" s="97" t="s">
        <v>61</v>
      </c>
      <c r="X42" s="97" t="s">
        <v>93</v>
      </c>
      <c r="Y42" s="97" t="s">
        <v>72</v>
      </c>
      <c r="Z42" s="97" t="s">
        <v>89</v>
      </c>
      <c r="AA42" s="99"/>
      <c r="AB42" s="100" t="s">
        <v>56</v>
      </c>
      <c r="AC42" s="100" t="s">
        <v>89</v>
      </c>
      <c r="AD42" s="100" t="s">
        <v>89</v>
      </c>
      <c r="AE42" s="101"/>
      <c r="AF42" s="192">
        <v>11</v>
      </c>
      <c r="AG42" s="190"/>
      <c r="AH42" s="103">
        <f t="shared" si="3"/>
        <v>11</v>
      </c>
      <c r="AI42" s="103" t="s">
        <v>47</v>
      </c>
      <c r="AJ42" s="103">
        <v>3</v>
      </c>
      <c r="AK42" s="142">
        <f>M42</f>
        <v>3</v>
      </c>
      <c r="AL42" s="103" t="b">
        <f t="shared" si="5"/>
        <v>1</v>
      </c>
      <c r="AM42" s="104">
        <v>20</v>
      </c>
      <c r="AN42" s="105">
        <f t="shared" si="1"/>
        <v>1.9602000000000002</v>
      </c>
      <c r="AO42" s="115">
        <v>20</v>
      </c>
      <c r="AP42" s="105">
        <f t="shared" si="6"/>
        <v>1.9602000000000002</v>
      </c>
      <c r="AQ42" s="115"/>
      <c r="AR42" s="105" t="str">
        <f t="shared" si="7"/>
        <v/>
      </c>
      <c r="AS42" s="115"/>
      <c r="AT42" s="105" t="str">
        <f t="shared" si="8"/>
        <v/>
      </c>
      <c r="AU42" s="107">
        <f t="shared" si="11"/>
        <v>181.06808208502008</v>
      </c>
      <c r="AV42" s="107" t="s">
        <v>77</v>
      </c>
      <c r="AW42" s="143" t="s">
        <v>94</v>
      </c>
      <c r="AX42" s="108">
        <v>1</v>
      </c>
      <c r="AY42" s="109">
        <f>'[1]2016_match_seeds'!D39</f>
        <v>1</v>
      </c>
      <c r="AZ42" s="110" t="b">
        <f t="shared" si="10"/>
        <v>1</v>
      </c>
      <c r="BA42" s="111"/>
      <c r="BB42" s="110">
        <f>'[1]2016_match_seeds'!E39</f>
        <v>8</v>
      </c>
      <c r="BC42" s="110">
        <f>'[1]2016_match_seeds'!F39</f>
        <v>3</v>
      </c>
      <c r="BD42" s="111"/>
      <c r="BE42" s="111"/>
      <c r="BF42" s="111"/>
      <c r="BG42" s="112">
        <v>0</v>
      </c>
      <c r="BH42" s="112"/>
      <c r="BI42" s="121" t="s">
        <v>95</v>
      </c>
      <c r="BJ42" s="29"/>
      <c r="BK42" s="29"/>
      <c r="BL42" s="29"/>
      <c r="BM42" s="29"/>
      <c r="BN42" s="29"/>
      <c r="BO42" s="129"/>
      <c r="BP42" s="129"/>
    </row>
    <row r="43" spans="1:68" s="90" customFormat="1" ht="15" hidden="1" x14ac:dyDescent="0.25">
      <c r="A43" s="131">
        <v>47</v>
      </c>
      <c r="B43" s="131"/>
      <c r="C43" s="3"/>
      <c r="D43" s="84">
        <v>42495</v>
      </c>
      <c r="E43" s="139"/>
      <c r="F43" s="186"/>
      <c r="G43" s="87">
        <f t="shared" si="2"/>
        <v>0</v>
      </c>
      <c r="H43" s="156"/>
      <c r="I43" s="3"/>
      <c r="J43" s="3"/>
      <c r="K43" s="3"/>
      <c r="L43" s="3"/>
      <c r="M43" s="91">
        <f t="shared" si="0"/>
        <v>0</v>
      </c>
      <c r="N43" s="140"/>
      <c r="O43" s="3"/>
      <c r="P43" s="10"/>
      <c r="Q43" s="10"/>
      <c r="R43" s="10"/>
      <c r="S43" s="11"/>
      <c r="T43" s="95" t="str">
        <f t="shared" si="13"/>
        <v>NA</v>
      </c>
      <c r="U43" s="185" t="s">
        <v>58</v>
      </c>
      <c r="V43" s="14"/>
      <c r="W43" s="14"/>
      <c r="X43" s="14"/>
      <c r="Y43" s="13"/>
      <c r="Z43" s="14"/>
      <c r="AA43" s="15"/>
      <c r="AB43" s="16"/>
      <c r="AC43" s="16"/>
      <c r="AD43" s="16"/>
      <c r="AE43" s="16"/>
      <c r="AF43" s="17"/>
      <c r="AG43" s="18"/>
      <c r="AH43" s="103" t="str">
        <f t="shared" si="3"/>
        <v>NA</v>
      </c>
      <c r="AI43" s="103" t="s">
        <v>58</v>
      </c>
      <c r="AJ43" s="103">
        <f t="shared" si="4"/>
        <v>0</v>
      </c>
      <c r="AK43" s="103"/>
      <c r="AL43" s="103" t="b">
        <f t="shared" si="5"/>
        <v>1</v>
      </c>
      <c r="AM43" s="20"/>
      <c r="AN43" s="105" t="str">
        <f t="shared" si="1"/>
        <v/>
      </c>
      <c r="AO43" s="7"/>
      <c r="AP43" s="105" t="str">
        <f t="shared" si="6"/>
        <v/>
      </c>
      <c r="AQ43" s="7"/>
      <c r="AR43" s="105" t="str">
        <f t="shared" si="7"/>
        <v/>
      </c>
      <c r="AS43" s="7"/>
      <c r="AT43" s="105" t="str">
        <f t="shared" si="8"/>
        <v/>
      </c>
      <c r="AU43" s="107" t="str">
        <f t="shared" si="11"/>
        <v>NA</v>
      </c>
      <c r="AV43" s="107" t="s">
        <v>58</v>
      </c>
      <c r="AW43" s="107"/>
      <c r="AX43" s="138"/>
      <c r="AY43" s="26">
        <f>'[1]2016_match_seeds'!D40</f>
        <v>0</v>
      </c>
      <c r="AZ43" s="110" t="b">
        <f t="shared" si="10"/>
        <v>1</v>
      </c>
      <c r="BA43" s="111"/>
      <c r="BB43" s="22">
        <f>'[1]2016_match_seeds'!E40</f>
        <v>0</v>
      </c>
      <c r="BC43" s="22">
        <f>'[1]2016_match_seeds'!F40</f>
        <v>0</v>
      </c>
      <c r="BD43" s="7"/>
      <c r="BE43" s="7"/>
      <c r="BF43" s="7"/>
      <c r="BG43" s="23" t="s">
        <v>58</v>
      </c>
      <c r="BH43" s="23"/>
      <c r="BI43" s="28"/>
      <c r="BJ43" s="129"/>
      <c r="BK43" s="129"/>
      <c r="BL43" s="129"/>
      <c r="BM43" s="129"/>
      <c r="BN43" s="129"/>
      <c r="BO43" s="129"/>
      <c r="BP43" s="129"/>
    </row>
    <row r="44" spans="1:68" s="90" customFormat="1" ht="15" hidden="1" x14ac:dyDescent="0.25">
      <c r="A44" s="131">
        <v>48</v>
      </c>
      <c r="B44" s="131"/>
      <c r="C44" s="3"/>
      <c r="D44" s="84">
        <v>42495</v>
      </c>
      <c r="E44" s="19">
        <v>1</v>
      </c>
      <c r="F44" s="186">
        <v>1</v>
      </c>
      <c r="G44" s="87">
        <f t="shared" si="2"/>
        <v>1</v>
      </c>
      <c r="H44" s="7">
        <v>2</v>
      </c>
      <c r="I44" s="3">
        <v>2</v>
      </c>
      <c r="J44" s="3"/>
      <c r="K44" s="3"/>
      <c r="L44" s="3"/>
      <c r="M44" s="91">
        <f t="shared" si="0"/>
        <v>2</v>
      </c>
      <c r="N44" s="140"/>
      <c r="O44" s="3"/>
      <c r="P44" s="10"/>
      <c r="Q44" s="10"/>
      <c r="R44" s="10"/>
      <c r="S44" s="11">
        <v>42495</v>
      </c>
      <c r="T44" s="95">
        <f t="shared" si="13"/>
        <v>42495</v>
      </c>
      <c r="U44" s="185" t="s">
        <v>47</v>
      </c>
      <c r="V44" s="14">
        <v>1</v>
      </c>
      <c r="W44" s="14">
        <v>13</v>
      </c>
      <c r="X44" s="14">
        <v>25</v>
      </c>
      <c r="Y44" s="13">
        <v>42</v>
      </c>
      <c r="Z44" s="14">
        <v>43</v>
      </c>
      <c r="AA44" s="15" t="s">
        <v>67</v>
      </c>
      <c r="AB44" s="16" t="s">
        <v>96</v>
      </c>
      <c r="AC44" s="16" t="s">
        <v>97</v>
      </c>
      <c r="AD44" s="16" t="s">
        <v>97</v>
      </c>
      <c r="AE44" s="16"/>
      <c r="AF44" s="17">
        <v>43</v>
      </c>
      <c r="AG44" s="18"/>
      <c r="AH44" s="103">
        <f t="shared" si="3"/>
        <v>43</v>
      </c>
      <c r="AI44" s="103" t="s">
        <v>47</v>
      </c>
      <c r="AJ44" s="103">
        <f t="shared" si="4"/>
        <v>2</v>
      </c>
      <c r="AK44" s="103"/>
      <c r="AL44" s="103" t="b">
        <f t="shared" si="5"/>
        <v>1</v>
      </c>
      <c r="AM44" s="137">
        <v>26</v>
      </c>
      <c r="AN44" s="105">
        <f t="shared" si="1"/>
        <v>2.3022</v>
      </c>
      <c r="AO44" s="26">
        <v>26</v>
      </c>
      <c r="AP44" s="105">
        <f t="shared" si="6"/>
        <v>2.3022</v>
      </c>
      <c r="AQ44" s="26"/>
      <c r="AR44" s="105" t="str">
        <f t="shared" si="7"/>
        <v/>
      </c>
      <c r="AS44" s="26"/>
      <c r="AT44" s="105" t="str">
        <f t="shared" si="8"/>
        <v/>
      </c>
      <c r="AU44" s="107">
        <f t="shared" si="11"/>
        <v>216.46083238588611</v>
      </c>
      <c r="AV44" s="107" t="str">
        <f t="shared" si="9"/>
        <v>ok</v>
      </c>
      <c r="AW44" s="107"/>
      <c r="AX44" s="138">
        <v>2</v>
      </c>
      <c r="AY44" s="26">
        <f>'[1]2016_match_seeds'!D41</f>
        <v>2</v>
      </c>
      <c r="AZ44" s="110" t="b">
        <f t="shared" si="10"/>
        <v>1</v>
      </c>
      <c r="BA44" s="111"/>
      <c r="BB44" s="22">
        <f>'[1]2016_match_seeds'!E41</f>
        <v>12</v>
      </c>
      <c r="BC44" s="22">
        <f>'[1]2016_match_seeds'!F41</f>
        <v>8</v>
      </c>
      <c r="BD44" s="7"/>
      <c r="BE44" s="7"/>
      <c r="BF44" s="7"/>
      <c r="BG44" s="23">
        <v>0</v>
      </c>
      <c r="BH44" s="23"/>
      <c r="BI44" s="146" t="s">
        <v>98</v>
      </c>
      <c r="BJ44" s="129"/>
      <c r="BK44" s="129"/>
      <c r="BL44" s="129"/>
      <c r="BM44" s="129"/>
      <c r="BN44" s="129"/>
      <c r="BO44" s="129"/>
      <c r="BP44" s="129"/>
    </row>
    <row r="45" spans="1:68" s="90" customFormat="1" ht="15" hidden="1" x14ac:dyDescent="0.25">
      <c r="A45" s="131">
        <v>49</v>
      </c>
      <c r="B45" s="131"/>
      <c r="C45" s="3"/>
      <c r="D45" s="84">
        <v>42495</v>
      </c>
      <c r="E45" s="19">
        <v>1</v>
      </c>
      <c r="F45" s="186">
        <v>1</v>
      </c>
      <c r="G45" s="87">
        <f t="shared" si="2"/>
        <v>1</v>
      </c>
      <c r="H45" s="7">
        <v>1</v>
      </c>
      <c r="I45" s="3">
        <v>1</v>
      </c>
      <c r="J45" s="3"/>
      <c r="K45" s="3"/>
      <c r="L45" s="3"/>
      <c r="M45" s="91">
        <f t="shared" si="0"/>
        <v>1</v>
      </c>
      <c r="N45" s="133">
        <v>42506</v>
      </c>
      <c r="O45" s="147">
        <v>42502</v>
      </c>
      <c r="P45" s="10"/>
      <c r="Q45" s="10"/>
      <c r="R45" s="10"/>
      <c r="S45" s="11">
        <v>42502</v>
      </c>
      <c r="T45" s="95">
        <f t="shared" si="13"/>
        <v>42502</v>
      </c>
      <c r="U45" s="185" t="s">
        <v>47</v>
      </c>
      <c r="V45" s="14"/>
      <c r="W45" s="14">
        <v>0</v>
      </c>
      <c r="X45" s="14">
        <v>1</v>
      </c>
      <c r="Y45" s="13">
        <v>1</v>
      </c>
      <c r="Z45" s="14">
        <v>4</v>
      </c>
      <c r="AA45" s="15"/>
      <c r="AB45" s="16" t="s">
        <v>52</v>
      </c>
      <c r="AC45" s="16" t="s">
        <v>52</v>
      </c>
      <c r="AD45" s="16"/>
      <c r="AE45" s="16"/>
      <c r="AF45" s="17">
        <v>4</v>
      </c>
      <c r="AG45" s="18"/>
      <c r="AH45" s="103">
        <f t="shared" si="3"/>
        <v>4</v>
      </c>
      <c r="AI45" s="103" t="s">
        <v>47</v>
      </c>
      <c r="AJ45" s="103">
        <f t="shared" si="4"/>
        <v>2</v>
      </c>
      <c r="AK45" s="142">
        <f>M45</f>
        <v>1</v>
      </c>
      <c r="AL45" s="103" t="b">
        <f t="shared" si="5"/>
        <v>0</v>
      </c>
      <c r="AM45" s="137">
        <v>37</v>
      </c>
      <c r="AN45" s="105">
        <f t="shared" si="1"/>
        <v>2.9291999999999998</v>
      </c>
      <c r="AO45" s="26">
        <v>37</v>
      </c>
      <c r="AP45" s="105">
        <f t="shared" si="6"/>
        <v>2.9291999999999998</v>
      </c>
      <c r="AQ45" s="26"/>
      <c r="AR45" s="105" t="str">
        <f t="shared" si="7"/>
        <v/>
      </c>
      <c r="AS45" s="26"/>
      <c r="AT45" s="105" t="str">
        <f t="shared" si="8"/>
        <v/>
      </c>
      <c r="AU45" s="107">
        <f t="shared" si="11"/>
        <v>498.67736042715222</v>
      </c>
      <c r="AV45" s="107" t="s">
        <v>47</v>
      </c>
      <c r="AW45" s="143" t="s">
        <v>99</v>
      </c>
      <c r="AX45" s="138">
        <v>2</v>
      </c>
      <c r="AY45" s="26">
        <f>'[1]2016_match_seeds'!D42</f>
        <v>2</v>
      </c>
      <c r="AZ45" s="110" t="b">
        <f t="shared" si="10"/>
        <v>1</v>
      </c>
      <c r="BA45" s="111"/>
      <c r="BB45" s="22">
        <f>'[1]2016_match_seeds'!E42</f>
        <v>10</v>
      </c>
      <c r="BC45" s="22">
        <f>'[1]2016_match_seeds'!F42</f>
        <v>5</v>
      </c>
      <c r="BD45" s="7"/>
      <c r="BE45" s="7"/>
      <c r="BF45" s="7"/>
      <c r="BG45" s="23">
        <v>0</v>
      </c>
      <c r="BH45" s="23"/>
      <c r="BI45" s="28" t="s">
        <v>100</v>
      </c>
      <c r="BJ45" s="129"/>
      <c r="BK45" s="129"/>
      <c r="BL45" s="129"/>
      <c r="BM45" s="129"/>
      <c r="BN45" s="129"/>
      <c r="BO45" s="129"/>
      <c r="BP45" s="129"/>
    </row>
    <row r="46" spans="1:68" s="90" customFormat="1" ht="15" hidden="1" x14ac:dyDescent="0.25">
      <c r="A46" s="141">
        <v>50</v>
      </c>
      <c r="B46" s="141"/>
      <c r="C46" s="3"/>
      <c r="D46" s="84">
        <v>42495</v>
      </c>
      <c r="E46" s="139"/>
      <c r="F46" s="194"/>
      <c r="G46" s="87">
        <f t="shared" si="2"/>
        <v>0</v>
      </c>
      <c r="H46" s="156"/>
      <c r="I46" s="3"/>
      <c r="J46" s="3"/>
      <c r="K46" s="3"/>
      <c r="L46" s="3"/>
      <c r="M46" s="91">
        <f t="shared" si="0"/>
        <v>0</v>
      </c>
      <c r="N46" s="140"/>
      <c r="O46" s="10"/>
      <c r="P46" s="4"/>
      <c r="Q46" s="4"/>
      <c r="R46" s="4"/>
      <c r="S46" s="11"/>
      <c r="T46" s="95" t="str">
        <f t="shared" si="13"/>
        <v>NA</v>
      </c>
      <c r="U46" s="185" t="s">
        <v>58</v>
      </c>
      <c r="V46" s="14"/>
      <c r="W46" s="13"/>
      <c r="X46" s="14"/>
      <c r="Y46" s="14"/>
      <c r="Z46" s="14"/>
      <c r="AA46" s="15"/>
      <c r="AB46" s="16"/>
      <c r="AC46" s="16"/>
      <c r="AD46" s="16"/>
      <c r="AE46" s="16"/>
      <c r="AF46" s="17"/>
      <c r="AG46" s="190"/>
      <c r="AH46" s="103" t="str">
        <f t="shared" si="3"/>
        <v>NA</v>
      </c>
      <c r="AI46" s="103" t="s">
        <v>58</v>
      </c>
      <c r="AJ46" s="103">
        <f t="shared" si="4"/>
        <v>0</v>
      </c>
      <c r="AK46" s="103"/>
      <c r="AL46" s="103" t="b">
        <f t="shared" si="5"/>
        <v>1</v>
      </c>
      <c r="AM46" s="20"/>
      <c r="AN46" s="105" t="str">
        <f t="shared" si="1"/>
        <v/>
      </c>
      <c r="AO46" s="7"/>
      <c r="AP46" s="105" t="str">
        <f t="shared" si="6"/>
        <v/>
      </c>
      <c r="AQ46" s="7"/>
      <c r="AR46" s="105" t="str">
        <f t="shared" si="7"/>
        <v/>
      </c>
      <c r="AS46" s="7"/>
      <c r="AT46" s="105" t="str">
        <f t="shared" si="8"/>
        <v/>
      </c>
      <c r="AU46" s="107" t="str">
        <f t="shared" si="11"/>
        <v>NA</v>
      </c>
      <c r="AV46" s="107" t="str">
        <f t="shared" si="9"/>
        <v>ok</v>
      </c>
      <c r="AW46" s="107"/>
      <c r="AX46" s="138"/>
      <c r="AY46" s="26">
        <f>'[1]2016_match_seeds'!D43</f>
        <v>0</v>
      </c>
      <c r="AZ46" s="110" t="b">
        <f t="shared" si="10"/>
        <v>1</v>
      </c>
      <c r="BA46" s="111"/>
      <c r="BB46" s="8">
        <f>'[1]2016_match_seeds'!E43</f>
        <v>0</v>
      </c>
      <c r="BC46" s="8">
        <f>'[1]2016_match_seeds'!F43</f>
        <v>0</v>
      </c>
      <c r="BD46" s="3"/>
      <c r="BE46" s="3"/>
      <c r="BF46" s="3"/>
      <c r="BG46" s="23" t="s">
        <v>58</v>
      </c>
      <c r="BH46" s="23"/>
      <c r="BI46" s="28" t="s">
        <v>101</v>
      </c>
      <c r="BJ46" s="29"/>
      <c r="BK46" s="29"/>
      <c r="BL46" s="29"/>
      <c r="BM46" s="29"/>
      <c r="BN46" s="29"/>
      <c r="BO46" s="129"/>
      <c r="BP46" s="129"/>
    </row>
    <row r="47" spans="1:68" s="90" customFormat="1" ht="15" hidden="1" x14ac:dyDescent="0.25">
      <c r="A47" s="131">
        <v>52</v>
      </c>
      <c r="B47" s="131"/>
      <c r="C47" s="3"/>
      <c r="D47" s="84">
        <v>42495</v>
      </c>
      <c r="E47" s="19">
        <v>1</v>
      </c>
      <c r="F47" s="25">
        <v>0</v>
      </c>
      <c r="G47" s="87">
        <f t="shared" si="2"/>
        <v>0</v>
      </c>
      <c r="H47" s="156"/>
      <c r="I47" s="3"/>
      <c r="J47" s="3"/>
      <c r="K47" s="3"/>
      <c r="L47" s="3"/>
      <c r="M47" s="91">
        <f t="shared" si="0"/>
        <v>0</v>
      </c>
      <c r="N47" s="140"/>
      <c r="O47" s="10"/>
      <c r="P47" s="10"/>
      <c r="Q47" s="10"/>
      <c r="R47" s="10"/>
      <c r="S47" s="11"/>
      <c r="T47" s="95" t="str">
        <f t="shared" si="13"/>
        <v>NA</v>
      </c>
      <c r="U47" s="185" t="s">
        <v>58</v>
      </c>
      <c r="V47" s="14"/>
      <c r="W47" s="13"/>
      <c r="X47" s="14"/>
      <c r="Y47" s="14"/>
      <c r="Z47" s="14"/>
      <c r="AA47" s="15"/>
      <c r="AB47" s="16"/>
      <c r="AC47" s="16"/>
      <c r="AD47" s="16"/>
      <c r="AE47" s="16"/>
      <c r="AF47" s="17"/>
      <c r="AG47" s="18"/>
      <c r="AH47" s="103" t="str">
        <f t="shared" si="3"/>
        <v>NA</v>
      </c>
      <c r="AI47" s="103" t="s">
        <v>58</v>
      </c>
      <c r="AJ47" s="103">
        <f t="shared" si="4"/>
        <v>0</v>
      </c>
      <c r="AK47" s="103"/>
      <c r="AL47" s="103" t="b">
        <f t="shared" si="5"/>
        <v>1</v>
      </c>
      <c r="AM47" s="20"/>
      <c r="AN47" s="105" t="str">
        <f t="shared" si="1"/>
        <v/>
      </c>
      <c r="AO47" s="7"/>
      <c r="AP47" s="105" t="str">
        <f t="shared" si="6"/>
        <v/>
      </c>
      <c r="AQ47" s="7"/>
      <c r="AR47" s="105" t="str">
        <f t="shared" si="7"/>
        <v/>
      </c>
      <c r="AS47" s="7"/>
      <c r="AT47" s="105" t="str">
        <f t="shared" si="8"/>
        <v/>
      </c>
      <c r="AU47" s="107" t="str">
        <f t="shared" si="11"/>
        <v>NA</v>
      </c>
      <c r="AV47" s="107" t="s">
        <v>58</v>
      </c>
      <c r="AW47" s="107"/>
      <c r="AX47" s="138"/>
      <c r="AY47" s="26">
        <f>'[1]2016_match_seeds'!D44</f>
        <v>0</v>
      </c>
      <c r="AZ47" s="110" t="b">
        <f t="shared" si="10"/>
        <v>1</v>
      </c>
      <c r="BA47" s="111"/>
      <c r="BB47" s="8">
        <f>'[1]2016_match_seeds'!E44</f>
        <v>0</v>
      </c>
      <c r="BC47" s="8">
        <f>'[1]2016_match_seeds'!F44</f>
        <v>0</v>
      </c>
      <c r="BD47" s="3"/>
      <c r="BE47" s="3"/>
      <c r="BF47" s="3"/>
      <c r="BG47" s="23" t="s">
        <v>58</v>
      </c>
      <c r="BH47" s="23"/>
      <c r="BI47" s="195" t="s">
        <v>102</v>
      </c>
      <c r="BJ47" s="29"/>
      <c r="BK47" s="29"/>
      <c r="BL47" s="29"/>
      <c r="BM47" s="29"/>
      <c r="BN47" s="29"/>
      <c r="BO47" s="129"/>
      <c r="BP47" s="129"/>
    </row>
    <row r="48" spans="1:68" s="90" customFormat="1" ht="15" hidden="1" x14ac:dyDescent="0.25">
      <c r="A48" s="131">
        <v>53</v>
      </c>
      <c r="B48" s="131"/>
      <c r="C48" s="3"/>
      <c r="D48" s="84">
        <v>42495</v>
      </c>
      <c r="E48" s="145"/>
      <c r="F48" s="194">
        <v>0</v>
      </c>
      <c r="G48" s="87">
        <f t="shared" si="2"/>
        <v>0</v>
      </c>
      <c r="H48" s="156"/>
      <c r="I48" s="3"/>
      <c r="J48" s="3"/>
      <c r="K48" s="3"/>
      <c r="L48" s="3"/>
      <c r="M48" s="91">
        <f t="shared" si="0"/>
        <v>0</v>
      </c>
      <c r="N48" s="140"/>
      <c r="O48" s="10"/>
      <c r="P48" s="4"/>
      <c r="Q48" s="4"/>
      <c r="R48" s="4"/>
      <c r="S48" s="11"/>
      <c r="T48" s="95" t="str">
        <f t="shared" si="13"/>
        <v>NA</v>
      </c>
      <c r="U48" s="185" t="s">
        <v>58</v>
      </c>
      <c r="V48" s="14"/>
      <c r="W48" s="13"/>
      <c r="X48" s="14"/>
      <c r="Y48" s="14"/>
      <c r="Z48" s="14"/>
      <c r="AA48" s="15"/>
      <c r="AB48" s="16"/>
      <c r="AC48" s="16"/>
      <c r="AD48" s="16"/>
      <c r="AE48" s="16"/>
      <c r="AF48" s="17"/>
      <c r="AG48" s="18"/>
      <c r="AH48" s="103" t="str">
        <f t="shared" si="3"/>
        <v>NA</v>
      </c>
      <c r="AI48" s="103" t="s">
        <v>58</v>
      </c>
      <c r="AJ48" s="103">
        <f t="shared" si="4"/>
        <v>0</v>
      </c>
      <c r="AK48" s="103"/>
      <c r="AL48" s="103" t="b">
        <f t="shared" si="5"/>
        <v>1</v>
      </c>
      <c r="AM48" s="20"/>
      <c r="AN48" s="105" t="str">
        <f t="shared" si="1"/>
        <v/>
      </c>
      <c r="AO48" s="7"/>
      <c r="AP48" s="105" t="str">
        <f t="shared" si="6"/>
        <v/>
      </c>
      <c r="AQ48" s="7"/>
      <c r="AR48" s="105" t="str">
        <f t="shared" si="7"/>
        <v/>
      </c>
      <c r="AS48" s="7"/>
      <c r="AT48" s="105" t="str">
        <f t="shared" si="8"/>
        <v/>
      </c>
      <c r="AU48" s="107" t="str">
        <f t="shared" si="11"/>
        <v>NA</v>
      </c>
      <c r="AV48" s="107" t="s">
        <v>58</v>
      </c>
      <c r="AW48" s="107"/>
      <c r="AX48" s="138"/>
      <c r="AY48" s="26">
        <f>'[1]2016_match_seeds'!D45</f>
        <v>0</v>
      </c>
      <c r="AZ48" s="110" t="b">
        <f t="shared" si="10"/>
        <v>1</v>
      </c>
      <c r="BA48" s="111"/>
      <c r="BB48" s="8">
        <f>'[1]2016_match_seeds'!E45</f>
        <v>0</v>
      </c>
      <c r="BC48" s="8">
        <f>'[1]2016_match_seeds'!F45</f>
        <v>0</v>
      </c>
      <c r="BD48" s="3"/>
      <c r="BE48" s="3"/>
      <c r="BF48" s="3"/>
      <c r="BG48" s="23" t="s">
        <v>58</v>
      </c>
      <c r="BH48" s="23"/>
      <c r="BI48" s="146"/>
      <c r="BJ48" s="29"/>
      <c r="BK48" s="29"/>
      <c r="BL48" s="29"/>
      <c r="BM48" s="29"/>
      <c r="BN48" s="29"/>
      <c r="BO48" s="129"/>
      <c r="BP48" s="129"/>
    </row>
    <row r="49" spans="1:68" s="90" customFormat="1" ht="15" hidden="1" x14ac:dyDescent="0.25">
      <c r="A49" s="131">
        <v>54</v>
      </c>
      <c r="B49" s="131"/>
      <c r="C49" s="3"/>
      <c r="D49" s="84">
        <v>42495</v>
      </c>
      <c r="E49" s="19">
        <v>1</v>
      </c>
      <c r="F49" s="194">
        <v>1</v>
      </c>
      <c r="G49" s="87">
        <f t="shared" si="2"/>
        <v>1</v>
      </c>
      <c r="H49" s="156">
        <v>1</v>
      </c>
      <c r="I49" s="3">
        <v>1</v>
      </c>
      <c r="J49" s="3"/>
      <c r="K49" s="3"/>
      <c r="L49" s="3"/>
      <c r="M49" s="91">
        <f t="shared" si="0"/>
        <v>1</v>
      </c>
      <c r="N49" s="133">
        <v>42505</v>
      </c>
      <c r="O49" s="10"/>
      <c r="P49" s="10"/>
      <c r="Q49" s="10"/>
      <c r="R49" s="10"/>
      <c r="S49" s="11">
        <v>42499</v>
      </c>
      <c r="T49" s="95">
        <f t="shared" si="13"/>
        <v>42499</v>
      </c>
      <c r="U49" s="185" t="s">
        <v>47</v>
      </c>
      <c r="V49" s="14"/>
      <c r="W49" s="13" t="s">
        <v>70</v>
      </c>
      <c r="X49" s="14" t="s">
        <v>88</v>
      </c>
      <c r="Y49" s="14" t="s">
        <v>103</v>
      </c>
      <c r="Z49" s="14" t="s">
        <v>104</v>
      </c>
      <c r="AA49" s="15"/>
      <c r="AB49" s="16" t="s">
        <v>104</v>
      </c>
      <c r="AC49" s="16" t="s">
        <v>105</v>
      </c>
      <c r="AD49" s="16" t="s">
        <v>56</v>
      </c>
      <c r="AE49" s="16" t="s">
        <v>56</v>
      </c>
      <c r="AF49" s="17">
        <v>25</v>
      </c>
      <c r="AG49" s="18"/>
      <c r="AH49" s="103">
        <f t="shared" si="3"/>
        <v>25</v>
      </c>
      <c r="AI49" s="103" t="s">
        <v>47</v>
      </c>
      <c r="AJ49" s="103">
        <f t="shared" si="4"/>
        <v>2</v>
      </c>
      <c r="AK49" s="142">
        <f>M49</f>
        <v>1</v>
      </c>
      <c r="AL49" s="103" t="b">
        <f t="shared" si="5"/>
        <v>0</v>
      </c>
      <c r="AM49" s="137">
        <v>24</v>
      </c>
      <c r="AN49" s="105">
        <f t="shared" si="1"/>
        <v>2.1882000000000001</v>
      </c>
      <c r="AO49" s="26">
        <v>24</v>
      </c>
      <c r="AP49" s="105">
        <f t="shared" si="6"/>
        <v>2.1882000000000001</v>
      </c>
      <c r="AQ49" s="26"/>
      <c r="AR49" s="105" t="str">
        <f t="shared" si="7"/>
        <v/>
      </c>
      <c r="AS49" s="26"/>
      <c r="AT49" s="105" t="str">
        <f t="shared" si="8"/>
        <v/>
      </c>
      <c r="AU49" s="107">
        <f t="shared" si="11"/>
        <v>180.51161265793567</v>
      </c>
      <c r="AV49" s="107" t="s">
        <v>47</v>
      </c>
      <c r="AW49" s="143" t="s">
        <v>99</v>
      </c>
      <c r="AX49" s="138">
        <v>12</v>
      </c>
      <c r="AY49" s="26">
        <f>'[1]2016_match_seeds'!D46</f>
        <v>12</v>
      </c>
      <c r="AZ49" s="110" t="b">
        <f t="shared" si="10"/>
        <v>1</v>
      </c>
      <c r="BA49" s="111"/>
      <c r="BB49" s="8">
        <f>'[1]2016_match_seeds'!E46</f>
        <v>27</v>
      </c>
      <c r="BC49" s="8">
        <f>'[1]2016_match_seeds'!F46</f>
        <v>12</v>
      </c>
      <c r="BD49" s="3"/>
      <c r="BE49" s="3"/>
      <c r="BF49" s="3"/>
      <c r="BG49" s="23">
        <v>0</v>
      </c>
      <c r="BH49" s="23"/>
      <c r="BI49" s="146" t="s">
        <v>106</v>
      </c>
      <c r="BJ49" s="29"/>
      <c r="BK49" s="29"/>
      <c r="BL49" s="29"/>
      <c r="BM49" s="29"/>
      <c r="BN49" s="29"/>
      <c r="BO49" s="129"/>
      <c r="BP49" s="129"/>
    </row>
    <row r="50" spans="1:68" s="90" customFormat="1" ht="15" hidden="1" x14ac:dyDescent="0.25">
      <c r="A50" s="83">
        <v>55</v>
      </c>
      <c r="B50" s="83"/>
      <c r="C50"/>
      <c r="D50" s="84">
        <v>42495</v>
      </c>
      <c r="E50" s="85">
        <v>1</v>
      </c>
      <c r="F50" s="196">
        <v>1</v>
      </c>
      <c r="G50" s="87">
        <f t="shared" si="2"/>
        <v>1</v>
      </c>
      <c r="H50" s="120"/>
      <c r="I50" s="89">
        <v>1</v>
      </c>
      <c r="M50" s="91">
        <f t="shared" si="0"/>
        <v>1</v>
      </c>
      <c r="N50" s="117"/>
      <c r="O50" s="93">
        <v>42502</v>
      </c>
      <c r="P50" s="93"/>
      <c r="Q50" s="93"/>
      <c r="R50" s="93"/>
      <c r="S50" s="187">
        <v>42502</v>
      </c>
      <c r="T50" s="95">
        <f t="shared" si="13"/>
        <v>42502</v>
      </c>
      <c r="U50" s="185" t="s">
        <v>47</v>
      </c>
      <c r="V50" s="188"/>
      <c r="W50" s="97" t="s">
        <v>61</v>
      </c>
      <c r="X50" s="97" t="s">
        <v>62</v>
      </c>
      <c r="Y50" s="97" t="s">
        <v>93</v>
      </c>
      <c r="Z50" s="97" t="s">
        <v>72</v>
      </c>
      <c r="AA50" s="118"/>
      <c r="AB50" s="100" t="s">
        <v>79</v>
      </c>
      <c r="AC50" s="100" t="s">
        <v>72</v>
      </c>
      <c r="AD50" s="100" t="s">
        <v>72</v>
      </c>
      <c r="AE50" s="101"/>
      <c r="AF50" s="192">
        <v>10</v>
      </c>
      <c r="AG50" s="190"/>
      <c r="AH50" s="103">
        <f t="shared" si="3"/>
        <v>10</v>
      </c>
      <c r="AI50" s="103" t="s">
        <v>47</v>
      </c>
      <c r="AJ50" s="103">
        <f t="shared" si="4"/>
        <v>1</v>
      </c>
      <c r="AK50" s="103"/>
      <c r="AL50" s="103" t="b">
        <f t="shared" si="5"/>
        <v>1</v>
      </c>
      <c r="AM50" s="104">
        <v>21</v>
      </c>
      <c r="AN50" s="105">
        <f t="shared" si="1"/>
        <v>2.0171999999999999</v>
      </c>
      <c r="AO50" s="106"/>
      <c r="AP50" s="105" t="str">
        <f t="shared" si="6"/>
        <v/>
      </c>
      <c r="AQ50" s="106"/>
      <c r="AR50" s="105" t="str">
        <f t="shared" si="7"/>
        <v/>
      </c>
      <c r="AS50" s="106"/>
      <c r="AT50" s="105" t="str">
        <f t="shared" si="8"/>
        <v/>
      </c>
      <c r="AU50" s="107">
        <f t="shared" si="11"/>
        <v>67.113068387908129</v>
      </c>
      <c r="AV50" s="107" t="str">
        <f t="shared" si="9"/>
        <v>ok</v>
      </c>
      <c r="AW50" s="107"/>
      <c r="AX50" s="108">
        <v>1</v>
      </c>
      <c r="AY50" s="109">
        <f>'[1]2016_match_seeds'!D47</f>
        <v>1</v>
      </c>
      <c r="AZ50" s="110" t="b">
        <f t="shared" si="10"/>
        <v>1</v>
      </c>
      <c r="BA50" s="111"/>
      <c r="BB50" s="110">
        <f>'[1]2016_match_seeds'!E47</f>
        <v>4</v>
      </c>
      <c r="BC50" s="110">
        <f>'[1]2016_match_seeds'!F47</f>
        <v>0</v>
      </c>
      <c r="BD50" s="111"/>
      <c r="BE50" s="111"/>
      <c r="BF50" s="111"/>
      <c r="BG50" s="112">
        <v>0</v>
      </c>
      <c r="BH50" s="112"/>
      <c r="BI50" s="121"/>
      <c r="BJ50" s="29"/>
      <c r="BK50" s="29"/>
      <c r="BL50" s="29"/>
      <c r="BM50" s="29"/>
      <c r="BN50" s="29"/>
      <c r="BO50" s="129"/>
      <c r="BP50" s="129"/>
    </row>
    <row r="51" spans="1:68" s="90" customFormat="1" ht="15" hidden="1" x14ac:dyDescent="0.25">
      <c r="A51" s="126">
        <v>56</v>
      </c>
      <c r="B51" s="126"/>
      <c r="D51" s="84">
        <v>42495</v>
      </c>
      <c r="E51" s="197"/>
      <c r="F51" s="186"/>
      <c r="G51" s="87">
        <f t="shared" si="2"/>
        <v>0</v>
      </c>
      <c r="H51" s="120"/>
      <c r="I51" s="111"/>
      <c r="M51" s="91">
        <f t="shared" si="0"/>
        <v>0</v>
      </c>
      <c r="N51" s="117"/>
      <c r="O51" s="128"/>
      <c r="P51" s="128"/>
      <c r="Q51" s="128"/>
      <c r="R51" s="128"/>
      <c r="S51" s="187"/>
      <c r="T51" s="95" t="str">
        <f t="shared" si="13"/>
        <v>NA</v>
      </c>
      <c r="U51" s="185" t="s">
        <v>58</v>
      </c>
      <c r="V51" s="188"/>
      <c r="W51" s="98"/>
      <c r="X51" s="98"/>
      <c r="Y51" s="98"/>
      <c r="Z51" s="98"/>
      <c r="AA51" s="118"/>
      <c r="AB51" s="101"/>
      <c r="AC51" s="101"/>
      <c r="AD51" s="101"/>
      <c r="AE51" s="101"/>
      <c r="AF51" s="189"/>
      <c r="AG51" s="190"/>
      <c r="AH51" s="103" t="str">
        <f t="shared" si="3"/>
        <v>NA</v>
      </c>
      <c r="AI51" s="103" t="s">
        <v>58</v>
      </c>
      <c r="AJ51" s="103">
        <f t="shared" si="4"/>
        <v>0</v>
      </c>
      <c r="AK51" s="103"/>
      <c r="AL51" s="103" t="b">
        <f t="shared" si="5"/>
        <v>1</v>
      </c>
      <c r="AM51" s="88"/>
      <c r="AN51" s="105" t="str">
        <f t="shared" si="1"/>
        <v/>
      </c>
      <c r="AO51" s="120"/>
      <c r="AP51" s="105" t="str">
        <f t="shared" si="6"/>
        <v/>
      </c>
      <c r="AQ51" s="120"/>
      <c r="AR51" s="105" t="str">
        <f t="shared" si="7"/>
        <v/>
      </c>
      <c r="AS51" s="120"/>
      <c r="AT51" s="105" t="str">
        <f t="shared" si="8"/>
        <v/>
      </c>
      <c r="AU51" s="107" t="str">
        <f t="shared" si="11"/>
        <v>NA</v>
      </c>
      <c r="AV51" s="107" t="s">
        <v>58</v>
      </c>
      <c r="AW51" s="107"/>
      <c r="AX51" s="108"/>
      <c r="AY51" s="109">
        <f>'[1]2016_match_seeds'!D48</f>
        <v>0</v>
      </c>
      <c r="AZ51" s="110" t="b">
        <f t="shared" si="10"/>
        <v>1</v>
      </c>
      <c r="BA51" s="111"/>
      <c r="BB51" s="110">
        <f>'[1]2016_match_seeds'!E48</f>
        <v>0</v>
      </c>
      <c r="BC51" s="110">
        <f>'[1]2016_match_seeds'!F48</f>
        <v>0</v>
      </c>
      <c r="BD51" s="111"/>
      <c r="BE51" s="111"/>
      <c r="BF51" s="111"/>
      <c r="BG51" s="112" t="s">
        <v>58</v>
      </c>
      <c r="BH51" s="112"/>
      <c r="BI51" s="121"/>
      <c r="BJ51" s="129"/>
      <c r="BK51" s="129"/>
      <c r="BL51" s="129"/>
      <c r="BM51" s="129"/>
      <c r="BN51" s="129"/>
      <c r="BO51" s="129"/>
      <c r="BP51" s="129"/>
    </row>
    <row r="52" spans="1:68" s="90" customFormat="1" ht="15" hidden="1" x14ac:dyDescent="0.25">
      <c r="A52" s="126">
        <v>57</v>
      </c>
      <c r="B52" s="126"/>
      <c r="D52" s="84">
        <v>42495</v>
      </c>
      <c r="E52" s="111"/>
      <c r="F52" s="186">
        <v>0</v>
      </c>
      <c r="G52" s="87">
        <f t="shared" si="2"/>
        <v>0</v>
      </c>
      <c r="H52" s="120"/>
      <c r="I52" s="111">
        <v>2</v>
      </c>
      <c r="M52" s="91">
        <f t="shared" si="0"/>
        <v>2</v>
      </c>
      <c r="N52" s="117"/>
      <c r="O52" s="128"/>
      <c r="P52" s="128"/>
      <c r="Q52" s="128"/>
      <c r="R52" s="128"/>
      <c r="S52" s="187"/>
      <c r="T52" s="95" t="str">
        <f t="shared" si="13"/>
        <v>NA</v>
      </c>
      <c r="U52" s="185" t="s">
        <v>58</v>
      </c>
      <c r="V52" s="188"/>
      <c r="W52" s="98"/>
      <c r="X52" s="98"/>
      <c r="Y52" s="98"/>
      <c r="Z52" s="98"/>
      <c r="AA52" s="118"/>
      <c r="AB52" s="101"/>
      <c r="AC52" s="101"/>
      <c r="AD52" s="101"/>
      <c r="AE52" s="101"/>
      <c r="AF52" s="189"/>
      <c r="AG52" s="190"/>
      <c r="AH52" s="103" t="str">
        <f t="shared" si="3"/>
        <v>NA</v>
      </c>
      <c r="AI52" s="103" t="s">
        <v>58</v>
      </c>
      <c r="AJ52" s="103">
        <f t="shared" si="4"/>
        <v>0</v>
      </c>
      <c r="AK52" s="103"/>
      <c r="AL52" s="103" t="b">
        <f t="shared" si="5"/>
        <v>0</v>
      </c>
      <c r="AM52" s="88"/>
      <c r="AN52" s="105" t="str">
        <f t="shared" si="1"/>
        <v/>
      </c>
      <c r="AO52" s="120"/>
      <c r="AP52" s="105" t="str">
        <f t="shared" si="6"/>
        <v/>
      </c>
      <c r="AQ52" s="120"/>
      <c r="AR52" s="105" t="str">
        <f t="shared" si="7"/>
        <v/>
      </c>
      <c r="AS52" s="120"/>
      <c r="AT52" s="105" t="str">
        <f t="shared" si="8"/>
        <v/>
      </c>
      <c r="AU52" s="107" t="str">
        <f t="shared" si="11"/>
        <v>NA</v>
      </c>
      <c r="AV52" s="107" t="s">
        <v>58</v>
      </c>
      <c r="AW52" s="107"/>
      <c r="AX52" s="108"/>
      <c r="AY52" s="109">
        <f>'[1]2016_match_seeds'!D49</f>
        <v>0</v>
      </c>
      <c r="AZ52" s="110" t="b">
        <f t="shared" si="10"/>
        <v>1</v>
      </c>
      <c r="BA52" s="111"/>
      <c r="BB52" s="110">
        <f>'[1]2016_match_seeds'!E49</f>
        <v>0</v>
      </c>
      <c r="BC52" s="110">
        <f>'[1]2016_match_seeds'!F49</f>
        <v>0</v>
      </c>
      <c r="BD52" s="111"/>
      <c r="BE52" s="111"/>
      <c r="BF52" s="111"/>
      <c r="BG52" s="112" t="s">
        <v>58</v>
      </c>
      <c r="BH52" s="112"/>
      <c r="BI52" s="121"/>
      <c r="BJ52" s="129"/>
      <c r="BK52" s="129"/>
      <c r="BL52" s="129"/>
      <c r="BM52" s="129"/>
      <c r="BN52" s="129"/>
      <c r="BO52" s="129"/>
      <c r="BP52" s="129"/>
    </row>
    <row r="53" spans="1:68" s="90" customFormat="1" ht="15" hidden="1" x14ac:dyDescent="0.25">
      <c r="A53" s="131">
        <v>59</v>
      </c>
      <c r="B53" s="131"/>
      <c r="D53" s="84">
        <v>42495</v>
      </c>
      <c r="E53" s="110">
        <v>1</v>
      </c>
      <c r="F53" s="186">
        <v>1</v>
      </c>
      <c r="G53" s="87">
        <f t="shared" si="2"/>
        <v>1</v>
      </c>
      <c r="H53" s="120">
        <v>1</v>
      </c>
      <c r="I53" s="89">
        <v>1</v>
      </c>
      <c r="M53" s="91">
        <f t="shared" si="0"/>
        <v>1</v>
      </c>
      <c r="N53" s="198">
        <v>42506</v>
      </c>
      <c r="P53" s="128"/>
      <c r="Q53" s="128"/>
      <c r="R53" s="128"/>
      <c r="S53" s="187">
        <v>42499</v>
      </c>
      <c r="T53" s="95">
        <f t="shared" si="13"/>
        <v>42499</v>
      </c>
      <c r="U53" s="185" t="s">
        <v>47</v>
      </c>
      <c r="V53" s="188"/>
      <c r="W53" s="188">
        <v>1</v>
      </c>
      <c r="X53" s="14">
        <v>8</v>
      </c>
      <c r="Y53" s="98">
        <v>9</v>
      </c>
      <c r="Z53" s="188">
        <v>12</v>
      </c>
      <c r="AA53" s="99"/>
      <c r="AB53" s="101" t="s">
        <v>89</v>
      </c>
      <c r="AC53" s="101" t="s">
        <v>89</v>
      </c>
      <c r="AD53" s="101" t="s">
        <v>53</v>
      </c>
      <c r="AE53" s="101"/>
      <c r="AF53" s="189">
        <v>12</v>
      </c>
      <c r="AG53" s="190"/>
      <c r="AH53" s="103">
        <f t="shared" si="3"/>
        <v>12</v>
      </c>
      <c r="AI53" s="103" t="s">
        <v>47</v>
      </c>
      <c r="AJ53" s="103">
        <f t="shared" si="4"/>
        <v>1</v>
      </c>
      <c r="AK53" s="103"/>
      <c r="AL53" s="103" t="b">
        <f t="shared" si="5"/>
        <v>1</v>
      </c>
      <c r="AM53" s="122">
        <v>20</v>
      </c>
      <c r="AN53" s="105">
        <f t="shared" si="1"/>
        <v>1.9602000000000002</v>
      </c>
      <c r="AO53" s="120"/>
      <c r="AP53" s="105" t="str">
        <f t="shared" si="6"/>
        <v/>
      </c>
      <c r="AQ53" s="120"/>
      <c r="AR53" s="105" t="str">
        <f t="shared" si="7"/>
        <v/>
      </c>
      <c r="AS53" s="120"/>
      <c r="AT53" s="105" t="str">
        <f t="shared" si="8"/>
        <v/>
      </c>
      <c r="AU53" s="107">
        <f t="shared" si="11"/>
        <v>60.356027361673355</v>
      </c>
      <c r="AV53" s="107" t="str">
        <f t="shared" si="9"/>
        <v>ok</v>
      </c>
      <c r="AW53" s="107"/>
      <c r="AX53" s="108">
        <v>4</v>
      </c>
      <c r="AY53" s="109">
        <f>'[1]2016_match_seeds'!D50</f>
        <v>4</v>
      </c>
      <c r="AZ53" s="110" t="b">
        <f t="shared" si="10"/>
        <v>1</v>
      </c>
      <c r="BA53" s="111"/>
      <c r="BB53" s="199">
        <f>'[1]2016_match_seeds'!E50</f>
        <v>21</v>
      </c>
      <c r="BC53" s="199">
        <f>'[1]2016_match_seeds'!F50</f>
        <v>6</v>
      </c>
      <c r="BD53" s="120"/>
      <c r="BE53" s="120"/>
      <c r="BF53" s="120"/>
      <c r="BG53" s="112">
        <v>0</v>
      </c>
      <c r="BH53" s="112"/>
      <c r="BI53" s="121" t="s">
        <v>107</v>
      </c>
      <c r="BJ53" s="129"/>
      <c r="BK53" s="129"/>
      <c r="BL53" s="129"/>
      <c r="BM53" s="129"/>
      <c r="BN53" s="129"/>
      <c r="BO53" s="129"/>
      <c r="BP53" s="129"/>
    </row>
    <row r="54" spans="1:68" s="90" customFormat="1" ht="15" hidden="1" x14ac:dyDescent="0.25">
      <c r="A54" s="131">
        <v>60</v>
      </c>
      <c r="B54" s="131"/>
      <c r="C54" s="3"/>
      <c r="D54" s="84">
        <v>42495</v>
      </c>
      <c r="E54" s="23">
        <v>1</v>
      </c>
      <c r="F54" s="186">
        <v>1</v>
      </c>
      <c r="G54" s="87">
        <f t="shared" si="2"/>
        <v>1</v>
      </c>
      <c r="H54" s="156">
        <v>3</v>
      </c>
      <c r="I54" s="3">
        <v>3</v>
      </c>
      <c r="J54" s="3"/>
      <c r="K54" s="3"/>
      <c r="L54" s="3"/>
      <c r="M54" s="91">
        <f t="shared" si="0"/>
        <v>3</v>
      </c>
      <c r="N54" s="133">
        <v>42499</v>
      </c>
      <c r="O54" s="3"/>
      <c r="P54" s="10"/>
      <c r="Q54" s="10"/>
      <c r="R54" s="10"/>
      <c r="S54" s="11">
        <v>42499</v>
      </c>
      <c r="T54" s="95">
        <f t="shared" si="13"/>
        <v>42499</v>
      </c>
      <c r="U54" s="185" t="s">
        <v>47</v>
      </c>
      <c r="V54" s="14"/>
      <c r="W54" s="14">
        <v>4</v>
      </c>
      <c r="X54" s="14">
        <v>14</v>
      </c>
      <c r="Y54" s="13">
        <v>19</v>
      </c>
      <c r="Z54" s="14"/>
      <c r="AA54" s="15" t="s">
        <v>105</v>
      </c>
      <c r="AB54" s="16" t="s">
        <v>68</v>
      </c>
      <c r="AC54" s="16" t="s">
        <v>86</v>
      </c>
      <c r="AD54" s="16"/>
      <c r="AE54" s="16"/>
      <c r="AF54" s="17">
        <v>19</v>
      </c>
      <c r="AG54" s="18"/>
      <c r="AH54" s="103">
        <f t="shared" si="3"/>
        <v>19</v>
      </c>
      <c r="AI54" s="103" t="s">
        <v>47</v>
      </c>
      <c r="AJ54" s="103">
        <f t="shared" si="4"/>
        <v>3</v>
      </c>
      <c r="AK54" s="103"/>
      <c r="AL54" s="103" t="b">
        <f t="shared" si="5"/>
        <v>1</v>
      </c>
      <c r="AM54" s="137">
        <v>22</v>
      </c>
      <c r="AN54" s="105">
        <f t="shared" si="1"/>
        <v>2.0742000000000003</v>
      </c>
      <c r="AO54" s="26">
        <v>22</v>
      </c>
      <c r="AP54" s="105">
        <f t="shared" si="6"/>
        <v>2.0742000000000003</v>
      </c>
      <c r="AQ54" s="26">
        <v>22</v>
      </c>
      <c r="AR54" s="105">
        <f t="shared" si="7"/>
        <v>2.0742000000000003</v>
      </c>
      <c r="AS54" s="26"/>
      <c r="AT54" s="105" t="str">
        <f t="shared" si="8"/>
        <v/>
      </c>
      <c r="AU54" s="107">
        <f t="shared" si="11"/>
        <v>223.01551457001196</v>
      </c>
      <c r="AV54" s="107" t="str">
        <f t="shared" si="9"/>
        <v>ok</v>
      </c>
      <c r="AW54" s="107"/>
      <c r="AX54" s="138">
        <v>9</v>
      </c>
      <c r="AY54" s="26">
        <f>'[1]2016_match_seeds'!D51</f>
        <v>9</v>
      </c>
      <c r="AZ54" s="110" t="b">
        <f>AX54=AY54</f>
        <v>1</v>
      </c>
      <c r="BA54" s="111"/>
      <c r="BB54" s="22">
        <f>'[1]2016_match_seeds'!E51</f>
        <v>47</v>
      </c>
      <c r="BC54" s="22">
        <f>'[1]2016_match_seeds'!F51</f>
        <v>7</v>
      </c>
      <c r="BD54" s="7"/>
      <c r="BE54" s="7"/>
      <c r="BF54" s="7"/>
      <c r="BG54" s="23">
        <v>0</v>
      </c>
      <c r="BH54" s="23"/>
      <c r="BI54" s="28"/>
      <c r="BJ54" s="129"/>
      <c r="BK54" s="129"/>
      <c r="BL54" s="129"/>
      <c r="BM54" s="129"/>
      <c r="BN54" s="129"/>
      <c r="BO54" s="129"/>
      <c r="BP54" s="129"/>
    </row>
    <row r="55" spans="1:68" s="90" customFormat="1" ht="15" hidden="1" x14ac:dyDescent="0.25">
      <c r="A55" s="131">
        <v>61</v>
      </c>
      <c r="B55" s="131"/>
      <c r="C55" s="3"/>
      <c r="D55" s="84">
        <v>42495</v>
      </c>
      <c r="E55" s="19">
        <v>1</v>
      </c>
      <c r="F55" s="186">
        <v>0</v>
      </c>
      <c r="G55" s="87">
        <f t="shared" si="2"/>
        <v>0</v>
      </c>
      <c r="H55" s="156"/>
      <c r="I55" s="3"/>
      <c r="J55" s="3"/>
      <c r="K55" s="3"/>
      <c r="L55" s="3"/>
      <c r="M55" s="91">
        <f t="shared" si="0"/>
        <v>0</v>
      </c>
      <c r="N55" s="140"/>
      <c r="O55" s="3"/>
      <c r="P55" s="10"/>
      <c r="Q55" s="10"/>
      <c r="R55" s="10"/>
      <c r="S55" s="11"/>
      <c r="T55" s="95" t="str">
        <f t="shared" si="13"/>
        <v>NA</v>
      </c>
      <c r="U55" s="185" t="s">
        <v>58</v>
      </c>
      <c r="V55" s="14"/>
      <c r="W55" s="14"/>
      <c r="X55" s="14"/>
      <c r="Y55" s="13"/>
      <c r="Z55" s="14"/>
      <c r="AA55" s="15"/>
      <c r="AB55" s="16"/>
      <c r="AC55" s="16"/>
      <c r="AD55" s="16"/>
      <c r="AE55" s="16"/>
      <c r="AF55" s="17"/>
      <c r="AG55" s="18"/>
      <c r="AH55" s="103" t="str">
        <f t="shared" si="3"/>
        <v>NA</v>
      </c>
      <c r="AI55" s="103" t="s">
        <v>58</v>
      </c>
      <c r="AJ55" s="103">
        <f t="shared" si="4"/>
        <v>0</v>
      </c>
      <c r="AK55" s="103"/>
      <c r="AL55" s="103" t="b">
        <f t="shared" si="5"/>
        <v>1</v>
      </c>
      <c r="AM55" s="20"/>
      <c r="AN55" s="105" t="str">
        <f t="shared" si="1"/>
        <v/>
      </c>
      <c r="AO55" s="7"/>
      <c r="AP55" s="105" t="str">
        <f t="shared" si="6"/>
        <v/>
      </c>
      <c r="AQ55" s="7"/>
      <c r="AR55" s="105" t="str">
        <f t="shared" si="7"/>
        <v/>
      </c>
      <c r="AS55" s="7"/>
      <c r="AT55" s="105" t="str">
        <f t="shared" si="8"/>
        <v/>
      </c>
      <c r="AU55" s="107" t="str">
        <f t="shared" si="11"/>
        <v>NA</v>
      </c>
      <c r="AV55" s="107" t="s">
        <v>58</v>
      </c>
      <c r="AW55" s="107"/>
      <c r="AX55" s="138"/>
      <c r="AY55" s="26">
        <f>'[1]2016_match_seeds'!D52</f>
        <v>0</v>
      </c>
      <c r="AZ55" s="110" t="b">
        <f t="shared" si="10"/>
        <v>1</v>
      </c>
      <c r="BA55" s="111"/>
      <c r="BB55" s="22">
        <f>'[1]2016_match_seeds'!E52</f>
        <v>0</v>
      </c>
      <c r="BC55" s="22">
        <f>'[1]2016_match_seeds'!F52</f>
        <v>0</v>
      </c>
      <c r="BD55" s="7"/>
      <c r="BE55" s="7"/>
      <c r="BF55" s="7"/>
      <c r="BG55" s="23" t="s">
        <v>58</v>
      </c>
      <c r="BH55" s="23"/>
      <c r="BI55" s="28" t="s">
        <v>102</v>
      </c>
      <c r="BJ55" s="129"/>
      <c r="BK55" s="129"/>
      <c r="BL55" s="129"/>
      <c r="BM55" s="129"/>
      <c r="BN55" s="129"/>
      <c r="BO55" s="129"/>
      <c r="BP55" s="129"/>
    </row>
    <row r="56" spans="1:68" s="90" customFormat="1" ht="15" hidden="1" x14ac:dyDescent="0.25">
      <c r="A56" s="131">
        <v>63</v>
      </c>
      <c r="B56" s="131"/>
      <c r="C56" s="3"/>
      <c r="D56" s="84">
        <v>42495</v>
      </c>
      <c r="E56" s="139"/>
      <c r="F56" s="186"/>
      <c r="G56" s="87">
        <f t="shared" si="2"/>
        <v>0</v>
      </c>
      <c r="H56" s="156"/>
      <c r="I56" s="3"/>
      <c r="J56" s="3"/>
      <c r="K56" s="3"/>
      <c r="L56" s="3"/>
      <c r="M56" s="91">
        <f t="shared" si="0"/>
        <v>0</v>
      </c>
      <c r="N56" s="140"/>
      <c r="O56" s="3"/>
      <c r="P56" s="10"/>
      <c r="Q56" s="10"/>
      <c r="R56" s="10"/>
      <c r="S56" s="11"/>
      <c r="T56" s="95" t="str">
        <f t="shared" si="13"/>
        <v>NA</v>
      </c>
      <c r="U56" s="185" t="s">
        <v>58</v>
      </c>
      <c r="V56" s="14"/>
      <c r="W56" s="14"/>
      <c r="X56" s="14"/>
      <c r="Y56" s="13"/>
      <c r="Z56" s="14"/>
      <c r="AA56" s="15"/>
      <c r="AB56" s="16"/>
      <c r="AC56" s="16"/>
      <c r="AD56" s="16"/>
      <c r="AE56" s="16"/>
      <c r="AF56" s="17"/>
      <c r="AG56" s="18"/>
      <c r="AH56" s="103" t="str">
        <f t="shared" si="3"/>
        <v>NA</v>
      </c>
      <c r="AI56" s="103" t="s">
        <v>58</v>
      </c>
      <c r="AJ56" s="103">
        <f t="shared" si="4"/>
        <v>0</v>
      </c>
      <c r="AK56" s="103"/>
      <c r="AL56" s="103" t="b">
        <f t="shared" si="5"/>
        <v>1</v>
      </c>
      <c r="AM56" s="20"/>
      <c r="AN56" s="105" t="str">
        <f t="shared" si="1"/>
        <v/>
      </c>
      <c r="AO56" s="7"/>
      <c r="AP56" s="105" t="str">
        <f t="shared" si="6"/>
        <v/>
      </c>
      <c r="AQ56" s="7"/>
      <c r="AR56" s="105" t="str">
        <f t="shared" si="7"/>
        <v/>
      </c>
      <c r="AS56" s="7"/>
      <c r="AT56" s="105" t="str">
        <f t="shared" si="8"/>
        <v/>
      </c>
      <c r="AU56" s="107" t="str">
        <f t="shared" si="11"/>
        <v>NA</v>
      </c>
      <c r="AV56" s="107" t="s">
        <v>58</v>
      </c>
      <c r="AW56" s="107"/>
      <c r="AX56" s="138"/>
      <c r="AY56" s="26">
        <f>'[1]2016_match_seeds'!D53</f>
        <v>0</v>
      </c>
      <c r="AZ56" s="110" t="b">
        <f t="shared" si="10"/>
        <v>1</v>
      </c>
      <c r="BA56" s="111"/>
      <c r="BB56" s="22">
        <f>'[1]2016_match_seeds'!E53</f>
        <v>0</v>
      </c>
      <c r="BC56" s="22">
        <f>'[1]2016_match_seeds'!F53</f>
        <v>0</v>
      </c>
      <c r="BD56" s="7"/>
      <c r="BE56" s="7"/>
      <c r="BF56" s="7"/>
      <c r="BG56" s="23" t="s">
        <v>58</v>
      </c>
      <c r="BH56" s="23"/>
      <c r="BI56" s="28"/>
      <c r="BJ56" s="129"/>
      <c r="BK56" s="129"/>
      <c r="BL56" s="129"/>
      <c r="BM56" s="129"/>
      <c r="BN56" s="129"/>
      <c r="BO56" s="129"/>
      <c r="BP56" s="129"/>
    </row>
    <row r="57" spans="1:68" s="90" customFormat="1" ht="15" hidden="1" x14ac:dyDescent="0.25">
      <c r="A57" s="126">
        <v>75</v>
      </c>
      <c r="B57" s="126"/>
      <c r="D57" s="84">
        <v>42495</v>
      </c>
      <c r="E57" s="110">
        <v>1</v>
      </c>
      <c r="F57" s="111">
        <v>1</v>
      </c>
      <c r="G57" s="87">
        <f t="shared" si="2"/>
        <v>1</v>
      </c>
      <c r="H57" s="104">
        <v>3</v>
      </c>
      <c r="I57" s="111"/>
      <c r="M57" s="91">
        <f t="shared" si="0"/>
        <v>3</v>
      </c>
      <c r="N57" s="117"/>
      <c r="O57" s="128"/>
      <c r="P57" s="128"/>
      <c r="Q57" s="128"/>
      <c r="R57" s="128"/>
      <c r="S57" s="187"/>
      <c r="T57" s="95" t="s">
        <v>58</v>
      </c>
      <c r="U57" s="185" t="s">
        <v>108</v>
      </c>
      <c r="V57" s="188"/>
      <c r="W57" s="98"/>
      <c r="X57" s="98"/>
      <c r="Y57" s="98"/>
      <c r="Z57" s="98"/>
      <c r="AA57" s="118"/>
      <c r="AB57" s="101"/>
      <c r="AC57" s="101"/>
      <c r="AD57" s="101"/>
      <c r="AE57" s="101"/>
      <c r="AF57" s="189"/>
      <c r="AG57" s="190">
        <v>45</v>
      </c>
      <c r="AH57" s="103">
        <f t="shared" si="3"/>
        <v>45</v>
      </c>
      <c r="AI57" s="103" t="s">
        <v>47</v>
      </c>
      <c r="AJ57" s="103">
        <f t="shared" si="4"/>
        <v>0</v>
      </c>
      <c r="AK57" s="103"/>
      <c r="AL57" s="103" t="b">
        <f t="shared" si="5"/>
        <v>0</v>
      </c>
      <c r="AM57" s="88"/>
      <c r="AN57" s="105" t="str">
        <f t="shared" si="1"/>
        <v/>
      </c>
      <c r="AO57" s="120"/>
      <c r="AP57" s="105" t="str">
        <f t="shared" si="6"/>
        <v/>
      </c>
      <c r="AQ57" s="120"/>
      <c r="AR57" s="105" t="str">
        <f t="shared" si="7"/>
        <v/>
      </c>
      <c r="AS57" s="120"/>
      <c r="AT57" s="105" t="str">
        <f t="shared" si="8"/>
        <v/>
      </c>
      <c r="AU57" s="107" t="str">
        <f t="shared" si="11"/>
        <v>NA</v>
      </c>
      <c r="AV57" s="107" t="s">
        <v>108</v>
      </c>
      <c r="AW57" s="107"/>
      <c r="AX57" s="108"/>
      <c r="AY57" s="109">
        <f>'[1]2016_match_seeds'!D54</f>
        <v>0</v>
      </c>
      <c r="AZ57" s="110" t="b">
        <f t="shared" si="10"/>
        <v>1</v>
      </c>
      <c r="BA57" s="111"/>
      <c r="BB57" s="110">
        <f>'[1]2016_match_seeds'!E54</f>
        <v>0</v>
      </c>
      <c r="BC57" s="110">
        <f>'[1]2016_match_seeds'!F54</f>
        <v>0</v>
      </c>
      <c r="BD57" s="111"/>
      <c r="BE57" s="111"/>
      <c r="BF57" s="111"/>
      <c r="BG57" s="112">
        <v>1</v>
      </c>
      <c r="BH57" s="112"/>
      <c r="BI57" s="113" t="s">
        <v>109</v>
      </c>
      <c r="BJ57" s="129"/>
      <c r="BK57" s="129"/>
      <c r="BL57" s="129"/>
      <c r="BM57" s="129"/>
      <c r="BN57" s="129"/>
      <c r="BO57" s="129"/>
      <c r="BP57" s="129"/>
    </row>
    <row r="58" spans="1:68" s="90" customFormat="1" ht="15" hidden="1" x14ac:dyDescent="0.25">
      <c r="A58" s="162">
        <v>84</v>
      </c>
      <c r="B58" s="162"/>
      <c r="D58" s="84">
        <v>42495</v>
      </c>
      <c r="E58" s="110">
        <v>1</v>
      </c>
      <c r="F58" s="111">
        <v>1</v>
      </c>
      <c r="G58" s="87">
        <f t="shared" si="2"/>
        <v>1</v>
      </c>
      <c r="H58" s="104">
        <v>1</v>
      </c>
      <c r="I58" s="111"/>
      <c r="M58" s="91">
        <f t="shared" si="0"/>
        <v>1</v>
      </c>
      <c r="N58" s="117"/>
      <c r="O58" s="128">
        <v>42506</v>
      </c>
      <c r="P58"/>
      <c r="Q58" s="128"/>
      <c r="R58" s="128"/>
      <c r="S58" s="187">
        <v>42505</v>
      </c>
      <c r="T58" s="95">
        <f t="shared" ref="T58:T73" si="15">IF(ISBLANK(S58),"NA",S58)</f>
        <v>42505</v>
      </c>
      <c r="U58" s="185" t="s">
        <v>47</v>
      </c>
      <c r="V58" s="188"/>
      <c r="W58" s="98">
        <v>0</v>
      </c>
      <c r="X58" s="98">
        <v>1</v>
      </c>
      <c r="Y58" s="98">
        <v>2</v>
      </c>
      <c r="Z58" s="98"/>
      <c r="AA58" s="118"/>
      <c r="AB58" s="101">
        <v>2</v>
      </c>
      <c r="AC58" s="101">
        <v>2</v>
      </c>
      <c r="AD58" s="101"/>
      <c r="AE58" s="101"/>
      <c r="AF58" s="192">
        <v>2</v>
      </c>
      <c r="AG58" s="190"/>
      <c r="AH58" s="103">
        <f t="shared" si="3"/>
        <v>2</v>
      </c>
      <c r="AI58" s="103" t="s">
        <v>47</v>
      </c>
      <c r="AJ58" s="103">
        <f t="shared" si="4"/>
        <v>1</v>
      </c>
      <c r="AK58" s="103"/>
      <c r="AL58" s="103" t="b">
        <f t="shared" si="5"/>
        <v>1</v>
      </c>
      <c r="AM58" s="104">
        <v>18</v>
      </c>
      <c r="AN58" s="105">
        <f t="shared" si="1"/>
        <v>1.8462000000000001</v>
      </c>
      <c r="AO58" s="120"/>
      <c r="AP58" s="105" t="str">
        <f t="shared" si="6"/>
        <v/>
      </c>
      <c r="AQ58" s="120"/>
      <c r="AR58" s="105" t="str">
        <f t="shared" si="7"/>
        <v/>
      </c>
      <c r="AS58" s="120"/>
      <c r="AT58" s="105" t="str">
        <f t="shared" si="8"/>
        <v/>
      </c>
      <c r="AU58" s="107">
        <f t="shared" si="11"/>
        <v>48.185889429597808</v>
      </c>
      <c r="AV58" s="107" t="str">
        <f t="shared" si="9"/>
        <v>ok</v>
      </c>
      <c r="AW58" s="107"/>
      <c r="AX58" s="108"/>
      <c r="AY58" s="109">
        <f>'[1]2016_match_seeds'!D55</f>
        <v>0</v>
      </c>
      <c r="AZ58" s="110" t="b">
        <f t="shared" si="10"/>
        <v>1</v>
      </c>
      <c r="BA58" s="111"/>
      <c r="BB58" s="110">
        <f>'[1]2016_match_seeds'!E55</f>
        <v>0</v>
      </c>
      <c r="BC58" s="110">
        <f>'[1]2016_match_seeds'!F55</f>
        <v>0</v>
      </c>
      <c r="BD58" s="111"/>
      <c r="BE58" s="111"/>
      <c r="BF58" s="111"/>
      <c r="BG58" s="112">
        <v>0</v>
      </c>
      <c r="BH58" s="112"/>
      <c r="BI58" s="146" t="s">
        <v>110</v>
      </c>
      <c r="BJ58" s="129"/>
      <c r="BK58" s="129"/>
      <c r="BL58" s="129"/>
      <c r="BM58" s="129"/>
      <c r="BN58" s="129"/>
      <c r="BO58" s="129"/>
      <c r="BP58" s="129"/>
    </row>
    <row r="59" spans="1:68" s="90" customFormat="1" ht="13.9" hidden="1" customHeight="1" x14ac:dyDescent="0.25">
      <c r="A59" s="83">
        <v>85</v>
      </c>
      <c r="B59" s="83"/>
      <c r="C59"/>
      <c r="D59" s="84">
        <v>42495</v>
      </c>
      <c r="E59" s="86"/>
      <c r="F59" s="86">
        <v>0</v>
      </c>
      <c r="G59" s="87">
        <f t="shared" si="2"/>
        <v>0</v>
      </c>
      <c r="H59" s="88"/>
      <c r="I59" s="111"/>
      <c r="M59" s="91">
        <f t="shared" si="0"/>
        <v>0</v>
      </c>
      <c r="N59" s="117"/>
      <c r="O59" s="93"/>
      <c r="P59" s="93"/>
      <c r="Q59" s="93"/>
      <c r="R59" s="93"/>
      <c r="S59" s="187"/>
      <c r="T59" s="95" t="str">
        <f t="shared" si="15"/>
        <v>NA</v>
      </c>
      <c r="U59" s="185" t="s">
        <v>58</v>
      </c>
      <c r="V59" s="188"/>
      <c r="W59" s="98"/>
      <c r="X59" s="98"/>
      <c r="Y59" s="98"/>
      <c r="Z59" s="98"/>
      <c r="AA59" s="118"/>
      <c r="AB59" s="101"/>
      <c r="AC59" s="101"/>
      <c r="AD59" s="101"/>
      <c r="AE59" s="101"/>
      <c r="AF59" s="189"/>
      <c r="AG59" s="190"/>
      <c r="AH59" s="103" t="str">
        <f t="shared" si="3"/>
        <v>NA</v>
      </c>
      <c r="AI59" s="103" t="s">
        <v>58</v>
      </c>
      <c r="AJ59" s="103">
        <f t="shared" si="4"/>
        <v>0</v>
      </c>
      <c r="AK59" s="103"/>
      <c r="AL59" s="103" t="b">
        <f t="shared" si="5"/>
        <v>1</v>
      </c>
      <c r="AM59" s="88"/>
      <c r="AN59" s="105" t="str">
        <f t="shared" si="1"/>
        <v/>
      </c>
      <c r="AO59" s="120"/>
      <c r="AP59" s="105" t="str">
        <f t="shared" si="6"/>
        <v/>
      </c>
      <c r="AQ59" s="120"/>
      <c r="AR59" s="105" t="str">
        <f t="shared" si="7"/>
        <v/>
      </c>
      <c r="AS59" s="120"/>
      <c r="AT59" s="105" t="str">
        <f t="shared" si="8"/>
        <v/>
      </c>
      <c r="AU59" s="107" t="str">
        <f t="shared" si="11"/>
        <v>NA</v>
      </c>
      <c r="AV59" s="107" t="s">
        <v>58</v>
      </c>
      <c r="AW59" s="107"/>
      <c r="AX59" s="108"/>
      <c r="AY59" s="109">
        <f>'[1]2016_match_seeds'!D56</f>
        <v>0</v>
      </c>
      <c r="AZ59" s="110" t="b">
        <f t="shared" si="10"/>
        <v>1</v>
      </c>
      <c r="BA59" s="111"/>
      <c r="BB59" s="110">
        <f>'[1]2016_match_seeds'!E56</f>
        <v>0</v>
      </c>
      <c r="BC59" s="110">
        <f>'[1]2016_match_seeds'!F56</f>
        <v>0</v>
      </c>
      <c r="BD59" s="111"/>
      <c r="BE59" s="111"/>
      <c r="BF59" s="111"/>
      <c r="BG59" s="112" t="s">
        <v>58</v>
      </c>
      <c r="BH59" s="112"/>
      <c r="BI59" s="121" t="s">
        <v>111</v>
      </c>
      <c r="BJ59" s="29"/>
      <c r="BK59" s="29"/>
      <c r="BL59" s="29"/>
      <c r="BM59" s="29"/>
      <c r="BN59" s="29"/>
      <c r="BO59" s="129"/>
      <c r="BP59" s="129"/>
    </row>
    <row r="60" spans="1:68" s="90" customFormat="1" ht="15" x14ac:dyDescent="0.25">
      <c r="A60" s="131">
        <v>90</v>
      </c>
      <c r="B60" s="131"/>
      <c r="C60" s="3"/>
      <c r="D60" s="84">
        <v>42495</v>
      </c>
      <c r="E60" s="19">
        <v>1</v>
      </c>
      <c r="F60" s="3">
        <v>1</v>
      </c>
      <c r="G60" s="87">
        <f t="shared" si="2"/>
        <v>1</v>
      </c>
      <c r="H60" s="132">
        <v>2</v>
      </c>
      <c r="I60" s="3">
        <v>2</v>
      </c>
      <c r="J60" s="3"/>
      <c r="K60" s="3"/>
      <c r="L60" s="3"/>
      <c r="M60" s="91">
        <f t="shared" si="0"/>
        <v>2</v>
      </c>
      <c r="N60" s="200">
        <v>42500</v>
      </c>
      <c r="O60" s="10"/>
      <c r="P60" s="10"/>
      <c r="Q60" s="10"/>
      <c r="R60" s="10"/>
      <c r="S60" s="11">
        <v>42497</v>
      </c>
      <c r="T60" s="95">
        <f t="shared" si="15"/>
        <v>42497</v>
      </c>
      <c r="U60" s="185" t="s">
        <v>47</v>
      </c>
      <c r="V60" s="14"/>
      <c r="W60" s="13" t="s">
        <v>48</v>
      </c>
      <c r="X60" s="14" t="s">
        <v>72</v>
      </c>
      <c r="Y60" s="14" t="s">
        <v>86</v>
      </c>
      <c r="Z60" s="14" t="s">
        <v>56</v>
      </c>
      <c r="AA60" s="15" t="s">
        <v>49</v>
      </c>
      <c r="AB60" s="16" t="s">
        <v>66</v>
      </c>
      <c r="AC60" s="16" t="s">
        <v>112</v>
      </c>
      <c r="AD60" s="16" t="s">
        <v>112</v>
      </c>
      <c r="AE60" s="16" t="s">
        <v>112</v>
      </c>
      <c r="AF60" s="17">
        <v>27</v>
      </c>
      <c r="AG60" s="18"/>
      <c r="AH60" s="103">
        <f t="shared" si="3"/>
        <v>27</v>
      </c>
      <c r="AI60" s="136" t="s">
        <v>47</v>
      </c>
      <c r="AJ60" s="103">
        <f t="shared" si="4"/>
        <v>2</v>
      </c>
      <c r="AK60" s="103"/>
      <c r="AL60" s="103" t="b">
        <f t="shared" si="5"/>
        <v>1</v>
      </c>
      <c r="AM60" s="26">
        <v>24</v>
      </c>
      <c r="AN60" s="105">
        <f t="shared" si="1"/>
        <v>2.1882000000000001</v>
      </c>
      <c r="AO60" s="26">
        <v>24</v>
      </c>
      <c r="AP60" s="105">
        <f t="shared" si="6"/>
        <v>2.1882000000000001</v>
      </c>
      <c r="AQ60" s="26"/>
      <c r="AR60" s="105" t="str">
        <f t="shared" si="7"/>
        <v/>
      </c>
      <c r="AS60" s="26"/>
      <c r="AT60" s="105" t="str">
        <f t="shared" si="8"/>
        <v/>
      </c>
      <c r="AU60" s="107">
        <f t="shared" si="11"/>
        <v>180.51161265793567</v>
      </c>
      <c r="AV60" s="107" t="str">
        <f t="shared" si="9"/>
        <v>ok</v>
      </c>
      <c r="AW60" s="107"/>
      <c r="AX60" s="138">
        <v>2</v>
      </c>
      <c r="AY60" s="26">
        <f>'[1]2016_match_seeds'!D57</f>
        <v>2</v>
      </c>
      <c r="AZ60" s="110" t="b">
        <f t="shared" si="10"/>
        <v>1</v>
      </c>
      <c r="BA60" s="111"/>
      <c r="BB60" s="8">
        <f>'[1]2016_match_seeds'!E57</f>
        <v>16</v>
      </c>
      <c r="BC60" s="8">
        <f>'[1]2016_match_seeds'!F57</f>
        <v>2</v>
      </c>
      <c r="BD60" s="3"/>
      <c r="BE60" s="3"/>
      <c r="BF60" s="3"/>
      <c r="BG60" s="23">
        <v>0.5</v>
      </c>
      <c r="BH60" s="396">
        <v>1</v>
      </c>
      <c r="BI60" s="144" t="s">
        <v>113</v>
      </c>
      <c r="BJ60" s="29"/>
      <c r="BK60" s="29"/>
      <c r="BL60" s="29"/>
      <c r="BM60" s="29"/>
      <c r="BN60" s="29"/>
      <c r="BO60" s="129"/>
      <c r="BP60" s="129"/>
    </row>
    <row r="61" spans="1:68" s="90" customFormat="1" ht="15" hidden="1" x14ac:dyDescent="0.25">
      <c r="A61" s="83">
        <v>91</v>
      </c>
      <c r="B61" s="83"/>
      <c r="C61"/>
      <c r="D61" s="84">
        <v>42495</v>
      </c>
      <c r="E61" s="85">
        <v>1</v>
      </c>
      <c r="F61" s="86">
        <v>1</v>
      </c>
      <c r="G61" s="87">
        <f t="shared" si="2"/>
        <v>1</v>
      </c>
      <c r="H61" s="122">
        <v>1</v>
      </c>
      <c r="I61" s="111">
        <v>1</v>
      </c>
      <c r="M61" s="91">
        <f t="shared" si="0"/>
        <v>1</v>
      </c>
      <c r="N61" s="92">
        <v>42506</v>
      </c>
      <c r="O61" s="93">
        <v>42502</v>
      </c>
      <c r="P61" s="93"/>
      <c r="Q61" s="93"/>
      <c r="R61" s="93"/>
      <c r="S61" s="187">
        <v>42502</v>
      </c>
      <c r="T61" s="95">
        <f t="shared" si="15"/>
        <v>42502</v>
      </c>
      <c r="U61" s="185" t="s">
        <v>47</v>
      </c>
      <c r="V61" s="188"/>
      <c r="W61" s="98">
        <v>0</v>
      </c>
      <c r="X61" s="98">
        <v>4</v>
      </c>
      <c r="Y61" s="98">
        <v>5</v>
      </c>
      <c r="Z61" s="98">
        <v>7</v>
      </c>
      <c r="AA61" s="118">
        <v>4</v>
      </c>
      <c r="AB61" s="101">
        <v>7</v>
      </c>
      <c r="AC61" s="101">
        <v>7</v>
      </c>
      <c r="AD61" s="101">
        <v>7</v>
      </c>
      <c r="AE61" s="101"/>
      <c r="AF61" s="189">
        <v>7</v>
      </c>
      <c r="AG61" s="190"/>
      <c r="AH61" s="103">
        <f t="shared" si="3"/>
        <v>7</v>
      </c>
      <c r="AI61" s="103" t="s">
        <v>47</v>
      </c>
      <c r="AJ61" s="103">
        <f t="shared" si="4"/>
        <v>1</v>
      </c>
      <c r="AK61" s="103"/>
      <c r="AL61" s="103" t="b">
        <f t="shared" si="5"/>
        <v>1</v>
      </c>
      <c r="AM61" s="122">
        <v>18</v>
      </c>
      <c r="AN61" s="105">
        <f t="shared" si="1"/>
        <v>1.8462000000000001</v>
      </c>
      <c r="AO61" s="120"/>
      <c r="AP61" s="105" t="str">
        <f t="shared" si="6"/>
        <v/>
      </c>
      <c r="AQ61" s="120"/>
      <c r="AR61" s="105" t="str">
        <f t="shared" si="7"/>
        <v/>
      </c>
      <c r="AS61" s="120"/>
      <c r="AT61" s="105" t="str">
        <f t="shared" si="8"/>
        <v/>
      </c>
      <c r="AU61" s="107">
        <f t="shared" si="11"/>
        <v>48.185889429597808</v>
      </c>
      <c r="AV61" s="107" t="str">
        <f t="shared" si="9"/>
        <v>ok</v>
      </c>
      <c r="AW61" s="107"/>
      <c r="AX61" s="108">
        <v>2</v>
      </c>
      <c r="AY61" s="109">
        <f>'[1]2016_match_seeds'!D58</f>
        <v>2</v>
      </c>
      <c r="AZ61" s="110" t="b">
        <f t="shared" si="10"/>
        <v>1</v>
      </c>
      <c r="BA61" s="111"/>
      <c r="BB61" s="110">
        <f>'[1]2016_match_seeds'!E58</f>
        <v>9</v>
      </c>
      <c r="BC61" s="110">
        <f>'[1]2016_match_seeds'!F58</f>
        <v>3</v>
      </c>
      <c r="BD61" s="111"/>
      <c r="BE61" s="111"/>
      <c r="BF61" s="111"/>
      <c r="BG61" s="112">
        <v>0</v>
      </c>
      <c r="BH61" s="112"/>
      <c r="BI61" s="121" t="s">
        <v>114</v>
      </c>
      <c r="BJ61" s="29"/>
      <c r="BK61" s="29"/>
      <c r="BL61" s="29"/>
      <c r="BM61" s="29"/>
      <c r="BN61" s="29"/>
      <c r="BO61" s="129"/>
      <c r="BP61" s="129"/>
    </row>
    <row r="62" spans="1:68" s="90" customFormat="1" ht="15" hidden="1" x14ac:dyDescent="0.25">
      <c r="A62" s="83">
        <v>92</v>
      </c>
      <c r="B62" s="83"/>
      <c r="C62"/>
      <c r="D62" s="84">
        <v>42495</v>
      </c>
      <c r="E62" s="85">
        <v>1</v>
      </c>
      <c r="F62" s="86">
        <v>1</v>
      </c>
      <c r="G62" s="87">
        <f t="shared" si="2"/>
        <v>1</v>
      </c>
      <c r="H62" s="122">
        <v>3</v>
      </c>
      <c r="I62" s="111">
        <v>3</v>
      </c>
      <c r="M62" s="91">
        <f t="shared" si="0"/>
        <v>3</v>
      </c>
      <c r="N62" s="92">
        <v>42501</v>
      </c>
      <c r="O62" s="93"/>
      <c r="P62" s="93"/>
      <c r="Q62" s="93"/>
      <c r="R62" s="93"/>
      <c r="S62" s="187">
        <v>42499</v>
      </c>
      <c r="T62" s="95">
        <f t="shared" si="15"/>
        <v>42499</v>
      </c>
      <c r="U62" s="185" t="s">
        <v>47</v>
      </c>
      <c r="V62" s="188"/>
      <c r="W62" s="98">
        <v>3</v>
      </c>
      <c r="X62" s="98">
        <v>14</v>
      </c>
      <c r="Y62" s="98">
        <v>23</v>
      </c>
      <c r="Z62" s="98">
        <v>29</v>
      </c>
      <c r="AA62" s="118">
        <v>26</v>
      </c>
      <c r="AB62" s="101">
        <v>31</v>
      </c>
      <c r="AC62" s="101">
        <v>31</v>
      </c>
      <c r="AD62" s="101">
        <v>31</v>
      </c>
      <c r="AE62" s="101">
        <v>31</v>
      </c>
      <c r="AF62" s="189">
        <v>31</v>
      </c>
      <c r="AG62" s="190"/>
      <c r="AH62" s="103">
        <f t="shared" si="3"/>
        <v>31</v>
      </c>
      <c r="AI62" s="103" t="s">
        <v>47</v>
      </c>
      <c r="AJ62" s="103">
        <f t="shared" si="4"/>
        <v>3</v>
      </c>
      <c r="AK62" s="103"/>
      <c r="AL62" s="103" t="b">
        <f t="shared" si="5"/>
        <v>1</v>
      </c>
      <c r="AM62" s="122">
        <v>23</v>
      </c>
      <c r="AN62" s="105">
        <f t="shared" si="1"/>
        <v>2.1311999999999998</v>
      </c>
      <c r="AO62" s="109">
        <v>23</v>
      </c>
      <c r="AP62" s="105">
        <f t="shared" si="6"/>
        <v>2.1311999999999998</v>
      </c>
      <c r="AQ62" s="109">
        <v>23</v>
      </c>
      <c r="AR62" s="105">
        <f t="shared" si="7"/>
        <v>2.1311999999999998</v>
      </c>
      <c r="AS62" s="109"/>
      <c r="AT62" s="105" t="str">
        <f t="shared" si="8"/>
        <v/>
      </c>
      <c r="AU62" s="107">
        <f t="shared" si="11"/>
        <v>246.14294195927425</v>
      </c>
      <c r="AV62" s="107" t="str">
        <f t="shared" si="9"/>
        <v>ok</v>
      </c>
      <c r="AW62" s="107"/>
      <c r="AX62" s="108">
        <v>7</v>
      </c>
      <c r="AY62" s="109">
        <f>'[1]2016_match_seeds'!D59</f>
        <v>7</v>
      </c>
      <c r="AZ62" s="110" t="b">
        <f t="shared" si="10"/>
        <v>1</v>
      </c>
      <c r="BA62" s="111"/>
      <c r="BB62" s="110">
        <f>'[1]2016_match_seeds'!E59</f>
        <v>27</v>
      </c>
      <c r="BC62" s="110">
        <f>'[1]2016_match_seeds'!F59</f>
        <v>11</v>
      </c>
      <c r="BD62" s="111"/>
      <c r="BE62" s="111"/>
      <c r="BF62" s="111"/>
      <c r="BG62" s="112">
        <v>0</v>
      </c>
      <c r="BH62" s="112"/>
      <c r="BI62" s="121"/>
      <c r="BJ62" s="29"/>
      <c r="BK62" s="29"/>
      <c r="BL62" s="29"/>
      <c r="BM62" s="29"/>
      <c r="BN62" s="29"/>
      <c r="BO62" s="129"/>
      <c r="BP62" s="129"/>
    </row>
    <row r="63" spans="1:68" s="90" customFormat="1" ht="15" hidden="1" x14ac:dyDescent="0.25">
      <c r="A63" s="201">
        <v>93</v>
      </c>
      <c r="B63" s="201"/>
      <c r="C63"/>
      <c r="D63" s="84">
        <v>42495</v>
      </c>
      <c r="E63" s="85">
        <v>1</v>
      </c>
      <c r="F63" s="86">
        <v>1</v>
      </c>
      <c r="G63" s="87">
        <f t="shared" si="2"/>
        <v>1</v>
      </c>
      <c r="H63" s="122">
        <v>1</v>
      </c>
      <c r="I63" s="111">
        <v>2</v>
      </c>
      <c r="M63" s="91">
        <f t="shared" si="0"/>
        <v>2</v>
      </c>
      <c r="N63" s="92">
        <v>42503</v>
      </c>
      <c r="O63" s="93"/>
      <c r="P63" s="93"/>
      <c r="Q63" s="93"/>
      <c r="R63" s="93"/>
      <c r="S63" s="187">
        <v>42500</v>
      </c>
      <c r="T63" s="95">
        <f t="shared" si="15"/>
        <v>42500</v>
      </c>
      <c r="U63" s="185" t="s">
        <v>47</v>
      </c>
      <c r="V63" s="188"/>
      <c r="W63" s="98">
        <v>2</v>
      </c>
      <c r="X63" s="98">
        <v>10</v>
      </c>
      <c r="Y63" s="98">
        <v>14</v>
      </c>
      <c r="Z63" s="98">
        <v>16</v>
      </c>
      <c r="AA63" s="118">
        <v>15</v>
      </c>
      <c r="AB63" s="101">
        <v>14</v>
      </c>
      <c r="AC63" s="101">
        <v>16</v>
      </c>
      <c r="AD63" s="101">
        <v>16</v>
      </c>
      <c r="AE63" s="101"/>
      <c r="AF63" s="189">
        <v>16</v>
      </c>
      <c r="AG63" s="190"/>
      <c r="AH63" s="103">
        <f t="shared" si="3"/>
        <v>16</v>
      </c>
      <c r="AI63" s="103" t="s">
        <v>47</v>
      </c>
      <c r="AJ63" s="103">
        <f t="shared" si="4"/>
        <v>2</v>
      </c>
      <c r="AK63" s="103"/>
      <c r="AL63" s="103" t="b">
        <f t="shared" si="5"/>
        <v>1</v>
      </c>
      <c r="AM63" s="122">
        <v>30</v>
      </c>
      <c r="AN63" s="105">
        <f t="shared" si="1"/>
        <v>2.5302000000000002</v>
      </c>
      <c r="AO63" s="109">
        <v>30</v>
      </c>
      <c r="AP63" s="105">
        <f t="shared" si="6"/>
        <v>2.5302000000000002</v>
      </c>
      <c r="AQ63" s="109"/>
      <c r="AR63" s="105" t="str">
        <f t="shared" si="7"/>
        <v/>
      </c>
      <c r="AS63" s="109"/>
      <c r="AT63" s="105" t="str">
        <f t="shared" si="8"/>
        <v/>
      </c>
      <c r="AU63" s="107">
        <f t="shared" si="11"/>
        <v>301.68299750688072</v>
      </c>
      <c r="AV63" s="107" t="str">
        <f t="shared" si="9"/>
        <v>ok</v>
      </c>
      <c r="AW63" s="107"/>
      <c r="AX63" s="108">
        <v>7</v>
      </c>
      <c r="AY63" s="109">
        <f>'[1]2016_match_seeds'!D60</f>
        <v>7</v>
      </c>
      <c r="AZ63" s="110" t="b">
        <f t="shared" si="10"/>
        <v>1</v>
      </c>
      <c r="BA63" s="111"/>
      <c r="BB63" s="110">
        <f>'[1]2016_match_seeds'!E60</f>
        <v>47</v>
      </c>
      <c r="BC63" s="110">
        <f>'[1]2016_match_seeds'!F60</f>
        <v>32</v>
      </c>
      <c r="BD63" s="111"/>
      <c r="BE63" s="111"/>
      <c r="BF63" s="111"/>
      <c r="BG63" s="112">
        <v>0</v>
      </c>
      <c r="BH63" s="112"/>
      <c r="BI63" s="146" t="s">
        <v>115</v>
      </c>
      <c r="BJ63" s="29"/>
      <c r="BK63" s="29"/>
      <c r="BL63" s="29"/>
      <c r="BM63" s="29"/>
      <c r="BN63" s="29"/>
      <c r="BO63" s="129"/>
      <c r="BP63" s="129"/>
    </row>
    <row r="64" spans="1:68" s="161" customFormat="1" ht="15" hidden="1" x14ac:dyDescent="0.25">
      <c r="A64" s="83">
        <v>94</v>
      </c>
      <c r="B64" s="83"/>
      <c r="C64"/>
      <c r="D64" s="84">
        <v>42495</v>
      </c>
      <c r="E64" s="85">
        <v>1</v>
      </c>
      <c r="F64" s="86">
        <v>1</v>
      </c>
      <c r="G64" s="87">
        <f t="shared" si="2"/>
        <v>1</v>
      </c>
      <c r="H64" s="122">
        <v>1</v>
      </c>
      <c r="I64" s="111">
        <v>1</v>
      </c>
      <c r="J64" s="90"/>
      <c r="K64" s="90"/>
      <c r="L64" s="90"/>
      <c r="M64" s="91">
        <f t="shared" si="0"/>
        <v>1</v>
      </c>
      <c r="N64" s="92">
        <v>42505</v>
      </c>
      <c r="O64" s="93">
        <v>42505</v>
      </c>
      <c r="P64" s="93"/>
      <c r="Q64" s="93"/>
      <c r="R64" s="93"/>
      <c r="S64" s="187">
        <v>42505</v>
      </c>
      <c r="T64" s="95">
        <f t="shared" si="15"/>
        <v>42505</v>
      </c>
      <c r="U64" s="185" t="s">
        <v>47</v>
      </c>
      <c r="V64" s="188"/>
      <c r="W64" s="98">
        <v>0</v>
      </c>
      <c r="X64" s="98">
        <v>1</v>
      </c>
      <c r="Y64" s="98">
        <v>3</v>
      </c>
      <c r="Z64" s="98"/>
      <c r="AA64" s="118">
        <v>3</v>
      </c>
      <c r="AB64" s="101">
        <v>3</v>
      </c>
      <c r="AC64" s="101">
        <v>3</v>
      </c>
      <c r="AD64" s="101"/>
      <c r="AE64" s="101"/>
      <c r="AF64" s="189">
        <v>3</v>
      </c>
      <c r="AG64" s="190"/>
      <c r="AH64" s="103">
        <f t="shared" si="3"/>
        <v>3</v>
      </c>
      <c r="AI64" s="103" t="s">
        <v>47</v>
      </c>
      <c r="AJ64" s="103">
        <f t="shared" si="4"/>
        <v>1</v>
      </c>
      <c r="AK64" s="103"/>
      <c r="AL64" s="103" t="b">
        <f t="shared" si="5"/>
        <v>1</v>
      </c>
      <c r="AM64" s="122">
        <v>22</v>
      </c>
      <c r="AN64" s="105">
        <f t="shared" si="1"/>
        <v>2.0742000000000003</v>
      </c>
      <c r="AO64" s="120"/>
      <c r="AP64" s="105" t="str">
        <f t="shared" si="6"/>
        <v/>
      </c>
      <c r="AQ64" s="120"/>
      <c r="AR64" s="105" t="str">
        <f t="shared" si="7"/>
        <v/>
      </c>
      <c r="AS64" s="120"/>
      <c r="AT64" s="105" t="str">
        <f t="shared" si="8"/>
        <v/>
      </c>
      <c r="AU64" s="107">
        <f t="shared" si="11"/>
        <v>74.338504856670653</v>
      </c>
      <c r="AV64" s="107" t="str">
        <f t="shared" si="9"/>
        <v>ok</v>
      </c>
      <c r="AW64" s="107"/>
      <c r="AX64" s="108">
        <v>1</v>
      </c>
      <c r="AY64" s="109">
        <f>'[1]2016_match_seeds'!D61</f>
        <v>1</v>
      </c>
      <c r="AZ64" s="110" t="b">
        <f t="shared" si="10"/>
        <v>1</v>
      </c>
      <c r="BA64" s="111"/>
      <c r="BB64" s="110">
        <f>'[1]2016_match_seeds'!E61</f>
        <v>5</v>
      </c>
      <c r="BC64" s="110">
        <f>'[1]2016_match_seeds'!F61</f>
        <v>1</v>
      </c>
      <c r="BD64" s="111"/>
      <c r="BE64" s="111"/>
      <c r="BF64" s="111"/>
      <c r="BG64" s="112">
        <v>0</v>
      </c>
      <c r="BH64" s="112"/>
      <c r="BI64" s="121"/>
      <c r="BJ64" s="29"/>
      <c r="BK64" s="29"/>
      <c r="BL64" s="29"/>
      <c r="BM64" s="29"/>
      <c r="BN64" s="29"/>
      <c r="BO64" s="81"/>
      <c r="BP64" s="81"/>
    </row>
    <row r="65" spans="1:68" ht="15" hidden="1" x14ac:dyDescent="0.25">
      <c r="A65" s="83">
        <v>95</v>
      </c>
      <c r="B65" s="83"/>
      <c r="D65" s="84">
        <v>42495</v>
      </c>
      <c r="E65" s="85">
        <v>1</v>
      </c>
      <c r="F65" s="86">
        <v>1</v>
      </c>
      <c r="G65" s="87">
        <f t="shared" si="2"/>
        <v>1</v>
      </c>
      <c r="H65" s="122">
        <v>3</v>
      </c>
      <c r="I65" s="111">
        <v>3</v>
      </c>
      <c r="J65" s="90"/>
      <c r="K65" s="90"/>
      <c r="L65" s="90"/>
      <c r="M65" s="91">
        <f t="shared" si="0"/>
        <v>3</v>
      </c>
      <c r="N65" s="92">
        <v>42499</v>
      </c>
      <c r="O65" s="93"/>
      <c r="P65" s="93"/>
      <c r="Q65" s="93"/>
      <c r="R65" s="93"/>
      <c r="S65" s="187">
        <v>42498</v>
      </c>
      <c r="T65" s="95">
        <f t="shared" si="15"/>
        <v>42498</v>
      </c>
      <c r="U65" s="185" t="s">
        <v>47</v>
      </c>
      <c r="V65" s="188"/>
      <c r="W65" s="98">
        <v>11</v>
      </c>
      <c r="X65" s="98">
        <v>45</v>
      </c>
      <c r="Y65" s="98">
        <v>56</v>
      </c>
      <c r="Z65" s="98"/>
      <c r="AA65" s="118">
        <v>48</v>
      </c>
      <c r="AB65" s="101">
        <v>56</v>
      </c>
      <c r="AC65" s="101">
        <v>56</v>
      </c>
      <c r="AE65" s="101"/>
      <c r="AF65" s="189">
        <v>56</v>
      </c>
      <c r="AG65" s="190"/>
      <c r="AH65" s="103">
        <f t="shared" si="3"/>
        <v>56</v>
      </c>
      <c r="AI65" s="103" t="s">
        <v>47</v>
      </c>
      <c r="AJ65" s="103">
        <v>3</v>
      </c>
      <c r="AK65" s="142">
        <f t="shared" ref="AK65:AK66" si="16">M65</f>
        <v>3</v>
      </c>
      <c r="AL65" s="103" t="b">
        <f t="shared" si="5"/>
        <v>1</v>
      </c>
      <c r="AM65" s="122">
        <v>31</v>
      </c>
      <c r="AN65" s="105">
        <f t="shared" si="1"/>
        <v>2.5872000000000002</v>
      </c>
      <c r="AO65" s="109">
        <v>31</v>
      </c>
      <c r="AP65" s="105">
        <f t="shared" si="6"/>
        <v>2.5872000000000002</v>
      </c>
      <c r="AQ65" s="109"/>
      <c r="AR65" s="105" t="str">
        <f t="shared" si="7"/>
        <v/>
      </c>
      <c r="AS65" s="109"/>
      <c r="AT65" s="105" t="str">
        <f t="shared" si="8"/>
        <v/>
      </c>
      <c r="AU65" s="107">
        <f t="shared" si="11"/>
        <v>488.91440710748799</v>
      </c>
      <c r="AV65" s="107" t="s">
        <v>77</v>
      </c>
      <c r="AW65" s="143" t="s">
        <v>94</v>
      </c>
      <c r="AX65" s="108">
        <v>10</v>
      </c>
      <c r="AY65" s="109">
        <f>'[1]2016_match_seeds'!D62</f>
        <v>10</v>
      </c>
      <c r="AZ65" s="110" t="b">
        <f t="shared" si="10"/>
        <v>1</v>
      </c>
      <c r="BA65" s="111"/>
      <c r="BB65" s="110">
        <f>'[1]2016_match_seeds'!E62</f>
        <v>45</v>
      </c>
      <c r="BC65" s="110">
        <f>'[1]2016_match_seeds'!F62</f>
        <v>33</v>
      </c>
      <c r="BF65" s="111"/>
      <c r="BG65" s="112">
        <v>0</v>
      </c>
      <c r="BH65" s="112"/>
      <c r="BI65" s="121"/>
    </row>
    <row r="66" spans="1:68" ht="15" hidden="1" x14ac:dyDescent="0.25">
      <c r="A66" s="131">
        <v>96</v>
      </c>
      <c r="B66" s="131"/>
      <c r="C66" s="148"/>
      <c r="D66" s="84">
        <v>42495</v>
      </c>
      <c r="E66" s="19">
        <v>1</v>
      </c>
      <c r="F66" s="26">
        <v>1</v>
      </c>
      <c r="G66" s="87">
        <f t="shared" si="2"/>
        <v>1</v>
      </c>
      <c r="H66" s="132">
        <v>2</v>
      </c>
      <c r="I66" s="3">
        <v>1</v>
      </c>
      <c r="J66" s="3"/>
      <c r="K66" s="3"/>
      <c r="L66" s="3"/>
      <c r="M66" s="91">
        <f t="shared" si="0"/>
        <v>2</v>
      </c>
      <c r="N66" s="133">
        <v>42502</v>
      </c>
      <c r="O66" s="10">
        <v>42505</v>
      </c>
      <c r="P66" s="10">
        <v>42508</v>
      </c>
      <c r="Q66" s="10"/>
      <c r="R66" s="10"/>
      <c r="S66" s="11">
        <v>42508</v>
      </c>
      <c r="T66" s="95">
        <f t="shared" si="15"/>
        <v>42508</v>
      </c>
      <c r="U66" s="185" t="s">
        <v>47</v>
      </c>
      <c r="V66" s="14"/>
      <c r="W66" s="14" t="s">
        <v>61</v>
      </c>
      <c r="X66" s="14" t="s">
        <v>61</v>
      </c>
      <c r="Y66" s="14" t="s">
        <v>52</v>
      </c>
      <c r="Z66" s="14"/>
      <c r="AA66" s="15"/>
      <c r="AB66" s="16" t="s">
        <v>70</v>
      </c>
      <c r="AC66" s="16" t="s">
        <v>52</v>
      </c>
      <c r="AD66" s="16"/>
      <c r="AE66" s="16"/>
      <c r="AF66" s="17">
        <v>1</v>
      </c>
      <c r="AG66" s="18"/>
      <c r="AH66" s="103">
        <f t="shared" si="3"/>
        <v>1</v>
      </c>
      <c r="AI66" s="103" t="s">
        <v>47</v>
      </c>
      <c r="AJ66" s="103">
        <f t="shared" si="4"/>
        <v>1</v>
      </c>
      <c r="AK66" s="142">
        <f t="shared" si="16"/>
        <v>2</v>
      </c>
      <c r="AL66" s="103" t="b">
        <f t="shared" si="5"/>
        <v>0</v>
      </c>
      <c r="AM66" s="137">
        <v>28</v>
      </c>
      <c r="AN66" s="105">
        <f t="shared" si="1"/>
        <v>2.4161999999999999</v>
      </c>
      <c r="AO66" s="7"/>
      <c r="AP66" s="105" t="str">
        <f t="shared" si="6"/>
        <v/>
      </c>
      <c r="AQ66" s="7"/>
      <c r="AR66" s="105" t="str">
        <f t="shared" si="7"/>
        <v/>
      </c>
      <c r="AS66" s="7"/>
      <c r="AT66" s="105" t="str">
        <f t="shared" si="8"/>
        <v/>
      </c>
      <c r="AU66" s="107">
        <f t="shared" si="11"/>
        <v>128.3848188629745</v>
      </c>
      <c r="AV66" s="107" t="s">
        <v>47</v>
      </c>
      <c r="AW66" s="143"/>
      <c r="AX66" s="138">
        <v>1</v>
      </c>
      <c r="AY66" s="26">
        <f>'[1]2016_match_seeds'!D63</f>
        <v>1</v>
      </c>
      <c r="AZ66" s="110" t="b">
        <f t="shared" si="10"/>
        <v>1</v>
      </c>
      <c r="BA66" s="111"/>
      <c r="BB66" s="8">
        <f>'[1]2016_match_seeds'!E63</f>
        <v>4</v>
      </c>
      <c r="BC66" s="8">
        <f>'[1]2016_match_seeds'!F63</f>
        <v>3</v>
      </c>
      <c r="BD66" s="3"/>
      <c r="BE66" s="3"/>
      <c r="BF66" s="3"/>
      <c r="BG66" s="23">
        <v>0</v>
      </c>
      <c r="BH66" s="23"/>
      <c r="BI66" s="195" t="s">
        <v>116</v>
      </c>
    </row>
    <row r="67" spans="1:68" ht="15" hidden="1" x14ac:dyDescent="0.25">
      <c r="A67" s="131">
        <v>97</v>
      </c>
      <c r="B67" s="131"/>
      <c r="C67" s="148"/>
      <c r="D67" s="84">
        <v>42495</v>
      </c>
      <c r="E67" s="202"/>
      <c r="F67" s="6"/>
      <c r="G67" s="87">
        <f t="shared" si="2"/>
        <v>0</v>
      </c>
      <c r="H67" s="132"/>
      <c r="I67" s="3"/>
      <c r="J67" s="3"/>
      <c r="K67" s="3"/>
      <c r="L67" s="3"/>
      <c r="M67" s="91">
        <f t="shared" si="0"/>
        <v>0</v>
      </c>
      <c r="N67" s="140"/>
      <c r="O67" s="10"/>
      <c r="P67" s="10"/>
      <c r="Q67" s="10"/>
      <c r="R67" s="10"/>
      <c r="S67" s="11"/>
      <c r="T67" s="95" t="str">
        <f t="shared" si="15"/>
        <v>NA</v>
      </c>
      <c r="U67" s="185" t="s">
        <v>58</v>
      </c>
      <c r="V67" s="14"/>
      <c r="W67" s="14"/>
      <c r="X67" s="14"/>
      <c r="Y67" s="14"/>
      <c r="Z67" s="14"/>
      <c r="AA67" s="15"/>
      <c r="AB67" s="16"/>
      <c r="AC67" s="16"/>
      <c r="AD67" s="16"/>
      <c r="AE67" s="16"/>
      <c r="AF67" s="17"/>
      <c r="AG67" s="18"/>
      <c r="AH67" s="103" t="str">
        <f t="shared" si="3"/>
        <v>NA</v>
      </c>
      <c r="AI67" s="103" t="s">
        <v>58</v>
      </c>
      <c r="AJ67" s="103">
        <f t="shared" si="4"/>
        <v>0</v>
      </c>
      <c r="AK67" s="103"/>
      <c r="AL67" s="103" t="b">
        <f t="shared" si="5"/>
        <v>1</v>
      </c>
      <c r="AM67" s="20"/>
      <c r="AN67" s="105" t="str">
        <f t="shared" si="1"/>
        <v/>
      </c>
      <c r="AO67" s="7"/>
      <c r="AP67" s="105" t="str">
        <f t="shared" si="6"/>
        <v/>
      </c>
      <c r="AQ67" s="7"/>
      <c r="AR67" s="105" t="str">
        <f t="shared" si="7"/>
        <v/>
      </c>
      <c r="AS67" s="7"/>
      <c r="AT67" s="105" t="str">
        <f t="shared" si="8"/>
        <v/>
      </c>
      <c r="AU67" s="107" t="str">
        <f t="shared" si="11"/>
        <v>NA</v>
      </c>
      <c r="AV67" s="107" t="s">
        <v>58</v>
      </c>
      <c r="AW67" s="107"/>
      <c r="AX67" s="138"/>
      <c r="AY67" s="26">
        <f>'[1]2016_match_seeds'!D64</f>
        <v>0</v>
      </c>
      <c r="AZ67" s="110" t="b">
        <f t="shared" si="10"/>
        <v>1</v>
      </c>
      <c r="BA67" s="111"/>
      <c r="BB67" s="8">
        <f>'[1]2016_match_seeds'!E64</f>
        <v>0</v>
      </c>
      <c r="BC67" s="8">
        <f>'[1]2016_match_seeds'!F64</f>
        <v>0</v>
      </c>
      <c r="BD67" s="3"/>
      <c r="BE67" s="3"/>
      <c r="BF67" s="3"/>
      <c r="BG67" s="23" t="s">
        <v>58</v>
      </c>
      <c r="BH67" s="23"/>
      <c r="BI67" s="28"/>
    </row>
    <row r="68" spans="1:68" s="161" customFormat="1" ht="15" hidden="1" x14ac:dyDescent="0.25">
      <c r="A68" s="163">
        <v>98</v>
      </c>
      <c r="B68" s="163"/>
      <c r="D68" s="164">
        <v>42495</v>
      </c>
      <c r="E68" s="165">
        <v>1</v>
      </c>
      <c r="F68" s="166">
        <v>1</v>
      </c>
      <c r="G68" s="87">
        <f t="shared" si="2"/>
        <v>1</v>
      </c>
      <c r="H68" s="203">
        <v>1</v>
      </c>
      <c r="I68" s="166">
        <v>1</v>
      </c>
      <c r="M68" s="91">
        <f t="shared" si="0"/>
        <v>1</v>
      </c>
      <c r="N68" s="168">
        <v>42498</v>
      </c>
      <c r="O68" s="169"/>
      <c r="P68" s="169"/>
      <c r="Q68" s="169"/>
      <c r="R68" s="169"/>
      <c r="S68" s="204">
        <v>42497</v>
      </c>
      <c r="T68" s="95">
        <f t="shared" si="15"/>
        <v>42497</v>
      </c>
      <c r="U68" s="185" t="s">
        <v>47</v>
      </c>
      <c r="V68" s="205"/>
      <c r="W68" s="173">
        <v>4</v>
      </c>
      <c r="X68" s="173">
        <v>12</v>
      </c>
      <c r="Y68" s="173">
        <v>16</v>
      </c>
      <c r="Z68" s="173">
        <v>18</v>
      </c>
      <c r="AA68" s="206">
        <v>14</v>
      </c>
      <c r="AB68" s="176">
        <v>17</v>
      </c>
      <c r="AC68" s="176">
        <v>20</v>
      </c>
      <c r="AD68" s="176">
        <v>20</v>
      </c>
      <c r="AE68" s="176">
        <v>20</v>
      </c>
      <c r="AF68" s="207">
        <v>20</v>
      </c>
      <c r="AG68" s="208"/>
      <c r="AH68" s="103">
        <f t="shared" si="3"/>
        <v>20</v>
      </c>
      <c r="AI68" s="103" t="s">
        <v>47</v>
      </c>
      <c r="AJ68" s="103">
        <f t="shared" si="4"/>
        <v>1</v>
      </c>
      <c r="AK68" s="103"/>
      <c r="AL68" s="103" t="b">
        <f t="shared" si="5"/>
        <v>1</v>
      </c>
      <c r="AM68" s="203">
        <v>34</v>
      </c>
      <c r="AN68" s="105">
        <f t="shared" si="1"/>
        <v>2.7582</v>
      </c>
      <c r="AO68" s="120"/>
      <c r="AP68" s="105" t="str">
        <f t="shared" si="6"/>
        <v/>
      </c>
      <c r="AQ68" s="120"/>
      <c r="AR68" s="105" t="str">
        <f t="shared" si="7"/>
        <v/>
      </c>
      <c r="AS68" s="120"/>
      <c r="AT68" s="105" t="str">
        <f t="shared" si="8"/>
        <v/>
      </c>
      <c r="AU68" s="107">
        <f t="shared" si="11"/>
        <v>203.15162785318773</v>
      </c>
      <c r="AV68" s="107" t="str">
        <f t="shared" si="9"/>
        <v>ok</v>
      </c>
      <c r="AW68" s="107"/>
      <c r="AX68" s="180">
        <v>6</v>
      </c>
      <c r="AY68" s="181">
        <f>'[1]2016_match_seeds'!D65</f>
        <v>6</v>
      </c>
      <c r="AZ68" s="110" t="b">
        <f t="shared" si="10"/>
        <v>1</v>
      </c>
      <c r="BA68" s="111"/>
      <c r="BB68" s="165">
        <f>'[1]2016_match_seeds'!E65</f>
        <v>22</v>
      </c>
      <c r="BC68" s="165">
        <f>'[1]2016_match_seeds'!F65</f>
        <v>8</v>
      </c>
      <c r="BD68" s="166"/>
      <c r="BE68" s="166"/>
      <c r="BF68" s="166"/>
      <c r="BG68" s="182">
        <v>0</v>
      </c>
      <c r="BH68" s="182"/>
      <c r="BI68" s="183"/>
      <c r="BJ68" s="81"/>
      <c r="BK68" s="81"/>
      <c r="BL68" s="81"/>
      <c r="BM68" s="81"/>
      <c r="BN68" s="81"/>
      <c r="BO68" s="81"/>
      <c r="BP68" s="81"/>
    </row>
    <row r="69" spans="1:68" ht="15" hidden="1" x14ac:dyDescent="0.25">
      <c r="A69" s="83">
        <v>99</v>
      </c>
      <c r="B69" s="83"/>
      <c r="D69" s="84">
        <v>42495</v>
      </c>
      <c r="E69" s="209"/>
      <c r="F69" s="86"/>
      <c r="G69" s="87">
        <f t="shared" si="2"/>
        <v>0</v>
      </c>
      <c r="H69" s="88"/>
      <c r="I69" s="111"/>
      <c r="J69" s="90"/>
      <c r="K69" s="90"/>
      <c r="L69" s="90"/>
      <c r="M69" s="91">
        <f t="shared" ref="M69:M132" si="17">MAX(H69:L69)</f>
        <v>0</v>
      </c>
      <c r="N69" s="117"/>
      <c r="O69" s="93"/>
      <c r="P69" s="93"/>
      <c r="Q69" s="93"/>
      <c r="R69" s="93"/>
      <c r="S69" s="94"/>
      <c r="T69" s="95" t="str">
        <f t="shared" si="15"/>
        <v>NA</v>
      </c>
      <c r="U69" s="95" t="s">
        <v>58</v>
      </c>
      <c r="V69" s="96"/>
      <c r="W69" s="98"/>
      <c r="X69" s="98"/>
      <c r="Y69" s="98"/>
      <c r="Z69" s="98"/>
      <c r="AA69" s="118"/>
      <c r="AB69" s="101"/>
      <c r="AC69" s="101"/>
      <c r="AD69" s="101"/>
      <c r="AE69" s="101"/>
      <c r="AF69" s="102"/>
      <c r="AG69" s="102"/>
      <c r="AH69" s="103" t="str">
        <f t="shared" si="3"/>
        <v>NA</v>
      </c>
      <c r="AI69" s="103" t="s">
        <v>58</v>
      </c>
      <c r="AJ69" s="103">
        <f t="shared" si="4"/>
        <v>0</v>
      </c>
      <c r="AK69" s="103"/>
      <c r="AL69" s="103" t="b">
        <f t="shared" si="5"/>
        <v>1</v>
      </c>
      <c r="AM69" s="88"/>
      <c r="AN69" s="105" t="str">
        <f t="shared" ref="AN69:AN132" si="18">IF(ISBLANK(AM69)=TRUE,"",0.0057*AM69*10+0.8202)</f>
        <v/>
      </c>
      <c r="AO69" s="120"/>
      <c r="AP69" s="105" t="str">
        <f t="shared" si="6"/>
        <v/>
      </c>
      <c r="AQ69" s="120"/>
      <c r="AR69" s="105" t="str">
        <f t="shared" si="7"/>
        <v/>
      </c>
      <c r="AS69" s="120"/>
      <c r="AT69" s="105" t="str">
        <f t="shared" si="8"/>
        <v/>
      </c>
      <c r="AU69" s="107" t="str">
        <f t="shared" si="11"/>
        <v>NA</v>
      </c>
      <c r="AV69" s="107" t="s">
        <v>58</v>
      </c>
      <c r="AW69" s="107"/>
      <c r="AY69" s="109">
        <f>'[1]2016_match_seeds'!D66</f>
        <v>0</v>
      </c>
      <c r="AZ69" s="110" t="b">
        <f t="shared" si="10"/>
        <v>1</v>
      </c>
      <c r="BA69" s="111"/>
      <c r="BB69" s="110">
        <f>'[1]2016_match_seeds'!E66</f>
        <v>0</v>
      </c>
      <c r="BC69" s="110">
        <f>'[1]2016_match_seeds'!F66</f>
        <v>0</v>
      </c>
      <c r="BF69" s="111"/>
      <c r="BG69" s="112" t="s">
        <v>58</v>
      </c>
      <c r="BH69" s="112"/>
      <c r="BI69" s="121"/>
    </row>
    <row r="70" spans="1:68" ht="15" hidden="1" x14ac:dyDescent="0.25">
      <c r="A70" s="83">
        <v>100</v>
      </c>
      <c r="B70" s="83"/>
      <c r="D70" s="84">
        <v>42495</v>
      </c>
      <c r="E70" s="85">
        <v>1</v>
      </c>
      <c r="F70" s="86">
        <v>1</v>
      </c>
      <c r="G70" s="87">
        <f t="shared" ref="G70:G133" si="19">IF(F70=1,1,0)</f>
        <v>1</v>
      </c>
      <c r="H70" s="122">
        <v>1</v>
      </c>
      <c r="I70" s="111">
        <v>1</v>
      </c>
      <c r="J70" s="90"/>
      <c r="K70" s="90"/>
      <c r="L70" s="90"/>
      <c r="M70" s="91">
        <f t="shared" si="17"/>
        <v>1</v>
      </c>
      <c r="N70" s="92">
        <v>42500</v>
      </c>
      <c r="O70" s="93"/>
      <c r="P70" s="93"/>
      <c r="Q70" s="93"/>
      <c r="R70" s="93"/>
      <c r="S70" s="94">
        <v>42500</v>
      </c>
      <c r="T70" s="95">
        <f t="shared" si="15"/>
        <v>42500</v>
      </c>
      <c r="U70" s="95" t="s">
        <v>47</v>
      </c>
      <c r="V70" s="96"/>
      <c r="W70" s="98">
        <v>1</v>
      </c>
      <c r="X70" s="98">
        <v>9</v>
      </c>
      <c r="Y70" s="98">
        <v>14</v>
      </c>
      <c r="Z70" s="98"/>
      <c r="AA70" s="118">
        <v>13</v>
      </c>
      <c r="AB70" s="101">
        <v>13</v>
      </c>
      <c r="AC70" s="101">
        <v>14</v>
      </c>
      <c r="AD70" s="101"/>
      <c r="AE70" s="101"/>
      <c r="AF70" s="102">
        <v>14</v>
      </c>
      <c r="AG70" s="102"/>
      <c r="AH70" s="103">
        <f t="shared" ref="AH70:AH133" si="20">IF(F70=1,MAX(AF70:AG70),"NA")</f>
        <v>14</v>
      </c>
      <c r="AI70" s="103" t="s">
        <v>47</v>
      </c>
      <c r="AJ70" s="103">
        <f t="shared" ref="AJ70:AJ132" si="21">(8-COUNTBLANK(AM70:AT70))/2</f>
        <v>1</v>
      </c>
      <c r="AK70" s="103"/>
      <c r="AL70" s="103" t="b">
        <f t="shared" ref="AL70:AL133" si="22">AJ70=M70</f>
        <v>1</v>
      </c>
      <c r="AM70" s="122">
        <v>25</v>
      </c>
      <c r="AN70" s="105">
        <f t="shared" si="18"/>
        <v>2.2452000000000005</v>
      </c>
      <c r="AO70" s="120"/>
      <c r="AP70" s="105" t="str">
        <f t="shared" ref="AP70:AP133" si="23">IF(ISBLANK(AO70)=TRUE,"",0.0057*AO70*10+0.8202)</f>
        <v/>
      </c>
      <c r="AQ70" s="120"/>
      <c r="AR70" s="105" t="str">
        <f t="shared" ref="AR70:AR133" si="24">IF(ISBLANK(AQ70)=TRUE,"",0.0057*AQ70*10+0.8202)</f>
        <v/>
      </c>
      <c r="AS70" s="120"/>
      <c r="AT70" s="105" t="str">
        <f t="shared" ref="AT70:AT133" si="25">IF(ISBLANK(AS70)=TRUE,"",0.0057*AS70*10+0.8202)</f>
        <v/>
      </c>
      <c r="AU70" s="107">
        <f t="shared" si="11"/>
        <v>98.978292436097092</v>
      </c>
      <c r="AV70" s="107" t="str">
        <f t="shared" ref="AV70:AV132" si="26">IF(AL70=TRUE,"ok","")</f>
        <v>ok</v>
      </c>
      <c r="AW70" s="107"/>
      <c r="AX70" s="108">
        <v>4</v>
      </c>
      <c r="AY70" s="109">
        <f>'[1]2016_match_seeds'!D67</f>
        <v>4</v>
      </c>
      <c r="AZ70" s="110" t="b">
        <f t="shared" ref="AZ70:AZ133" si="27">AX70=AY70</f>
        <v>1</v>
      </c>
      <c r="BA70" s="111"/>
      <c r="BB70" s="110">
        <f>'[1]2016_match_seeds'!E67</f>
        <v>10</v>
      </c>
      <c r="BC70" s="110">
        <f>'[1]2016_match_seeds'!F67</f>
        <v>4</v>
      </c>
      <c r="BF70" s="111"/>
      <c r="BG70" s="112">
        <v>0</v>
      </c>
      <c r="BH70" s="112"/>
      <c r="BI70" s="121"/>
    </row>
    <row r="71" spans="1:68" ht="15" hidden="1" x14ac:dyDescent="0.25">
      <c r="A71" s="131">
        <v>101</v>
      </c>
      <c r="B71" s="131"/>
      <c r="C71" s="90"/>
      <c r="D71" s="84">
        <v>42495</v>
      </c>
      <c r="E71" s="110">
        <v>1</v>
      </c>
      <c r="F71" s="111">
        <v>1</v>
      </c>
      <c r="G71" s="87">
        <f t="shared" si="19"/>
        <v>1</v>
      </c>
      <c r="H71" s="88"/>
      <c r="I71" s="111">
        <v>1</v>
      </c>
      <c r="J71" s="90"/>
      <c r="K71" s="90"/>
      <c r="L71" s="90"/>
      <c r="M71" s="91">
        <f t="shared" si="17"/>
        <v>1</v>
      </c>
      <c r="N71" s="117"/>
      <c r="O71" s="210">
        <v>42503</v>
      </c>
      <c r="P71" s="128"/>
      <c r="Q71" s="128"/>
      <c r="R71" s="128"/>
      <c r="S71" s="94">
        <v>42503</v>
      </c>
      <c r="T71" s="95">
        <f t="shared" si="15"/>
        <v>42503</v>
      </c>
      <c r="U71" s="95" t="s">
        <v>47</v>
      </c>
      <c r="V71" s="96"/>
      <c r="W71" s="188">
        <v>0</v>
      </c>
      <c r="X71" s="188">
        <v>2</v>
      </c>
      <c r="Y71" s="98">
        <v>4</v>
      </c>
      <c r="Z71" s="188">
        <v>5</v>
      </c>
      <c r="AA71" s="118"/>
      <c r="AB71" s="101" t="s">
        <v>48</v>
      </c>
      <c r="AC71" s="101" t="s">
        <v>63</v>
      </c>
      <c r="AD71" s="101" t="s">
        <v>79</v>
      </c>
      <c r="AE71" s="101" t="s">
        <v>79</v>
      </c>
      <c r="AF71" s="102">
        <v>6</v>
      </c>
      <c r="AG71" s="102"/>
      <c r="AH71" s="103">
        <f t="shared" si="20"/>
        <v>6</v>
      </c>
      <c r="AI71" s="103" t="s">
        <v>47</v>
      </c>
      <c r="AJ71" s="103">
        <f t="shared" si="21"/>
        <v>2</v>
      </c>
      <c r="AK71" s="142">
        <f t="shared" ref="AK71:AK72" si="28">M71</f>
        <v>1</v>
      </c>
      <c r="AL71" s="103" t="b">
        <f t="shared" si="22"/>
        <v>0</v>
      </c>
      <c r="AM71" s="122">
        <v>25</v>
      </c>
      <c r="AN71" s="105">
        <f t="shared" si="18"/>
        <v>2.2452000000000005</v>
      </c>
      <c r="AO71" s="109">
        <v>25</v>
      </c>
      <c r="AP71" s="105">
        <f t="shared" si="23"/>
        <v>2.2452000000000005</v>
      </c>
      <c r="AQ71" s="109"/>
      <c r="AR71" s="105" t="str">
        <f t="shared" si="24"/>
        <v/>
      </c>
      <c r="AS71" s="109"/>
      <c r="AT71" s="105" t="str">
        <f t="shared" si="25"/>
        <v/>
      </c>
      <c r="AU71" s="107">
        <f t="shared" ref="AU71:AU134" si="29">IF(COUNTBLANK(AM71:AT71)=8,"NA",(AVERAGE(AN71,AP71,AR71,AT71)^2*PI()*AVERAGE(AM71,AO71,AQ71,AS71)*AJ71)/4)</f>
        <v>197.95658487219418</v>
      </c>
      <c r="AV71" s="107" t="s">
        <v>47</v>
      </c>
      <c r="AW71" s="143" t="s">
        <v>99</v>
      </c>
      <c r="AX71" s="108">
        <v>2</v>
      </c>
      <c r="AY71" s="109">
        <f>'[1]2016_match_seeds'!D68</f>
        <v>2</v>
      </c>
      <c r="AZ71" s="110" t="b">
        <f t="shared" si="27"/>
        <v>1</v>
      </c>
      <c r="BA71" s="111"/>
      <c r="BB71" s="199">
        <f>'[1]2016_match_seeds'!E68</f>
        <v>10</v>
      </c>
      <c r="BC71" s="199">
        <f>'[1]2016_match_seeds'!F68</f>
        <v>2</v>
      </c>
      <c r="BD71" s="120"/>
      <c r="BE71" s="120"/>
      <c r="BF71" s="120"/>
      <c r="BG71" s="112">
        <v>0</v>
      </c>
      <c r="BH71" s="112"/>
      <c r="BI71" s="121"/>
      <c r="BJ71" s="129"/>
      <c r="BK71" s="129"/>
      <c r="BL71" s="129"/>
      <c r="BM71" s="129"/>
      <c r="BN71" s="129"/>
    </row>
    <row r="72" spans="1:68" ht="15" hidden="1" x14ac:dyDescent="0.25">
      <c r="A72" s="131">
        <v>102</v>
      </c>
      <c r="B72" s="131"/>
      <c r="C72" s="148"/>
      <c r="D72" s="84">
        <v>42495</v>
      </c>
      <c r="E72" s="19">
        <v>1</v>
      </c>
      <c r="F72" s="6">
        <v>1</v>
      </c>
      <c r="G72" s="87">
        <f t="shared" si="19"/>
        <v>1</v>
      </c>
      <c r="H72" s="132">
        <v>6</v>
      </c>
      <c r="I72" s="148">
        <v>4</v>
      </c>
      <c r="J72" s="148"/>
      <c r="K72" s="148"/>
      <c r="L72" s="148"/>
      <c r="M72" s="91">
        <f t="shared" si="17"/>
        <v>6</v>
      </c>
      <c r="N72" s="149">
        <v>42504</v>
      </c>
      <c r="O72" s="84">
        <v>42505</v>
      </c>
      <c r="P72" s="84"/>
      <c r="Q72" s="84"/>
      <c r="R72" s="84"/>
      <c r="S72" s="150">
        <v>42503</v>
      </c>
      <c r="T72" s="95">
        <f t="shared" si="15"/>
        <v>42503</v>
      </c>
      <c r="U72" s="95" t="s">
        <v>47</v>
      </c>
      <c r="V72" s="151"/>
      <c r="W72" s="152" t="s">
        <v>61</v>
      </c>
      <c r="X72" s="152" t="s">
        <v>52</v>
      </c>
      <c r="Y72" s="152" t="s">
        <v>52</v>
      </c>
      <c r="Z72" s="152" t="s">
        <v>93</v>
      </c>
      <c r="AA72" s="153" t="s">
        <v>53</v>
      </c>
      <c r="AB72" s="154" t="s">
        <v>63</v>
      </c>
      <c r="AC72" s="154" t="s">
        <v>88</v>
      </c>
      <c r="AD72" s="154" t="s">
        <v>88</v>
      </c>
      <c r="AE72" s="154" t="s">
        <v>88</v>
      </c>
      <c r="AF72" s="135"/>
      <c r="AG72" s="135">
        <v>9</v>
      </c>
      <c r="AH72" s="103">
        <f t="shared" si="20"/>
        <v>9</v>
      </c>
      <c r="AI72" s="103" t="s">
        <v>47</v>
      </c>
      <c r="AJ72" s="103">
        <f t="shared" si="21"/>
        <v>4</v>
      </c>
      <c r="AK72" s="142">
        <f t="shared" si="28"/>
        <v>6</v>
      </c>
      <c r="AL72" s="103" t="b">
        <f t="shared" si="22"/>
        <v>0</v>
      </c>
      <c r="AM72" s="155">
        <v>24</v>
      </c>
      <c r="AN72" s="105">
        <f t="shared" si="18"/>
        <v>2.1882000000000001</v>
      </c>
      <c r="AO72" s="145">
        <v>24</v>
      </c>
      <c r="AP72" s="105">
        <f t="shared" si="23"/>
        <v>2.1882000000000001</v>
      </c>
      <c r="AQ72" s="145">
        <v>24</v>
      </c>
      <c r="AR72" s="105">
        <f t="shared" si="24"/>
        <v>2.1882000000000001</v>
      </c>
      <c r="AS72" s="145">
        <v>24</v>
      </c>
      <c r="AT72" s="105">
        <f t="shared" si="25"/>
        <v>2.1882000000000001</v>
      </c>
      <c r="AU72" s="107">
        <f t="shared" si="29"/>
        <v>361.02322531587134</v>
      </c>
      <c r="AV72" s="107" t="s">
        <v>47</v>
      </c>
      <c r="AW72" s="143"/>
      <c r="AX72" s="157">
        <v>4</v>
      </c>
      <c r="AY72" s="145">
        <f>'[1]2016_match_seeds'!D69</f>
        <v>4</v>
      </c>
      <c r="AZ72" s="110" t="b">
        <f t="shared" si="27"/>
        <v>1</v>
      </c>
      <c r="BA72" s="111"/>
      <c r="BB72" s="158">
        <f>'[1]2016_match_seeds'!E69</f>
        <v>14</v>
      </c>
      <c r="BC72" s="158">
        <f>'[1]2016_match_seeds'!F69</f>
        <v>4</v>
      </c>
      <c r="BD72" s="148"/>
      <c r="BE72" s="148"/>
      <c r="BF72" s="148"/>
      <c r="BG72" s="19">
        <f>1/4</f>
        <v>0.25</v>
      </c>
      <c r="BH72" s="19"/>
      <c r="BI72" s="144" t="s">
        <v>117</v>
      </c>
    </row>
    <row r="73" spans="1:68" ht="15" hidden="1" x14ac:dyDescent="0.25">
      <c r="A73" s="131">
        <v>103</v>
      </c>
      <c r="B73" s="131"/>
      <c r="C73" s="148"/>
      <c r="D73" s="84">
        <v>42495</v>
      </c>
      <c r="E73" s="19">
        <v>1</v>
      </c>
      <c r="F73" s="6">
        <v>1</v>
      </c>
      <c r="G73" s="87">
        <f t="shared" si="19"/>
        <v>1</v>
      </c>
      <c r="H73" s="132">
        <v>1</v>
      </c>
      <c r="I73" s="148">
        <v>1</v>
      </c>
      <c r="J73" s="148"/>
      <c r="K73" s="148"/>
      <c r="L73" s="148"/>
      <c r="M73" s="91">
        <f t="shared" si="17"/>
        <v>1</v>
      </c>
      <c r="N73" s="149">
        <v>42503</v>
      </c>
      <c r="O73" s="84">
        <v>42502</v>
      </c>
      <c r="P73" s="84"/>
      <c r="Q73" s="84"/>
      <c r="R73" s="84"/>
      <c r="S73" s="150">
        <v>42502</v>
      </c>
      <c r="T73" s="95">
        <f t="shared" si="15"/>
        <v>42502</v>
      </c>
      <c r="U73" s="95" t="s">
        <v>47</v>
      </c>
      <c r="V73" s="151"/>
      <c r="W73" s="152" t="s">
        <v>61</v>
      </c>
      <c r="X73" s="152" t="s">
        <v>62</v>
      </c>
      <c r="Y73" s="152" t="s">
        <v>63</v>
      </c>
      <c r="Z73" s="152" t="s">
        <v>64</v>
      </c>
      <c r="AA73" s="153" t="s">
        <v>72</v>
      </c>
      <c r="AB73" s="154" t="s">
        <v>64</v>
      </c>
      <c r="AC73" s="154" t="s">
        <v>64</v>
      </c>
      <c r="AD73" s="154" t="s">
        <v>64</v>
      </c>
      <c r="AE73" s="154"/>
      <c r="AF73" s="135">
        <v>7</v>
      </c>
      <c r="AG73" s="135"/>
      <c r="AH73" s="103">
        <f t="shared" si="20"/>
        <v>7</v>
      </c>
      <c r="AI73" s="103" t="s">
        <v>47</v>
      </c>
      <c r="AJ73" s="103">
        <f t="shared" si="21"/>
        <v>1</v>
      </c>
      <c r="AK73" s="103"/>
      <c r="AL73" s="103" t="b">
        <f t="shared" si="22"/>
        <v>1</v>
      </c>
      <c r="AM73" s="155">
        <v>30</v>
      </c>
      <c r="AN73" s="105">
        <f t="shared" si="18"/>
        <v>2.5302000000000002</v>
      </c>
      <c r="AO73" s="156"/>
      <c r="AP73" s="105" t="str">
        <f t="shared" si="23"/>
        <v/>
      </c>
      <c r="AQ73" s="156"/>
      <c r="AR73" s="105" t="str">
        <f t="shared" si="24"/>
        <v/>
      </c>
      <c r="AS73" s="156"/>
      <c r="AT73" s="105" t="str">
        <f t="shared" si="25"/>
        <v/>
      </c>
      <c r="AU73" s="107">
        <f t="shared" si="29"/>
        <v>150.84149875344036</v>
      </c>
      <c r="AV73" s="107" t="str">
        <f t="shared" si="26"/>
        <v>ok</v>
      </c>
      <c r="AW73" s="107"/>
      <c r="AX73" s="157">
        <v>5</v>
      </c>
      <c r="AY73" s="145">
        <f>'[1]2016_match_seeds'!D70</f>
        <v>5</v>
      </c>
      <c r="AZ73" s="110" t="b">
        <f t="shared" si="27"/>
        <v>1</v>
      </c>
      <c r="BA73" s="111"/>
      <c r="BB73" s="158">
        <f>'[1]2016_match_seeds'!E70</f>
        <v>23</v>
      </c>
      <c r="BC73" s="158">
        <f>'[1]2016_match_seeds'!F70</f>
        <v>20</v>
      </c>
      <c r="BD73" s="148"/>
      <c r="BE73" s="148"/>
      <c r="BF73" s="148"/>
      <c r="BG73" s="19">
        <v>0</v>
      </c>
      <c r="BH73" s="19"/>
      <c r="BI73" s="146"/>
    </row>
    <row r="74" spans="1:68" ht="15" hidden="1" x14ac:dyDescent="0.25">
      <c r="A74" s="126">
        <v>104</v>
      </c>
      <c r="B74" s="126"/>
      <c r="C74" s="90"/>
      <c r="D74" s="84">
        <v>42495</v>
      </c>
      <c r="E74" s="110">
        <v>1</v>
      </c>
      <c r="F74" s="111">
        <v>1</v>
      </c>
      <c r="G74" s="87">
        <f t="shared" si="19"/>
        <v>1</v>
      </c>
      <c r="H74" s="104">
        <v>1</v>
      </c>
      <c r="I74" s="111"/>
      <c r="J74" s="90"/>
      <c r="K74" s="90"/>
      <c r="L74" s="90"/>
      <c r="M74" s="91">
        <f t="shared" si="17"/>
        <v>1</v>
      </c>
      <c r="N74" s="92">
        <v>42504</v>
      </c>
      <c r="O74" s="128"/>
      <c r="P74" s="128"/>
      <c r="Q74" s="128"/>
      <c r="R74" s="128"/>
      <c r="S74" s="94"/>
      <c r="T74" s="95">
        <f>N74</f>
        <v>42504</v>
      </c>
      <c r="U74" s="95" t="s">
        <v>47</v>
      </c>
      <c r="V74" s="96"/>
      <c r="W74" s="98"/>
      <c r="X74" s="98"/>
      <c r="Y74" s="98"/>
      <c r="Z74" s="98"/>
      <c r="AA74" s="118"/>
      <c r="AB74" s="101"/>
      <c r="AC74" s="101"/>
      <c r="AD74" s="101"/>
      <c r="AE74" s="101"/>
      <c r="AF74" s="102"/>
      <c r="AG74" s="102"/>
      <c r="AH74" s="103" t="s">
        <v>58</v>
      </c>
      <c r="AI74" s="103" t="s">
        <v>108</v>
      </c>
      <c r="AJ74" s="103">
        <f t="shared" si="21"/>
        <v>0</v>
      </c>
      <c r="AK74" s="103"/>
      <c r="AL74" s="103" t="b">
        <f t="shared" si="22"/>
        <v>0</v>
      </c>
      <c r="AM74" s="88"/>
      <c r="AN74" s="105" t="str">
        <f t="shared" si="18"/>
        <v/>
      </c>
      <c r="AO74" s="120"/>
      <c r="AP74" s="105" t="str">
        <f t="shared" si="23"/>
        <v/>
      </c>
      <c r="AQ74" s="120"/>
      <c r="AR74" s="105" t="str">
        <f t="shared" si="24"/>
        <v/>
      </c>
      <c r="AS74" s="120"/>
      <c r="AT74" s="105" t="str">
        <f t="shared" si="25"/>
        <v/>
      </c>
      <c r="AU74" s="107" t="str">
        <f t="shared" si="29"/>
        <v>NA</v>
      </c>
      <c r="AV74" s="107" t="s">
        <v>108</v>
      </c>
      <c r="AW74" s="107"/>
      <c r="AY74" s="109">
        <f>'[1]2016_match_seeds'!D71</f>
        <v>0</v>
      </c>
      <c r="AZ74" s="110" t="b">
        <f t="shared" si="27"/>
        <v>1</v>
      </c>
      <c r="BA74" s="111"/>
      <c r="BB74" s="110">
        <f>'[1]2016_match_seeds'!E71</f>
        <v>0</v>
      </c>
      <c r="BC74" s="110">
        <f>'[1]2016_match_seeds'!F71</f>
        <v>0</v>
      </c>
      <c r="BF74" s="111"/>
      <c r="BG74" s="112">
        <v>1</v>
      </c>
      <c r="BH74" s="112"/>
      <c r="BI74" s="113" t="s">
        <v>118</v>
      </c>
      <c r="BJ74" s="129"/>
      <c r="BK74" s="129"/>
      <c r="BL74" s="129"/>
      <c r="BM74" s="129"/>
      <c r="BN74" s="129"/>
    </row>
    <row r="75" spans="1:68" ht="15" hidden="1" x14ac:dyDescent="0.25">
      <c r="A75" s="126">
        <v>106</v>
      </c>
      <c r="B75" s="126"/>
      <c r="C75" s="90"/>
      <c r="D75" s="84">
        <v>42495</v>
      </c>
      <c r="E75" s="110">
        <v>1</v>
      </c>
      <c r="F75" s="111">
        <v>1</v>
      </c>
      <c r="G75" s="87">
        <f t="shared" si="19"/>
        <v>1</v>
      </c>
      <c r="H75" s="104">
        <v>1</v>
      </c>
      <c r="I75" s="111"/>
      <c r="J75" s="90"/>
      <c r="K75" s="90"/>
      <c r="L75" s="90"/>
      <c r="M75" s="91">
        <f t="shared" si="17"/>
        <v>1</v>
      </c>
      <c r="N75" s="92">
        <v>42495</v>
      </c>
      <c r="O75" s="128"/>
      <c r="P75" s="128"/>
      <c r="Q75" s="128"/>
      <c r="R75" s="128"/>
      <c r="S75" s="94"/>
      <c r="T75" s="95">
        <f>N75</f>
        <v>42495</v>
      </c>
      <c r="U75" s="95" t="s">
        <v>47</v>
      </c>
      <c r="V75" s="96"/>
      <c r="W75" s="98"/>
      <c r="X75" s="98"/>
      <c r="Y75" s="98"/>
      <c r="Z75" s="98"/>
      <c r="AA75" s="118"/>
      <c r="AB75" s="101"/>
      <c r="AC75" s="101"/>
      <c r="AD75" s="101"/>
      <c r="AE75" s="101"/>
      <c r="AF75" s="102"/>
      <c r="AG75" s="102">
        <v>30</v>
      </c>
      <c r="AH75" s="103">
        <f t="shared" si="20"/>
        <v>30</v>
      </c>
      <c r="AI75" s="103" t="s">
        <v>47</v>
      </c>
      <c r="AJ75" s="103">
        <f t="shared" si="21"/>
        <v>0</v>
      </c>
      <c r="AK75" s="103"/>
      <c r="AL75" s="103" t="b">
        <f t="shared" si="22"/>
        <v>0</v>
      </c>
      <c r="AM75" s="88"/>
      <c r="AN75" s="105" t="str">
        <f t="shared" si="18"/>
        <v/>
      </c>
      <c r="AO75" s="120"/>
      <c r="AP75" s="105" t="str">
        <f t="shared" si="23"/>
        <v/>
      </c>
      <c r="AQ75" s="120"/>
      <c r="AR75" s="105" t="str">
        <f t="shared" si="24"/>
        <v/>
      </c>
      <c r="AS75" s="120"/>
      <c r="AT75" s="105" t="str">
        <f t="shared" si="25"/>
        <v/>
      </c>
      <c r="AU75" s="107" t="str">
        <f t="shared" si="29"/>
        <v>NA</v>
      </c>
      <c r="AV75" s="107" t="s">
        <v>108</v>
      </c>
      <c r="AW75" s="107"/>
      <c r="AY75" s="109">
        <f>'[1]2016_match_seeds'!D72</f>
        <v>1</v>
      </c>
      <c r="AZ75" s="110" t="b">
        <f t="shared" si="27"/>
        <v>0</v>
      </c>
      <c r="BB75" s="110">
        <f>'[1]2016_match_seeds'!E72</f>
        <v>10</v>
      </c>
      <c r="BC75" s="110">
        <f>'[1]2016_match_seeds'!F72</f>
        <v>0</v>
      </c>
      <c r="BF75" s="111"/>
      <c r="BG75" s="112">
        <v>1</v>
      </c>
      <c r="BH75" s="112"/>
      <c r="BI75" s="113" t="s">
        <v>119</v>
      </c>
      <c r="BJ75" s="129"/>
      <c r="BK75" s="129"/>
      <c r="BL75" s="129"/>
      <c r="BM75" s="129"/>
      <c r="BN75" s="129"/>
    </row>
    <row r="76" spans="1:68" ht="15" hidden="1" x14ac:dyDescent="0.25">
      <c r="A76" s="83">
        <v>107</v>
      </c>
      <c r="B76" s="83"/>
      <c r="D76" s="84">
        <v>42495</v>
      </c>
      <c r="E76" s="85">
        <v>1</v>
      </c>
      <c r="F76" s="86">
        <v>1</v>
      </c>
      <c r="G76" s="87">
        <f t="shared" si="19"/>
        <v>1</v>
      </c>
      <c r="H76" s="88">
        <v>1</v>
      </c>
      <c r="I76" s="111">
        <v>1</v>
      </c>
      <c r="J76" s="90"/>
      <c r="K76" s="90"/>
      <c r="L76" s="90"/>
      <c r="M76" s="91">
        <f t="shared" si="17"/>
        <v>1</v>
      </c>
      <c r="N76" s="92">
        <v>42506</v>
      </c>
      <c r="O76" s="93">
        <v>42502</v>
      </c>
      <c r="P76" s="93"/>
      <c r="Q76" s="93"/>
      <c r="R76" s="93"/>
      <c r="S76" s="94">
        <v>42502</v>
      </c>
      <c r="T76" s="95">
        <f t="shared" ref="T76:T100" si="30">IF(ISBLANK(S76),"NA",S76)</f>
        <v>42502</v>
      </c>
      <c r="U76" s="95" t="s">
        <v>47</v>
      </c>
      <c r="V76" s="96"/>
      <c r="W76" s="97" t="s">
        <v>61</v>
      </c>
      <c r="X76" s="97" t="s">
        <v>79</v>
      </c>
      <c r="Y76" s="97" t="s">
        <v>88</v>
      </c>
      <c r="Z76" s="98"/>
      <c r="AA76" s="99" t="s">
        <v>72</v>
      </c>
      <c r="AB76" s="100" t="s">
        <v>88</v>
      </c>
      <c r="AC76" s="100" t="s">
        <v>88</v>
      </c>
      <c r="AD76" s="100" t="s">
        <v>88</v>
      </c>
      <c r="AE76" s="101"/>
      <c r="AF76" s="114">
        <v>9</v>
      </c>
      <c r="AG76" s="102"/>
      <c r="AH76" s="103">
        <f t="shared" si="20"/>
        <v>9</v>
      </c>
      <c r="AI76" s="103" t="s">
        <v>47</v>
      </c>
      <c r="AJ76" s="103">
        <f t="shared" si="21"/>
        <v>1</v>
      </c>
      <c r="AK76" s="103"/>
      <c r="AL76" s="103" t="b">
        <f t="shared" si="22"/>
        <v>1</v>
      </c>
      <c r="AM76" s="104">
        <v>26</v>
      </c>
      <c r="AN76" s="105">
        <f t="shared" si="18"/>
        <v>2.3022</v>
      </c>
      <c r="AO76" s="106"/>
      <c r="AP76" s="105" t="str">
        <f t="shared" si="23"/>
        <v/>
      </c>
      <c r="AQ76" s="106"/>
      <c r="AR76" s="105" t="str">
        <f t="shared" si="24"/>
        <v/>
      </c>
      <c r="AS76" s="106"/>
      <c r="AT76" s="105" t="str">
        <f t="shared" si="25"/>
        <v/>
      </c>
      <c r="AU76" s="107">
        <f t="shared" si="29"/>
        <v>108.23041619294305</v>
      </c>
      <c r="AV76" s="107" t="str">
        <f t="shared" si="26"/>
        <v>ok</v>
      </c>
      <c r="AW76" s="107"/>
      <c r="AY76" s="109">
        <f>'[1]2016_match_seeds'!D73</f>
        <v>0</v>
      </c>
      <c r="AZ76" s="110" t="b">
        <f t="shared" si="27"/>
        <v>1</v>
      </c>
      <c r="BA76" s="111"/>
      <c r="BB76" s="110">
        <f>'[1]2016_match_seeds'!E73</f>
        <v>0</v>
      </c>
      <c r="BC76" s="110">
        <f>'[1]2016_match_seeds'!F73</f>
        <v>0</v>
      </c>
      <c r="BF76" s="111"/>
      <c r="BG76" s="112">
        <v>0</v>
      </c>
      <c r="BH76" s="112"/>
      <c r="BI76" s="160" t="s">
        <v>120</v>
      </c>
    </row>
    <row r="77" spans="1:68" ht="15" hidden="1" x14ac:dyDescent="0.25">
      <c r="A77" s="83">
        <v>108</v>
      </c>
      <c r="B77" s="83"/>
      <c r="D77" s="84">
        <v>42495</v>
      </c>
      <c r="E77" s="211">
        <v>1</v>
      </c>
      <c r="F77" s="86">
        <v>0</v>
      </c>
      <c r="G77" s="87">
        <f t="shared" si="19"/>
        <v>0</v>
      </c>
      <c r="H77" s="88"/>
      <c r="I77" s="111"/>
      <c r="J77" s="90"/>
      <c r="K77" s="90"/>
      <c r="L77" s="90"/>
      <c r="M77" s="91">
        <f t="shared" si="17"/>
        <v>0</v>
      </c>
      <c r="N77" s="117"/>
      <c r="O77" s="93"/>
      <c r="P77" s="93"/>
      <c r="Q77" s="93"/>
      <c r="R77" s="93"/>
      <c r="S77" s="94"/>
      <c r="T77" s="95" t="str">
        <f t="shared" si="30"/>
        <v>NA</v>
      </c>
      <c r="U77" s="95" t="s">
        <v>58</v>
      </c>
      <c r="V77" s="96"/>
      <c r="W77" s="98"/>
      <c r="X77" s="98"/>
      <c r="Y77" s="98"/>
      <c r="Z77" s="98"/>
      <c r="AA77" s="118"/>
      <c r="AB77" s="101"/>
      <c r="AC77" s="101"/>
      <c r="AD77" s="101"/>
      <c r="AE77" s="101"/>
      <c r="AF77" s="102"/>
      <c r="AG77" s="102"/>
      <c r="AH77" s="103" t="str">
        <f t="shared" si="20"/>
        <v>NA</v>
      </c>
      <c r="AI77" s="103" t="s">
        <v>58</v>
      </c>
      <c r="AJ77" s="103">
        <f t="shared" si="21"/>
        <v>0</v>
      </c>
      <c r="AK77" s="103"/>
      <c r="AL77" s="103" t="b">
        <f t="shared" si="22"/>
        <v>1</v>
      </c>
      <c r="AM77" s="88"/>
      <c r="AN77" s="105" t="str">
        <f t="shared" si="18"/>
        <v/>
      </c>
      <c r="AO77" s="120"/>
      <c r="AP77" s="105" t="str">
        <f t="shared" si="23"/>
        <v/>
      </c>
      <c r="AQ77" s="120"/>
      <c r="AR77" s="105" t="str">
        <f t="shared" si="24"/>
        <v/>
      </c>
      <c r="AS77" s="120"/>
      <c r="AT77" s="105" t="str">
        <f t="shared" si="25"/>
        <v/>
      </c>
      <c r="AU77" s="107" t="str">
        <f t="shared" si="29"/>
        <v>NA</v>
      </c>
      <c r="AV77" s="107" t="s">
        <v>58</v>
      </c>
      <c r="AW77" s="107"/>
      <c r="AY77" s="109">
        <f>'[1]2016_match_seeds'!D74</f>
        <v>0</v>
      </c>
      <c r="AZ77" s="110" t="b">
        <f t="shared" si="27"/>
        <v>1</v>
      </c>
      <c r="BA77" s="111"/>
      <c r="BB77" s="110">
        <f>'[1]2016_match_seeds'!E74</f>
        <v>0</v>
      </c>
      <c r="BC77" s="110">
        <f>'[1]2016_match_seeds'!F74</f>
        <v>0</v>
      </c>
      <c r="BF77" s="111"/>
      <c r="BG77" s="112" t="s">
        <v>58</v>
      </c>
      <c r="BH77" s="112"/>
      <c r="BI77" s="121"/>
    </row>
    <row r="78" spans="1:68" ht="15" hidden="1" x14ac:dyDescent="0.25">
      <c r="A78" s="83">
        <v>109</v>
      </c>
      <c r="B78" s="83"/>
      <c r="D78" s="84">
        <v>42495</v>
      </c>
      <c r="E78" s="85">
        <v>1</v>
      </c>
      <c r="F78" s="86">
        <v>1</v>
      </c>
      <c r="G78" s="87">
        <f t="shared" si="19"/>
        <v>1</v>
      </c>
      <c r="H78" s="88">
        <v>1</v>
      </c>
      <c r="I78" s="89">
        <v>1</v>
      </c>
      <c r="J78" s="90"/>
      <c r="K78" s="90"/>
      <c r="L78" s="90"/>
      <c r="M78" s="91">
        <f t="shared" si="17"/>
        <v>1</v>
      </c>
      <c r="N78" s="92">
        <v>42498</v>
      </c>
      <c r="O78" s="93"/>
      <c r="P78" s="93"/>
      <c r="Q78" s="93"/>
      <c r="R78" s="93"/>
      <c r="S78" s="94">
        <v>42498</v>
      </c>
      <c r="T78" s="95">
        <f t="shared" si="30"/>
        <v>42498</v>
      </c>
      <c r="U78" s="95" t="s">
        <v>47</v>
      </c>
      <c r="V78" s="96"/>
      <c r="W78" s="97" t="s">
        <v>53</v>
      </c>
      <c r="X78" s="98"/>
      <c r="Y78" s="98"/>
      <c r="Z78" s="98"/>
      <c r="AA78" s="99" t="s">
        <v>66</v>
      </c>
      <c r="AB78" s="100" t="s">
        <v>121</v>
      </c>
      <c r="AC78" s="101"/>
      <c r="AD78" s="101"/>
      <c r="AE78" s="101"/>
      <c r="AF78" s="102"/>
      <c r="AG78" s="102">
        <v>28</v>
      </c>
      <c r="AH78" s="103">
        <f t="shared" si="20"/>
        <v>28</v>
      </c>
      <c r="AI78" s="103" t="s">
        <v>47</v>
      </c>
      <c r="AJ78" s="103">
        <f t="shared" si="21"/>
        <v>1</v>
      </c>
      <c r="AK78" s="103"/>
      <c r="AL78" s="103" t="b">
        <f t="shared" si="22"/>
        <v>1</v>
      </c>
      <c r="AM78" s="104">
        <v>26</v>
      </c>
      <c r="AN78" s="105">
        <f t="shared" si="18"/>
        <v>2.3022</v>
      </c>
      <c r="AO78" s="106"/>
      <c r="AP78" s="105" t="str">
        <f t="shared" si="23"/>
        <v/>
      </c>
      <c r="AQ78" s="106"/>
      <c r="AR78" s="105" t="str">
        <f t="shared" si="24"/>
        <v/>
      </c>
      <c r="AS78" s="106"/>
      <c r="AT78" s="105" t="str">
        <f t="shared" si="25"/>
        <v/>
      </c>
      <c r="AU78" s="107">
        <f t="shared" si="29"/>
        <v>108.23041619294305</v>
      </c>
      <c r="AV78" s="107" t="str">
        <f t="shared" si="26"/>
        <v>ok</v>
      </c>
      <c r="AW78" s="107"/>
      <c r="AY78" s="109">
        <f>'[1]2016_match_seeds'!D75</f>
        <v>0</v>
      </c>
      <c r="AZ78" s="110" t="b">
        <f t="shared" si="27"/>
        <v>1</v>
      </c>
      <c r="BA78" s="111"/>
      <c r="BB78" s="110">
        <f>'[1]2016_match_seeds'!E75</f>
        <v>0</v>
      </c>
      <c r="BC78" s="110">
        <f>'[1]2016_match_seeds'!F75</f>
        <v>0</v>
      </c>
      <c r="BF78" s="111">
        <v>1</v>
      </c>
      <c r="BG78" s="112">
        <f>27/28</f>
        <v>0.9642857142857143</v>
      </c>
      <c r="BH78" s="112"/>
      <c r="BI78" s="113" t="s">
        <v>122</v>
      </c>
    </row>
    <row r="79" spans="1:68" ht="15" hidden="1" x14ac:dyDescent="0.25">
      <c r="A79" s="212">
        <v>110</v>
      </c>
      <c r="B79" s="131"/>
      <c r="C79" s="3"/>
      <c r="D79" s="84">
        <v>42495</v>
      </c>
      <c r="E79" s="19">
        <v>1</v>
      </c>
      <c r="F79" s="3">
        <v>1</v>
      </c>
      <c r="G79" s="87">
        <f t="shared" si="19"/>
        <v>1</v>
      </c>
      <c r="H79" s="132">
        <v>2</v>
      </c>
      <c r="I79" s="3"/>
      <c r="J79" s="3"/>
      <c r="K79" s="3"/>
      <c r="L79" s="3"/>
      <c r="M79" s="91">
        <f t="shared" si="17"/>
        <v>2</v>
      </c>
      <c r="N79" s="133">
        <v>42497</v>
      </c>
      <c r="O79" s="3"/>
      <c r="P79" s="10"/>
      <c r="Q79" s="10"/>
      <c r="R79" s="10"/>
      <c r="S79" s="9">
        <v>42498</v>
      </c>
      <c r="T79" s="95">
        <f t="shared" si="30"/>
        <v>42498</v>
      </c>
      <c r="U79" s="95" t="s">
        <v>47</v>
      </c>
      <c r="V79" s="134"/>
      <c r="W79" s="14">
        <v>2</v>
      </c>
      <c r="X79" s="14">
        <v>2</v>
      </c>
      <c r="Y79" s="13">
        <v>11</v>
      </c>
      <c r="Z79" s="14">
        <v>12</v>
      </c>
      <c r="AA79" s="15" t="s">
        <v>56</v>
      </c>
      <c r="AB79" s="16" t="s">
        <v>53</v>
      </c>
      <c r="AC79" s="16" t="s">
        <v>53</v>
      </c>
      <c r="AD79" s="16" t="s">
        <v>53</v>
      </c>
      <c r="AE79" s="16"/>
      <c r="AF79" s="135">
        <v>12</v>
      </c>
      <c r="AG79" s="135"/>
      <c r="AH79" s="103">
        <f t="shared" si="20"/>
        <v>12</v>
      </c>
      <c r="AI79" s="103" t="s">
        <v>47</v>
      </c>
      <c r="AJ79" s="103">
        <f t="shared" si="21"/>
        <v>2</v>
      </c>
      <c r="AK79" s="103"/>
      <c r="AL79" s="103" t="b">
        <f t="shared" si="22"/>
        <v>1</v>
      </c>
      <c r="AM79" s="137">
        <v>26</v>
      </c>
      <c r="AN79" s="105">
        <f t="shared" si="18"/>
        <v>2.3022</v>
      </c>
      <c r="AO79" s="26">
        <v>26</v>
      </c>
      <c r="AP79" s="105">
        <f t="shared" si="23"/>
        <v>2.3022</v>
      </c>
      <c r="AQ79" s="26"/>
      <c r="AR79" s="105" t="str">
        <f t="shared" si="24"/>
        <v/>
      </c>
      <c r="AS79" s="26"/>
      <c r="AT79" s="105" t="str">
        <f t="shared" si="25"/>
        <v/>
      </c>
      <c r="AU79" s="107">
        <f t="shared" si="29"/>
        <v>216.46083238588611</v>
      </c>
      <c r="AV79" s="107" t="str">
        <f t="shared" si="26"/>
        <v>ok</v>
      </c>
      <c r="AW79" s="107"/>
      <c r="AX79" s="138">
        <v>3</v>
      </c>
      <c r="AY79" s="26">
        <f>'[1]2016_match_seeds'!D76</f>
        <v>2</v>
      </c>
      <c r="AZ79" s="110" t="b">
        <f t="shared" si="27"/>
        <v>0</v>
      </c>
      <c r="BA79" s="130" t="s">
        <v>123</v>
      </c>
      <c r="BB79" s="22">
        <f>'[1]2016_match_seeds'!E76</f>
        <v>18</v>
      </c>
      <c r="BC79" s="22">
        <f>'[1]2016_match_seeds'!F76</f>
        <v>15</v>
      </c>
      <c r="BD79" s="7"/>
      <c r="BE79" s="7"/>
      <c r="BF79" s="7"/>
      <c r="BG79" s="23">
        <v>0</v>
      </c>
      <c r="BH79" s="23"/>
      <c r="BI79" s="146"/>
      <c r="BJ79" s="129"/>
      <c r="BK79" s="129"/>
      <c r="BL79" s="129"/>
      <c r="BM79" s="129"/>
      <c r="BN79" s="129"/>
    </row>
    <row r="80" spans="1:68" ht="15" hidden="1" x14ac:dyDescent="0.25">
      <c r="A80" s="131">
        <v>111</v>
      </c>
      <c r="B80" s="131"/>
      <c r="C80" s="3"/>
      <c r="D80" s="84">
        <v>42495</v>
      </c>
      <c r="E80" s="19">
        <v>1</v>
      </c>
      <c r="F80" s="111">
        <v>1</v>
      </c>
      <c r="G80" s="87">
        <f t="shared" si="19"/>
        <v>1</v>
      </c>
      <c r="H80" s="132">
        <v>2</v>
      </c>
      <c r="I80" s="3">
        <v>2</v>
      </c>
      <c r="J80" s="3"/>
      <c r="K80" s="3"/>
      <c r="L80" s="3"/>
      <c r="M80" s="91">
        <f t="shared" si="17"/>
        <v>2</v>
      </c>
      <c r="N80" s="133">
        <v>42497</v>
      </c>
      <c r="O80" s="3"/>
      <c r="P80" s="10"/>
      <c r="Q80" s="10"/>
      <c r="R80" s="10"/>
      <c r="S80" s="9">
        <v>42497</v>
      </c>
      <c r="T80" s="95">
        <f t="shared" si="30"/>
        <v>42497</v>
      </c>
      <c r="U80" s="95" t="s">
        <v>47</v>
      </c>
      <c r="V80" s="134"/>
      <c r="W80" s="14">
        <v>6</v>
      </c>
      <c r="X80" s="14">
        <v>19</v>
      </c>
      <c r="Y80" s="13">
        <v>35</v>
      </c>
      <c r="Z80" s="14">
        <v>42</v>
      </c>
      <c r="AA80" s="15" t="s">
        <v>121</v>
      </c>
      <c r="AB80" s="16" t="s">
        <v>124</v>
      </c>
      <c r="AC80" s="16" t="s">
        <v>97</v>
      </c>
      <c r="AD80" s="16" t="s">
        <v>97</v>
      </c>
      <c r="AE80" s="16" t="s">
        <v>97</v>
      </c>
      <c r="AF80" s="135">
        <v>43</v>
      </c>
      <c r="AG80" s="135"/>
      <c r="AH80" s="103">
        <f t="shared" si="20"/>
        <v>43</v>
      </c>
      <c r="AI80" s="103" t="s">
        <v>47</v>
      </c>
      <c r="AJ80" s="103">
        <f t="shared" si="21"/>
        <v>2</v>
      </c>
      <c r="AK80" s="103"/>
      <c r="AL80" s="103" t="b">
        <f t="shared" si="22"/>
        <v>1</v>
      </c>
      <c r="AM80" s="137">
        <v>30</v>
      </c>
      <c r="AN80" s="105">
        <f t="shared" si="18"/>
        <v>2.5302000000000002</v>
      </c>
      <c r="AO80" s="26">
        <v>30</v>
      </c>
      <c r="AP80" s="105">
        <f t="shared" si="23"/>
        <v>2.5302000000000002</v>
      </c>
      <c r="AQ80" s="26"/>
      <c r="AR80" s="105" t="str">
        <f t="shared" si="24"/>
        <v/>
      </c>
      <c r="AS80" s="26"/>
      <c r="AT80" s="105" t="str">
        <f t="shared" si="25"/>
        <v/>
      </c>
      <c r="AU80" s="107">
        <f t="shared" si="29"/>
        <v>301.68299750688072</v>
      </c>
      <c r="AV80" s="107" t="str">
        <f t="shared" si="26"/>
        <v>ok</v>
      </c>
      <c r="AW80" s="107"/>
      <c r="AX80" s="138">
        <v>1</v>
      </c>
      <c r="AY80" s="26">
        <f>'[1]2016_match_seeds'!D77</f>
        <v>1</v>
      </c>
      <c r="AZ80" s="110" t="b">
        <f t="shared" si="27"/>
        <v>1</v>
      </c>
      <c r="BA80" s="111"/>
      <c r="BB80" s="22">
        <f>'[1]2016_match_seeds'!E77</f>
        <v>6</v>
      </c>
      <c r="BC80" s="22">
        <f>'[1]2016_match_seeds'!F77</f>
        <v>0</v>
      </c>
      <c r="BD80" s="7"/>
      <c r="BE80" s="7"/>
      <c r="BF80" s="7" t="s">
        <v>52</v>
      </c>
      <c r="BG80" s="23">
        <v>1</v>
      </c>
      <c r="BH80" s="23"/>
      <c r="BI80" s="144" t="s">
        <v>125</v>
      </c>
      <c r="BJ80" s="129"/>
      <c r="BK80" s="129"/>
      <c r="BL80" s="129"/>
      <c r="BM80" s="129"/>
      <c r="BN80" s="129"/>
    </row>
    <row r="81" spans="1:66" ht="15" hidden="1" x14ac:dyDescent="0.25">
      <c r="A81" s="126">
        <v>112</v>
      </c>
      <c r="B81" s="126"/>
      <c r="C81" s="90"/>
      <c r="D81" s="84">
        <v>42495</v>
      </c>
      <c r="E81" s="197"/>
      <c r="F81" s="111"/>
      <c r="G81" s="87">
        <f t="shared" si="19"/>
        <v>0</v>
      </c>
      <c r="H81" s="88"/>
      <c r="I81" s="111"/>
      <c r="J81" s="90"/>
      <c r="K81" s="90"/>
      <c r="L81" s="90"/>
      <c r="M81" s="91">
        <f t="shared" si="17"/>
        <v>0</v>
      </c>
      <c r="N81" s="117"/>
      <c r="O81" s="128"/>
      <c r="P81" s="128"/>
      <c r="Q81" s="128"/>
      <c r="R81" s="128"/>
      <c r="S81" s="94"/>
      <c r="T81" s="95" t="str">
        <f t="shared" si="30"/>
        <v>NA</v>
      </c>
      <c r="U81" s="95" t="s">
        <v>58</v>
      </c>
      <c r="V81" s="96"/>
      <c r="W81" s="98"/>
      <c r="X81" s="98"/>
      <c r="Y81" s="98"/>
      <c r="Z81" s="98"/>
      <c r="AA81" s="118"/>
      <c r="AB81" s="101"/>
      <c r="AC81" s="101"/>
      <c r="AD81" s="101"/>
      <c r="AE81" s="101"/>
      <c r="AF81" s="102"/>
      <c r="AG81" s="102"/>
      <c r="AH81" s="103" t="str">
        <f t="shared" si="20"/>
        <v>NA</v>
      </c>
      <c r="AI81" s="103" t="s">
        <v>58</v>
      </c>
      <c r="AJ81" s="103">
        <f t="shared" si="21"/>
        <v>0</v>
      </c>
      <c r="AK81" s="103"/>
      <c r="AL81" s="103" t="b">
        <f t="shared" si="22"/>
        <v>1</v>
      </c>
      <c r="AM81" s="88"/>
      <c r="AN81" s="105" t="str">
        <f t="shared" si="18"/>
        <v/>
      </c>
      <c r="AO81" s="120"/>
      <c r="AP81" s="105" t="str">
        <f t="shared" si="23"/>
        <v/>
      </c>
      <c r="AQ81" s="120"/>
      <c r="AR81" s="105" t="str">
        <f t="shared" si="24"/>
        <v/>
      </c>
      <c r="AS81" s="120"/>
      <c r="AT81" s="105" t="str">
        <f t="shared" si="25"/>
        <v/>
      </c>
      <c r="AU81" s="107" t="str">
        <f t="shared" si="29"/>
        <v>NA</v>
      </c>
      <c r="AV81" s="107" t="s">
        <v>58</v>
      </c>
      <c r="AW81" s="107"/>
      <c r="AY81" s="109">
        <f>'[1]2016_match_seeds'!D78</f>
        <v>0</v>
      </c>
      <c r="AZ81" s="110" t="b">
        <f t="shared" si="27"/>
        <v>1</v>
      </c>
      <c r="BA81" s="111"/>
      <c r="BB81" s="110">
        <f>'[1]2016_match_seeds'!E78</f>
        <v>0</v>
      </c>
      <c r="BC81" s="110">
        <f>'[1]2016_match_seeds'!F78</f>
        <v>0</v>
      </c>
      <c r="BF81" s="111"/>
      <c r="BG81" s="112" t="s">
        <v>58</v>
      </c>
      <c r="BH81" s="112"/>
      <c r="BI81" s="121"/>
      <c r="BJ81" s="129"/>
      <c r="BK81" s="129"/>
      <c r="BL81" s="129"/>
      <c r="BM81" s="129"/>
      <c r="BN81" s="129"/>
    </row>
    <row r="82" spans="1:66" ht="15" hidden="1" x14ac:dyDescent="0.25">
      <c r="A82" s="126">
        <v>113</v>
      </c>
      <c r="B82" s="126"/>
      <c r="C82" s="90"/>
      <c r="D82" s="84">
        <v>42495</v>
      </c>
      <c r="E82" s="111"/>
      <c r="F82" s="111">
        <v>0</v>
      </c>
      <c r="G82" s="87">
        <f t="shared" si="19"/>
        <v>0</v>
      </c>
      <c r="H82" s="88"/>
      <c r="I82" s="111"/>
      <c r="J82" s="90"/>
      <c r="K82" s="90"/>
      <c r="L82" s="90"/>
      <c r="M82" s="91">
        <f t="shared" si="17"/>
        <v>0</v>
      </c>
      <c r="N82" s="117"/>
      <c r="O82" s="128"/>
      <c r="P82" s="128"/>
      <c r="Q82" s="128"/>
      <c r="R82" s="128"/>
      <c r="S82" s="94"/>
      <c r="T82" s="95" t="str">
        <f t="shared" si="30"/>
        <v>NA</v>
      </c>
      <c r="U82" s="95" t="s">
        <v>58</v>
      </c>
      <c r="V82" s="96"/>
      <c r="W82" s="98"/>
      <c r="X82" s="98"/>
      <c r="Y82" s="98"/>
      <c r="Z82" s="98"/>
      <c r="AA82" s="118"/>
      <c r="AB82" s="101"/>
      <c r="AC82" s="101"/>
      <c r="AD82" s="101"/>
      <c r="AE82" s="101"/>
      <c r="AF82" s="102"/>
      <c r="AG82" s="102"/>
      <c r="AH82" s="103" t="str">
        <f t="shared" si="20"/>
        <v>NA</v>
      </c>
      <c r="AI82" s="103" t="s">
        <v>58</v>
      </c>
      <c r="AJ82" s="103">
        <f t="shared" si="21"/>
        <v>0</v>
      </c>
      <c r="AK82" s="103"/>
      <c r="AL82" s="103" t="b">
        <f t="shared" si="22"/>
        <v>1</v>
      </c>
      <c r="AM82" s="88"/>
      <c r="AN82" s="105" t="str">
        <f t="shared" si="18"/>
        <v/>
      </c>
      <c r="AO82" s="120"/>
      <c r="AP82" s="105" t="str">
        <f t="shared" si="23"/>
        <v/>
      </c>
      <c r="AQ82" s="120"/>
      <c r="AR82" s="105" t="str">
        <f t="shared" si="24"/>
        <v/>
      </c>
      <c r="AS82" s="120"/>
      <c r="AT82" s="105" t="str">
        <f t="shared" si="25"/>
        <v/>
      </c>
      <c r="AU82" s="107" t="str">
        <f t="shared" si="29"/>
        <v>NA</v>
      </c>
      <c r="AV82" s="107" t="s">
        <v>58</v>
      </c>
      <c r="AW82" s="107"/>
      <c r="AY82" s="109">
        <f>'[1]2016_match_seeds'!D79</f>
        <v>0</v>
      </c>
      <c r="AZ82" s="110" t="b">
        <f t="shared" si="27"/>
        <v>1</v>
      </c>
      <c r="BA82" s="111"/>
      <c r="BB82" s="110">
        <f>'[1]2016_match_seeds'!E79</f>
        <v>0</v>
      </c>
      <c r="BC82" s="110">
        <f>'[1]2016_match_seeds'!F79</f>
        <v>0</v>
      </c>
      <c r="BF82" s="111"/>
      <c r="BG82" s="112" t="s">
        <v>58</v>
      </c>
      <c r="BH82" s="112"/>
      <c r="BI82" s="121"/>
      <c r="BJ82" s="129"/>
      <c r="BK82" s="129"/>
      <c r="BL82" s="129"/>
      <c r="BM82" s="129"/>
      <c r="BN82" s="129"/>
    </row>
    <row r="83" spans="1:66" ht="15" hidden="1" x14ac:dyDescent="0.25">
      <c r="A83" s="201">
        <v>114</v>
      </c>
      <c r="B83" s="201"/>
      <c r="D83" s="84">
        <v>42495</v>
      </c>
      <c r="E83" s="116"/>
      <c r="F83" s="86"/>
      <c r="G83" s="87">
        <f t="shared" si="19"/>
        <v>0</v>
      </c>
      <c r="H83" s="88"/>
      <c r="I83" s="111"/>
      <c r="J83" s="90"/>
      <c r="K83" s="90"/>
      <c r="L83" s="90"/>
      <c r="M83" s="91">
        <f t="shared" si="17"/>
        <v>0</v>
      </c>
      <c r="N83" s="117"/>
      <c r="O83" s="93"/>
      <c r="P83" s="93"/>
      <c r="Q83" s="93"/>
      <c r="R83" s="93"/>
      <c r="S83" s="94"/>
      <c r="T83" s="95" t="str">
        <f t="shared" si="30"/>
        <v>NA</v>
      </c>
      <c r="U83" s="95" t="s">
        <v>58</v>
      </c>
      <c r="V83" s="96"/>
      <c r="W83" s="98"/>
      <c r="X83" s="98"/>
      <c r="Y83" s="98"/>
      <c r="Z83" s="98"/>
      <c r="AA83" s="118"/>
      <c r="AB83" s="101"/>
      <c r="AC83" s="101"/>
      <c r="AD83" s="101"/>
      <c r="AE83" s="101"/>
      <c r="AF83" s="102"/>
      <c r="AG83" s="102"/>
      <c r="AH83" s="103" t="str">
        <f t="shared" si="20"/>
        <v>NA</v>
      </c>
      <c r="AI83" s="103" t="s">
        <v>58</v>
      </c>
      <c r="AJ83" s="103">
        <f t="shared" si="21"/>
        <v>0</v>
      </c>
      <c r="AK83" s="103"/>
      <c r="AL83" s="103" t="b">
        <f t="shared" si="22"/>
        <v>1</v>
      </c>
      <c r="AM83" s="88"/>
      <c r="AN83" s="105" t="str">
        <f t="shared" si="18"/>
        <v/>
      </c>
      <c r="AO83" s="120"/>
      <c r="AP83" s="105" t="str">
        <f t="shared" si="23"/>
        <v/>
      </c>
      <c r="AQ83" s="120"/>
      <c r="AR83" s="105" t="str">
        <f t="shared" si="24"/>
        <v/>
      </c>
      <c r="AS83" s="120"/>
      <c r="AT83" s="105" t="str">
        <f t="shared" si="25"/>
        <v/>
      </c>
      <c r="AU83" s="107" t="str">
        <f t="shared" si="29"/>
        <v>NA</v>
      </c>
      <c r="AV83" s="107" t="s">
        <v>58</v>
      </c>
      <c r="AW83" s="107"/>
      <c r="AY83" s="109">
        <f>'[1]2016_match_seeds'!D80</f>
        <v>0</v>
      </c>
      <c r="AZ83" s="110" t="b">
        <f t="shared" si="27"/>
        <v>1</v>
      </c>
      <c r="BA83" s="111"/>
      <c r="BB83" s="110">
        <f>'[1]2016_match_seeds'!E80</f>
        <v>0</v>
      </c>
      <c r="BC83" s="110">
        <f>'[1]2016_match_seeds'!F80</f>
        <v>0</v>
      </c>
      <c r="BF83" s="111"/>
      <c r="BG83" s="112" t="s">
        <v>58</v>
      </c>
      <c r="BH83" s="112"/>
      <c r="BI83" s="146" t="s">
        <v>115</v>
      </c>
    </row>
    <row r="84" spans="1:66" ht="15" hidden="1" x14ac:dyDescent="0.25">
      <c r="A84" s="83">
        <v>115</v>
      </c>
      <c r="B84" s="83"/>
      <c r="D84" s="84">
        <v>42495</v>
      </c>
      <c r="E84" s="86"/>
      <c r="F84" s="86">
        <v>0</v>
      </c>
      <c r="G84" s="87">
        <f t="shared" si="19"/>
        <v>0</v>
      </c>
      <c r="H84" s="88"/>
      <c r="I84" s="111"/>
      <c r="J84" s="90"/>
      <c r="K84" s="90"/>
      <c r="L84" s="90"/>
      <c r="M84" s="91">
        <f t="shared" si="17"/>
        <v>0</v>
      </c>
      <c r="N84" s="117"/>
      <c r="O84" s="93"/>
      <c r="P84" s="93"/>
      <c r="Q84" s="93"/>
      <c r="R84" s="93"/>
      <c r="S84" s="94"/>
      <c r="T84" s="95" t="str">
        <f t="shared" si="30"/>
        <v>NA</v>
      </c>
      <c r="U84" s="95" t="s">
        <v>58</v>
      </c>
      <c r="V84" s="96"/>
      <c r="W84" s="98"/>
      <c r="X84" s="98"/>
      <c r="Y84" s="98"/>
      <c r="Z84" s="98"/>
      <c r="AA84" s="118"/>
      <c r="AB84" s="101"/>
      <c r="AC84" s="101"/>
      <c r="AD84" s="101"/>
      <c r="AE84" s="101"/>
      <c r="AF84" s="102"/>
      <c r="AG84" s="102"/>
      <c r="AH84" s="103" t="str">
        <f t="shared" si="20"/>
        <v>NA</v>
      </c>
      <c r="AI84" s="103" t="s">
        <v>58</v>
      </c>
      <c r="AJ84" s="103">
        <f t="shared" si="21"/>
        <v>0</v>
      </c>
      <c r="AK84" s="103"/>
      <c r="AL84" s="103" t="b">
        <f t="shared" si="22"/>
        <v>1</v>
      </c>
      <c r="AM84" s="88"/>
      <c r="AN84" s="105" t="str">
        <f t="shared" si="18"/>
        <v/>
      </c>
      <c r="AO84" s="120"/>
      <c r="AP84" s="105" t="str">
        <f t="shared" si="23"/>
        <v/>
      </c>
      <c r="AQ84" s="120"/>
      <c r="AR84" s="105" t="str">
        <f t="shared" si="24"/>
        <v/>
      </c>
      <c r="AS84" s="120"/>
      <c r="AT84" s="105" t="str">
        <f t="shared" si="25"/>
        <v/>
      </c>
      <c r="AU84" s="107" t="str">
        <f t="shared" si="29"/>
        <v>NA</v>
      </c>
      <c r="AV84" s="107" t="s">
        <v>58</v>
      </c>
      <c r="AW84" s="107"/>
      <c r="AY84" s="109">
        <f>'[1]2016_match_seeds'!D81</f>
        <v>0</v>
      </c>
      <c r="AZ84" s="110" t="b">
        <f t="shared" si="27"/>
        <v>1</v>
      </c>
      <c r="BA84" s="111"/>
      <c r="BB84" s="110">
        <f>'[1]2016_match_seeds'!E81</f>
        <v>0</v>
      </c>
      <c r="BC84" s="110">
        <f>'[1]2016_match_seeds'!F81</f>
        <v>0</v>
      </c>
      <c r="BF84" s="111"/>
      <c r="BG84" s="112" t="s">
        <v>58</v>
      </c>
      <c r="BH84" s="112"/>
      <c r="BI84" s="121"/>
    </row>
    <row r="85" spans="1:66" ht="15.75" hidden="1" thickBot="1" x14ac:dyDescent="0.3">
      <c r="A85" s="83">
        <v>116</v>
      </c>
      <c r="B85" s="83"/>
      <c r="D85" s="84">
        <v>42495</v>
      </c>
      <c r="E85" s="85">
        <v>1</v>
      </c>
      <c r="F85" s="86">
        <v>1</v>
      </c>
      <c r="G85" s="87">
        <f t="shared" si="19"/>
        <v>1</v>
      </c>
      <c r="H85" s="122">
        <v>1</v>
      </c>
      <c r="I85" s="111">
        <v>1</v>
      </c>
      <c r="J85" s="90"/>
      <c r="K85" s="90"/>
      <c r="L85" s="90"/>
      <c r="M85" s="91">
        <f t="shared" si="17"/>
        <v>1</v>
      </c>
      <c r="N85" s="92">
        <v>42504</v>
      </c>
      <c r="O85" s="93">
        <v>42504</v>
      </c>
      <c r="P85" s="93"/>
      <c r="Q85" s="93"/>
      <c r="R85" s="93"/>
      <c r="S85" s="94">
        <v>42503</v>
      </c>
      <c r="T85" s="95">
        <f t="shared" si="30"/>
        <v>42503</v>
      </c>
      <c r="U85" s="95" t="s">
        <v>47</v>
      </c>
      <c r="V85" s="96"/>
      <c r="W85" s="98">
        <v>0</v>
      </c>
      <c r="X85" s="98">
        <v>4</v>
      </c>
      <c r="Y85" s="98">
        <v>4</v>
      </c>
      <c r="Z85" s="98"/>
      <c r="AA85" s="118">
        <v>3</v>
      </c>
      <c r="AB85" s="101">
        <v>6</v>
      </c>
      <c r="AC85" s="101">
        <v>4</v>
      </c>
      <c r="AE85" s="101"/>
      <c r="AF85" s="102"/>
      <c r="AG85" s="102"/>
      <c r="AH85" s="124">
        <v>4</v>
      </c>
      <c r="AI85" s="136" t="s">
        <v>47</v>
      </c>
      <c r="AJ85" s="103">
        <f t="shared" si="21"/>
        <v>1</v>
      </c>
      <c r="AK85" s="103"/>
      <c r="AL85" s="103" t="b">
        <f t="shared" si="22"/>
        <v>1</v>
      </c>
      <c r="AM85" s="122">
        <v>25</v>
      </c>
      <c r="AN85" s="105">
        <f t="shared" si="18"/>
        <v>2.2452000000000005</v>
      </c>
      <c r="AO85" s="120"/>
      <c r="AP85" s="105" t="str">
        <f t="shared" si="23"/>
        <v/>
      </c>
      <c r="AQ85" s="120"/>
      <c r="AR85" s="105" t="str">
        <f t="shared" si="24"/>
        <v/>
      </c>
      <c r="AS85" s="120"/>
      <c r="AT85" s="105" t="str">
        <f t="shared" si="25"/>
        <v/>
      </c>
      <c r="AU85" s="107">
        <f t="shared" si="29"/>
        <v>98.978292436097092</v>
      </c>
      <c r="AV85" s="107" t="str">
        <f t="shared" si="26"/>
        <v>ok</v>
      </c>
      <c r="AW85" s="107"/>
      <c r="AX85" s="108">
        <v>3</v>
      </c>
      <c r="AY85" s="109">
        <f>'[1]2016_match_seeds'!D82</f>
        <v>3</v>
      </c>
      <c r="AZ85" s="110" t="b">
        <f t="shared" si="27"/>
        <v>1</v>
      </c>
      <c r="BA85" s="111"/>
      <c r="BB85" s="110">
        <f>'[1]2016_match_seeds'!E82</f>
        <v>20</v>
      </c>
      <c r="BC85" s="110">
        <f>'[1]2016_match_seeds'!F82</f>
        <v>13</v>
      </c>
      <c r="BF85" s="111"/>
      <c r="BG85" s="112">
        <v>0</v>
      </c>
      <c r="BH85" s="112"/>
      <c r="BI85" s="121"/>
    </row>
    <row r="86" spans="1:66" ht="15" hidden="1" x14ac:dyDescent="0.25">
      <c r="A86" s="126">
        <v>117</v>
      </c>
      <c r="B86" s="126"/>
      <c r="C86" s="90"/>
      <c r="D86" s="84">
        <v>42495</v>
      </c>
      <c r="E86" s="110">
        <v>1</v>
      </c>
      <c r="F86" s="111">
        <v>1</v>
      </c>
      <c r="G86" s="87">
        <f t="shared" si="19"/>
        <v>1</v>
      </c>
      <c r="H86" s="122">
        <v>1</v>
      </c>
      <c r="I86" s="111">
        <v>2</v>
      </c>
      <c r="J86" s="90"/>
      <c r="K86" s="90"/>
      <c r="L86" s="90"/>
      <c r="M86" s="91">
        <f t="shared" si="17"/>
        <v>2</v>
      </c>
      <c r="N86" s="92">
        <v>42501</v>
      </c>
      <c r="O86" s="128">
        <v>42503</v>
      </c>
      <c r="P86" s="128"/>
      <c r="Q86" s="128"/>
      <c r="R86" s="128"/>
      <c r="S86" s="94">
        <v>42502</v>
      </c>
      <c r="T86" s="95">
        <f t="shared" si="30"/>
        <v>42502</v>
      </c>
      <c r="U86" s="95" t="s">
        <v>47</v>
      </c>
      <c r="V86" s="96"/>
      <c r="W86" s="98">
        <v>0</v>
      </c>
      <c r="X86" s="98">
        <v>8</v>
      </c>
      <c r="Y86" s="98">
        <v>14</v>
      </c>
      <c r="Z86" s="98">
        <v>16</v>
      </c>
      <c r="AA86" s="118">
        <v>7</v>
      </c>
      <c r="AB86" s="101">
        <v>16</v>
      </c>
      <c r="AC86" s="101">
        <v>16</v>
      </c>
      <c r="AD86" s="101">
        <v>16</v>
      </c>
      <c r="AE86" s="101"/>
      <c r="AF86" s="102">
        <v>16</v>
      </c>
      <c r="AG86" s="102"/>
      <c r="AH86" s="103">
        <f t="shared" si="20"/>
        <v>16</v>
      </c>
      <c r="AI86" s="103" t="s">
        <v>47</v>
      </c>
      <c r="AJ86" s="103">
        <f t="shared" si="21"/>
        <v>2</v>
      </c>
      <c r="AK86" s="103"/>
      <c r="AL86" s="103" t="b">
        <f t="shared" si="22"/>
        <v>1</v>
      </c>
      <c r="AM86" s="122">
        <v>17</v>
      </c>
      <c r="AN86" s="105">
        <f t="shared" si="18"/>
        <v>1.7892000000000001</v>
      </c>
      <c r="AO86" s="109">
        <v>17</v>
      </c>
      <c r="AP86" s="105">
        <f t="shared" si="23"/>
        <v>1.7892000000000001</v>
      </c>
      <c r="AQ86" s="109"/>
      <c r="AR86" s="105" t="str">
        <f t="shared" si="24"/>
        <v/>
      </c>
      <c r="AS86" s="109"/>
      <c r="AT86" s="105" t="str">
        <f t="shared" si="25"/>
        <v/>
      </c>
      <c r="AU86" s="107">
        <f t="shared" si="29"/>
        <v>85.484342840325041</v>
      </c>
      <c r="AV86" s="107" t="str">
        <f t="shared" si="26"/>
        <v>ok</v>
      </c>
      <c r="AW86" s="107"/>
      <c r="AX86" s="108">
        <v>4</v>
      </c>
      <c r="AY86" s="109">
        <f>'[1]2016_match_seeds'!D83</f>
        <v>4</v>
      </c>
      <c r="AZ86" s="110" t="b">
        <f t="shared" si="27"/>
        <v>1</v>
      </c>
      <c r="BA86" s="111"/>
      <c r="BB86" s="110">
        <f>'[1]2016_match_seeds'!E83</f>
        <v>21</v>
      </c>
      <c r="BC86" s="110">
        <f>'[1]2016_match_seeds'!F83</f>
        <v>10</v>
      </c>
      <c r="BF86" s="111"/>
      <c r="BG86" s="112">
        <v>0</v>
      </c>
      <c r="BH86" s="112"/>
      <c r="BI86" s="121"/>
      <c r="BJ86" s="129"/>
      <c r="BK86" s="129"/>
      <c r="BL86" s="129"/>
      <c r="BM86" s="129"/>
      <c r="BN86" s="129"/>
    </row>
    <row r="87" spans="1:66" ht="15" hidden="1" x14ac:dyDescent="0.25">
      <c r="A87" s="126">
        <v>118</v>
      </c>
      <c r="B87" s="126"/>
      <c r="C87" s="90"/>
      <c r="D87" s="84">
        <v>42495</v>
      </c>
      <c r="E87" s="127"/>
      <c r="F87" s="111"/>
      <c r="G87" s="87">
        <f t="shared" si="19"/>
        <v>0</v>
      </c>
      <c r="H87" s="88"/>
      <c r="I87" s="111"/>
      <c r="J87" s="90"/>
      <c r="K87" s="90"/>
      <c r="L87" s="90"/>
      <c r="M87" s="91">
        <f t="shared" si="17"/>
        <v>0</v>
      </c>
      <c r="N87" s="117"/>
      <c r="O87" s="128"/>
      <c r="P87" s="128"/>
      <c r="Q87" s="128"/>
      <c r="R87" s="128"/>
      <c r="S87" s="94"/>
      <c r="T87" s="95" t="str">
        <f t="shared" si="30"/>
        <v>NA</v>
      </c>
      <c r="U87" s="95" t="s">
        <v>58</v>
      </c>
      <c r="V87" s="96"/>
      <c r="W87" s="98"/>
      <c r="X87" s="98"/>
      <c r="Y87" s="98"/>
      <c r="Z87" s="98"/>
      <c r="AA87" s="118"/>
      <c r="AB87" s="101"/>
      <c r="AC87" s="101"/>
      <c r="AD87" s="101"/>
      <c r="AE87" s="101"/>
      <c r="AF87" s="102"/>
      <c r="AG87" s="102"/>
      <c r="AH87" s="103" t="str">
        <f t="shared" si="20"/>
        <v>NA</v>
      </c>
      <c r="AI87" s="103" t="s">
        <v>58</v>
      </c>
      <c r="AJ87" s="103">
        <f t="shared" si="21"/>
        <v>0</v>
      </c>
      <c r="AK87" s="103"/>
      <c r="AL87" s="103" t="b">
        <f t="shared" si="22"/>
        <v>1</v>
      </c>
      <c r="AM87" s="88"/>
      <c r="AN87" s="105" t="str">
        <f t="shared" si="18"/>
        <v/>
      </c>
      <c r="AO87" s="120"/>
      <c r="AP87" s="105" t="str">
        <f t="shared" si="23"/>
        <v/>
      </c>
      <c r="AQ87" s="120"/>
      <c r="AR87" s="105" t="str">
        <f t="shared" si="24"/>
        <v/>
      </c>
      <c r="AS87" s="120"/>
      <c r="AT87" s="105" t="str">
        <f t="shared" si="25"/>
        <v/>
      </c>
      <c r="AU87" s="107" t="str">
        <f t="shared" si="29"/>
        <v>NA</v>
      </c>
      <c r="AV87" s="107" t="s">
        <v>58</v>
      </c>
      <c r="AW87" s="107"/>
      <c r="AY87" s="109">
        <f>'[1]2016_match_seeds'!D84</f>
        <v>0</v>
      </c>
      <c r="AZ87" s="110" t="b">
        <f t="shared" si="27"/>
        <v>1</v>
      </c>
      <c r="BA87" s="111"/>
      <c r="BB87" s="110">
        <f>'[1]2016_match_seeds'!E84</f>
        <v>0</v>
      </c>
      <c r="BC87" s="110">
        <f>'[1]2016_match_seeds'!F84</f>
        <v>0</v>
      </c>
      <c r="BF87" s="111"/>
      <c r="BG87" s="112" t="s">
        <v>58</v>
      </c>
      <c r="BH87" s="112"/>
      <c r="BI87" s="121"/>
      <c r="BJ87" s="129"/>
      <c r="BK87" s="129"/>
      <c r="BL87" s="129"/>
      <c r="BM87" s="129"/>
      <c r="BN87" s="129"/>
    </row>
    <row r="88" spans="1:66" ht="15" hidden="1" x14ac:dyDescent="0.25">
      <c r="A88" s="131">
        <v>119</v>
      </c>
      <c r="B88" s="131"/>
      <c r="C88" s="148"/>
      <c r="D88" s="84">
        <v>42495</v>
      </c>
      <c r="E88" s="202"/>
      <c r="F88" s="145"/>
      <c r="G88" s="87">
        <f t="shared" si="19"/>
        <v>0</v>
      </c>
      <c r="H88" s="132"/>
      <c r="I88" s="3"/>
      <c r="J88" s="3"/>
      <c r="K88" s="3"/>
      <c r="L88" s="3"/>
      <c r="M88" s="91">
        <f t="shared" si="17"/>
        <v>0</v>
      </c>
      <c r="N88" s="140"/>
      <c r="O88" s="10"/>
      <c r="P88" s="10"/>
      <c r="Q88" s="10"/>
      <c r="R88" s="10"/>
      <c r="S88" s="9"/>
      <c r="T88" s="95" t="str">
        <f t="shared" si="30"/>
        <v>NA</v>
      </c>
      <c r="U88" s="95" t="s">
        <v>58</v>
      </c>
      <c r="V88" s="134"/>
      <c r="W88" s="14"/>
      <c r="X88" s="14"/>
      <c r="Y88" s="14"/>
      <c r="Z88" s="14"/>
      <c r="AA88" s="15"/>
      <c r="AB88" s="16"/>
      <c r="AC88" s="16"/>
      <c r="AD88" s="16"/>
      <c r="AE88" s="16"/>
      <c r="AF88" s="135"/>
      <c r="AG88" s="135"/>
      <c r="AH88" s="103" t="str">
        <f t="shared" si="20"/>
        <v>NA</v>
      </c>
      <c r="AI88" s="103" t="s">
        <v>58</v>
      </c>
      <c r="AJ88" s="103">
        <f t="shared" si="21"/>
        <v>0</v>
      </c>
      <c r="AK88" s="103"/>
      <c r="AL88" s="103" t="b">
        <f t="shared" si="22"/>
        <v>1</v>
      </c>
      <c r="AM88" s="20"/>
      <c r="AN88" s="105" t="str">
        <f t="shared" si="18"/>
        <v/>
      </c>
      <c r="AO88" s="7"/>
      <c r="AP88" s="105" t="str">
        <f t="shared" si="23"/>
        <v/>
      </c>
      <c r="AQ88" s="7"/>
      <c r="AR88" s="105" t="str">
        <f t="shared" si="24"/>
        <v/>
      </c>
      <c r="AS88" s="7"/>
      <c r="AT88" s="105" t="str">
        <f t="shared" si="25"/>
        <v/>
      </c>
      <c r="AU88" s="107" t="str">
        <f t="shared" si="29"/>
        <v>NA</v>
      </c>
      <c r="AV88" s="107" t="s">
        <v>58</v>
      </c>
      <c r="AW88" s="107"/>
      <c r="AX88" s="138"/>
      <c r="AY88" s="26">
        <f>'[1]2016_match_seeds'!D85</f>
        <v>0</v>
      </c>
      <c r="AZ88" s="110" t="b">
        <f t="shared" si="27"/>
        <v>1</v>
      </c>
      <c r="BA88" s="111"/>
      <c r="BB88" s="8">
        <f>'[1]2016_match_seeds'!E85</f>
        <v>0</v>
      </c>
      <c r="BC88" s="8">
        <f>'[1]2016_match_seeds'!F85</f>
        <v>0</v>
      </c>
      <c r="BD88" s="3"/>
      <c r="BE88" s="3"/>
      <c r="BF88" s="3"/>
      <c r="BG88" s="23" t="s">
        <v>58</v>
      </c>
      <c r="BH88" s="23"/>
      <c r="BI88" s="28"/>
    </row>
    <row r="89" spans="1:66" ht="15" hidden="1" x14ac:dyDescent="0.25">
      <c r="A89" s="131">
        <v>120</v>
      </c>
      <c r="B89" s="131"/>
      <c r="C89" s="3"/>
      <c r="D89" s="84">
        <v>42495</v>
      </c>
      <c r="E89" s="145"/>
      <c r="F89" s="145">
        <v>0</v>
      </c>
      <c r="G89" s="87">
        <f t="shared" si="19"/>
        <v>0</v>
      </c>
      <c r="H89" s="132"/>
      <c r="I89" s="3"/>
      <c r="J89" s="3"/>
      <c r="K89" s="3"/>
      <c r="L89" s="3"/>
      <c r="M89" s="91">
        <f t="shared" si="17"/>
        <v>0</v>
      </c>
      <c r="N89" s="140"/>
      <c r="O89" s="10"/>
      <c r="P89" s="4"/>
      <c r="Q89" s="4"/>
      <c r="R89" s="4"/>
      <c r="S89" s="9"/>
      <c r="T89" s="95" t="str">
        <f t="shared" si="30"/>
        <v>NA</v>
      </c>
      <c r="U89" s="95" t="s">
        <v>58</v>
      </c>
      <c r="V89" s="134"/>
      <c r="W89" s="13"/>
      <c r="X89" s="14"/>
      <c r="Y89" s="14"/>
      <c r="Z89" s="14"/>
      <c r="AA89" s="15"/>
      <c r="AB89" s="16"/>
      <c r="AC89" s="16"/>
      <c r="AD89" s="16"/>
      <c r="AE89" s="16"/>
      <c r="AF89" s="135"/>
      <c r="AG89" s="135"/>
      <c r="AH89" s="103" t="str">
        <f t="shared" si="20"/>
        <v>NA</v>
      </c>
      <c r="AI89" s="103" t="s">
        <v>58</v>
      </c>
      <c r="AJ89" s="103">
        <f t="shared" si="21"/>
        <v>0</v>
      </c>
      <c r="AK89" s="103"/>
      <c r="AL89" s="103" t="b">
        <f t="shared" si="22"/>
        <v>1</v>
      </c>
      <c r="AM89" s="20"/>
      <c r="AN89" s="105" t="str">
        <f t="shared" si="18"/>
        <v/>
      </c>
      <c r="AO89" s="7"/>
      <c r="AP89" s="105" t="str">
        <f t="shared" si="23"/>
        <v/>
      </c>
      <c r="AQ89" s="7"/>
      <c r="AR89" s="105" t="str">
        <f t="shared" si="24"/>
        <v/>
      </c>
      <c r="AS89" s="7"/>
      <c r="AT89" s="105" t="str">
        <f t="shared" si="25"/>
        <v/>
      </c>
      <c r="AU89" s="107" t="str">
        <f t="shared" si="29"/>
        <v>NA</v>
      </c>
      <c r="AV89" s="107" t="s">
        <v>58</v>
      </c>
      <c r="AW89" s="107"/>
      <c r="AX89" s="138"/>
      <c r="AY89" s="26">
        <f>'[1]2016_match_seeds'!D86</f>
        <v>0</v>
      </c>
      <c r="AZ89" s="110" t="b">
        <f t="shared" si="27"/>
        <v>1</v>
      </c>
      <c r="BA89" s="111"/>
      <c r="BB89" s="8">
        <f>'[1]2016_match_seeds'!E86</f>
        <v>0</v>
      </c>
      <c r="BC89" s="8">
        <f>'[1]2016_match_seeds'!F86</f>
        <v>0</v>
      </c>
      <c r="BD89" s="3"/>
      <c r="BE89" s="3"/>
      <c r="BF89" s="3"/>
      <c r="BG89" s="23" t="s">
        <v>58</v>
      </c>
      <c r="BH89" s="23"/>
      <c r="BI89" s="146"/>
    </row>
    <row r="90" spans="1:66" ht="15" hidden="1" x14ac:dyDescent="0.25">
      <c r="A90" s="83">
        <v>121</v>
      </c>
      <c r="B90" s="83"/>
      <c r="D90" s="84">
        <v>42495</v>
      </c>
      <c r="E90" s="85">
        <v>1</v>
      </c>
      <c r="F90" s="85">
        <v>0</v>
      </c>
      <c r="G90" s="87">
        <f t="shared" si="19"/>
        <v>0</v>
      </c>
      <c r="H90" s="88"/>
      <c r="I90" s="213" t="s">
        <v>90</v>
      </c>
      <c r="J90" s="90"/>
      <c r="K90" s="90"/>
      <c r="L90" s="90"/>
      <c r="M90" s="91">
        <f t="shared" si="17"/>
        <v>0</v>
      </c>
      <c r="N90" s="117"/>
      <c r="O90" s="93"/>
      <c r="P90" s="93"/>
      <c r="Q90" s="93"/>
      <c r="R90" s="93"/>
      <c r="S90" s="94"/>
      <c r="T90" s="95" t="str">
        <f t="shared" si="30"/>
        <v>NA</v>
      </c>
      <c r="U90" s="95" t="s">
        <v>58</v>
      </c>
      <c r="V90" s="96"/>
      <c r="W90" s="98"/>
      <c r="X90" s="98"/>
      <c r="Y90" s="98"/>
      <c r="Z90" s="98"/>
      <c r="AA90" s="118"/>
      <c r="AB90" s="101"/>
      <c r="AC90" s="101"/>
      <c r="AD90" s="101"/>
      <c r="AE90" s="101"/>
      <c r="AF90" s="102"/>
      <c r="AG90" s="102"/>
      <c r="AH90" s="103" t="str">
        <f t="shared" si="20"/>
        <v>NA</v>
      </c>
      <c r="AI90" s="103" t="s">
        <v>58</v>
      </c>
      <c r="AJ90" s="103">
        <f t="shared" si="21"/>
        <v>1</v>
      </c>
      <c r="AK90" s="142">
        <f>M90</f>
        <v>0</v>
      </c>
      <c r="AL90" s="103" t="b">
        <f t="shared" si="22"/>
        <v>0</v>
      </c>
      <c r="AM90" s="104">
        <v>23</v>
      </c>
      <c r="AN90" s="105">
        <f t="shared" si="18"/>
        <v>2.1311999999999998</v>
      </c>
      <c r="AO90" s="106"/>
      <c r="AP90" s="105" t="str">
        <f t="shared" si="23"/>
        <v/>
      </c>
      <c r="AQ90" s="106"/>
      <c r="AR90" s="105" t="str">
        <f t="shared" si="24"/>
        <v/>
      </c>
      <c r="AS90" s="106"/>
      <c r="AT90" s="105" t="str">
        <f t="shared" si="25"/>
        <v/>
      </c>
      <c r="AU90" s="107">
        <f t="shared" si="29"/>
        <v>82.047647319758084</v>
      </c>
      <c r="AV90" s="107" t="s">
        <v>47</v>
      </c>
      <c r="AW90" s="107"/>
      <c r="AX90" s="108">
        <v>1</v>
      </c>
      <c r="AY90" s="109">
        <f>'[1]2016_match_seeds'!D87</f>
        <v>0</v>
      </c>
      <c r="AZ90" s="110" t="b">
        <f t="shared" si="27"/>
        <v>0</v>
      </c>
      <c r="BA90" s="130" t="s">
        <v>126</v>
      </c>
      <c r="BB90" s="110">
        <f>'[1]2016_match_seeds'!E87</f>
        <v>0</v>
      </c>
      <c r="BC90" s="110">
        <f>'[1]2016_match_seeds'!F87</f>
        <v>0</v>
      </c>
      <c r="BF90" s="111"/>
      <c r="BG90" s="112" t="s">
        <v>58</v>
      </c>
      <c r="BH90" s="112"/>
      <c r="BI90" s="113" t="s">
        <v>127</v>
      </c>
    </row>
    <row r="91" spans="1:66" ht="15" hidden="1" x14ac:dyDescent="0.25">
      <c r="A91" s="212">
        <v>122</v>
      </c>
      <c r="B91" s="131"/>
      <c r="C91" s="3"/>
      <c r="D91" s="84">
        <v>42495</v>
      </c>
      <c r="E91" s="214">
        <v>1</v>
      </c>
      <c r="F91" s="145">
        <v>0</v>
      </c>
      <c r="G91" s="87">
        <f t="shared" si="19"/>
        <v>0</v>
      </c>
      <c r="H91" s="132"/>
      <c r="I91" s="3"/>
      <c r="J91" s="3"/>
      <c r="K91" s="3"/>
      <c r="L91" s="3"/>
      <c r="M91" s="91">
        <f t="shared" si="17"/>
        <v>0</v>
      </c>
      <c r="N91" s="140"/>
      <c r="O91" s="3"/>
      <c r="P91" s="10"/>
      <c r="Q91" s="10"/>
      <c r="R91" s="10"/>
      <c r="S91" s="9"/>
      <c r="T91" s="95" t="str">
        <f t="shared" si="30"/>
        <v>NA</v>
      </c>
      <c r="U91" s="95" t="s">
        <v>58</v>
      </c>
      <c r="V91" s="134"/>
      <c r="W91" s="14"/>
      <c r="X91" s="98"/>
      <c r="Y91" s="13"/>
      <c r="Z91" s="14"/>
      <c r="AA91" s="15"/>
      <c r="AB91" s="16"/>
      <c r="AC91" s="16"/>
      <c r="AD91" s="16"/>
      <c r="AE91" s="16"/>
      <c r="AF91" s="135"/>
      <c r="AG91" s="135"/>
      <c r="AH91" s="103" t="str">
        <f t="shared" si="20"/>
        <v>NA</v>
      </c>
      <c r="AI91" s="103" t="s">
        <v>58</v>
      </c>
      <c r="AJ91" s="103">
        <f t="shared" si="21"/>
        <v>0</v>
      </c>
      <c r="AK91" s="103"/>
      <c r="AL91" s="103" t="b">
        <f t="shared" si="22"/>
        <v>1</v>
      </c>
      <c r="AM91" s="20"/>
      <c r="AN91" s="105" t="str">
        <f t="shared" si="18"/>
        <v/>
      </c>
      <c r="AO91" s="7"/>
      <c r="AP91" s="105" t="str">
        <f t="shared" si="23"/>
        <v/>
      </c>
      <c r="AQ91" s="7"/>
      <c r="AR91" s="105" t="str">
        <f t="shared" si="24"/>
        <v/>
      </c>
      <c r="AS91" s="7"/>
      <c r="AT91" s="105" t="str">
        <f t="shared" si="25"/>
        <v/>
      </c>
      <c r="AU91" s="107" t="str">
        <f t="shared" si="29"/>
        <v>NA</v>
      </c>
      <c r="AV91" s="107" t="s">
        <v>58</v>
      </c>
      <c r="AW91" s="107"/>
      <c r="AX91" s="138"/>
      <c r="AY91" s="26">
        <f>'[1]2016_match_seeds'!D88</f>
        <v>0</v>
      </c>
      <c r="AZ91" s="110" t="b">
        <f t="shared" si="27"/>
        <v>1</v>
      </c>
      <c r="BA91" s="111"/>
      <c r="BB91" s="22">
        <f>'[1]2016_match_seeds'!E88</f>
        <v>0</v>
      </c>
      <c r="BC91" s="22">
        <f>'[1]2016_match_seeds'!F88</f>
        <v>0</v>
      </c>
      <c r="BD91" s="7"/>
      <c r="BE91" s="7"/>
      <c r="BF91" s="7"/>
      <c r="BG91" s="23" t="s">
        <v>58</v>
      </c>
      <c r="BH91" s="23"/>
      <c r="BI91" s="28" t="s">
        <v>128</v>
      </c>
      <c r="BJ91" s="129"/>
      <c r="BK91" s="129"/>
      <c r="BL91" s="129"/>
      <c r="BM91" s="129"/>
      <c r="BN91" s="129"/>
    </row>
    <row r="92" spans="1:66" ht="15" hidden="1" x14ac:dyDescent="0.25">
      <c r="A92" s="83">
        <v>123</v>
      </c>
      <c r="B92" s="83"/>
      <c r="D92" s="84">
        <v>42495</v>
      </c>
      <c r="E92" s="209"/>
      <c r="F92" s="86"/>
      <c r="G92" s="87">
        <f t="shared" si="19"/>
        <v>0</v>
      </c>
      <c r="H92" s="88"/>
      <c r="I92" s="213" t="s">
        <v>90</v>
      </c>
      <c r="J92" s="90"/>
      <c r="K92" s="90"/>
      <c r="L92" s="90"/>
      <c r="M92" s="91">
        <f t="shared" si="17"/>
        <v>0</v>
      </c>
      <c r="N92" s="117"/>
      <c r="O92" s="93"/>
      <c r="P92" s="93"/>
      <c r="Q92" s="93"/>
      <c r="R92" s="93"/>
      <c r="S92" s="94"/>
      <c r="T92" s="95" t="str">
        <f t="shared" si="30"/>
        <v>NA</v>
      </c>
      <c r="U92" s="95" t="s">
        <v>58</v>
      </c>
      <c r="V92" s="96"/>
      <c r="W92" s="98"/>
      <c r="X92" s="98"/>
      <c r="Y92" s="98"/>
      <c r="Z92" s="98"/>
      <c r="AA92" s="118"/>
      <c r="AB92" s="101"/>
      <c r="AC92" s="101"/>
      <c r="AD92" s="101"/>
      <c r="AE92" s="101"/>
      <c r="AF92" s="102"/>
      <c r="AG92" s="102"/>
      <c r="AH92" s="103" t="str">
        <f t="shared" si="20"/>
        <v>NA</v>
      </c>
      <c r="AI92" s="103" t="s">
        <v>58</v>
      </c>
      <c r="AJ92" s="103">
        <f t="shared" si="21"/>
        <v>0</v>
      </c>
      <c r="AK92" s="103"/>
      <c r="AL92" s="103" t="b">
        <f t="shared" si="22"/>
        <v>1</v>
      </c>
      <c r="AM92" s="88"/>
      <c r="AN92" s="105" t="str">
        <f t="shared" si="18"/>
        <v/>
      </c>
      <c r="AO92" s="120"/>
      <c r="AP92" s="105" t="str">
        <f t="shared" si="23"/>
        <v/>
      </c>
      <c r="AQ92" s="120"/>
      <c r="AR92" s="105" t="str">
        <f t="shared" si="24"/>
        <v/>
      </c>
      <c r="AS92" s="120"/>
      <c r="AT92" s="105" t="str">
        <f t="shared" si="25"/>
        <v/>
      </c>
      <c r="AU92" s="107" t="str">
        <f t="shared" si="29"/>
        <v>NA</v>
      </c>
      <c r="AV92" s="107" t="s">
        <v>58</v>
      </c>
      <c r="AW92" s="107"/>
      <c r="AY92" s="109">
        <f>'[1]2016_match_seeds'!D89</f>
        <v>0</v>
      </c>
      <c r="AZ92" s="110" t="b">
        <f t="shared" si="27"/>
        <v>1</v>
      </c>
      <c r="BA92" s="111"/>
      <c r="BB92" s="110">
        <f>'[1]2016_match_seeds'!E89</f>
        <v>0</v>
      </c>
      <c r="BC92" s="110">
        <f>'[1]2016_match_seeds'!F89</f>
        <v>0</v>
      </c>
      <c r="BF92" s="111"/>
      <c r="BG92" s="112" t="s">
        <v>58</v>
      </c>
      <c r="BH92" s="112"/>
      <c r="BI92" s="121"/>
    </row>
    <row r="93" spans="1:66" ht="15" hidden="1" x14ac:dyDescent="0.25">
      <c r="A93" s="131">
        <v>124</v>
      </c>
      <c r="B93" s="131"/>
      <c r="C93" s="3"/>
      <c r="D93" s="84">
        <v>42495</v>
      </c>
      <c r="E93" s="139"/>
      <c r="F93" s="145"/>
      <c r="G93" s="87">
        <f t="shared" si="19"/>
        <v>0</v>
      </c>
      <c r="H93" s="132"/>
      <c r="I93" s="3"/>
      <c r="J93" s="3"/>
      <c r="K93" s="3"/>
      <c r="L93" s="3"/>
      <c r="M93" s="91">
        <f t="shared" si="17"/>
        <v>0</v>
      </c>
      <c r="N93" s="140"/>
      <c r="O93" s="10"/>
      <c r="P93" s="4"/>
      <c r="Q93" s="4"/>
      <c r="R93" s="4"/>
      <c r="S93" s="9"/>
      <c r="T93" s="95" t="str">
        <f t="shared" si="30"/>
        <v>NA</v>
      </c>
      <c r="U93" s="95" t="s">
        <v>58</v>
      </c>
      <c r="V93" s="134"/>
      <c r="W93" s="13"/>
      <c r="X93" s="14"/>
      <c r="Y93" s="14"/>
      <c r="Z93" s="14"/>
      <c r="AA93" s="15"/>
      <c r="AB93" s="16"/>
      <c r="AC93" s="16"/>
      <c r="AD93" s="16"/>
      <c r="AE93" s="16"/>
      <c r="AF93" s="135"/>
      <c r="AG93" s="135"/>
      <c r="AH93" s="103" t="str">
        <f t="shared" si="20"/>
        <v>NA</v>
      </c>
      <c r="AI93" s="103" t="s">
        <v>58</v>
      </c>
      <c r="AJ93" s="103">
        <f t="shared" si="21"/>
        <v>0</v>
      </c>
      <c r="AK93" s="103"/>
      <c r="AL93" s="103" t="b">
        <f t="shared" si="22"/>
        <v>1</v>
      </c>
      <c r="AM93" s="20"/>
      <c r="AN93" s="105" t="str">
        <f t="shared" si="18"/>
        <v/>
      </c>
      <c r="AO93" s="7"/>
      <c r="AP93" s="105" t="str">
        <f t="shared" si="23"/>
        <v/>
      </c>
      <c r="AQ93" s="7"/>
      <c r="AR93" s="105" t="str">
        <f t="shared" si="24"/>
        <v/>
      </c>
      <c r="AS93" s="7"/>
      <c r="AT93" s="105" t="str">
        <f t="shared" si="25"/>
        <v/>
      </c>
      <c r="AU93" s="107" t="str">
        <f t="shared" si="29"/>
        <v>NA</v>
      </c>
      <c r="AV93" s="107" t="s">
        <v>58</v>
      </c>
      <c r="AW93" s="107"/>
      <c r="AX93" s="138"/>
      <c r="AY93" s="26">
        <f>'[1]2016_match_seeds'!D90</f>
        <v>0</v>
      </c>
      <c r="AZ93" s="110" t="b">
        <f t="shared" si="27"/>
        <v>1</v>
      </c>
      <c r="BA93" s="111"/>
      <c r="BB93" s="8">
        <f>'[1]2016_match_seeds'!E90</f>
        <v>0</v>
      </c>
      <c r="BC93" s="8">
        <f>'[1]2016_match_seeds'!F90</f>
        <v>0</v>
      </c>
      <c r="BD93" s="3"/>
      <c r="BE93" s="3"/>
      <c r="BF93" s="3"/>
      <c r="BG93" s="23" t="s">
        <v>58</v>
      </c>
      <c r="BH93" s="23"/>
      <c r="BI93" s="146"/>
    </row>
    <row r="94" spans="1:66" ht="15" hidden="1" x14ac:dyDescent="0.25">
      <c r="A94" s="162">
        <v>125</v>
      </c>
      <c r="B94" s="162"/>
      <c r="C94" s="90"/>
      <c r="D94" s="84">
        <v>42495</v>
      </c>
      <c r="E94" s="111"/>
      <c r="F94" s="111">
        <v>0</v>
      </c>
      <c r="G94" s="87">
        <f t="shared" si="19"/>
        <v>0</v>
      </c>
      <c r="H94" s="215"/>
      <c r="I94" s="111"/>
      <c r="J94" s="90"/>
      <c r="K94" s="90"/>
      <c r="L94" s="90"/>
      <c r="M94" s="91">
        <f t="shared" si="17"/>
        <v>0</v>
      </c>
      <c r="N94" s="92"/>
      <c r="O94" s="128"/>
      <c r="P94" s="128"/>
      <c r="Q94" s="128"/>
      <c r="R94" s="128"/>
      <c r="S94" s="94"/>
      <c r="T94" s="95" t="str">
        <f t="shared" si="30"/>
        <v>NA</v>
      </c>
      <c r="U94" s="95" t="s">
        <v>58</v>
      </c>
      <c r="V94" s="96"/>
      <c r="W94" s="98"/>
      <c r="X94" s="98"/>
      <c r="Y94" s="98"/>
      <c r="Z94" s="98"/>
      <c r="AA94" s="118"/>
      <c r="AB94" s="101"/>
      <c r="AC94" s="101"/>
      <c r="AD94" s="101"/>
      <c r="AE94" s="101"/>
      <c r="AF94" s="102"/>
      <c r="AG94" s="102"/>
      <c r="AH94" s="103" t="str">
        <f t="shared" si="20"/>
        <v>NA</v>
      </c>
      <c r="AI94" s="103" t="s">
        <v>58</v>
      </c>
      <c r="AJ94" s="103">
        <f t="shared" si="21"/>
        <v>1</v>
      </c>
      <c r="AK94" s="142">
        <f>M94</f>
        <v>0</v>
      </c>
      <c r="AL94" s="103" t="b">
        <f t="shared" si="22"/>
        <v>0</v>
      </c>
      <c r="AM94" s="104">
        <v>29</v>
      </c>
      <c r="AN94" s="105">
        <f t="shared" si="18"/>
        <v>2.4732000000000003</v>
      </c>
      <c r="AO94" s="120"/>
      <c r="AP94" s="105" t="str">
        <f t="shared" si="23"/>
        <v/>
      </c>
      <c r="AQ94" s="120"/>
      <c r="AR94" s="105" t="str">
        <f t="shared" si="24"/>
        <v/>
      </c>
      <c r="AS94" s="120"/>
      <c r="AT94" s="105" t="str">
        <f t="shared" si="25"/>
        <v/>
      </c>
      <c r="AU94" s="107">
        <f t="shared" si="29"/>
        <v>139.31771887975452</v>
      </c>
      <c r="AV94" s="107" t="s">
        <v>47</v>
      </c>
      <c r="AW94" s="107"/>
      <c r="AY94" s="109">
        <f>'[1]2016_match_seeds'!D91</f>
        <v>0</v>
      </c>
      <c r="AZ94" s="110" t="b">
        <f t="shared" si="27"/>
        <v>1</v>
      </c>
      <c r="BA94" s="111"/>
      <c r="BB94" s="110">
        <f>'[1]2016_match_seeds'!E91</f>
        <v>0</v>
      </c>
      <c r="BC94" s="110">
        <f>'[1]2016_match_seeds'!F91</f>
        <v>0</v>
      </c>
      <c r="BF94" s="111"/>
      <c r="BG94" s="112" t="s">
        <v>58</v>
      </c>
      <c r="BH94" s="112"/>
      <c r="BI94" s="146" t="s">
        <v>129</v>
      </c>
      <c r="BJ94" s="129"/>
      <c r="BK94" s="129"/>
      <c r="BL94" s="129"/>
      <c r="BM94" s="129"/>
      <c r="BN94" s="129"/>
    </row>
    <row r="95" spans="1:66" ht="15" hidden="1" x14ac:dyDescent="0.25">
      <c r="A95" s="131">
        <v>126</v>
      </c>
      <c r="B95" s="131"/>
      <c r="C95" s="3"/>
      <c r="D95" s="84">
        <v>42495</v>
      </c>
      <c r="E95" s="19">
        <v>1</v>
      </c>
      <c r="F95" s="6">
        <v>1</v>
      </c>
      <c r="G95" s="87">
        <f t="shared" si="19"/>
        <v>1</v>
      </c>
      <c r="H95" s="132">
        <v>1</v>
      </c>
      <c r="I95" s="3">
        <v>1</v>
      </c>
      <c r="J95" s="3"/>
      <c r="K95" s="3"/>
      <c r="L95" s="3"/>
      <c r="M95" s="91">
        <f t="shared" si="17"/>
        <v>1</v>
      </c>
      <c r="N95" s="133">
        <v>42504</v>
      </c>
      <c r="O95" s="10">
        <v>42504</v>
      </c>
      <c r="P95" s="4"/>
      <c r="Q95" s="4"/>
      <c r="R95" s="4"/>
      <c r="S95" s="9">
        <v>42503</v>
      </c>
      <c r="T95" s="95">
        <f t="shared" si="30"/>
        <v>42503</v>
      </c>
      <c r="U95" s="95" t="s">
        <v>47</v>
      </c>
      <c r="V95" s="134"/>
      <c r="W95" s="13" t="s">
        <v>61</v>
      </c>
      <c r="X95" s="14" t="s">
        <v>70</v>
      </c>
      <c r="Y95" s="14" t="s">
        <v>63</v>
      </c>
      <c r="Z95" s="14" t="s">
        <v>64</v>
      </c>
      <c r="AA95" s="15" t="s">
        <v>79</v>
      </c>
      <c r="AB95" s="16" t="s">
        <v>93</v>
      </c>
      <c r="AC95" s="16" t="s">
        <v>64</v>
      </c>
      <c r="AD95" s="16" t="s">
        <v>64</v>
      </c>
      <c r="AE95" s="16"/>
      <c r="AF95" s="135">
        <v>7</v>
      </c>
      <c r="AG95" s="135"/>
      <c r="AH95" s="103">
        <f t="shared" si="20"/>
        <v>7</v>
      </c>
      <c r="AI95" s="103" t="s">
        <v>47</v>
      </c>
      <c r="AJ95" s="103">
        <f t="shared" si="21"/>
        <v>1</v>
      </c>
      <c r="AK95" s="103"/>
      <c r="AL95" s="103" t="b">
        <f t="shared" si="22"/>
        <v>1</v>
      </c>
      <c r="AM95" s="137">
        <v>18</v>
      </c>
      <c r="AN95" s="105">
        <f t="shared" si="18"/>
        <v>1.8462000000000001</v>
      </c>
      <c r="AO95" s="7"/>
      <c r="AP95" s="105" t="str">
        <f t="shared" si="23"/>
        <v/>
      </c>
      <c r="AQ95" s="7"/>
      <c r="AR95" s="105" t="str">
        <f t="shared" si="24"/>
        <v/>
      </c>
      <c r="AS95" s="7"/>
      <c r="AT95" s="105" t="str">
        <f t="shared" si="25"/>
        <v/>
      </c>
      <c r="AU95" s="107">
        <f t="shared" si="29"/>
        <v>48.185889429597808</v>
      </c>
      <c r="AV95" s="107" t="str">
        <f t="shared" si="26"/>
        <v>ok</v>
      </c>
      <c r="AW95" s="107"/>
      <c r="AX95" s="138">
        <v>1</v>
      </c>
      <c r="AY95" s="26">
        <f>'[1]2016_match_seeds'!D92</f>
        <v>1</v>
      </c>
      <c r="AZ95" s="110" t="b">
        <f t="shared" si="27"/>
        <v>1</v>
      </c>
      <c r="BA95" s="111"/>
      <c r="BB95" s="8">
        <f>'[1]2016_match_seeds'!E92</f>
        <v>6</v>
      </c>
      <c r="BC95" s="8">
        <f>'[1]2016_match_seeds'!F92</f>
        <v>0</v>
      </c>
      <c r="BD95" s="3"/>
      <c r="BE95" s="3"/>
      <c r="BF95" s="3"/>
      <c r="BG95" s="23">
        <v>0</v>
      </c>
      <c r="BH95" s="23"/>
      <c r="BI95" s="146"/>
    </row>
    <row r="96" spans="1:66" ht="15" hidden="1" x14ac:dyDescent="0.25">
      <c r="A96" s="131">
        <v>127</v>
      </c>
      <c r="B96" s="131"/>
      <c r="C96" s="3"/>
      <c r="D96" s="84">
        <v>42495</v>
      </c>
      <c r="E96" s="202"/>
      <c r="F96" s="145"/>
      <c r="G96" s="87">
        <f t="shared" si="19"/>
        <v>0</v>
      </c>
      <c r="H96" s="132"/>
      <c r="I96" s="3"/>
      <c r="J96" s="3"/>
      <c r="K96" s="3"/>
      <c r="L96" s="3"/>
      <c r="M96" s="91">
        <f t="shared" si="17"/>
        <v>0</v>
      </c>
      <c r="N96" s="140"/>
      <c r="O96" s="10"/>
      <c r="P96" s="10"/>
      <c r="Q96" s="10"/>
      <c r="R96" s="10"/>
      <c r="S96" s="9"/>
      <c r="T96" s="95" t="str">
        <f t="shared" si="30"/>
        <v>NA</v>
      </c>
      <c r="U96" s="95" t="s">
        <v>58</v>
      </c>
      <c r="V96" s="134"/>
      <c r="W96" s="13"/>
      <c r="X96" s="14"/>
      <c r="Y96" s="14"/>
      <c r="Z96" s="14"/>
      <c r="AA96" s="15"/>
      <c r="AB96" s="16"/>
      <c r="AC96" s="16"/>
      <c r="AD96" s="16"/>
      <c r="AE96" s="16"/>
      <c r="AF96" s="135"/>
      <c r="AG96" s="135"/>
      <c r="AH96" s="103" t="str">
        <f t="shared" si="20"/>
        <v>NA</v>
      </c>
      <c r="AI96" s="103" t="s">
        <v>58</v>
      </c>
      <c r="AJ96" s="103">
        <f t="shared" si="21"/>
        <v>0</v>
      </c>
      <c r="AK96" s="103"/>
      <c r="AL96" s="103" t="b">
        <f t="shared" si="22"/>
        <v>1</v>
      </c>
      <c r="AM96" s="20"/>
      <c r="AN96" s="105" t="str">
        <f t="shared" si="18"/>
        <v/>
      </c>
      <c r="AO96" s="7"/>
      <c r="AP96" s="105" t="str">
        <f t="shared" si="23"/>
        <v/>
      </c>
      <c r="AQ96" s="7"/>
      <c r="AR96" s="105" t="str">
        <f t="shared" si="24"/>
        <v/>
      </c>
      <c r="AS96" s="7"/>
      <c r="AT96" s="105" t="str">
        <f t="shared" si="25"/>
        <v/>
      </c>
      <c r="AU96" s="107" t="str">
        <f t="shared" si="29"/>
        <v>NA</v>
      </c>
      <c r="AV96" s="107" t="s">
        <v>58</v>
      </c>
      <c r="AW96" s="107"/>
      <c r="AX96" s="138"/>
      <c r="AY96" s="26">
        <f>'[1]2016_match_seeds'!D93</f>
        <v>0</v>
      </c>
      <c r="AZ96" s="110" t="b">
        <f t="shared" si="27"/>
        <v>1</v>
      </c>
      <c r="BA96" s="111"/>
      <c r="BB96" s="8">
        <f>'[1]2016_match_seeds'!E93</f>
        <v>0</v>
      </c>
      <c r="BC96" s="8">
        <f>'[1]2016_match_seeds'!F93</f>
        <v>0</v>
      </c>
      <c r="BD96" s="3"/>
      <c r="BE96" s="3"/>
      <c r="BF96" s="3"/>
      <c r="BG96" s="23" t="s">
        <v>58</v>
      </c>
      <c r="BH96" s="23"/>
      <c r="BI96" s="146"/>
    </row>
    <row r="97" spans="1:68" ht="15" hidden="1" x14ac:dyDescent="0.25">
      <c r="A97" s="131">
        <v>128</v>
      </c>
      <c r="B97" s="131"/>
      <c r="C97" s="148"/>
      <c r="D97" s="84">
        <v>42495</v>
      </c>
      <c r="E97" s="216">
        <v>1</v>
      </c>
      <c r="F97" s="19">
        <v>1</v>
      </c>
      <c r="G97" s="87">
        <f t="shared" si="19"/>
        <v>1</v>
      </c>
      <c r="H97" s="132"/>
      <c r="I97" s="3"/>
      <c r="J97" s="3"/>
      <c r="K97" s="3"/>
      <c r="L97" s="3"/>
      <c r="M97" s="91">
        <f t="shared" si="17"/>
        <v>0</v>
      </c>
      <c r="N97" s="140"/>
      <c r="O97" s="10"/>
      <c r="P97" s="10"/>
      <c r="Q97" s="10">
        <v>42512</v>
      </c>
      <c r="R97" s="10"/>
      <c r="S97" s="9">
        <v>42512</v>
      </c>
      <c r="T97" s="95">
        <f t="shared" si="30"/>
        <v>42512</v>
      </c>
      <c r="U97" s="95" t="s">
        <v>47</v>
      </c>
      <c r="V97" s="134"/>
      <c r="W97" s="14"/>
      <c r="X97" s="14"/>
      <c r="Y97" s="14" t="s">
        <v>61</v>
      </c>
      <c r="Z97" s="14" t="s">
        <v>62</v>
      </c>
      <c r="AA97" s="15"/>
      <c r="AB97" s="16"/>
      <c r="AC97" s="16"/>
      <c r="AD97" s="16" t="s">
        <v>48</v>
      </c>
      <c r="AE97" s="16" t="s">
        <v>48</v>
      </c>
      <c r="AF97" s="135">
        <v>4</v>
      </c>
      <c r="AG97" s="135"/>
      <c r="AH97" s="103">
        <f t="shared" si="20"/>
        <v>4</v>
      </c>
      <c r="AI97" s="103" t="s">
        <v>47</v>
      </c>
      <c r="AJ97" s="103">
        <f t="shared" si="21"/>
        <v>1</v>
      </c>
      <c r="AK97" s="142">
        <f>M97</f>
        <v>0</v>
      </c>
      <c r="AL97" s="103" t="b">
        <f t="shared" si="22"/>
        <v>0</v>
      </c>
      <c r="AM97" s="137">
        <v>27</v>
      </c>
      <c r="AN97" s="105">
        <f t="shared" si="18"/>
        <v>2.3592000000000004</v>
      </c>
      <c r="AO97" s="7"/>
      <c r="AP97" s="105" t="str">
        <f t="shared" si="23"/>
        <v/>
      </c>
      <c r="AQ97" s="7"/>
      <c r="AR97" s="105" t="str">
        <f t="shared" si="24"/>
        <v/>
      </c>
      <c r="AS97" s="7"/>
      <c r="AT97" s="105" t="str">
        <f t="shared" si="25"/>
        <v/>
      </c>
      <c r="AU97" s="107">
        <f t="shared" si="29"/>
        <v>118.02748815130315</v>
      </c>
      <c r="AV97" s="107" t="s">
        <v>47</v>
      </c>
      <c r="AW97" s="107"/>
      <c r="AX97" s="138">
        <v>2</v>
      </c>
      <c r="AY97" s="26">
        <f>'[1]2016_match_seeds'!D94</f>
        <v>2</v>
      </c>
      <c r="AZ97" s="110" t="b">
        <f t="shared" si="27"/>
        <v>1</v>
      </c>
      <c r="BA97" s="111"/>
      <c r="BB97" s="8">
        <f>'[1]2016_match_seeds'!E94</f>
        <v>9</v>
      </c>
      <c r="BC97" s="8">
        <f>'[1]2016_match_seeds'!F94</f>
        <v>5</v>
      </c>
      <c r="BD97" s="3"/>
      <c r="BE97" s="3"/>
      <c r="BF97" s="3"/>
      <c r="BG97" s="23">
        <v>0</v>
      </c>
      <c r="BH97" s="23"/>
      <c r="BI97" s="146"/>
    </row>
    <row r="98" spans="1:68" s="161" customFormat="1" ht="15" hidden="1" x14ac:dyDescent="0.25">
      <c r="A98" s="83">
        <v>129</v>
      </c>
      <c r="B98" s="83"/>
      <c r="C98"/>
      <c r="D98" s="84">
        <v>42495</v>
      </c>
      <c r="E98" s="85">
        <v>1</v>
      </c>
      <c r="F98" s="86">
        <v>1</v>
      </c>
      <c r="G98" s="87">
        <f t="shared" si="19"/>
        <v>1</v>
      </c>
      <c r="H98" s="122">
        <v>2</v>
      </c>
      <c r="I98" s="111">
        <v>2</v>
      </c>
      <c r="J98" s="90"/>
      <c r="K98" s="90"/>
      <c r="L98" s="90"/>
      <c r="M98" s="91">
        <f t="shared" si="17"/>
        <v>2</v>
      </c>
      <c r="N98" s="92">
        <v>42502</v>
      </c>
      <c r="O98" s="93">
        <v>42501</v>
      </c>
      <c r="P98" s="93"/>
      <c r="Q98" s="93"/>
      <c r="R98" s="93"/>
      <c r="S98" s="94">
        <v>42501</v>
      </c>
      <c r="T98" s="95">
        <f t="shared" si="30"/>
        <v>42501</v>
      </c>
      <c r="U98" s="95" t="s">
        <v>47</v>
      </c>
      <c r="V98" s="96"/>
      <c r="W98" s="98">
        <v>0</v>
      </c>
      <c r="X98" s="98">
        <v>14</v>
      </c>
      <c r="Y98" s="98">
        <v>15</v>
      </c>
      <c r="Z98" s="98"/>
      <c r="AA98" s="118">
        <v>25</v>
      </c>
      <c r="AB98" s="101">
        <v>16</v>
      </c>
      <c r="AC98" s="101">
        <v>15</v>
      </c>
      <c r="AD98" s="119"/>
      <c r="AE98" s="101"/>
      <c r="AF98" s="102">
        <v>15</v>
      </c>
      <c r="AG98" s="102"/>
      <c r="AH98" s="103">
        <f t="shared" si="20"/>
        <v>15</v>
      </c>
      <c r="AI98" s="103" t="s">
        <v>47</v>
      </c>
      <c r="AJ98" s="103">
        <f t="shared" si="21"/>
        <v>2</v>
      </c>
      <c r="AK98" s="103"/>
      <c r="AL98" s="103" t="b">
        <f t="shared" si="22"/>
        <v>1</v>
      </c>
      <c r="AM98" s="122">
        <v>27</v>
      </c>
      <c r="AN98" s="105">
        <f t="shared" si="18"/>
        <v>2.3592000000000004</v>
      </c>
      <c r="AO98" s="109">
        <v>27</v>
      </c>
      <c r="AP98" s="105">
        <f t="shared" si="23"/>
        <v>2.3592000000000004</v>
      </c>
      <c r="AQ98" s="109"/>
      <c r="AR98" s="105" t="str">
        <f t="shared" si="24"/>
        <v/>
      </c>
      <c r="AS98" s="109"/>
      <c r="AT98" s="105" t="str">
        <f t="shared" si="25"/>
        <v/>
      </c>
      <c r="AU98" s="107">
        <f t="shared" si="29"/>
        <v>236.05497630260629</v>
      </c>
      <c r="AV98" s="107" t="str">
        <f t="shared" si="26"/>
        <v>ok</v>
      </c>
      <c r="AW98" s="107"/>
      <c r="AX98" s="108">
        <v>3</v>
      </c>
      <c r="AY98" s="109">
        <f>'[1]2016_match_seeds'!D95</f>
        <v>4</v>
      </c>
      <c r="AZ98" s="110" t="b">
        <f t="shared" si="27"/>
        <v>0</v>
      </c>
      <c r="BA98" s="130"/>
      <c r="BB98" s="110">
        <f>'[1]2016_match_seeds'!E95</f>
        <v>24</v>
      </c>
      <c r="BC98" s="110">
        <f>'[1]2016_match_seeds'!F95</f>
        <v>13</v>
      </c>
      <c r="BD98" s="111"/>
      <c r="BE98" s="111"/>
      <c r="BF98" s="111"/>
      <c r="BG98" s="112">
        <v>0</v>
      </c>
      <c r="BH98" s="112"/>
      <c r="BI98" s="121" t="s">
        <v>130</v>
      </c>
      <c r="BJ98" s="29"/>
      <c r="BK98" s="29"/>
      <c r="BL98" s="29"/>
      <c r="BM98" s="29"/>
      <c r="BN98" s="29"/>
      <c r="BO98" s="81"/>
      <c r="BP98" s="81"/>
    </row>
    <row r="99" spans="1:68" s="90" customFormat="1" ht="15" hidden="1" x14ac:dyDescent="0.25">
      <c r="A99" s="212">
        <v>130</v>
      </c>
      <c r="B99" s="141"/>
      <c r="C99" s="3"/>
      <c r="D99" s="84">
        <v>42495</v>
      </c>
      <c r="E99" s="19">
        <v>1</v>
      </c>
      <c r="F99" s="3">
        <v>1</v>
      </c>
      <c r="G99" s="87">
        <f t="shared" si="19"/>
        <v>1</v>
      </c>
      <c r="H99" s="132">
        <v>2</v>
      </c>
      <c r="I99" s="3">
        <v>2</v>
      </c>
      <c r="J99" s="3"/>
      <c r="K99" s="3"/>
      <c r="L99" s="3"/>
      <c r="M99" s="91">
        <f t="shared" si="17"/>
        <v>2</v>
      </c>
      <c r="N99" s="133">
        <v>42498</v>
      </c>
      <c r="O99" s="3"/>
      <c r="P99" s="10"/>
      <c r="Q99" s="10"/>
      <c r="R99" s="10"/>
      <c r="S99" s="9">
        <v>42497</v>
      </c>
      <c r="T99" s="95">
        <f t="shared" si="30"/>
        <v>42497</v>
      </c>
      <c r="U99" s="95" t="s">
        <v>47</v>
      </c>
      <c r="V99" s="134"/>
      <c r="W99" s="14">
        <v>6</v>
      </c>
      <c r="X99" s="14">
        <v>9</v>
      </c>
      <c r="Y99" s="13">
        <v>11</v>
      </c>
      <c r="Z99" s="14"/>
      <c r="AA99" s="15" t="s">
        <v>68</v>
      </c>
      <c r="AB99" s="16" t="s">
        <v>89</v>
      </c>
      <c r="AC99" s="16" t="s">
        <v>89</v>
      </c>
      <c r="AD99" s="16"/>
      <c r="AE99" s="16"/>
      <c r="AF99" s="135">
        <v>11</v>
      </c>
      <c r="AG99" s="135"/>
      <c r="AH99" s="103">
        <f t="shared" si="20"/>
        <v>11</v>
      </c>
      <c r="AI99" s="103" t="s">
        <v>47</v>
      </c>
      <c r="AJ99" s="103">
        <f t="shared" si="21"/>
        <v>2</v>
      </c>
      <c r="AK99" s="103"/>
      <c r="AL99" s="103" t="b">
        <f t="shared" si="22"/>
        <v>1</v>
      </c>
      <c r="AM99" s="137">
        <v>23</v>
      </c>
      <c r="AN99" s="105">
        <f t="shared" si="18"/>
        <v>2.1311999999999998</v>
      </c>
      <c r="AO99" s="26">
        <v>23</v>
      </c>
      <c r="AP99" s="105">
        <f t="shared" si="23"/>
        <v>2.1311999999999998</v>
      </c>
      <c r="AQ99" s="26"/>
      <c r="AR99" s="105" t="str">
        <f t="shared" si="24"/>
        <v/>
      </c>
      <c r="AS99" s="26"/>
      <c r="AT99" s="105" t="str">
        <f t="shared" si="25"/>
        <v/>
      </c>
      <c r="AU99" s="107">
        <f t="shared" si="29"/>
        <v>164.09529463951617</v>
      </c>
      <c r="AV99" s="107" t="str">
        <f t="shared" si="26"/>
        <v>ok</v>
      </c>
      <c r="AW99" s="107"/>
      <c r="AX99" s="138">
        <v>4</v>
      </c>
      <c r="AY99" s="26">
        <f>'[1]2016_match_seeds'!D96</f>
        <v>2</v>
      </c>
      <c r="AZ99" s="110" t="b">
        <f t="shared" si="27"/>
        <v>0</v>
      </c>
      <c r="BA99" s="130" t="s">
        <v>131</v>
      </c>
      <c r="BB99" s="22">
        <f>'[1]2016_match_seeds'!E96</f>
        <v>10</v>
      </c>
      <c r="BC99" s="22">
        <f>'[1]2016_match_seeds'!F96</f>
        <v>5</v>
      </c>
      <c r="BD99" s="7"/>
      <c r="BE99" s="7"/>
      <c r="BF99" s="7"/>
      <c r="BG99" s="23">
        <v>0</v>
      </c>
      <c r="BH99" s="23"/>
      <c r="BI99" s="28" t="s">
        <v>132</v>
      </c>
      <c r="BJ99" s="129"/>
      <c r="BK99" s="129"/>
      <c r="BL99" s="129"/>
      <c r="BM99" s="129"/>
      <c r="BN99" s="129"/>
      <c r="BO99" s="129"/>
      <c r="BP99" s="129"/>
    </row>
    <row r="100" spans="1:68" s="90" customFormat="1" ht="15" hidden="1" x14ac:dyDescent="0.25">
      <c r="A100" s="217">
        <v>131</v>
      </c>
      <c r="B100" s="217"/>
      <c r="C100"/>
      <c r="D100" s="84">
        <v>42495</v>
      </c>
      <c r="E100" s="85">
        <v>1</v>
      </c>
      <c r="F100" s="86">
        <v>1</v>
      </c>
      <c r="G100" s="87">
        <f t="shared" si="19"/>
        <v>1</v>
      </c>
      <c r="H100" s="215" t="s">
        <v>133</v>
      </c>
      <c r="I100" s="111">
        <v>2</v>
      </c>
      <c r="M100" s="91">
        <f t="shared" si="17"/>
        <v>2</v>
      </c>
      <c r="N100" s="92">
        <v>42506</v>
      </c>
      <c r="O100" s="93">
        <v>42510</v>
      </c>
      <c r="P100" s="93">
        <v>42510</v>
      </c>
      <c r="Q100" s="93">
        <v>42511</v>
      </c>
      <c r="R100" s="93"/>
      <c r="S100" s="94">
        <v>42511</v>
      </c>
      <c r="T100" s="95">
        <f t="shared" si="30"/>
        <v>42511</v>
      </c>
      <c r="U100" s="95" t="s">
        <v>47</v>
      </c>
      <c r="V100" s="96"/>
      <c r="W100" s="97" t="s">
        <v>61</v>
      </c>
      <c r="X100" s="97" t="s">
        <v>61</v>
      </c>
      <c r="Y100" s="97" t="s">
        <v>61</v>
      </c>
      <c r="Z100" s="97" t="s">
        <v>64</v>
      </c>
      <c r="AA100" s="99" t="s">
        <v>72</v>
      </c>
      <c r="AB100" s="100" t="s">
        <v>49</v>
      </c>
      <c r="AC100" s="100" t="s">
        <v>88</v>
      </c>
      <c r="AD100" s="100" t="s">
        <v>72</v>
      </c>
      <c r="AE100" s="100" t="s">
        <v>88</v>
      </c>
      <c r="AF100" s="114">
        <v>9</v>
      </c>
      <c r="AG100" s="102"/>
      <c r="AH100" s="103">
        <f t="shared" si="20"/>
        <v>9</v>
      </c>
      <c r="AI100" s="103" t="s">
        <v>47</v>
      </c>
      <c r="AJ100" s="103">
        <f t="shared" si="21"/>
        <v>2</v>
      </c>
      <c r="AK100" s="103"/>
      <c r="AL100" s="103" t="b">
        <f t="shared" si="22"/>
        <v>1</v>
      </c>
      <c r="AM100" s="104">
        <v>30</v>
      </c>
      <c r="AN100" s="105">
        <f t="shared" si="18"/>
        <v>2.5302000000000002</v>
      </c>
      <c r="AO100" s="115">
        <v>30</v>
      </c>
      <c r="AP100" s="105">
        <f t="shared" si="23"/>
        <v>2.5302000000000002</v>
      </c>
      <c r="AQ100" s="115"/>
      <c r="AR100" s="105" t="str">
        <f t="shared" si="24"/>
        <v/>
      </c>
      <c r="AS100" s="115"/>
      <c r="AT100" s="105" t="str">
        <f t="shared" si="25"/>
        <v/>
      </c>
      <c r="AU100" s="107">
        <f t="shared" si="29"/>
        <v>301.68299750688072</v>
      </c>
      <c r="AV100" s="107" t="str">
        <f t="shared" si="26"/>
        <v>ok</v>
      </c>
      <c r="AW100" s="107"/>
      <c r="AX100" s="108">
        <v>1</v>
      </c>
      <c r="AY100" s="109">
        <f>'[1]2016_match_seeds'!D97</f>
        <v>1</v>
      </c>
      <c r="AZ100" s="110" t="b">
        <f t="shared" si="27"/>
        <v>1</v>
      </c>
      <c r="BA100" s="111"/>
      <c r="BB100" s="110">
        <f>'[1]2016_match_seeds'!E97</f>
        <v>4</v>
      </c>
      <c r="BC100" s="110">
        <f>'[1]2016_match_seeds'!F97</f>
        <v>2</v>
      </c>
      <c r="BD100" s="111"/>
      <c r="BE100" s="111"/>
      <c r="BF100" s="111"/>
      <c r="BG100" s="112">
        <v>0</v>
      </c>
      <c r="BH100" s="112"/>
      <c r="BI100" s="160" t="s">
        <v>134</v>
      </c>
      <c r="BJ100" s="29"/>
      <c r="BK100" s="29"/>
      <c r="BL100" s="29"/>
      <c r="BM100" s="29"/>
      <c r="BN100" s="29"/>
      <c r="BO100" s="129"/>
      <c r="BP100" s="129"/>
    </row>
    <row r="101" spans="1:68" s="90" customFormat="1" ht="15" hidden="1" x14ac:dyDescent="0.25">
      <c r="A101" s="131">
        <v>132</v>
      </c>
      <c r="B101" s="131"/>
      <c r="C101" s="3"/>
      <c r="D101" s="84">
        <v>42495</v>
      </c>
      <c r="E101" s="23">
        <v>1</v>
      </c>
      <c r="F101" s="145">
        <v>1</v>
      </c>
      <c r="G101" s="87">
        <f t="shared" si="19"/>
        <v>1</v>
      </c>
      <c r="H101" s="155">
        <v>1</v>
      </c>
      <c r="I101" s="3"/>
      <c r="J101" s="3"/>
      <c r="K101" s="3"/>
      <c r="L101" s="3"/>
      <c r="M101" s="91">
        <f t="shared" si="17"/>
        <v>1</v>
      </c>
      <c r="N101" s="133">
        <v>42506</v>
      </c>
      <c r="O101" s="10">
        <v>42510</v>
      </c>
      <c r="P101" s="10">
        <v>42515</v>
      </c>
      <c r="Q101" s="10"/>
      <c r="R101" s="10"/>
      <c r="S101" s="9"/>
      <c r="T101" s="95">
        <f>P101</f>
        <v>42515</v>
      </c>
      <c r="U101" s="95" t="s">
        <v>47</v>
      </c>
      <c r="V101" s="134"/>
      <c r="W101" s="13"/>
      <c r="X101" s="14" t="s">
        <v>61</v>
      </c>
      <c r="Y101" s="14" t="s">
        <v>61</v>
      </c>
      <c r="Z101" s="14"/>
      <c r="AA101" s="15"/>
      <c r="AB101" s="16"/>
      <c r="AC101" s="16"/>
      <c r="AD101" s="16"/>
      <c r="AE101" s="16"/>
      <c r="AF101" s="135"/>
      <c r="AG101" s="135">
        <v>7</v>
      </c>
      <c r="AH101" s="103">
        <f t="shared" si="20"/>
        <v>7</v>
      </c>
      <c r="AI101" s="103" t="s">
        <v>47</v>
      </c>
      <c r="AJ101" s="103">
        <f t="shared" si="21"/>
        <v>1</v>
      </c>
      <c r="AK101" s="103"/>
      <c r="AL101" s="103" t="b">
        <f t="shared" si="22"/>
        <v>1</v>
      </c>
      <c r="AM101" s="137">
        <v>22</v>
      </c>
      <c r="AN101" s="105">
        <f t="shared" si="18"/>
        <v>2.0742000000000003</v>
      </c>
      <c r="AO101" s="7"/>
      <c r="AP101" s="105" t="str">
        <f t="shared" si="23"/>
        <v/>
      </c>
      <c r="AQ101" s="7"/>
      <c r="AR101" s="105" t="str">
        <f t="shared" si="24"/>
        <v/>
      </c>
      <c r="AS101" s="7"/>
      <c r="AT101" s="105" t="str">
        <f t="shared" si="25"/>
        <v/>
      </c>
      <c r="AU101" s="107">
        <f t="shared" si="29"/>
        <v>74.338504856670653</v>
      </c>
      <c r="AV101" s="107" t="str">
        <f t="shared" si="26"/>
        <v>ok</v>
      </c>
      <c r="AW101" s="107"/>
      <c r="AX101" s="138"/>
      <c r="AY101" s="26">
        <f>'[1]2016_match_seeds'!D98</f>
        <v>0</v>
      </c>
      <c r="AZ101" s="110" t="b">
        <f t="shared" si="27"/>
        <v>1</v>
      </c>
      <c r="BA101" s="111"/>
      <c r="BB101" s="8">
        <f>'[1]2016_match_seeds'!E98</f>
        <v>0</v>
      </c>
      <c r="BC101" s="8">
        <f>'[1]2016_match_seeds'!F98</f>
        <v>0</v>
      </c>
      <c r="BD101" s="3"/>
      <c r="BE101" s="3"/>
      <c r="BF101" s="3">
        <v>1</v>
      </c>
      <c r="BG101" s="23">
        <v>1</v>
      </c>
      <c r="BH101" s="23"/>
      <c r="BI101" s="144" t="s">
        <v>135</v>
      </c>
      <c r="BJ101" s="129"/>
      <c r="BK101" s="129"/>
      <c r="BL101" s="129"/>
      <c r="BM101" s="129"/>
      <c r="BN101" s="129"/>
      <c r="BO101" s="129"/>
      <c r="BP101" s="129"/>
    </row>
    <row r="102" spans="1:68" s="90" customFormat="1" ht="15" hidden="1" x14ac:dyDescent="0.25">
      <c r="A102" s="218">
        <v>133</v>
      </c>
      <c r="B102" s="218"/>
      <c r="C102" s="219"/>
      <c r="D102" s="164">
        <v>42495</v>
      </c>
      <c r="E102" s="74">
        <v>1</v>
      </c>
      <c r="F102" s="220">
        <v>1</v>
      </c>
      <c r="G102" s="87">
        <f t="shared" si="19"/>
        <v>1</v>
      </c>
      <c r="H102" s="221">
        <v>2</v>
      </c>
      <c r="I102" s="219"/>
      <c r="J102" s="219"/>
      <c r="K102" s="219"/>
      <c r="L102" s="219"/>
      <c r="M102" s="91">
        <f t="shared" si="17"/>
        <v>2</v>
      </c>
      <c r="N102" s="222">
        <v>42498</v>
      </c>
      <c r="O102" s="223"/>
      <c r="P102" s="223"/>
      <c r="Q102" s="223"/>
      <c r="R102" s="223"/>
      <c r="S102" s="224">
        <v>42501</v>
      </c>
      <c r="T102" s="95">
        <f>IF(ISBLANK(S102),"NA",S102)</f>
        <v>42501</v>
      </c>
      <c r="U102" s="95" t="s">
        <v>47</v>
      </c>
      <c r="V102" s="225"/>
      <c r="W102" s="226"/>
      <c r="X102" s="227" t="s">
        <v>62</v>
      </c>
      <c r="Y102" s="227"/>
      <c r="Z102" s="227"/>
      <c r="AA102" s="228"/>
      <c r="AB102" s="229"/>
      <c r="AC102" s="229" t="s">
        <v>62</v>
      </c>
      <c r="AD102" s="229"/>
      <c r="AE102" s="229"/>
      <c r="AF102" s="230"/>
      <c r="AG102" s="230">
        <v>18</v>
      </c>
      <c r="AH102" s="103">
        <f t="shared" si="20"/>
        <v>18</v>
      </c>
      <c r="AI102" s="103" t="s">
        <v>47</v>
      </c>
      <c r="AJ102" s="103">
        <f t="shared" si="21"/>
        <v>3</v>
      </c>
      <c r="AK102" s="142">
        <f>M102</f>
        <v>2</v>
      </c>
      <c r="AL102" s="103" t="b">
        <f t="shared" si="22"/>
        <v>0</v>
      </c>
      <c r="AM102" s="231">
        <v>25</v>
      </c>
      <c r="AN102" s="105">
        <f t="shared" si="18"/>
        <v>2.2452000000000005</v>
      </c>
      <c r="AO102" s="26">
        <v>25</v>
      </c>
      <c r="AP102" s="105">
        <f t="shared" si="23"/>
        <v>2.2452000000000005</v>
      </c>
      <c r="AQ102" s="26">
        <v>25</v>
      </c>
      <c r="AR102" s="105">
        <f t="shared" si="24"/>
        <v>2.2452000000000005</v>
      </c>
      <c r="AS102" s="26"/>
      <c r="AT102" s="105" t="str">
        <f t="shared" si="25"/>
        <v/>
      </c>
      <c r="AU102" s="107">
        <f t="shared" si="29"/>
        <v>296.93487730829128</v>
      </c>
      <c r="AV102" s="107" t="s">
        <v>47</v>
      </c>
      <c r="AW102" s="143" t="s">
        <v>99</v>
      </c>
      <c r="AX102" s="232"/>
      <c r="AY102" s="233">
        <f>'[1]2016_match_seeds'!D99</f>
        <v>1</v>
      </c>
      <c r="AZ102" s="110" t="b">
        <f t="shared" si="27"/>
        <v>0</v>
      </c>
      <c r="BA102" s="130"/>
      <c r="BB102" s="234">
        <f>'[1]2016_match_seeds'!E99</f>
        <v>3</v>
      </c>
      <c r="BC102" s="234">
        <f>'[1]2016_match_seeds'!F99</f>
        <v>1</v>
      </c>
      <c r="BD102" s="219"/>
      <c r="BE102" s="219"/>
      <c r="BF102" s="219"/>
      <c r="BG102" s="77">
        <f>15/18</f>
        <v>0.83333333333333337</v>
      </c>
      <c r="BH102" s="77"/>
      <c r="BI102" s="235" t="s">
        <v>136</v>
      </c>
      <c r="BJ102" s="81"/>
      <c r="BK102" s="81"/>
      <c r="BL102" s="81"/>
      <c r="BM102" s="81"/>
      <c r="BN102" s="81"/>
      <c r="BO102" s="129"/>
      <c r="BP102" s="129"/>
    </row>
    <row r="103" spans="1:68" s="90" customFormat="1" ht="15" hidden="1" x14ac:dyDescent="0.25">
      <c r="A103" s="131">
        <v>134</v>
      </c>
      <c r="B103" s="131"/>
      <c r="C103" s="3"/>
      <c r="D103" s="84">
        <v>42495</v>
      </c>
      <c r="E103" s="139"/>
      <c r="F103" s="6"/>
      <c r="G103" s="87">
        <f t="shared" si="19"/>
        <v>0</v>
      </c>
      <c r="H103" s="132"/>
      <c r="I103" s="3"/>
      <c r="J103" s="3"/>
      <c r="K103" s="3"/>
      <c r="L103" s="3"/>
      <c r="M103" s="91">
        <f t="shared" si="17"/>
        <v>0</v>
      </c>
      <c r="N103" s="140"/>
      <c r="O103" s="10"/>
      <c r="P103" s="4"/>
      <c r="Q103" s="4"/>
      <c r="R103" s="4"/>
      <c r="S103" s="9"/>
      <c r="T103" s="95" t="str">
        <f>IF(ISBLANK(S103),"NA",S103)</f>
        <v>NA</v>
      </c>
      <c r="U103" s="95" t="s">
        <v>58</v>
      </c>
      <c r="V103" s="134"/>
      <c r="W103" s="13"/>
      <c r="X103" s="14"/>
      <c r="Y103" s="14"/>
      <c r="Z103" s="14"/>
      <c r="AA103" s="15"/>
      <c r="AB103" s="16"/>
      <c r="AC103" s="16"/>
      <c r="AD103" s="16"/>
      <c r="AE103" s="16"/>
      <c r="AF103" s="135"/>
      <c r="AG103" s="135"/>
      <c r="AH103" s="103" t="str">
        <f t="shared" si="20"/>
        <v>NA</v>
      </c>
      <c r="AI103" s="103" t="s">
        <v>58</v>
      </c>
      <c r="AJ103" s="103">
        <f t="shared" si="21"/>
        <v>0</v>
      </c>
      <c r="AK103" s="103"/>
      <c r="AL103" s="103" t="b">
        <f t="shared" si="22"/>
        <v>1</v>
      </c>
      <c r="AM103" s="20"/>
      <c r="AN103" s="105" t="str">
        <f t="shared" si="18"/>
        <v/>
      </c>
      <c r="AO103" s="7"/>
      <c r="AP103" s="105" t="str">
        <f t="shared" si="23"/>
        <v/>
      </c>
      <c r="AQ103" s="7"/>
      <c r="AR103" s="105" t="str">
        <f t="shared" si="24"/>
        <v/>
      </c>
      <c r="AS103" s="7"/>
      <c r="AT103" s="105" t="str">
        <f t="shared" si="25"/>
        <v/>
      </c>
      <c r="AU103" s="107" t="str">
        <f t="shared" si="29"/>
        <v>NA</v>
      </c>
      <c r="AV103" s="107" t="s">
        <v>58</v>
      </c>
      <c r="AW103" s="107"/>
      <c r="AX103" s="138"/>
      <c r="AY103" s="26">
        <f>'[1]2016_match_seeds'!D100</f>
        <v>0</v>
      </c>
      <c r="AZ103" s="110" t="b">
        <f t="shared" si="27"/>
        <v>1</v>
      </c>
      <c r="BA103" s="111"/>
      <c r="BB103" s="8">
        <f>'[1]2016_match_seeds'!E100</f>
        <v>0</v>
      </c>
      <c r="BC103" s="8">
        <f>'[1]2016_match_seeds'!F100</f>
        <v>0</v>
      </c>
      <c r="BD103" s="3"/>
      <c r="BE103" s="3"/>
      <c r="BF103" s="3"/>
      <c r="BG103" s="23" t="s">
        <v>58</v>
      </c>
      <c r="BH103" s="23"/>
      <c r="BI103" s="28" t="s">
        <v>91</v>
      </c>
      <c r="BJ103" s="29"/>
      <c r="BK103" s="29"/>
      <c r="BL103" s="29"/>
      <c r="BM103" s="29"/>
      <c r="BN103" s="29"/>
      <c r="BO103" s="129"/>
      <c r="BP103" s="129"/>
    </row>
    <row r="104" spans="1:68" s="90" customFormat="1" ht="15" hidden="1" x14ac:dyDescent="0.25">
      <c r="A104" s="83">
        <v>135</v>
      </c>
      <c r="B104" s="83"/>
      <c r="C104"/>
      <c r="D104" s="84">
        <v>42495</v>
      </c>
      <c r="E104" s="85">
        <v>1</v>
      </c>
      <c r="F104" s="86">
        <v>1</v>
      </c>
      <c r="G104" s="87">
        <f t="shared" si="19"/>
        <v>1</v>
      </c>
      <c r="H104" s="122">
        <v>1</v>
      </c>
      <c r="I104" s="111">
        <v>1</v>
      </c>
      <c r="M104" s="91">
        <f t="shared" si="17"/>
        <v>1</v>
      </c>
      <c r="N104" s="92">
        <v>42499</v>
      </c>
      <c r="O104" s="93"/>
      <c r="P104" s="93"/>
      <c r="Q104" s="93"/>
      <c r="R104" s="93"/>
      <c r="S104" s="94">
        <v>42499</v>
      </c>
      <c r="T104" s="95">
        <f>IF(ISBLANK(S104),"NA",S104)</f>
        <v>42499</v>
      </c>
      <c r="U104" s="95" t="s">
        <v>47</v>
      </c>
      <c r="V104" s="96"/>
      <c r="W104" s="98">
        <v>3</v>
      </c>
      <c r="X104" s="98">
        <v>12</v>
      </c>
      <c r="Y104" s="98">
        <v>15</v>
      </c>
      <c r="Z104" s="98"/>
      <c r="AA104" s="118">
        <v>13</v>
      </c>
      <c r="AB104" s="101">
        <v>15</v>
      </c>
      <c r="AC104" s="101">
        <v>15</v>
      </c>
      <c r="AD104" s="101"/>
      <c r="AE104" s="101"/>
      <c r="AF104" s="102">
        <v>15</v>
      </c>
      <c r="AG104" s="102"/>
      <c r="AH104" s="103">
        <f t="shared" si="20"/>
        <v>15</v>
      </c>
      <c r="AI104" s="103" t="s">
        <v>47</v>
      </c>
      <c r="AJ104" s="103">
        <f t="shared" si="21"/>
        <v>1</v>
      </c>
      <c r="AK104" s="103"/>
      <c r="AL104" s="103" t="b">
        <f t="shared" si="22"/>
        <v>1</v>
      </c>
      <c r="AM104" s="122">
        <v>29</v>
      </c>
      <c r="AN104" s="105">
        <f t="shared" si="18"/>
        <v>2.4732000000000003</v>
      </c>
      <c r="AO104" s="120"/>
      <c r="AP104" s="105" t="str">
        <f t="shared" si="23"/>
        <v/>
      </c>
      <c r="AQ104" s="120"/>
      <c r="AR104" s="105" t="str">
        <f t="shared" si="24"/>
        <v/>
      </c>
      <c r="AS104" s="120"/>
      <c r="AT104" s="105" t="str">
        <f t="shared" si="25"/>
        <v/>
      </c>
      <c r="AU104" s="107">
        <f t="shared" si="29"/>
        <v>139.31771887975452</v>
      </c>
      <c r="AV104" s="107" t="str">
        <f t="shared" si="26"/>
        <v>ok</v>
      </c>
      <c r="AW104" s="107"/>
      <c r="AX104" s="108"/>
      <c r="AY104" s="109">
        <f>'[1]2016_match_seeds'!D101</f>
        <v>0</v>
      </c>
      <c r="AZ104" s="110" t="b">
        <f t="shared" si="27"/>
        <v>1</v>
      </c>
      <c r="BA104" s="111"/>
      <c r="BB104" s="110">
        <f>'[1]2016_match_seeds'!E101</f>
        <v>0</v>
      </c>
      <c r="BC104" s="110">
        <f>'[1]2016_match_seeds'!F101</f>
        <v>0</v>
      </c>
      <c r="BD104" s="111"/>
      <c r="BE104" s="111"/>
      <c r="BF104" s="111"/>
      <c r="BG104" s="112">
        <v>0</v>
      </c>
      <c r="BH104" s="112"/>
      <c r="BI104" s="121"/>
      <c r="BJ104" s="29"/>
      <c r="BK104" s="29"/>
      <c r="BL104" s="29"/>
      <c r="BM104" s="29"/>
      <c r="BN104" s="29"/>
      <c r="BO104" s="129"/>
      <c r="BP104" s="129"/>
    </row>
    <row r="105" spans="1:68" s="90" customFormat="1" ht="15" hidden="1" x14ac:dyDescent="0.25">
      <c r="A105" s="126">
        <v>136</v>
      </c>
      <c r="B105" s="126"/>
      <c r="D105" s="84">
        <v>42495</v>
      </c>
      <c r="E105" s="110">
        <v>1</v>
      </c>
      <c r="F105" s="111">
        <v>1</v>
      </c>
      <c r="G105" s="87">
        <f t="shared" si="19"/>
        <v>1</v>
      </c>
      <c r="H105" s="104">
        <v>1</v>
      </c>
      <c r="I105" s="111"/>
      <c r="M105" s="91">
        <f t="shared" si="17"/>
        <v>1</v>
      </c>
      <c r="N105" s="92">
        <v>42506</v>
      </c>
      <c r="O105" s="128"/>
      <c r="P105" s="128"/>
      <c r="Q105" s="128"/>
      <c r="R105" s="128"/>
      <c r="S105" s="94"/>
      <c r="T105" s="95">
        <f>N105</f>
        <v>42506</v>
      </c>
      <c r="U105" s="95" t="s">
        <v>47</v>
      </c>
      <c r="V105" s="96"/>
      <c r="W105" s="98"/>
      <c r="X105" s="98"/>
      <c r="Y105" s="98"/>
      <c r="Z105" s="98"/>
      <c r="AA105" s="118"/>
      <c r="AB105" s="101"/>
      <c r="AC105" s="101"/>
      <c r="AD105" s="101"/>
      <c r="AE105" s="101"/>
      <c r="AF105" s="102"/>
      <c r="AG105" s="102"/>
      <c r="AH105" s="103" t="s">
        <v>58</v>
      </c>
      <c r="AI105" s="103" t="s">
        <v>108</v>
      </c>
      <c r="AJ105" s="103">
        <f t="shared" si="21"/>
        <v>0</v>
      </c>
      <c r="AK105" s="103"/>
      <c r="AL105" s="103" t="b">
        <f t="shared" si="22"/>
        <v>0</v>
      </c>
      <c r="AM105" s="88"/>
      <c r="AN105" s="105" t="str">
        <f t="shared" si="18"/>
        <v/>
      </c>
      <c r="AO105" s="120"/>
      <c r="AP105" s="105" t="str">
        <f t="shared" si="23"/>
        <v/>
      </c>
      <c r="AQ105" s="120"/>
      <c r="AR105" s="105" t="str">
        <f t="shared" si="24"/>
        <v/>
      </c>
      <c r="AS105" s="120"/>
      <c r="AT105" s="105" t="str">
        <f t="shared" si="25"/>
        <v/>
      </c>
      <c r="AU105" s="107" t="str">
        <f t="shared" si="29"/>
        <v>NA</v>
      </c>
      <c r="AV105" s="107" t="s">
        <v>108</v>
      </c>
      <c r="AW105" s="107"/>
      <c r="AX105" s="108"/>
      <c r="AY105" s="109">
        <f>'[1]2016_match_seeds'!D102</f>
        <v>0</v>
      </c>
      <c r="AZ105" s="110" t="b">
        <f t="shared" si="27"/>
        <v>1</v>
      </c>
      <c r="BA105" s="111"/>
      <c r="BB105" s="110">
        <f>'[1]2016_match_seeds'!E102</f>
        <v>0</v>
      </c>
      <c r="BC105" s="110">
        <f>'[1]2016_match_seeds'!F102</f>
        <v>0</v>
      </c>
      <c r="BD105" s="111"/>
      <c r="BE105" s="111"/>
      <c r="BF105" s="111"/>
      <c r="BG105" s="112">
        <v>1</v>
      </c>
      <c r="BH105" s="112"/>
      <c r="BI105" s="113" t="s">
        <v>137</v>
      </c>
      <c r="BJ105" s="129"/>
      <c r="BK105" s="129"/>
      <c r="BL105" s="129"/>
      <c r="BM105" s="129"/>
      <c r="BN105" s="129"/>
      <c r="BO105" s="129"/>
      <c r="BP105" s="129"/>
    </row>
    <row r="106" spans="1:68" s="90" customFormat="1" ht="15" hidden="1" x14ac:dyDescent="0.25">
      <c r="A106" s="126">
        <v>137</v>
      </c>
      <c r="B106" s="126"/>
      <c r="D106" s="84">
        <v>42495</v>
      </c>
      <c r="E106" s="197"/>
      <c r="F106" s="111"/>
      <c r="G106" s="87">
        <f t="shared" si="19"/>
        <v>0</v>
      </c>
      <c r="H106" s="88"/>
      <c r="I106" s="111"/>
      <c r="M106" s="91">
        <f t="shared" si="17"/>
        <v>0</v>
      </c>
      <c r="N106" s="117"/>
      <c r="O106" s="128"/>
      <c r="P106" s="128"/>
      <c r="Q106" s="128"/>
      <c r="R106" s="128"/>
      <c r="S106" s="94"/>
      <c r="T106" s="95" t="str">
        <f>IF(ISBLANK(S106),"NA",S106)</f>
        <v>NA</v>
      </c>
      <c r="U106" s="95" t="s">
        <v>58</v>
      </c>
      <c r="V106" s="96"/>
      <c r="W106" s="98"/>
      <c r="X106" s="98"/>
      <c r="Y106" s="98"/>
      <c r="Z106" s="98"/>
      <c r="AA106" s="118"/>
      <c r="AB106" s="101"/>
      <c r="AC106" s="101"/>
      <c r="AD106" s="101"/>
      <c r="AE106" s="101"/>
      <c r="AF106" s="102"/>
      <c r="AG106" s="102"/>
      <c r="AH106" s="103" t="str">
        <f t="shared" si="20"/>
        <v>NA</v>
      </c>
      <c r="AI106" s="103" t="s">
        <v>58</v>
      </c>
      <c r="AJ106" s="103">
        <f t="shared" si="21"/>
        <v>0</v>
      </c>
      <c r="AK106" s="103"/>
      <c r="AL106" s="103" t="b">
        <f t="shared" si="22"/>
        <v>1</v>
      </c>
      <c r="AM106" s="88"/>
      <c r="AN106" s="105" t="str">
        <f t="shared" si="18"/>
        <v/>
      </c>
      <c r="AO106" s="120"/>
      <c r="AP106" s="105" t="str">
        <f t="shared" si="23"/>
        <v/>
      </c>
      <c r="AQ106" s="120"/>
      <c r="AR106" s="105" t="str">
        <f t="shared" si="24"/>
        <v/>
      </c>
      <c r="AS106" s="120"/>
      <c r="AT106" s="105" t="str">
        <f t="shared" si="25"/>
        <v/>
      </c>
      <c r="AU106" s="107" t="str">
        <f t="shared" si="29"/>
        <v>NA</v>
      </c>
      <c r="AV106" s="107" t="s">
        <v>58</v>
      </c>
      <c r="AW106" s="107"/>
      <c r="AX106" s="108"/>
      <c r="AY106" s="109">
        <f>'[1]2016_match_seeds'!D103</f>
        <v>0</v>
      </c>
      <c r="AZ106" s="110" t="b">
        <f t="shared" si="27"/>
        <v>1</v>
      </c>
      <c r="BA106" s="111"/>
      <c r="BB106" s="110">
        <f>'[1]2016_match_seeds'!E103</f>
        <v>0</v>
      </c>
      <c r="BC106" s="110">
        <f>'[1]2016_match_seeds'!F103</f>
        <v>0</v>
      </c>
      <c r="BD106" s="111"/>
      <c r="BE106" s="111"/>
      <c r="BF106" s="111"/>
      <c r="BG106" s="112" t="s">
        <v>58</v>
      </c>
      <c r="BH106" s="112"/>
      <c r="BI106" s="121"/>
      <c r="BJ106" s="129"/>
      <c r="BK106" s="129"/>
      <c r="BL106" s="129"/>
      <c r="BM106" s="129"/>
      <c r="BN106" s="129"/>
      <c r="BO106" s="129"/>
      <c r="BP106" s="129"/>
    </row>
    <row r="107" spans="1:68" s="90" customFormat="1" ht="15.75" hidden="1" thickBot="1" x14ac:dyDescent="0.3">
      <c r="A107" s="131">
        <v>138</v>
      </c>
      <c r="B107" s="131"/>
      <c r="C107" s="3"/>
      <c r="D107" s="84">
        <v>42495</v>
      </c>
      <c r="E107" s="19">
        <v>1</v>
      </c>
      <c r="F107" s="111">
        <v>1</v>
      </c>
      <c r="G107" s="87">
        <f t="shared" si="19"/>
        <v>1</v>
      </c>
      <c r="H107" s="132">
        <v>1</v>
      </c>
      <c r="I107" s="3"/>
      <c r="J107" s="3"/>
      <c r="K107" s="3"/>
      <c r="L107" s="3"/>
      <c r="M107" s="91">
        <f t="shared" si="17"/>
        <v>1</v>
      </c>
      <c r="N107" s="133">
        <v>42506</v>
      </c>
      <c r="O107" s="3"/>
      <c r="P107" s="10"/>
      <c r="Q107" s="10"/>
      <c r="R107" s="10"/>
      <c r="S107" s="9"/>
      <c r="T107" s="95">
        <f>N107</f>
        <v>42506</v>
      </c>
      <c r="U107" s="95" t="s">
        <v>47</v>
      </c>
      <c r="V107" s="134"/>
      <c r="W107" s="14"/>
      <c r="X107" s="14">
        <v>0</v>
      </c>
      <c r="Y107" s="13">
        <v>0</v>
      </c>
      <c r="Z107" s="14"/>
      <c r="AA107" s="15" t="s">
        <v>72</v>
      </c>
      <c r="AB107" s="16"/>
      <c r="AC107" s="16" t="s">
        <v>61</v>
      </c>
      <c r="AD107" s="16" t="s">
        <v>61</v>
      </c>
      <c r="AE107" s="16"/>
      <c r="AF107" s="135">
        <v>0</v>
      </c>
      <c r="AG107" s="135"/>
      <c r="AH107" s="124">
        <v>10</v>
      </c>
      <c r="AI107" s="136" t="s">
        <v>47</v>
      </c>
      <c r="AJ107" s="103">
        <f t="shared" si="21"/>
        <v>1</v>
      </c>
      <c r="AK107" s="103"/>
      <c r="AL107" s="103" t="b">
        <f t="shared" si="22"/>
        <v>1</v>
      </c>
      <c r="AM107" s="137">
        <v>20</v>
      </c>
      <c r="AN107" s="105">
        <f t="shared" si="18"/>
        <v>1.9602000000000002</v>
      </c>
      <c r="AO107" s="7"/>
      <c r="AP107" s="105" t="str">
        <f t="shared" si="23"/>
        <v/>
      </c>
      <c r="AQ107" s="7"/>
      <c r="AR107" s="105" t="str">
        <f t="shared" si="24"/>
        <v/>
      </c>
      <c r="AS107" s="7"/>
      <c r="AT107" s="105" t="str">
        <f t="shared" si="25"/>
        <v/>
      </c>
      <c r="AU107" s="107">
        <f t="shared" si="29"/>
        <v>60.356027361673355</v>
      </c>
      <c r="AV107" s="107" t="str">
        <f t="shared" si="26"/>
        <v>ok</v>
      </c>
      <c r="AW107" s="107"/>
      <c r="AX107" s="138"/>
      <c r="AY107" s="26">
        <f>'[1]2016_match_seeds'!D104</f>
        <v>0</v>
      </c>
      <c r="AZ107" s="110" t="b">
        <f t="shared" si="27"/>
        <v>1</v>
      </c>
      <c r="BA107" s="111"/>
      <c r="BB107" s="22">
        <f>'[1]2016_match_seeds'!E104</f>
        <v>0</v>
      </c>
      <c r="BC107" s="22">
        <f>'[1]2016_match_seeds'!F104</f>
        <v>0</v>
      </c>
      <c r="BD107" s="7"/>
      <c r="BE107" s="7"/>
      <c r="BF107" s="7" t="s">
        <v>52</v>
      </c>
      <c r="BG107" s="23">
        <v>1</v>
      </c>
      <c r="BH107" s="23"/>
      <c r="BI107" s="28" t="s">
        <v>138</v>
      </c>
      <c r="BJ107" s="129"/>
      <c r="BK107" s="129"/>
      <c r="BL107" s="129"/>
      <c r="BM107" s="129"/>
      <c r="BN107" s="129"/>
      <c r="BO107" s="129"/>
      <c r="BP107" s="129"/>
    </row>
    <row r="108" spans="1:68" s="90" customFormat="1" ht="15" hidden="1" x14ac:dyDescent="0.25">
      <c r="A108" s="131">
        <v>211</v>
      </c>
      <c r="B108" s="131"/>
      <c r="C108" s="3"/>
      <c r="D108" s="84">
        <v>42495</v>
      </c>
      <c r="E108" s="19">
        <v>1</v>
      </c>
      <c r="F108" s="111">
        <v>1</v>
      </c>
      <c r="G108" s="87">
        <f t="shared" si="19"/>
        <v>1</v>
      </c>
      <c r="H108" s="20">
        <v>2</v>
      </c>
      <c r="I108" s="3">
        <v>2</v>
      </c>
      <c r="K108" s="3"/>
      <c r="L108" s="3"/>
      <c r="M108" s="91">
        <f t="shared" si="17"/>
        <v>2</v>
      </c>
      <c r="N108" s="133">
        <v>42501</v>
      </c>
      <c r="O108" s="147">
        <v>42504</v>
      </c>
      <c r="P108" s="10"/>
      <c r="Q108" s="10"/>
      <c r="R108" s="10"/>
      <c r="S108" s="9">
        <v>42504</v>
      </c>
      <c r="T108" s="95">
        <f>IF(ISBLANK(S108),"NA",S108)</f>
        <v>42504</v>
      </c>
      <c r="U108" s="95" t="s">
        <v>47</v>
      </c>
      <c r="V108" s="134"/>
      <c r="W108" s="14">
        <v>0</v>
      </c>
      <c r="X108" s="14">
        <v>1</v>
      </c>
      <c r="Y108" s="13">
        <v>4</v>
      </c>
      <c r="Z108" s="14"/>
      <c r="AA108" s="15" t="s">
        <v>72</v>
      </c>
      <c r="AB108" s="16" t="s">
        <v>48</v>
      </c>
      <c r="AC108" s="16" t="s">
        <v>48</v>
      </c>
      <c r="AD108" s="16" t="s">
        <v>48</v>
      </c>
      <c r="AE108" s="16"/>
      <c r="AF108" s="135">
        <v>4</v>
      </c>
      <c r="AG108" s="135"/>
      <c r="AH108" s="103">
        <f t="shared" si="20"/>
        <v>4</v>
      </c>
      <c r="AI108" s="103" t="s">
        <v>47</v>
      </c>
      <c r="AJ108" s="103">
        <v>2</v>
      </c>
      <c r="AK108" s="142">
        <f t="shared" ref="AK108:AK109" si="31">M108</f>
        <v>2</v>
      </c>
      <c r="AL108" s="103" t="b">
        <f t="shared" si="22"/>
        <v>1</v>
      </c>
      <c r="AM108" s="137">
        <v>27</v>
      </c>
      <c r="AN108" s="105">
        <f t="shared" si="18"/>
        <v>2.3592000000000004</v>
      </c>
      <c r="AO108" s="7"/>
      <c r="AP108" s="105" t="str">
        <f t="shared" si="23"/>
        <v/>
      </c>
      <c r="AQ108" s="7"/>
      <c r="AR108" s="105" t="str">
        <f t="shared" si="24"/>
        <v/>
      </c>
      <c r="AS108" s="7"/>
      <c r="AT108" s="105" t="str">
        <f t="shared" si="25"/>
        <v/>
      </c>
      <c r="AU108" s="107">
        <f t="shared" si="29"/>
        <v>236.05497630260629</v>
      </c>
      <c r="AV108" s="107" t="s">
        <v>77</v>
      </c>
      <c r="AW108" s="143" t="s">
        <v>94</v>
      </c>
      <c r="AX108" s="138">
        <v>2</v>
      </c>
      <c r="AY108" s="26">
        <f>'[1]2016_match_seeds'!D105</f>
        <v>2</v>
      </c>
      <c r="AZ108" s="110" t="b">
        <f t="shared" si="27"/>
        <v>1</v>
      </c>
      <c r="BA108" s="111"/>
      <c r="BB108" s="22">
        <f>'[1]2016_match_seeds'!E105</f>
        <v>8</v>
      </c>
      <c r="BC108" s="22">
        <f>'[1]2016_match_seeds'!F105</f>
        <v>4</v>
      </c>
      <c r="BD108" s="7"/>
      <c r="BE108" s="7"/>
      <c r="BF108" s="7"/>
      <c r="BG108" s="23">
        <v>0</v>
      </c>
      <c r="BH108" s="23"/>
      <c r="BI108" s="28"/>
      <c r="BJ108" s="129"/>
      <c r="BK108" s="129"/>
      <c r="BL108" s="129"/>
      <c r="BM108" s="129"/>
      <c r="BN108" s="129"/>
      <c r="BO108" s="129"/>
      <c r="BP108" s="129"/>
    </row>
    <row r="109" spans="1:68" s="90" customFormat="1" ht="15" hidden="1" x14ac:dyDescent="0.25">
      <c r="A109" s="236">
        <v>212</v>
      </c>
      <c r="B109" s="236"/>
      <c r="C109"/>
      <c r="D109" s="84">
        <v>42495</v>
      </c>
      <c r="E109" s="85">
        <v>1</v>
      </c>
      <c r="F109" s="86">
        <v>1</v>
      </c>
      <c r="G109" s="87">
        <f t="shared" si="19"/>
        <v>1</v>
      </c>
      <c r="H109" s="88">
        <v>3</v>
      </c>
      <c r="I109" s="89">
        <v>3</v>
      </c>
      <c r="J109" s="89">
        <v>5</v>
      </c>
      <c r="M109" s="91">
        <f t="shared" si="17"/>
        <v>5</v>
      </c>
      <c r="N109" s="92">
        <v>42500</v>
      </c>
      <c r="O109" s="93"/>
      <c r="P109" s="93"/>
      <c r="Q109" s="93"/>
      <c r="R109" s="93"/>
      <c r="S109" s="94">
        <v>42498</v>
      </c>
      <c r="T109" s="95">
        <f>IF(ISBLANK(S109),"NA",S109)</f>
        <v>42498</v>
      </c>
      <c r="U109" s="95" t="s">
        <v>47</v>
      </c>
      <c r="V109" s="96"/>
      <c r="W109" s="97" t="s">
        <v>62</v>
      </c>
      <c r="X109" s="97" t="s">
        <v>112</v>
      </c>
      <c r="Y109" s="97" t="s">
        <v>139</v>
      </c>
      <c r="Z109" s="97" t="s">
        <v>140</v>
      </c>
      <c r="AA109" s="99" t="s">
        <v>121</v>
      </c>
      <c r="AB109" s="100" t="s">
        <v>139</v>
      </c>
      <c r="AC109" s="100" t="s">
        <v>139</v>
      </c>
      <c r="AD109" s="100" t="s">
        <v>140</v>
      </c>
      <c r="AE109" s="101"/>
      <c r="AF109" s="114">
        <v>38</v>
      </c>
      <c r="AG109" s="102"/>
      <c r="AH109" s="103">
        <f t="shared" si="20"/>
        <v>38</v>
      </c>
      <c r="AI109" s="103" t="s">
        <v>47</v>
      </c>
      <c r="AJ109" s="103">
        <v>5</v>
      </c>
      <c r="AK109" s="142">
        <f t="shared" si="31"/>
        <v>5</v>
      </c>
      <c r="AL109" s="103" t="b">
        <f t="shared" si="22"/>
        <v>1</v>
      </c>
      <c r="AM109" s="104">
        <v>27</v>
      </c>
      <c r="AN109" s="105">
        <f t="shared" si="18"/>
        <v>2.3592000000000004</v>
      </c>
      <c r="AO109" s="115">
        <v>27</v>
      </c>
      <c r="AP109" s="105">
        <f t="shared" si="23"/>
        <v>2.3592000000000004</v>
      </c>
      <c r="AQ109" s="115">
        <v>27</v>
      </c>
      <c r="AR109" s="105">
        <f t="shared" si="24"/>
        <v>2.3592000000000004</v>
      </c>
      <c r="AS109" s="115">
        <v>27</v>
      </c>
      <c r="AT109" s="105">
        <f t="shared" si="25"/>
        <v>2.3592000000000004</v>
      </c>
      <c r="AU109" s="107">
        <f t="shared" si="29"/>
        <v>590.13744075651573</v>
      </c>
      <c r="AV109" s="107" t="s">
        <v>77</v>
      </c>
      <c r="AW109" s="143" t="s">
        <v>94</v>
      </c>
      <c r="AX109" s="108">
        <v>8</v>
      </c>
      <c r="AY109" s="109">
        <f>'[1]2016_match_seeds'!D106</f>
        <v>8</v>
      </c>
      <c r="AZ109" s="110" t="b">
        <f t="shared" si="27"/>
        <v>1</v>
      </c>
      <c r="BA109" s="111"/>
      <c r="BB109" s="110">
        <f>'[1]2016_match_seeds'!E106</f>
        <v>62</v>
      </c>
      <c r="BC109" s="110">
        <f>'[1]2016_match_seeds'!F106</f>
        <v>13</v>
      </c>
      <c r="BD109" s="111"/>
      <c r="BE109" s="111"/>
      <c r="BF109" s="111"/>
      <c r="BG109" s="112">
        <v>0</v>
      </c>
      <c r="BH109" s="112"/>
      <c r="BI109" s="160" t="s">
        <v>141</v>
      </c>
      <c r="BJ109" s="29"/>
      <c r="BK109" s="29"/>
      <c r="BL109" s="29"/>
      <c r="BM109" s="29"/>
      <c r="BN109" s="29"/>
      <c r="BO109" s="129"/>
      <c r="BP109" s="129"/>
    </row>
    <row r="110" spans="1:68" s="90" customFormat="1" ht="15" hidden="1" x14ac:dyDescent="0.25">
      <c r="A110" s="217">
        <v>213</v>
      </c>
      <c r="B110" s="217"/>
      <c r="C110"/>
      <c r="D110" s="84">
        <v>42495</v>
      </c>
      <c r="E110" s="209"/>
      <c r="F110" s="86"/>
      <c r="G110" s="87">
        <f t="shared" si="19"/>
        <v>0</v>
      </c>
      <c r="H110" s="88"/>
      <c r="I110" s="111"/>
      <c r="M110" s="91">
        <f t="shared" si="17"/>
        <v>0</v>
      </c>
      <c r="N110" s="117"/>
      <c r="O110" s="93"/>
      <c r="P110" s="93"/>
      <c r="Q110" s="93"/>
      <c r="R110" s="93"/>
      <c r="S110" s="94"/>
      <c r="T110" s="95" t="str">
        <f>IF(ISBLANK(S110),"NA",S110)</f>
        <v>NA</v>
      </c>
      <c r="U110" s="95" t="s">
        <v>58</v>
      </c>
      <c r="V110" s="96"/>
      <c r="W110" s="98"/>
      <c r="X110" s="98"/>
      <c r="Y110" s="98"/>
      <c r="Z110" s="98"/>
      <c r="AA110" s="118"/>
      <c r="AB110" s="101"/>
      <c r="AC110" s="101"/>
      <c r="AD110" s="101"/>
      <c r="AE110" s="101"/>
      <c r="AF110" s="102"/>
      <c r="AG110" s="102"/>
      <c r="AH110" s="103" t="str">
        <f t="shared" si="20"/>
        <v>NA</v>
      </c>
      <c r="AI110" s="103" t="s">
        <v>58</v>
      </c>
      <c r="AJ110" s="103">
        <f t="shared" si="21"/>
        <v>0</v>
      </c>
      <c r="AK110" s="103"/>
      <c r="AL110" s="103" t="b">
        <f t="shared" si="22"/>
        <v>1</v>
      </c>
      <c r="AM110" s="88"/>
      <c r="AN110" s="105" t="str">
        <f t="shared" si="18"/>
        <v/>
      </c>
      <c r="AO110" s="120"/>
      <c r="AP110" s="105" t="str">
        <f t="shared" si="23"/>
        <v/>
      </c>
      <c r="AQ110" s="120"/>
      <c r="AR110" s="105" t="str">
        <f t="shared" si="24"/>
        <v/>
      </c>
      <c r="AS110" s="120"/>
      <c r="AT110" s="105" t="str">
        <f t="shared" si="25"/>
        <v/>
      </c>
      <c r="AU110" s="107" t="str">
        <f t="shared" si="29"/>
        <v>NA</v>
      </c>
      <c r="AV110" s="107" t="s">
        <v>58</v>
      </c>
      <c r="AW110" s="107"/>
      <c r="AX110" s="108"/>
      <c r="AY110" s="109">
        <f>'[1]2016_match_seeds'!D107</f>
        <v>0</v>
      </c>
      <c r="AZ110" s="110" t="b">
        <f t="shared" si="27"/>
        <v>1</v>
      </c>
      <c r="BA110" s="111"/>
      <c r="BB110" s="110">
        <f>'[1]2016_match_seeds'!E107</f>
        <v>0</v>
      </c>
      <c r="BC110" s="110">
        <f>'[1]2016_match_seeds'!F107</f>
        <v>0</v>
      </c>
      <c r="BD110" s="111"/>
      <c r="BE110" s="111"/>
      <c r="BF110" s="111"/>
      <c r="BG110" s="112" t="s">
        <v>58</v>
      </c>
      <c r="BH110" s="112"/>
      <c r="BI110" s="121"/>
      <c r="BJ110" s="29"/>
      <c r="BK110" s="29"/>
      <c r="BL110" s="29"/>
      <c r="BM110" s="29"/>
      <c r="BN110" s="29"/>
      <c r="BO110" s="129"/>
      <c r="BP110" s="129"/>
    </row>
    <row r="111" spans="1:68" s="90" customFormat="1" ht="15" hidden="1" x14ac:dyDescent="0.25">
      <c r="A111" s="217">
        <v>214</v>
      </c>
      <c r="B111" s="217"/>
      <c r="C111"/>
      <c r="D111" s="84">
        <v>42495</v>
      </c>
      <c r="E111" s="209"/>
      <c r="F111" s="86"/>
      <c r="G111" s="87">
        <f t="shared" si="19"/>
        <v>0</v>
      </c>
      <c r="H111" s="88"/>
      <c r="I111" s="111"/>
      <c r="M111" s="91">
        <f t="shared" si="17"/>
        <v>0</v>
      </c>
      <c r="N111" s="117"/>
      <c r="O111" s="93"/>
      <c r="P111" s="93"/>
      <c r="Q111" s="93"/>
      <c r="R111" s="93"/>
      <c r="S111" s="94"/>
      <c r="T111" s="95" t="str">
        <f>IF(ISBLANK(S111),"NA",S111)</f>
        <v>NA</v>
      </c>
      <c r="U111" s="95" t="s">
        <v>58</v>
      </c>
      <c r="V111" s="96"/>
      <c r="W111" s="98"/>
      <c r="X111" s="98"/>
      <c r="Y111" s="98"/>
      <c r="Z111" s="98"/>
      <c r="AA111" s="118"/>
      <c r="AB111" s="101"/>
      <c r="AC111" s="101"/>
      <c r="AD111" s="101"/>
      <c r="AE111" s="101"/>
      <c r="AF111" s="102"/>
      <c r="AG111" s="102"/>
      <c r="AH111" s="103" t="str">
        <f t="shared" si="20"/>
        <v>NA</v>
      </c>
      <c r="AI111" s="103" t="s">
        <v>58</v>
      </c>
      <c r="AJ111" s="103">
        <f t="shared" si="21"/>
        <v>0</v>
      </c>
      <c r="AK111" s="103"/>
      <c r="AL111" s="103" t="b">
        <f t="shared" si="22"/>
        <v>1</v>
      </c>
      <c r="AM111" s="88"/>
      <c r="AN111" s="105" t="str">
        <f t="shared" si="18"/>
        <v/>
      </c>
      <c r="AO111" s="120"/>
      <c r="AP111" s="105" t="str">
        <f t="shared" si="23"/>
        <v/>
      </c>
      <c r="AQ111" s="120"/>
      <c r="AR111" s="105" t="str">
        <f t="shared" si="24"/>
        <v/>
      </c>
      <c r="AS111" s="120"/>
      <c r="AT111" s="105" t="str">
        <f t="shared" si="25"/>
        <v/>
      </c>
      <c r="AU111" s="107" t="str">
        <f t="shared" si="29"/>
        <v>NA</v>
      </c>
      <c r="AV111" s="107" t="s">
        <v>58</v>
      </c>
      <c r="AW111" s="107"/>
      <c r="AX111" s="108"/>
      <c r="AY111" s="109">
        <f>'[1]2016_match_seeds'!D108</f>
        <v>0</v>
      </c>
      <c r="AZ111" s="110" t="b">
        <f t="shared" si="27"/>
        <v>1</v>
      </c>
      <c r="BA111" s="111"/>
      <c r="BB111" s="110">
        <f>'[1]2016_match_seeds'!E108</f>
        <v>0</v>
      </c>
      <c r="BC111" s="110">
        <f>'[1]2016_match_seeds'!F108</f>
        <v>0</v>
      </c>
      <c r="BD111" s="111"/>
      <c r="BE111" s="111"/>
      <c r="BF111" s="111"/>
      <c r="BG111" s="112" t="s">
        <v>58</v>
      </c>
      <c r="BH111" s="112"/>
      <c r="BI111" s="121"/>
      <c r="BJ111" s="29"/>
      <c r="BK111" s="29"/>
      <c r="BL111" s="29"/>
      <c r="BM111" s="29"/>
      <c r="BN111" s="29"/>
      <c r="BO111" s="129"/>
      <c r="BP111" s="129"/>
    </row>
    <row r="112" spans="1:68" s="90" customFormat="1" ht="15" hidden="1" x14ac:dyDescent="0.25">
      <c r="A112" s="236">
        <v>215</v>
      </c>
      <c r="B112" s="236"/>
      <c r="C112"/>
      <c r="D112" s="84">
        <v>42495</v>
      </c>
      <c r="E112" s="85">
        <v>1</v>
      </c>
      <c r="F112" s="86">
        <v>1</v>
      </c>
      <c r="G112" s="87">
        <f t="shared" si="19"/>
        <v>1</v>
      </c>
      <c r="H112" s="88">
        <v>1</v>
      </c>
      <c r="I112" s="89">
        <v>1</v>
      </c>
      <c r="M112" s="91">
        <f t="shared" si="17"/>
        <v>1</v>
      </c>
      <c r="N112" s="92">
        <v>42500</v>
      </c>
      <c r="O112" s="93"/>
      <c r="P112" s="93"/>
      <c r="Q112" s="93"/>
      <c r="R112" s="93"/>
      <c r="S112" s="94">
        <v>42498</v>
      </c>
      <c r="T112" s="95">
        <f>IF(ISBLANK(S112),"NA",S112)</f>
        <v>42498</v>
      </c>
      <c r="U112" s="95" t="s">
        <v>47</v>
      </c>
      <c r="V112" s="96"/>
      <c r="W112" s="97" t="s">
        <v>63</v>
      </c>
      <c r="X112" s="97" t="s">
        <v>72</v>
      </c>
      <c r="Y112" s="97" t="s">
        <v>53</v>
      </c>
      <c r="Z112" s="97"/>
      <c r="AA112" s="99" t="s">
        <v>64</v>
      </c>
      <c r="AB112" s="100" t="s">
        <v>53</v>
      </c>
      <c r="AC112" s="100" t="s">
        <v>53</v>
      </c>
      <c r="AD112" s="100" t="s">
        <v>53</v>
      </c>
      <c r="AE112" s="101"/>
      <c r="AF112" s="114">
        <v>12</v>
      </c>
      <c r="AG112" s="102"/>
      <c r="AH112" s="103">
        <f t="shared" si="20"/>
        <v>12</v>
      </c>
      <c r="AI112" s="103" t="s">
        <v>47</v>
      </c>
      <c r="AJ112" s="103">
        <f t="shared" si="21"/>
        <v>1</v>
      </c>
      <c r="AK112" s="103"/>
      <c r="AL112" s="103" t="b">
        <f t="shared" si="22"/>
        <v>1</v>
      </c>
      <c r="AM112" s="104">
        <v>24</v>
      </c>
      <c r="AN112" s="105">
        <f t="shared" si="18"/>
        <v>2.1882000000000001</v>
      </c>
      <c r="AO112" s="106"/>
      <c r="AP112" s="105" t="str">
        <f t="shared" si="23"/>
        <v/>
      </c>
      <c r="AQ112" s="106"/>
      <c r="AR112" s="105" t="str">
        <f t="shared" si="24"/>
        <v/>
      </c>
      <c r="AS112" s="106"/>
      <c r="AT112" s="105" t="str">
        <f t="shared" si="25"/>
        <v/>
      </c>
      <c r="AU112" s="107">
        <f t="shared" si="29"/>
        <v>90.255806328967836</v>
      </c>
      <c r="AV112" s="107" t="str">
        <f t="shared" si="26"/>
        <v>ok</v>
      </c>
      <c r="AW112" s="107"/>
      <c r="AX112" s="108">
        <v>4</v>
      </c>
      <c r="AY112" s="109">
        <f>'[1]2016_match_seeds'!D109</f>
        <v>4</v>
      </c>
      <c r="AZ112" s="110" t="b">
        <f t="shared" si="27"/>
        <v>1</v>
      </c>
      <c r="BA112" s="111"/>
      <c r="BB112" s="110">
        <f>'[1]2016_match_seeds'!E109</f>
        <v>23</v>
      </c>
      <c r="BC112" s="110">
        <f>'[1]2016_match_seeds'!F109</f>
        <v>0</v>
      </c>
      <c r="BD112" s="111"/>
      <c r="BE112" s="111"/>
      <c r="BF112" s="111"/>
      <c r="BG112" s="112">
        <v>0</v>
      </c>
      <c r="BH112" s="112"/>
      <c r="BI112" s="121" t="s">
        <v>142</v>
      </c>
      <c r="BJ112" s="29"/>
      <c r="BK112" s="29"/>
      <c r="BL112" s="29"/>
      <c r="BM112" s="29"/>
      <c r="BN112" s="29"/>
      <c r="BO112" s="129"/>
      <c r="BP112" s="129"/>
    </row>
    <row r="113" spans="1:68" s="90" customFormat="1" ht="15" x14ac:dyDescent="0.25">
      <c r="A113" s="83">
        <v>216</v>
      </c>
      <c r="B113" s="83"/>
      <c r="C113"/>
      <c r="D113" s="84">
        <v>42495</v>
      </c>
      <c r="E113" s="85">
        <v>1</v>
      </c>
      <c r="F113" s="86">
        <v>1</v>
      </c>
      <c r="G113" s="87">
        <f t="shared" si="19"/>
        <v>1</v>
      </c>
      <c r="H113" s="88"/>
      <c r="I113" s="89">
        <v>2</v>
      </c>
      <c r="M113" s="91">
        <f t="shared" si="17"/>
        <v>2</v>
      </c>
      <c r="N113" s="117"/>
      <c r="O113" s="237">
        <v>42509</v>
      </c>
      <c r="P113" s="237">
        <v>42515</v>
      </c>
      <c r="Q113" s="93">
        <v>42514</v>
      </c>
      <c r="R113" s="93"/>
      <c r="S113" s="94"/>
      <c r="T113" s="95">
        <f>Q113</f>
        <v>42514</v>
      </c>
      <c r="U113" s="95" t="s">
        <v>47</v>
      </c>
      <c r="V113" s="96"/>
      <c r="W113" s="97" t="s">
        <v>61</v>
      </c>
      <c r="X113" s="97" t="s">
        <v>61</v>
      </c>
      <c r="Y113" s="97" t="s">
        <v>61</v>
      </c>
      <c r="Z113" s="97" t="s">
        <v>61</v>
      </c>
      <c r="AA113" s="118"/>
      <c r="AB113" s="100"/>
      <c r="AC113" s="100"/>
      <c r="AD113" s="100"/>
      <c r="AE113" s="100"/>
      <c r="AF113" s="102"/>
      <c r="AG113" s="102">
        <v>5</v>
      </c>
      <c r="AH113" s="103">
        <f t="shared" si="20"/>
        <v>5</v>
      </c>
      <c r="AI113" s="103" t="s">
        <v>47</v>
      </c>
      <c r="AJ113" s="103">
        <f t="shared" si="21"/>
        <v>2</v>
      </c>
      <c r="AK113" s="103"/>
      <c r="AL113" s="103" t="b">
        <f t="shared" si="22"/>
        <v>1</v>
      </c>
      <c r="AM113" s="104">
        <v>29</v>
      </c>
      <c r="AN113" s="105">
        <f t="shared" si="18"/>
        <v>2.4732000000000003</v>
      </c>
      <c r="AO113" s="115">
        <v>29</v>
      </c>
      <c r="AP113" s="105">
        <f t="shared" si="23"/>
        <v>2.4732000000000003</v>
      </c>
      <c r="AQ113" s="115"/>
      <c r="AR113" s="105" t="str">
        <f t="shared" si="24"/>
        <v/>
      </c>
      <c r="AS113" s="115"/>
      <c r="AT113" s="105" t="str">
        <f t="shared" si="25"/>
        <v/>
      </c>
      <c r="AU113" s="107">
        <f t="shared" si="29"/>
        <v>278.63543775950905</v>
      </c>
      <c r="AV113" s="107" t="str">
        <f t="shared" si="26"/>
        <v>ok</v>
      </c>
      <c r="AW113" s="107"/>
      <c r="AX113" s="108"/>
      <c r="AY113" s="109">
        <f>'[1]2016_match_seeds'!D110</f>
        <v>0</v>
      </c>
      <c r="AZ113" s="110" t="b">
        <f t="shared" si="27"/>
        <v>1</v>
      </c>
      <c r="BA113" s="111"/>
      <c r="BB113" s="110">
        <f>'[1]2016_match_seeds'!E110</f>
        <v>0</v>
      </c>
      <c r="BC113" s="110">
        <f>'[1]2016_match_seeds'!F110</f>
        <v>0</v>
      </c>
      <c r="BD113" s="111"/>
      <c r="BE113" s="111"/>
      <c r="BF113" s="111"/>
      <c r="BG113" s="112">
        <v>0.5</v>
      </c>
      <c r="BH113" s="399">
        <v>1</v>
      </c>
      <c r="BI113" s="160" t="s">
        <v>143</v>
      </c>
      <c r="BJ113" s="29"/>
      <c r="BK113" s="29"/>
      <c r="BL113" s="29"/>
      <c r="BM113" s="29"/>
      <c r="BN113" s="29"/>
      <c r="BO113" s="129"/>
      <c r="BP113" s="129"/>
    </row>
    <row r="114" spans="1:68" s="90" customFormat="1" ht="15" hidden="1" x14ac:dyDescent="0.25">
      <c r="A114" s="131">
        <v>217</v>
      </c>
      <c r="B114" s="131"/>
      <c r="C114" s="3"/>
      <c r="D114" s="84">
        <v>42495</v>
      </c>
      <c r="E114" s="23">
        <v>1</v>
      </c>
      <c r="F114" s="111">
        <v>1</v>
      </c>
      <c r="G114" s="87">
        <f t="shared" si="19"/>
        <v>1</v>
      </c>
      <c r="H114" s="132">
        <v>1</v>
      </c>
      <c r="I114" s="3">
        <v>1</v>
      </c>
      <c r="J114" s="3"/>
      <c r="K114" s="3"/>
      <c r="L114" s="3"/>
      <c r="M114" s="91">
        <f t="shared" si="17"/>
        <v>1</v>
      </c>
      <c r="N114" s="133">
        <v>42507</v>
      </c>
      <c r="O114" s="147">
        <v>42503</v>
      </c>
      <c r="P114" s="10"/>
      <c r="Q114" s="10"/>
      <c r="R114" s="10"/>
      <c r="S114" s="9">
        <v>42502</v>
      </c>
      <c r="T114" s="95">
        <f t="shared" ref="T114:T123" si="32">IF(ISBLANK(S114),"NA",S114)</f>
        <v>42502</v>
      </c>
      <c r="U114" s="95" t="s">
        <v>47</v>
      </c>
      <c r="V114" s="134"/>
      <c r="W114" s="14">
        <v>0</v>
      </c>
      <c r="X114" s="14">
        <v>6</v>
      </c>
      <c r="Y114" s="13">
        <v>11</v>
      </c>
      <c r="Z114" s="14">
        <v>17</v>
      </c>
      <c r="AA114" s="15"/>
      <c r="AB114" s="16" t="s">
        <v>103</v>
      </c>
      <c r="AC114" s="16" t="s">
        <v>54</v>
      </c>
      <c r="AD114" s="16"/>
      <c r="AE114" s="16"/>
      <c r="AF114" s="135">
        <v>17</v>
      </c>
      <c r="AG114" s="135"/>
      <c r="AH114" s="103">
        <f t="shared" si="20"/>
        <v>17</v>
      </c>
      <c r="AI114" s="103" t="s">
        <v>47</v>
      </c>
      <c r="AJ114" s="103">
        <f t="shared" si="21"/>
        <v>1</v>
      </c>
      <c r="AK114" s="103"/>
      <c r="AL114" s="103" t="b">
        <f t="shared" si="22"/>
        <v>1</v>
      </c>
      <c r="AM114" s="137">
        <v>22</v>
      </c>
      <c r="AN114" s="105">
        <f t="shared" si="18"/>
        <v>2.0742000000000003</v>
      </c>
      <c r="AO114" s="7"/>
      <c r="AP114" s="105" t="str">
        <f t="shared" si="23"/>
        <v/>
      </c>
      <c r="AQ114" s="7"/>
      <c r="AR114" s="105" t="str">
        <f t="shared" si="24"/>
        <v/>
      </c>
      <c r="AS114" s="7"/>
      <c r="AT114" s="105" t="str">
        <f t="shared" si="25"/>
        <v/>
      </c>
      <c r="AU114" s="107">
        <f t="shared" si="29"/>
        <v>74.338504856670653</v>
      </c>
      <c r="AV114" s="107" t="str">
        <f t="shared" si="26"/>
        <v>ok</v>
      </c>
      <c r="AW114" s="107"/>
      <c r="AX114" s="138">
        <v>3</v>
      </c>
      <c r="AY114" s="26">
        <f>'[1]2016_match_seeds'!D111</f>
        <v>3</v>
      </c>
      <c r="AZ114" s="110" t="b">
        <f t="shared" si="27"/>
        <v>1</v>
      </c>
      <c r="BA114" s="111"/>
      <c r="BB114" s="22">
        <f>'[1]2016_match_seeds'!E111</f>
        <v>8</v>
      </c>
      <c r="BC114" s="22">
        <f>'[1]2016_match_seeds'!F111</f>
        <v>4</v>
      </c>
      <c r="BD114" s="7"/>
      <c r="BE114" s="7"/>
      <c r="BF114" s="7"/>
      <c r="BG114" s="23">
        <v>0</v>
      </c>
      <c r="BH114" s="23"/>
      <c r="BI114" s="28" t="s">
        <v>144</v>
      </c>
      <c r="BJ114" s="129"/>
      <c r="BK114" s="129"/>
      <c r="BL114" s="129"/>
      <c r="BM114" s="129"/>
      <c r="BN114" s="129"/>
      <c r="BO114" s="129"/>
      <c r="BP114" s="129"/>
    </row>
    <row r="115" spans="1:68" s="90" customFormat="1" ht="15" hidden="1" x14ac:dyDescent="0.25">
      <c r="A115" s="126">
        <v>219</v>
      </c>
      <c r="B115" s="126"/>
      <c r="D115" s="84">
        <v>42495</v>
      </c>
      <c r="E115" s="111"/>
      <c r="F115" s="238"/>
      <c r="G115" s="87">
        <f t="shared" si="19"/>
        <v>0</v>
      </c>
      <c r="H115" s="88"/>
      <c r="I115" s="111"/>
      <c r="M115" s="91">
        <f t="shared" si="17"/>
        <v>0</v>
      </c>
      <c r="N115" s="117"/>
      <c r="O115" s="128"/>
      <c r="P115" s="128"/>
      <c r="Q115" s="128"/>
      <c r="R115" s="128"/>
      <c r="S115" s="94"/>
      <c r="T115" s="95" t="str">
        <f t="shared" si="32"/>
        <v>NA</v>
      </c>
      <c r="U115" s="95" t="s">
        <v>58</v>
      </c>
      <c r="V115" s="96"/>
      <c r="W115" s="98"/>
      <c r="X115" s="98"/>
      <c r="Y115" s="98"/>
      <c r="Z115" s="98"/>
      <c r="AA115" s="118"/>
      <c r="AB115" s="101"/>
      <c r="AC115" s="101"/>
      <c r="AD115" s="101"/>
      <c r="AE115" s="101"/>
      <c r="AF115" s="102"/>
      <c r="AG115" s="102"/>
      <c r="AH115" s="103" t="str">
        <f t="shared" si="20"/>
        <v>NA</v>
      </c>
      <c r="AI115" s="103" t="s">
        <v>58</v>
      </c>
      <c r="AJ115" s="103">
        <f t="shared" si="21"/>
        <v>0</v>
      </c>
      <c r="AK115" s="103"/>
      <c r="AL115" s="103" t="b">
        <f t="shared" si="22"/>
        <v>1</v>
      </c>
      <c r="AM115" s="88"/>
      <c r="AN115" s="105" t="str">
        <f t="shared" si="18"/>
        <v/>
      </c>
      <c r="AO115" s="120"/>
      <c r="AP115" s="105" t="str">
        <f t="shared" si="23"/>
        <v/>
      </c>
      <c r="AQ115" s="120"/>
      <c r="AR115" s="105" t="str">
        <f t="shared" si="24"/>
        <v/>
      </c>
      <c r="AS115" s="120"/>
      <c r="AT115" s="105" t="str">
        <f t="shared" si="25"/>
        <v/>
      </c>
      <c r="AU115" s="107" t="str">
        <f t="shared" si="29"/>
        <v>NA</v>
      </c>
      <c r="AV115" s="107" t="s">
        <v>58</v>
      </c>
      <c r="AW115" s="107"/>
      <c r="AX115" s="108"/>
      <c r="AY115" s="109">
        <f>'[1]2016_match_seeds'!D112</f>
        <v>0</v>
      </c>
      <c r="AZ115" s="110" t="b">
        <f t="shared" si="27"/>
        <v>1</v>
      </c>
      <c r="BA115" s="111"/>
      <c r="BB115" s="110">
        <f>'[1]2016_match_seeds'!E112</f>
        <v>0</v>
      </c>
      <c r="BC115" s="110">
        <f>'[1]2016_match_seeds'!F112</f>
        <v>0</v>
      </c>
      <c r="BD115" s="111"/>
      <c r="BE115" s="111"/>
      <c r="BF115" s="111"/>
      <c r="BG115" s="112" t="s">
        <v>58</v>
      </c>
      <c r="BH115" s="112"/>
      <c r="BI115" s="121"/>
      <c r="BJ115" s="129"/>
      <c r="BK115" s="129"/>
      <c r="BL115" s="129"/>
      <c r="BM115" s="129"/>
      <c r="BN115" s="129"/>
      <c r="BO115" s="129"/>
      <c r="BP115" s="129"/>
    </row>
    <row r="116" spans="1:68" s="90" customFormat="1" ht="15" hidden="1" x14ac:dyDescent="0.25">
      <c r="A116" s="131">
        <v>220</v>
      </c>
      <c r="B116" s="131"/>
      <c r="C116" s="3"/>
      <c r="D116" s="84">
        <v>42495</v>
      </c>
      <c r="E116" s="19">
        <v>1</v>
      </c>
      <c r="F116" s="111">
        <v>1</v>
      </c>
      <c r="G116" s="87">
        <f t="shared" si="19"/>
        <v>1</v>
      </c>
      <c r="H116" s="132">
        <v>2</v>
      </c>
      <c r="I116" s="3">
        <v>1</v>
      </c>
      <c r="J116" s="3"/>
      <c r="K116" s="3"/>
      <c r="L116" s="3"/>
      <c r="M116" s="91">
        <f t="shared" si="17"/>
        <v>2</v>
      </c>
      <c r="N116" s="133">
        <v>42499</v>
      </c>
      <c r="O116" s="3"/>
      <c r="P116" s="10"/>
      <c r="Q116" s="10"/>
      <c r="R116" s="10"/>
      <c r="S116" s="9">
        <v>42498</v>
      </c>
      <c r="T116" s="95">
        <f t="shared" si="32"/>
        <v>42498</v>
      </c>
      <c r="U116" s="95" t="s">
        <v>47</v>
      </c>
      <c r="V116" s="134"/>
      <c r="W116" s="14">
        <v>4</v>
      </c>
      <c r="X116" s="14">
        <v>9</v>
      </c>
      <c r="Y116" s="13">
        <v>9</v>
      </c>
      <c r="Z116" s="14"/>
      <c r="AA116" s="15" t="s">
        <v>53</v>
      </c>
      <c r="AB116" s="16" t="s">
        <v>93</v>
      </c>
      <c r="AC116" s="16" t="s">
        <v>88</v>
      </c>
      <c r="AD116" s="16"/>
      <c r="AE116" s="16"/>
      <c r="AF116" s="135">
        <v>9</v>
      </c>
      <c r="AG116" s="135"/>
      <c r="AH116" s="103">
        <f t="shared" si="20"/>
        <v>9</v>
      </c>
      <c r="AI116" s="103" t="s">
        <v>47</v>
      </c>
      <c r="AJ116" s="103">
        <f t="shared" si="21"/>
        <v>1</v>
      </c>
      <c r="AK116" s="142">
        <f>M116</f>
        <v>2</v>
      </c>
      <c r="AL116" s="103" t="b">
        <f t="shared" si="22"/>
        <v>0</v>
      </c>
      <c r="AM116" s="137">
        <v>21</v>
      </c>
      <c r="AN116" s="105">
        <f t="shared" si="18"/>
        <v>2.0171999999999999</v>
      </c>
      <c r="AO116" s="7"/>
      <c r="AP116" s="105" t="str">
        <f t="shared" si="23"/>
        <v/>
      </c>
      <c r="AQ116" s="7"/>
      <c r="AR116" s="105" t="str">
        <f t="shared" si="24"/>
        <v/>
      </c>
      <c r="AS116" s="7"/>
      <c r="AT116" s="105" t="str">
        <f t="shared" si="25"/>
        <v/>
      </c>
      <c r="AU116" s="107">
        <f t="shared" si="29"/>
        <v>67.113068387908129</v>
      </c>
      <c r="AV116" s="107" t="s">
        <v>47</v>
      </c>
      <c r="AW116" s="143"/>
      <c r="AX116" s="138">
        <v>3</v>
      </c>
      <c r="AY116" s="26">
        <f>'[1]2016_match_seeds'!D113</f>
        <v>3</v>
      </c>
      <c r="AZ116" s="110" t="b">
        <f t="shared" si="27"/>
        <v>1</v>
      </c>
      <c r="BA116" s="130" t="s">
        <v>145</v>
      </c>
      <c r="BB116" s="22">
        <f>'[1]2016_match_seeds'!E113</f>
        <v>19</v>
      </c>
      <c r="BC116" s="22">
        <f>'[1]2016_match_seeds'!F113</f>
        <v>7</v>
      </c>
      <c r="BD116" s="7"/>
      <c r="BE116" s="7"/>
      <c r="BF116" s="7"/>
      <c r="BG116" s="23">
        <v>0</v>
      </c>
      <c r="BH116" s="23"/>
      <c r="BI116" s="28" t="s">
        <v>146</v>
      </c>
      <c r="BJ116" s="129"/>
      <c r="BK116" s="129"/>
      <c r="BL116" s="129"/>
      <c r="BM116" s="129"/>
      <c r="BN116" s="129"/>
      <c r="BO116" s="129"/>
      <c r="BP116" s="129"/>
    </row>
    <row r="117" spans="1:68" s="90" customFormat="1" ht="15" hidden="1" x14ac:dyDescent="0.25">
      <c r="A117" s="141">
        <v>221</v>
      </c>
      <c r="B117" s="141"/>
      <c r="C117" s="3"/>
      <c r="D117" s="84">
        <v>42495</v>
      </c>
      <c r="E117" s="23">
        <v>1</v>
      </c>
      <c r="F117" s="111">
        <v>1</v>
      </c>
      <c r="G117" s="87">
        <f t="shared" si="19"/>
        <v>1</v>
      </c>
      <c r="H117" s="20">
        <v>3</v>
      </c>
      <c r="I117" s="3">
        <v>3</v>
      </c>
      <c r="J117" s="3"/>
      <c r="K117" s="3"/>
      <c r="L117" s="3"/>
      <c r="M117" s="91">
        <f t="shared" si="17"/>
        <v>3</v>
      </c>
      <c r="N117" s="133">
        <v>42499</v>
      </c>
      <c r="O117" s="3"/>
      <c r="P117" s="10"/>
      <c r="Q117" s="10"/>
      <c r="R117" s="10"/>
      <c r="S117" s="9">
        <v>42497</v>
      </c>
      <c r="T117" s="95">
        <f t="shared" si="32"/>
        <v>42497</v>
      </c>
      <c r="U117" s="95" t="s">
        <v>47</v>
      </c>
      <c r="V117" s="134"/>
      <c r="W117" s="14">
        <v>12</v>
      </c>
      <c r="X117" s="14">
        <v>39</v>
      </c>
      <c r="Y117" s="13">
        <v>46</v>
      </c>
      <c r="Z117" s="14">
        <v>54</v>
      </c>
      <c r="AA117" s="15" t="s">
        <v>67</v>
      </c>
      <c r="AB117" s="16" t="s">
        <v>147</v>
      </c>
      <c r="AC117" s="16" t="s">
        <v>148</v>
      </c>
      <c r="AD117" s="16" t="s">
        <v>149</v>
      </c>
      <c r="AE117" s="16" t="s">
        <v>149</v>
      </c>
      <c r="AF117" s="135">
        <v>55</v>
      </c>
      <c r="AG117" s="135"/>
      <c r="AH117" s="103">
        <f t="shared" si="20"/>
        <v>55</v>
      </c>
      <c r="AI117" s="103" t="s">
        <v>47</v>
      </c>
      <c r="AJ117" s="103">
        <f t="shared" si="21"/>
        <v>3</v>
      </c>
      <c r="AK117" s="103"/>
      <c r="AL117" s="103" t="b">
        <f t="shared" si="22"/>
        <v>1</v>
      </c>
      <c r="AM117" s="137">
        <v>25</v>
      </c>
      <c r="AN117" s="105">
        <f t="shared" si="18"/>
        <v>2.2452000000000005</v>
      </c>
      <c r="AO117" s="26">
        <v>25</v>
      </c>
      <c r="AP117" s="105">
        <f t="shared" si="23"/>
        <v>2.2452000000000005</v>
      </c>
      <c r="AQ117" s="26">
        <v>25</v>
      </c>
      <c r="AR117" s="105">
        <f t="shared" si="24"/>
        <v>2.2452000000000005</v>
      </c>
      <c r="AS117" s="26"/>
      <c r="AT117" s="105" t="str">
        <f t="shared" si="25"/>
        <v/>
      </c>
      <c r="AU117" s="107">
        <f t="shared" si="29"/>
        <v>296.93487730829128</v>
      </c>
      <c r="AV117" s="107" t="str">
        <f t="shared" si="26"/>
        <v>ok</v>
      </c>
      <c r="AW117" s="107"/>
      <c r="AX117" s="138">
        <v>7</v>
      </c>
      <c r="AY117" s="26">
        <f>'[1]2016_match_seeds'!D114</f>
        <v>7</v>
      </c>
      <c r="AZ117" s="110" t="b">
        <f t="shared" si="27"/>
        <v>1</v>
      </c>
      <c r="BA117" s="111"/>
      <c r="BB117" s="22">
        <f>'[1]2016_match_seeds'!E114</f>
        <v>32</v>
      </c>
      <c r="BC117" s="22">
        <f>'[1]2016_match_seeds'!F114</f>
        <v>3</v>
      </c>
      <c r="BD117" s="7"/>
      <c r="BE117" s="7"/>
      <c r="BF117" s="7"/>
      <c r="BG117" s="23">
        <v>0</v>
      </c>
      <c r="BH117" s="23"/>
      <c r="BI117" s="146" t="s">
        <v>87</v>
      </c>
      <c r="BJ117" s="129"/>
      <c r="BK117" s="129"/>
      <c r="BL117" s="129"/>
      <c r="BM117" s="129"/>
      <c r="BN117" s="129"/>
      <c r="BO117" s="129"/>
      <c r="BP117" s="129"/>
    </row>
    <row r="118" spans="1:68" s="90" customFormat="1" ht="15" x14ac:dyDescent="0.25">
      <c r="A118" s="141">
        <v>222</v>
      </c>
      <c r="B118" s="141"/>
      <c r="C118" s="3"/>
      <c r="D118" s="84">
        <v>42495</v>
      </c>
      <c r="E118" s="19">
        <v>1</v>
      </c>
      <c r="F118" s="111">
        <v>1</v>
      </c>
      <c r="G118" s="87">
        <f t="shared" si="19"/>
        <v>1</v>
      </c>
      <c r="H118" s="20">
        <v>1</v>
      </c>
      <c r="I118" s="3">
        <v>1</v>
      </c>
      <c r="J118" s="3"/>
      <c r="K118" s="3">
        <v>2</v>
      </c>
      <c r="L118" s="3"/>
      <c r="M118" s="91">
        <f t="shared" si="17"/>
        <v>2</v>
      </c>
      <c r="N118" s="140"/>
      <c r="O118" s="147">
        <v>42509</v>
      </c>
      <c r="P118" s="10">
        <v>42509</v>
      </c>
      <c r="Q118" s="10">
        <v>42511</v>
      </c>
      <c r="R118" s="10"/>
      <c r="S118" s="9">
        <v>42511</v>
      </c>
      <c r="T118" s="95">
        <f t="shared" si="32"/>
        <v>42511</v>
      </c>
      <c r="U118" s="95" t="s">
        <v>47</v>
      </c>
      <c r="V118" s="134"/>
      <c r="W118" s="14">
        <v>0</v>
      </c>
      <c r="X118" s="14">
        <v>0</v>
      </c>
      <c r="Y118" s="13">
        <v>0</v>
      </c>
      <c r="Z118" s="14">
        <v>4</v>
      </c>
      <c r="AA118" s="15"/>
      <c r="AB118" s="16"/>
      <c r="AC118" s="16" t="s">
        <v>70</v>
      </c>
      <c r="AD118" s="16" t="s">
        <v>48</v>
      </c>
      <c r="AE118" s="16"/>
      <c r="AF118" s="135">
        <v>4</v>
      </c>
      <c r="AG118" s="135"/>
      <c r="AH118" s="103">
        <f t="shared" si="20"/>
        <v>4</v>
      </c>
      <c r="AI118" s="103" t="s">
        <v>47</v>
      </c>
      <c r="AJ118" s="103">
        <f t="shared" si="21"/>
        <v>1</v>
      </c>
      <c r="AK118" s="142">
        <f>M118</f>
        <v>2</v>
      </c>
      <c r="AL118" s="103" t="b">
        <f t="shared" si="22"/>
        <v>0</v>
      </c>
      <c r="AM118" s="137">
        <v>24</v>
      </c>
      <c r="AN118" s="105">
        <f t="shared" si="18"/>
        <v>2.1882000000000001</v>
      </c>
      <c r="AO118" s="7"/>
      <c r="AP118" s="105" t="str">
        <f t="shared" si="23"/>
        <v/>
      </c>
      <c r="AQ118" s="7"/>
      <c r="AR118" s="105" t="str">
        <f t="shared" si="24"/>
        <v/>
      </c>
      <c r="AS118" s="7"/>
      <c r="AT118" s="105" t="str">
        <f t="shared" si="25"/>
        <v/>
      </c>
      <c r="AU118" s="107">
        <f t="shared" si="29"/>
        <v>90.255806328967836</v>
      </c>
      <c r="AV118" s="107" t="s">
        <v>47</v>
      </c>
      <c r="AW118" s="143"/>
      <c r="AX118" s="138">
        <v>6</v>
      </c>
      <c r="AY118" s="26">
        <f>'[1]2016_match_seeds'!D115</f>
        <v>6</v>
      </c>
      <c r="AZ118" s="110" t="b">
        <f t="shared" si="27"/>
        <v>1</v>
      </c>
      <c r="BA118" s="111"/>
      <c r="BB118" s="22">
        <f>'[1]2016_match_seeds'!E115</f>
        <v>18</v>
      </c>
      <c r="BC118" s="22">
        <f>'[1]2016_match_seeds'!F115</f>
        <v>11</v>
      </c>
      <c r="BD118" s="7"/>
      <c r="BE118" s="7"/>
      <c r="BF118" s="7"/>
      <c r="BG118" s="23">
        <v>0.5</v>
      </c>
      <c r="BH118" s="396">
        <v>0</v>
      </c>
      <c r="BI118" s="146" t="s">
        <v>150</v>
      </c>
      <c r="BJ118" s="129"/>
      <c r="BK118" s="129"/>
      <c r="BL118" s="129"/>
      <c r="BM118" s="129"/>
      <c r="BN118" s="129"/>
      <c r="BO118" s="129"/>
      <c r="BP118" s="129"/>
    </row>
    <row r="119" spans="1:68" s="90" customFormat="1" ht="15" hidden="1" x14ac:dyDescent="0.25">
      <c r="A119" s="126">
        <v>223</v>
      </c>
      <c r="B119" s="126"/>
      <c r="D119" s="84">
        <v>42495</v>
      </c>
      <c r="E119" s="110">
        <v>1</v>
      </c>
      <c r="F119" s="111">
        <v>1</v>
      </c>
      <c r="G119" s="87">
        <f t="shared" si="19"/>
        <v>1</v>
      </c>
      <c r="H119" s="104">
        <v>1</v>
      </c>
      <c r="I119" s="111">
        <v>1</v>
      </c>
      <c r="M119" s="91">
        <f t="shared" si="17"/>
        <v>1</v>
      </c>
      <c r="N119" s="92">
        <v>42504</v>
      </c>
      <c r="O119" s="128">
        <v>42501</v>
      </c>
      <c r="P119" s="128"/>
      <c r="Q119" s="128"/>
      <c r="R119" s="128"/>
      <c r="S119" s="94">
        <v>42501</v>
      </c>
      <c r="T119" s="95">
        <f t="shared" si="32"/>
        <v>42501</v>
      </c>
      <c r="U119" s="95" t="s">
        <v>47</v>
      </c>
      <c r="V119" s="96"/>
      <c r="W119" s="98">
        <v>0</v>
      </c>
      <c r="X119" s="98">
        <v>5</v>
      </c>
      <c r="Y119" s="98">
        <v>10</v>
      </c>
      <c r="Z119" s="98"/>
      <c r="AA119" s="118">
        <v>12</v>
      </c>
      <c r="AB119" s="101">
        <v>10</v>
      </c>
      <c r="AC119" s="101">
        <v>10</v>
      </c>
      <c r="AD119" s="101"/>
      <c r="AE119" s="101"/>
      <c r="AF119" s="114">
        <v>10</v>
      </c>
      <c r="AG119" s="102"/>
      <c r="AH119" s="103">
        <f t="shared" si="20"/>
        <v>10</v>
      </c>
      <c r="AI119" s="103" t="s">
        <v>47</v>
      </c>
      <c r="AJ119" s="103">
        <f t="shared" si="21"/>
        <v>1</v>
      </c>
      <c r="AK119" s="103"/>
      <c r="AL119" s="103" t="b">
        <f t="shared" si="22"/>
        <v>1</v>
      </c>
      <c r="AM119" s="104">
        <v>21</v>
      </c>
      <c r="AN119" s="105">
        <f t="shared" si="18"/>
        <v>2.0171999999999999</v>
      </c>
      <c r="AO119" s="120"/>
      <c r="AP119" s="105" t="str">
        <f t="shared" si="23"/>
        <v/>
      </c>
      <c r="AQ119" s="120"/>
      <c r="AR119" s="105" t="str">
        <f t="shared" si="24"/>
        <v/>
      </c>
      <c r="AS119" s="120"/>
      <c r="AT119" s="105" t="str">
        <f t="shared" si="25"/>
        <v/>
      </c>
      <c r="AU119" s="107">
        <f t="shared" si="29"/>
        <v>67.113068387908129</v>
      </c>
      <c r="AV119" s="107" t="str">
        <f t="shared" si="26"/>
        <v>ok</v>
      </c>
      <c r="AW119" s="107"/>
      <c r="AX119" s="108"/>
      <c r="AY119" s="109">
        <f>'[1]2016_match_seeds'!D116</f>
        <v>0</v>
      </c>
      <c r="AZ119" s="110" t="b">
        <f t="shared" si="27"/>
        <v>1</v>
      </c>
      <c r="BA119" s="111"/>
      <c r="BB119" s="110">
        <f>'[1]2016_match_seeds'!E116</f>
        <v>0</v>
      </c>
      <c r="BC119" s="110">
        <f>'[1]2016_match_seeds'!F116</f>
        <v>0</v>
      </c>
      <c r="BD119" s="111"/>
      <c r="BE119" s="111"/>
      <c r="BF119" s="111"/>
      <c r="BG119" s="112">
        <v>0</v>
      </c>
      <c r="BH119" s="112"/>
      <c r="BI119" s="121"/>
      <c r="BJ119" s="129"/>
      <c r="BK119" s="129"/>
      <c r="BL119" s="129"/>
      <c r="BM119" s="129"/>
      <c r="BN119" s="129"/>
      <c r="BO119" s="129"/>
      <c r="BP119" s="129"/>
    </row>
    <row r="120" spans="1:68" s="90" customFormat="1" ht="15" hidden="1" x14ac:dyDescent="0.25">
      <c r="A120" s="83">
        <v>224</v>
      </c>
      <c r="B120" s="83"/>
      <c r="C120"/>
      <c r="D120" s="84">
        <v>42495</v>
      </c>
      <c r="E120" s="209"/>
      <c r="F120" s="86"/>
      <c r="G120" s="87">
        <f t="shared" si="19"/>
        <v>0</v>
      </c>
      <c r="H120" s="88"/>
      <c r="I120" s="111"/>
      <c r="M120" s="91">
        <f t="shared" si="17"/>
        <v>0</v>
      </c>
      <c r="N120" s="117"/>
      <c r="O120" s="93"/>
      <c r="P120" s="93"/>
      <c r="Q120" s="93"/>
      <c r="R120" s="93"/>
      <c r="S120" s="94"/>
      <c r="T120" s="95" t="str">
        <f t="shared" si="32"/>
        <v>NA</v>
      </c>
      <c r="U120" s="95" t="s">
        <v>58</v>
      </c>
      <c r="V120" s="96"/>
      <c r="W120" s="98"/>
      <c r="X120" s="98"/>
      <c r="Y120" s="98"/>
      <c r="Z120" s="98"/>
      <c r="AA120" s="118"/>
      <c r="AB120" s="101"/>
      <c r="AC120" s="101"/>
      <c r="AD120" s="101"/>
      <c r="AE120" s="101"/>
      <c r="AF120" s="102"/>
      <c r="AG120" s="102"/>
      <c r="AH120" s="103" t="str">
        <f t="shared" si="20"/>
        <v>NA</v>
      </c>
      <c r="AI120" s="103" t="s">
        <v>58</v>
      </c>
      <c r="AJ120" s="103">
        <f t="shared" si="21"/>
        <v>0</v>
      </c>
      <c r="AK120" s="103"/>
      <c r="AL120" s="103" t="b">
        <f t="shared" si="22"/>
        <v>1</v>
      </c>
      <c r="AM120" s="88"/>
      <c r="AN120" s="105" t="str">
        <f t="shared" si="18"/>
        <v/>
      </c>
      <c r="AO120" s="120"/>
      <c r="AP120" s="105" t="str">
        <f t="shared" si="23"/>
        <v/>
      </c>
      <c r="AQ120" s="120"/>
      <c r="AR120" s="105" t="str">
        <f t="shared" si="24"/>
        <v/>
      </c>
      <c r="AS120" s="120"/>
      <c r="AT120" s="105" t="str">
        <f t="shared" si="25"/>
        <v/>
      </c>
      <c r="AU120" s="107" t="str">
        <f t="shared" si="29"/>
        <v>NA</v>
      </c>
      <c r="AV120" s="107" t="s">
        <v>58</v>
      </c>
      <c r="AW120" s="107"/>
      <c r="AX120" s="108"/>
      <c r="AY120" s="109">
        <f>'[1]2016_match_seeds'!D117</f>
        <v>0</v>
      </c>
      <c r="AZ120" s="110" t="b">
        <f t="shared" si="27"/>
        <v>1</v>
      </c>
      <c r="BA120" s="111"/>
      <c r="BB120" s="110">
        <f>'[1]2016_match_seeds'!E117</f>
        <v>0</v>
      </c>
      <c r="BC120" s="110">
        <f>'[1]2016_match_seeds'!F117</f>
        <v>0</v>
      </c>
      <c r="BD120" s="111"/>
      <c r="BE120" s="111"/>
      <c r="BF120" s="111"/>
      <c r="BG120" s="112" t="s">
        <v>58</v>
      </c>
      <c r="BH120" s="112"/>
      <c r="BI120" s="121"/>
      <c r="BJ120" s="29"/>
      <c r="BK120" s="29"/>
      <c r="BL120" s="29"/>
      <c r="BM120" s="29"/>
      <c r="BN120" s="29"/>
      <c r="BO120" s="129"/>
      <c r="BP120" s="129"/>
    </row>
    <row r="121" spans="1:68" s="90" customFormat="1" ht="15" hidden="1" x14ac:dyDescent="0.25">
      <c r="A121" s="131">
        <v>225</v>
      </c>
      <c r="B121" s="131"/>
      <c r="C121" s="3"/>
      <c r="D121" s="84">
        <v>42495</v>
      </c>
      <c r="E121" s="19">
        <v>1</v>
      </c>
      <c r="F121" s="6">
        <v>1</v>
      </c>
      <c r="G121" s="87">
        <f t="shared" si="19"/>
        <v>1</v>
      </c>
      <c r="H121" s="155">
        <v>1</v>
      </c>
      <c r="I121" s="3"/>
      <c r="J121" s="3"/>
      <c r="K121" s="3"/>
      <c r="L121" s="3"/>
      <c r="M121" s="91">
        <f t="shared" si="17"/>
        <v>1</v>
      </c>
      <c r="N121" s="133">
        <v>42506</v>
      </c>
      <c r="O121" s="10">
        <v>42504</v>
      </c>
      <c r="P121" s="4">
        <v>42508</v>
      </c>
      <c r="Q121" s="4"/>
      <c r="R121" s="4"/>
      <c r="S121" s="9">
        <v>42507</v>
      </c>
      <c r="T121" s="95">
        <f t="shared" si="32"/>
        <v>42507</v>
      </c>
      <c r="U121" s="95" t="s">
        <v>47</v>
      </c>
      <c r="V121" s="134"/>
      <c r="W121" s="13" t="s">
        <v>61</v>
      </c>
      <c r="X121" s="14" t="s">
        <v>61</v>
      </c>
      <c r="Y121" s="14" t="s">
        <v>62</v>
      </c>
      <c r="Z121" s="14" t="s">
        <v>48</v>
      </c>
      <c r="AA121" s="15"/>
      <c r="AB121" s="16" t="s">
        <v>48</v>
      </c>
      <c r="AC121" s="16" t="s">
        <v>48</v>
      </c>
      <c r="AD121" s="16" t="s">
        <v>48</v>
      </c>
      <c r="AE121" s="16"/>
      <c r="AF121" s="135">
        <v>4</v>
      </c>
      <c r="AG121" s="135"/>
      <c r="AH121" s="103">
        <f t="shared" si="20"/>
        <v>4</v>
      </c>
      <c r="AI121" s="103" t="s">
        <v>47</v>
      </c>
      <c r="AJ121" s="103">
        <f t="shared" si="21"/>
        <v>1</v>
      </c>
      <c r="AK121" s="103"/>
      <c r="AL121" s="103" t="b">
        <f t="shared" si="22"/>
        <v>1</v>
      </c>
      <c r="AM121" s="137">
        <v>24</v>
      </c>
      <c r="AN121" s="105">
        <f t="shared" si="18"/>
        <v>2.1882000000000001</v>
      </c>
      <c r="AO121" s="7"/>
      <c r="AP121" s="105" t="str">
        <f t="shared" si="23"/>
        <v/>
      </c>
      <c r="AQ121" s="7"/>
      <c r="AR121" s="105" t="str">
        <f t="shared" si="24"/>
        <v/>
      </c>
      <c r="AS121" s="7"/>
      <c r="AT121" s="105" t="str">
        <f t="shared" si="25"/>
        <v/>
      </c>
      <c r="AU121" s="107">
        <f t="shared" si="29"/>
        <v>90.255806328967836</v>
      </c>
      <c r="AV121" s="107" t="str">
        <f t="shared" si="26"/>
        <v>ok</v>
      </c>
      <c r="AW121" s="107"/>
      <c r="AX121" s="138"/>
      <c r="AY121" s="26">
        <f>'[1]2016_match_seeds'!D118</f>
        <v>0</v>
      </c>
      <c r="AZ121" s="110" t="b">
        <f t="shared" si="27"/>
        <v>1</v>
      </c>
      <c r="BA121" s="111"/>
      <c r="BB121" s="8">
        <f>'[1]2016_match_seeds'!E118</f>
        <v>0</v>
      </c>
      <c r="BC121" s="8">
        <f>'[1]2016_match_seeds'!F118</f>
        <v>0</v>
      </c>
      <c r="BD121" s="3"/>
      <c r="BE121" s="3"/>
      <c r="BF121" s="3">
        <v>1</v>
      </c>
      <c r="BG121" s="23">
        <v>1</v>
      </c>
      <c r="BH121" s="23"/>
      <c r="BI121" s="144" t="s">
        <v>151</v>
      </c>
      <c r="BJ121" s="29"/>
      <c r="BK121" s="29"/>
      <c r="BL121" s="29"/>
      <c r="BM121" s="29"/>
      <c r="BN121" s="29"/>
      <c r="BO121" s="129"/>
      <c r="BP121" s="129"/>
    </row>
    <row r="122" spans="1:68" s="90" customFormat="1" ht="15" hidden="1" x14ac:dyDescent="0.25">
      <c r="A122" s="131">
        <v>226</v>
      </c>
      <c r="B122" s="131"/>
      <c r="C122" s="3"/>
      <c r="D122" s="84">
        <v>42495</v>
      </c>
      <c r="E122" s="19">
        <v>1</v>
      </c>
      <c r="F122" s="26">
        <v>1</v>
      </c>
      <c r="G122" s="87">
        <f t="shared" si="19"/>
        <v>1</v>
      </c>
      <c r="H122" s="132">
        <v>1</v>
      </c>
      <c r="I122" s="3">
        <v>1</v>
      </c>
      <c r="J122" s="3"/>
      <c r="K122" s="3"/>
      <c r="L122" s="3"/>
      <c r="M122" s="91">
        <f t="shared" si="17"/>
        <v>1</v>
      </c>
      <c r="N122" s="133">
        <v>42500</v>
      </c>
      <c r="O122" s="10"/>
      <c r="P122" s="10"/>
      <c r="Q122" s="10"/>
      <c r="R122" s="10"/>
      <c r="S122" s="9">
        <v>42498</v>
      </c>
      <c r="T122" s="95">
        <f t="shared" si="32"/>
        <v>42498</v>
      </c>
      <c r="U122" s="95" t="s">
        <v>47</v>
      </c>
      <c r="V122" s="134"/>
      <c r="W122" s="13" t="s">
        <v>70</v>
      </c>
      <c r="X122" s="14" t="s">
        <v>88</v>
      </c>
      <c r="Y122" s="14" t="s">
        <v>89</v>
      </c>
      <c r="Z122" s="14" t="s">
        <v>103</v>
      </c>
      <c r="AA122" s="15" t="s">
        <v>53</v>
      </c>
      <c r="AB122" s="16" t="s">
        <v>103</v>
      </c>
      <c r="AC122" s="16" t="s">
        <v>103</v>
      </c>
      <c r="AD122" s="16" t="s">
        <v>103</v>
      </c>
      <c r="AE122" s="16"/>
      <c r="AF122" s="135">
        <v>14</v>
      </c>
      <c r="AG122" s="135"/>
      <c r="AH122" s="103">
        <f t="shared" si="20"/>
        <v>14</v>
      </c>
      <c r="AI122" s="103" t="s">
        <v>47</v>
      </c>
      <c r="AJ122" s="103">
        <f t="shared" si="21"/>
        <v>1</v>
      </c>
      <c r="AK122" s="103"/>
      <c r="AL122" s="103" t="b">
        <f t="shared" si="22"/>
        <v>1</v>
      </c>
      <c r="AM122" s="137">
        <v>25</v>
      </c>
      <c r="AN122" s="105">
        <f t="shared" si="18"/>
        <v>2.2452000000000005</v>
      </c>
      <c r="AO122" s="7"/>
      <c r="AP122" s="105" t="str">
        <f t="shared" si="23"/>
        <v/>
      </c>
      <c r="AQ122" s="7"/>
      <c r="AR122" s="105" t="str">
        <f t="shared" si="24"/>
        <v/>
      </c>
      <c r="AS122" s="7"/>
      <c r="AT122" s="105" t="str">
        <f t="shared" si="25"/>
        <v/>
      </c>
      <c r="AU122" s="107">
        <f t="shared" si="29"/>
        <v>98.978292436097092</v>
      </c>
      <c r="AV122" s="107" t="str">
        <f t="shared" si="26"/>
        <v>ok</v>
      </c>
      <c r="AW122" s="107"/>
      <c r="AX122" s="138">
        <v>2</v>
      </c>
      <c r="AY122" s="26">
        <f>'[1]2016_match_seeds'!D119</f>
        <v>2</v>
      </c>
      <c r="AZ122" s="110" t="b">
        <f t="shared" si="27"/>
        <v>1</v>
      </c>
      <c r="BA122" s="130"/>
      <c r="BB122" s="8">
        <f>'[1]2016_match_seeds'!E119</f>
        <v>12</v>
      </c>
      <c r="BC122" s="8">
        <f>'[1]2016_match_seeds'!F119</f>
        <v>7</v>
      </c>
      <c r="BD122" s="3"/>
      <c r="BE122" s="3"/>
      <c r="BF122" s="3"/>
      <c r="BG122" s="23">
        <v>0</v>
      </c>
      <c r="BH122" s="23"/>
      <c r="BI122" s="28"/>
      <c r="BJ122" s="29"/>
      <c r="BK122" s="29"/>
      <c r="BL122" s="29"/>
      <c r="BM122" s="29"/>
      <c r="BN122" s="29"/>
      <c r="BO122" s="129"/>
      <c r="BP122" s="129"/>
    </row>
    <row r="123" spans="1:68" s="90" customFormat="1" ht="15" hidden="1" x14ac:dyDescent="0.25">
      <c r="A123" s="83">
        <v>227</v>
      </c>
      <c r="B123" s="83"/>
      <c r="C123"/>
      <c r="D123" s="84">
        <v>42495</v>
      </c>
      <c r="E123" s="209"/>
      <c r="F123" s="86"/>
      <c r="G123" s="87">
        <f t="shared" si="19"/>
        <v>0</v>
      </c>
      <c r="H123" s="88"/>
      <c r="I123" s="213" t="s">
        <v>90</v>
      </c>
      <c r="M123" s="91">
        <f t="shared" si="17"/>
        <v>0</v>
      </c>
      <c r="N123" s="117"/>
      <c r="O123" s="93"/>
      <c r="P123" s="93"/>
      <c r="Q123" s="93"/>
      <c r="R123" s="93"/>
      <c r="S123" s="94"/>
      <c r="T123" s="95" t="str">
        <f t="shared" si="32"/>
        <v>NA</v>
      </c>
      <c r="U123" s="95" t="s">
        <v>58</v>
      </c>
      <c r="V123" s="96"/>
      <c r="W123" s="98"/>
      <c r="X123" s="98"/>
      <c r="Y123" s="98"/>
      <c r="Z123" s="98"/>
      <c r="AA123" s="118"/>
      <c r="AB123" s="101"/>
      <c r="AC123" s="101"/>
      <c r="AD123" s="101"/>
      <c r="AE123" s="101"/>
      <c r="AF123" s="102"/>
      <c r="AG123" s="102"/>
      <c r="AH123" s="103" t="str">
        <f t="shared" si="20"/>
        <v>NA</v>
      </c>
      <c r="AI123" s="103" t="s">
        <v>58</v>
      </c>
      <c r="AJ123" s="103">
        <f t="shared" si="21"/>
        <v>0</v>
      </c>
      <c r="AK123" s="103"/>
      <c r="AL123" s="103" t="b">
        <f t="shared" si="22"/>
        <v>1</v>
      </c>
      <c r="AM123" s="88"/>
      <c r="AN123" s="105" t="str">
        <f t="shared" si="18"/>
        <v/>
      </c>
      <c r="AO123" s="120"/>
      <c r="AP123" s="105" t="str">
        <f t="shared" si="23"/>
        <v/>
      </c>
      <c r="AQ123" s="120"/>
      <c r="AR123" s="105" t="str">
        <f t="shared" si="24"/>
        <v/>
      </c>
      <c r="AS123" s="120"/>
      <c r="AT123" s="105" t="str">
        <f t="shared" si="25"/>
        <v/>
      </c>
      <c r="AU123" s="107" t="str">
        <f t="shared" si="29"/>
        <v>NA</v>
      </c>
      <c r="AV123" s="107" t="s">
        <v>58</v>
      </c>
      <c r="AW123" s="107"/>
      <c r="AX123" s="108"/>
      <c r="AY123" s="109">
        <f>'[1]2016_match_seeds'!D120</f>
        <v>0</v>
      </c>
      <c r="AZ123" s="110" t="b">
        <f t="shared" si="27"/>
        <v>1</v>
      </c>
      <c r="BA123" s="111"/>
      <c r="BB123" s="110">
        <f>'[1]2016_match_seeds'!E120</f>
        <v>0</v>
      </c>
      <c r="BC123" s="110">
        <f>'[1]2016_match_seeds'!F120</f>
        <v>0</v>
      </c>
      <c r="BD123" s="111"/>
      <c r="BE123" s="111"/>
      <c r="BF123" s="111"/>
      <c r="BG123" s="112" t="s">
        <v>58</v>
      </c>
      <c r="BH123" s="112"/>
      <c r="BI123" s="121"/>
      <c r="BJ123" s="29"/>
      <c r="BK123" s="29"/>
      <c r="BL123" s="29"/>
      <c r="BM123" s="29"/>
      <c r="BN123" s="29"/>
      <c r="BO123" s="129"/>
      <c r="BP123" s="129"/>
    </row>
    <row r="124" spans="1:68" s="90" customFormat="1" ht="15" x14ac:dyDescent="0.25">
      <c r="A124" s="131">
        <v>228</v>
      </c>
      <c r="B124" s="131"/>
      <c r="C124" s="3"/>
      <c r="D124" s="84">
        <v>42495</v>
      </c>
      <c r="E124" s="19">
        <v>1</v>
      </c>
      <c r="F124" s="6">
        <v>1</v>
      </c>
      <c r="G124" s="87">
        <f t="shared" si="19"/>
        <v>1</v>
      </c>
      <c r="H124" s="132">
        <v>1</v>
      </c>
      <c r="I124" s="3">
        <v>1</v>
      </c>
      <c r="J124" s="3"/>
      <c r="K124" s="3"/>
      <c r="L124" s="3"/>
      <c r="M124" s="91">
        <f t="shared" si="17"/>
        <v>1</v>
      </c>
      <c r="N124" s="133">
        <v>42502</v>
      </c>
      <c r="O124" s="10">
        <v>42501</v>
      </c>
      <c r="P124" s="10"/>
      <c r="Q124" s="10"/>
      <c r="R124" s="10"/>
      <c r="S124" s="9"/>
      <c r="T124" s="95">
        <f>O124</f>
        <v>42501</v>
      </c>
      <c r="U124" s="95" t="s">
        <v>47</v>
      </c>
      <c r="V124" s="134"/>
      <c r="W124" s="13" t="s">
        <v>61</v>
      </c>
      <c r="X124" s="14"/>
      <c r="Y124" s="14"/>
      <c r="Z124" s="14"/>
      <c r="AA124" s="15" t="s">
        <v>49</v>
      </c>
      <c r="AB124" s="16" t="s">
        <v>93</v>
      </c>
      <c r="AC124" s="16"/>
      <c r="AD124" s="16"/>
      <c r="AE124" s="16"/>
      <c r="AF124" s="135"/>
      <c r="AG124" s="135">
        <v>8</v>
      </c>
      <c r="AH124" s="103">
        <f t="shared" si="20"/>
        <v>8</v>
      </c>
      <c r="AI124" s="103" t="s">
        <v>47</v>
      </c>
      <c r="AJ124" s="103">
        <f t="shared" si="21"/>
        <v>1</v>
      </c>
      <c r="AK124" s="103"/>
      <c r="AL124" s="103" t="b">
        <f t="shared" si="22"/>
        <v>1</v>
      </c>
      <c r="AM124" s="137">
        <v>26</v>
      </c>
      <c r="AN124" s="105">
        <f t="shared" si="18"/>
        <v>2.3022</v>
      </c>
      <c r="AO124" s="7"/>
      <c r="AP124" s="105" t="str">
        <f t="shared" si="23"/>
        <v/>
      </c>
      <c r="AQ124" s="7"/>
      <c r="AR124" s="105" t="str">
        <f t="shared" si="24"/>
        <v/>
      </c>
      <c r="AS124" s="7"/>
      <c r="AT124" s="105" t="str">
        <f t="shared" si="25"/>
        <v/>
      </c>
      <c r="AU124" s="107">
        <f t="shared" si="29"/>
        <v>108.23041619294305</v>
      </c>
      <c r="AV124" s="107" t="str">
        <f t="shared" si="26"/>
        <v>ok</v>
      </c>
      <c r="AW124" s="107"/>
      <c r="AX124" s="138"/>
      <c r="AY124" s="26">
        <f>'[1]2016_match_seeds'!D121</f>
        <v>0</v>
      </c>
      <c r="AZ124" s="110" t="b">
        <f t="shared" si="27"/>
        <v>1</v>
      </c>
      <c r="BA124" s="111"/>
      <c r="BB124" s="8">
        <f>'[1]2016_match_seeds'!E121</f>
        <v>0</v>
      </c>
      <c r="BC124" s="8">
        <f>'[1]2016_match_seeds'!F121</f>
        <v>0</v>
      </c>
      <c r="BD124" s="3"/>
      <c r="BE124" s="3"/>
      <c r="BF124" s="3"/>
      <c r="BG124" s="23">
        <v>0.5</v>
      </c>
      <c r="BH124" s="396">
        <v>1</v>
      </c>
      <c r="BI124" s="239" t="s">
        <v>152</v>
      </c>
      <c r="BJ124" s="29"/>
      <c r="BK124" s="29"/>
      <c r="BL124" s="29"/>
      <c r="BM124" s="29"/>
      <c r="BN124" s="29"/>
      <c r="BO124" s="129"/>
      <c r="BP124" s="129"/>
    </row>
    <row r="125" spans="1:68" s="90" customFormat="1" ht="15" hidden="1" x14ac:dyDescent="0.25">
      <c r="A125" s="126">
        <v>229</v>
      </c>
      <c r="B125" s="126"/>
      <c r="D125" s="84">
        <v>42495</v>
      </c>
      <c r="E125" s="110">
        <v>1</v>
      </c>
      <c r="F125" s="111">
        <v>1</v>
      </c>
      <c r="G125" s="87">
        <f t="shared" si="19"/>
        <v>1</v>
      </c>
      <c r="H125" s="104">
        <v>2</v>
      </c>
      <c r="I125" s="111">
        <v>2</v>
      </c>
      <c r="M125" s="91">
        <f t="shared" si="17"/>
        <v>2</v>
      </c>
      <c r="N125" s="92">
        <v>42501</v>
      </c>
      <c r="O125" s="128"/>
      <c r="P125" s="128"/>
      <c r="Q125" s="128"/>
      <c r="R125" s="128"/>
      <c r="S125" s="94">
        <v>42500</v>
      </c>
      <c r="T125" s="95">
        <f t="shared" ref="T125:T159" si="33">IF(ISBLANK(S125),"NA",S125)</f>
        <v>42500</v>
      </c>
      <c r="U125" s="95" t="s">
        <v>47</v>
      </c>
      <c r="V125" s="96"/>
      <c r="W125" s="98">
        <v>1</v>
      </c>
      <c r="X125" s="98">
        <v>11</v>
      </c>
      <c r="Y125" s="98">
        <v>17</v>
      </c>
      <c r="Z125" s="98"/>
      <c r="AA125" s="118">
        <v>18</v>
      </c>
      <c r="AB125" s="101">
        <v>17</v>
      </c>
      <c r="AC125" s="101">
        <v>17</v>
      </c>
      <c r="AD125" s="101"/>
      <c r="AE125" s="101"/>
      <c r="AF125" s="114">
        <v>17</v>
      </c>
      <c r="AG125" s="102"/>
      <c r="AH125" s="103">
        <f t="shared" si="20"/>
        <v>17</v>
      </c>
      <c r="AI125" s="103" t="s">
        <v>47</v>
      </c>
      <c r="AJ125" s="103">
        <f t="shared" si="21"/>
        <v>2</v>
      </c>
      <c r="AK125" s="103"/>
      <c r="AL125" s="103" t="b">
        <f t="shared" si="22"/>
        <v>1</v>
      </c>
      <c r="AM125" s="104">
        <v>28</v>
      </c>
      <c r="AN125" s="105">
        <f t="shared" si="18"/>
        <v>2.4161999999999999</v>
      </c>
      <c r="AO125" s="115">
        <v>28</v>
      </c>
      <c r="AP125" s="105">
        <f t="shared" si="23"/>
        <v>2.4161999999999999</v>
      </c>
      <c r="AQ125" s="115"/>
      <c r="AR125" s="105" t="str">
        <f t="shared" si="24"/>
        <v/>
      </c>
      <c r="AS125" s="115"/>
      <c r="AT125" s="105" t="str">
        <f t="shared" si="25"/>
        <v/>
      </c>
      <c r="AU125" s="107">
        <f t="shared" si="29"/>
        <v>256.769637725949</v>
      </c>
      <c r="AV125" s="107" t="str">
        <f t="shared" si="26"/>
        <v>ok</v>
      </c>
      <c r="AW125" s="107"/>
      <c r="AX125" s="108">
        <v>5</v>
      </c>
      <c r="AY125" s="109">
        <f>'[1]2016_match_seeds'!D122</f>
        <v>5</v>
      </c>
      <c r="AZ125" s="110" t="b">
        <f t="shared" si="27"/>
        <v>1</v>
      </c>
      <c r="BA125" s="111"/>
      <c r="BB125" s="110">
        <f>'[1]2016_match_seeds'!E122</f>
        <v>24</v>
      </c>
      <c r="BC125" s="110">
        <f>'[1]2016_match_seeds'!F122</f>
        <v>2</v>
      </c>
      <c r="BD125" s="111"/>
      <c r="BE125" s="111"/>
      <c r="BF125" s="111"/>
      <c r="BG125" s="112">
        <v>0</v>
      </c>
      <c r="BH125" s="112"/>
      <c r="BI125" s="121"/>
      <c r="BJ125" s="129"/>
      <c r="BK125" s="129"/>
      <c r="BL125" s="129"/>
      <c r="BM125" s="129"/>
      <c r="BN125" s="129"/>
      <c r="BO125" s="129"/>
      <c r="BP125" s="129"/>
    </row>
    <row r="126" spans="1:68" s="90" customFormat="1" ht="15" hidden="1" x14ac:dyDescent="0.25">
      <c r="A126" s="126">
        <v>230</v>
      </c>
      <c r="B126" s="126"/>
      <c r="D126" s="84">
        <v>42500</v>
      </c>
      <c r="E126" s="110">
        <v>1</v>
      </c>
      <c r="F126" s="111">
        <v>1</v>
      </c>
      <c r="G126" s="87">
        <f t="shared" si="19"/>
        <v>1</v>
      </c>
      <c r="H126" s="215"/>
      <c r="I126" s="111">
        <v>2</v>
      </c>
      <c r="M126" s="91">
        <f t="shared" si="17"/>
        <v>2</v>
      </c>
      <c r="N126" s="117"/>
      <c r="O126" s="128"/>
      <c r="P126" s="128"/>
      <c r="Q126" s="128"/>
      <c r="R126" s="128"/>
      <c r="S126" s="94">
        <v>42500</v>
      </c>
      <c r="T126" s="95">
        <f t="shared" si="33"/>
        <v>42500</v>
      </c>
      <c r="U126" s="95" t="s">
        <v>47</v>
      </c>
      <c r="V126" s="96"/>
      <c r="W126" s="98">
        <v>1</v>
      </c>
      <c r="X126" s="98">
        <v>11</v>
      </c>
      <c r="Y126" s="98">
        <v>16</v>
      </c>
      <c r="Z126" s="98"/>
      <c r="AA126" s="118"/>
      <c r="AB126" s="101">
        <v>20</v>
      </c>
      <c r="AC126" s="101">
        <v>16</v>
      </c>
      <c r="AD126" s="101">
        <v>16</v>
      </c>
      <c r="AE126" s="101"/>
      <c r="AF126" s="114">
        <v>16</v>
      </c>
      <c r="AG126" s="102"/>
      <c r="AH126" s="103">
        <f t="shared" si="20"/>
        <v>16</v>
      </c>
      <c r="AI126" s="103" t="s">
        <v>47</v>
      </c>
      <c r="AJ126" s="103">
        <f t="shared" si="21"/>
        <v>2</v>
      </c>
      <c r="AK126" s="103"/>
      <c r="AL126" s="103" t="b">
        <f t="shared" si="22"/>
        <v>1</v>
      </c>
      <c r="AM126" s="104">
        <v>28</v>
      </c>
      <c r="AN126" s="105">
        <f t="shared" si="18"/>
        <v>2.4161999999999999</v>
      </c>
      <c r="AO126" s="115">
        <v>28</v>
      </c>
      <c r="AP126" s="105">
        <f t="shared" si="23"/>
        <v>2.4161999999999999</v>
      </c>
      <c r="AQ126" s="115"/>
      <c r="AR126" s="105" t="str">
        <f t="shared" si="24"/>
        <v/>
      </c>
      <c r="AS126" s="115"/>
      <c r="AT126" s="105" t="str">
        <f t="shared" si="25"/>
        <v/>
      </c>
      <c r="AU126" s="107">
        <f t="shared" si="29"/>
        <v>256.769637725949</v>
      </c>
      <c r="AV126" s="107" t="str">
        <f t="shared" si="26"/>
        <v>ok</v>
      </c>
      <c r="AW126" s="107"/>
      <c r="AX126" s="108"/>
      <c r="AY126" s="109">
        <f>'[1]2016_match_seeds'!D123</f>
        <v>0</v>
      </c>
      <c r="AZ126" s="110" t="b">
        <f t="shared" si="27"/>
        <v>1</v>
      </c>
      <c r="BA126" s="111"/>
      <c r="BB126" s="110">
        <f>'[1]2016_match_seeds'!E123</f>
        <v>0</v>
      </c>
      <c r="BC126" s="110">
        <f>'[1]2016_match_seeds'!F123</f>
        <v>0</v>
      </c>
      <c r="BD126" s="111"/>
      <c r="BE126" s="111"/>
      <c r="BF126" s="111">
        <v>1</v>
      </c>
      <c r="BG126" s="112">
        <v>1</v>
      </c>
      <c r="BH126" s="112"/>
      <c r="BI126" s="113" t="s">
        <v>153</v>
      </c>
      <c r="BJ126" s="129"/>
      <c r="BK126" s="129"/>
      <c r="BL126" s="129"/>
      <c r="BM126" s="129"/>
      <c r="BN126" s="129"/>
      <c r="BO126" s="129"/>
      <c r="BP126" s="129"/>
    </row>
    <row r="127" spans="1:68" s="90" customFormat="1" ht="15" hidden="1" x14ac:dyDescent="0.25">
      <c r="A127" s="126">
        <v>231</v>
      </c>
      <c r="B127" s="126"/>
      <c r="D127" s="84">
        <v>42495</v>
      </c>
      <c r="E127" s="111"/>
      <c r="F127" s="111">
        <v>0</v>
      </c>
      <c r="G127" s="87">
        <f t="shared" si="19"/>
        <v>0</v>
      </c>
      <c r="H127" s="88"/>
      <c r="I127" s="111"/>
      <c r="M127" s="91">
        <f t="shared" si="17"/>
        <v>0</v>
      </c>
      <c r="N127" s="117"/>
      <c r="O127" s="128"/>
      <c r="P127" s="128"/>
      <c r="Q127" s="128"/>
      <c r="R127" s="128"/>
      <c r="S127" s="94"/>
      <c r="T127" s="95" t="str">
        <f t="shared" si="33"/>
        <v>NA</v>
      </c>
      <c r="U127" s="95" t="s">
        <v>58</v>
      </c>
      <c r="V127" s="96"/>
      <c r="W127" s="98"/>
      <c r="X127" s="98"/>
      <c r="Y127" s="98"/>
      <c r="Z127" s="98"/>
      <c r="AA127" s="118"/>
      <c r="AB127" s="101"/>
      <c r="AC127" s="101"/>
      <c r="AD127" s="101"/>
      <c r="AE127" s="101"/>
      <c r="AF127" s="102"/>
      <c r="AG127" s="102"/>
      <c r="AH127" s="103" t="str">
        <f t="shared" si="20"/>
        <v>NA</v>
      </c>
      <c r="AI127" s="103" t="s">
        <v>58</v>
      </c>
      <c r="AJ127" s="103">
        <f t="shared" si="21"/>
        <v>0</v>
      </c>
      <c r="AK127" s="103"/>
      <c r="AL127" s="103" t="b">
        <f t="shared" si="22"/>
        <v>1</v>
      </c>
      <c r="AM127" s="88"/>
      <c r="AN127" s="105" t="str">
        <f t="shared" si="18"/>
        <v/>
      </c>
      <c r="AO127" s="120"/>
      <c r="AP127" s="105" t="str">
        <f t="shared" si="23"/>
        <v/>
      </c>
      <c r="AQ127" s="120"/>
      <c r="AR127" s="105" t="str">
        <f t="shared" si="24"/>
        <v/>
      </c>
      <c r="AS127" s="120"/>
      <c r="AT127" s="105" t="str">
        <f t="shared" si="25"/>
        <v/>
      </c>
      <c r="AU127" s="107" t="str">
        <f t="shared" si="29"/>
        <v>NA</v>
      </c>
      <c r="AV127" s="107" t="s">
        <v>58</v>
      </c>
      <c r="AW127" s="107"/>
      <c r="AX127" s="108"/>
      <c r="AY127" s="109">
        <f>'[1]2016_match_seeds'!D124</f>
        <v>0</v>
      </c>
      <c r="AZ127" s="110" t="b">
        <f t="shared" si="27"/>
        <v>1</v>
      </c>
      <c r="BA127" s="111"/>
      <c r="BB127" s="110">
        <f>'[1]2016_match_seeds'!E124</f>
        <v>0</v>
      </c>
      <c r="BC127" s="110">
        <f>'[1]2016_match_seeds'!F124</f>
        <v>0</v>
      </c>
      <c r="BD127" s="111"/>
      <c r="BE127" s="111"/>
      <c r="BF127" s="111"/>
      <c r="BG127" s="112" t="s">
        <v>58</v>
      </c>
      <c r="BH127" s="112"/>
      <c r="BI127" s="121"/>
      <c r="BJ127" s="129"/>
      <c r="BK127" s="129"/>
      <c r="BL127" s="129"/>
      <c r="BM127" s="129"/>
      <c r="BN127" s="129"/>
      <c r="BO127" s="129"/>
      <c r="BP127" s="129"/>
    </row>
    <row r="128" spans="1:68" s="90" customFormat="1" ht="15" hidden="1" x14ac:dyDescent="0.25">
      <c r="A128" s="83">
        <v>232</v>
      </c>
      <c r="B128" s="83"/>
      <c r="C128"/>
      <c r="D128" s="84">
        <v>42495</v>
      </c>
      <c r="E128" s="85">
        <v>1</v>
      </c>
      <c r="F128" s="86">
        <v>1</v>
      </c>
      <c r="G128" s="87">
        <f t="shared" si="19"/>
        <v>1</v>
      </c>
      <c r="H128" s="88">
        <v>1</v>
      </c>
      <c r="I128" s="111">
        <v>1</v>
      </c>
      <c r="M128" s="91">
        <f t="shared" si="17"/>
        <v>1</v>
      </c>
      <c r="N128" s="92">
        <v>42504</v>
      </c>
      <c r="O128" s="93">
        <v>42502</v>
      </c>
      <c r="P128" s="93"/>
      <c r="Q128" s="93"/>
      <c r="R128" s="93"/>
      <c r="S128" s="94">
        <v>42501</v>
      </c>
      <c r="T128" s="95">
        <f t="shared" si="33"/>
        <v>42501</v>
      </c>
      <c r="U128" s="95" t="s">
        <v>47</v>
      </c>
      <c r="V128" s="96"/>
      <c r="W128" s="97" t="s">
        <v>61</v>
      </c>
      <c r="X128" s="97" t="s">
        <v>63</v>
      </c>
      <c r="Y128" s="97" t="s">
        <v>63</v>
      </c>
      <c r="Z128" s="97" t="s">
        <v>64</v>
      </c>
      <c r="AA128" s="99" t="s">
        <v>72</v>
      </c>
      <c r="AB128" s="100" t="s">
        <v>64</v>
      </c>
      <c r="AC128" s="100" t="s">
        <v>64</v>
      </c>
      <c r="AD128" s="100" t="s">
        <v>64</v>
      </c>
      <c r="AE128" s="101"/>
      <c r="AF128" s="114">
        <v>7</v>
      </c>
      <c r="AG128" s="102"/>
      <c r="AH128" s="103">
        <f t="shared" si="20"/>
        <v>7</v>
      </c>
      <c r="AI128" s="103" t="s">
        <v>47</v>
      </c>
      <c r="AJ128" s="103">
        <f t="shared" si="21"/>
        <v>1</v>
      </c>
      <c r="AK128" s="103"/>
      <c r="AL128" s="103" t="b">
        <f t="shared" si="22"/>
        <v>1</v>
      </c>
      <c r="AM128" s="104">
        <v>26</v>
      </c>
      <c r="AN128" s="105">
        <f t="shared" si="18"/>
        <v>2.3022</v>
      </c>
      <c r="AO128" s="106"/>
      <c r="AP128" s="105" t="str">
        <f t="shared" si="23"/>
        <v/>
      </c>
      <c r="AQ128" s="106"/>
      <c r="AR128" s="105" t="str">
        <f t="shared" si="24"/>
        <v/>
      </c>
      <c r="AS128" s="106"/>
      <c r="AT128" s="105" t="str">
        <f t="shared" si="25"/>
        <v/>
      </c>
      <c r="AU128" s="107">
        <f t="shared" si="29"/>
        <v>108.23041619294305</v>
      </c>
      <c r="AV128" s="107" t="str">
        <f t="shared" si="26"/>
        <v>ok</v>
      </c>
      <c r="AW128" s="107"/>
      <c r="AX128" s="108">
        <v>4</v>
      </c>
      <c r="AY128" s="109">
        <f>'[1]2016_match_seeds'!D125</f>
        <v>4</v>
      </c>
      <c r="AZ128" s="110" t="b">
        <f t="shared" si="27"/>
        <v>1</v>
      </c>
      <c r="BA128" s="111"/>
      <c r="BB128" s="110">
        <f>'[1]2016_match_seeds'!E125</f>
        <v>23</v>
      </c>
      <c r="BC128" s="110">
        <f>'[1]2016_match_seeds'!F125</f>
        <v>1</v>
      </c>
      <c r="BD128" s="111"/>
      <c r="BE128" s="111"/>
      <c r="BF128" s="111"/>
      <c r="BG128" s="112">
        <v>0</v>
      </c>
      <c r="BH128" s="112"/>
      <c r="BI128" s="121"/>
      <c r="BJ128" s="29"/>
      <c r="BK128" s="29"/>
      <c r="BL128" s="29"/>
      <c r="BM128" s="29"/>
      <c r="BN128" s="29"/>
      <c r="BO128" s="129"/>
      <c r="BP128" s="129"/>
    </row>
    <row r="129" spans="1:68" s="161" customFormat="1" ht="15" hidden="1" x14ac:dyDescent="0.25">
      <c r="A129" s="217">
        <v>233</v>
      </c>
      <c r="B129" s="217"/>
      <c r="C129"/>
      <c r="D129" s="84">
        <v>42495</v>
      </c>
      <c r="E129" s="85">
        <v>1</v>
      </c>
      <c r="F129" s="86">
        <v>1</v>
      </c>
      <c r="G129" s="87">
        <f t="shared" si="19"/>
        <v>1</v>
      </c>
      <c r="H129" s="88">
        <v>3</v>
      </c>
      <c r="I129" s="111">
        <v>3</v>
      </c>
      <c r="J129" s="90"/>
      <c r="K129" s="90"/>
      <c r="L129" s="90"/>
      <c r="M129" s="91">
        <f t="shared" si="17"/>
        <v>3</v>
      </c>
      <c r="N129" s="92">
        <v>42505</v>
      </c>
      <c r="O129" s="93">
        <v>42504</v>
      </c>
      <c r="P129" s="93"/>
      <c r="Q129" s="93"/>
      <c r="R129" s="93"/>
      <c r="S129" s="94">
        <v>42503</v>
      </c>
      <c r="T129" s="95">
        <f t="shared" si="33"/>
        <v>42503</v>
      </c>
      <c r="U129" s="95" t="s">
        <v>47</v>
      </c>
      <c r="V129" s="96"/>
      <c r="W129" s="97" t="s">
        <v>61</v>
      </c>
      <c r="X129" s="97" t="s">
        <v>79</v>
      </c>
      <c r="Y129" s="97" t="s">
        <v>103</v>
      </c>
      <c r="Z129" s="97" t="s">
        <v>105</v>
      </c>
      <c r="AA129" s="99" t="s">
        <v>104</v>
      </c>
      <c r="AB129" s="100" t="s">
        <v>104</v>
      </c>
      <c r="AC129" s="100" t="s">
        <v>105</v>
      </c>
      <c r="AD129" s="100" t="s">
        <v>154</v>
      </c>
      <c r="AE129" s="100" t="s">
        <v>105</v>
      </c>
      <c r="AF129" s="114">
        <v>26</v>
      </c>
      <c r="AG129" s="102"/>
      <c r="AH129" s="103">
        <f t="shared" si="20"/>
        <v>26</v>
      </c>
      <c r="AI129" s="103" t="s">
        <v>47</v>
      </c>
      <c r="AJ129" s="103">
        <f t="shared" si="21"/>
        <v>3</v>
      </c>
      <c r="AK129" s="103"/>
      <c r="AL129" s="103" t="b">
        <f t="shared" si="22"/>
        <v>1</v>
      </c>
      <c r="AM129" s="104">
        <v>25</v>
      </c>
      <c r="AN129" s="105">
        <f t="shared" si="18"/>
        <v>2.2452000000000005</v>
      </c>
      <c r="AO129" s="115">
        <v>25</v>
      </c>
      <c r="AP129" s="105">
        <f t="shared" si="23"/>
        <v>2.2452000000000005</v>
      </c>
      <c r="AQ129" s="115">
        <v>25</v>
      </c>
      <c r="AR129" s="105">
        <f t="shared" si="24"/>
        <v>2.2452000000000005</v>
      </c>
      <c r="AS129" s="115"/>
      <c r="AT129" s="105" t="str">
        <f t="shared" si="25"/>
        <v/>
      </c>
      <c r="AU129" s="107">
        <f t="shared" si="29"/>
        <v>296.93487730829128</v>
      </c>
      <c r="AV129" s="107" t="str">
        <f t="shared" si="26"/>
        <v>ok</v>
      </c>
      <c r="AW129" s="107"/>
      <c r="AX129" s="108">
        <v>7</v>
      </c>
      <c r="AY129" s="109">
        <f>'[1]2016_match_seeds'!D126</f>
        <v>7</v>
      </c>
      <c r="AZ129" s="110" t="b">
        <f t="shared" si="27"/>
        <v>1</v>
      </c>
      <c r="BA129" s="130"/>
      <c r="BB129" s="110">
        <f>'[1]2016_match_seeds'!E126</f>
        <v>40</v>
      </c>
      <c r="BC129" s="110">
        <f>'[1]2016_match_seeds'!F126</f>
        <v>11</v>
      </c>
      <c r="BD129" s="111"/>
      <c r="BE129" s="111"/>
      <c r="BF129" s="111"/>
      <c r="BG129" s="112">
        <v>0</v>
      </c>
      <c r="BH129" s="112"/>
      <c r="BI129" s="160" t="s">
        <v>155</v>
      </c>
      <c r="BJ129" s="29"/>
      <c r="BK129" s="29"/>
      <c r="BL129" s="29"/>
      <c r="BM129" s="29"/>
      <c r="BN129" s="29"/>
      <c r="BO129" s="81"/>
      <c r="BP129" s="81"/>
    </row>
    <row r="130" spans="1:68" ht="15" hidden="1" x14ac:dyDescent="0.25">
      <c r="A130" s="212">
        <v>234</v>
      </c>
      <c r="B130" s="141"/>
      <c r="C130" s="3"/>
      <c r="D130" s="84">
        <v>42495</v>
      </c>
      <c r="E130" s="23">
        <v>1</v>
      </c>
      <c r="F130" s="3">
        <v>1</v>
      </c>
      <c r="G130" s="87">
        <f t="shared" si="19"/>
        <v>1</v>
      </c>
      <c r="H130" s="132">
        <v>1</v>
      </c>
      <c r="I130" s="3"/>
      <c r="J130" s="3"/>
      <c r="K130" s="3"/>
      <c r="L130" s="3"/>
      <c r="M130" s="91">
        <f t="shared" si="17"/>
        <v>1</v>
      </c>
      <c r="N130" s="147">
        <v>42507</v>
      </c>
      <c r="O130" s="147">
        <v>42503</v>
      </c>
      <c r="P130" s="10"/>
      <c r="Q130" s="10"/>
      <c r="R130" s="10"/>
      <c r="S130" s="9">
        <v>42502</v>
      </c>
      <c r="T130" s="95">
        <f t="shared" si="33"/>
        <v>42502</v>
      </c>
      <c r="U130" s="95" t="s">
        <v>47</v>
      </c>
      <c r="V130" s="134"/>
      <c r="W130" s="14">
        <v>0</v>
      </c>
      <c r="X130" s="14"/>
      <c r="Y130" s="13">
        <v>2</v>
      </c>
      <c r="Z130" s="14">
        <v>2</v>
      </c>
      <c r="AA130" s="15"/>
      <c r="AB130" s="16" t="s">
        <v>62</v>
      </c>
      <c r="AC130" s="16" t="s">
        <v>62</v>
      </c>
      <c r="AD130" s="16" t="s">
        <v>62</v>
      </c>
      <c r="AE130" s="16" t="s">
        <v>62</v>
      </c>
      <c r="AF130" s="135">
        <v>3</v>
      </c>
      <c r="AG130" s="135"/>
      <c r="AH130" s="103">
        <f t="shared" si="20"/>
        <v>3</v>
      </c>
      <c r="AI130" s="103" t="s">
        <v>47</v>
      </c>
      <c r="AJ130" s="103">
        <f t="shared" si="21"/>
        <v>1</v>
      </c>
      <c r="AK130" s="103"/>
      <c r="AL130" s="103" t="b">
        <f t="shared" si="22"/>
        <v>1</v>
      </c>
      <c r="AM130" s="240">
        <v>21</v>
      </c>
      <c r="AN130" s="105">
        <f t="shared" si="18"/>
        <v>2.0171999999999999</v>
      </c>
      <c r="AP130" s="105" t="str">
        <f t="shared" si="23"/>
        <v/>
      </c>
      <c r="AR130" s="105" t="str">
        <f t="shared" si="24"/>
        <v/>
      </c>
      <c r="AT130" s="105" t="str">
        <f t="shared" si="25"/>
        <v/>
      </c>
      <c r="AU130" s="107">
        <f t="shared" si="29"/>
        <v>67.113068387908129</v>
      </c>
      <c r="AV130" s="107" t="str">
        <f t="shared" si="26"/>
        <v>ok</v>
      </c>
      <c r="AW130" s="107"/>
      <c r="AX130" s="138">
        <v>2</v>
      </c>
      <c r="AY130" s="26">
        <f>'[1]2016_match_seeds'!D127</f>
        <v>2</v>
      </c>
      <c r="AZ130" s="110" t="b">
        <f t="shared" si="27"/>
        <v>1</v>
      </c>
      <c r="BA130" s="111"/>
      <c r="BB130" s="22">
        <f>'[1]2016_match_seeds'!E127</f>
        <v>13</v>
      </c>
      <c r="BC130" s="22">
        <f>'[1]2016_match_seeds'!F127</f>
        <v>1</v>
      </c>
      <c r="BD130" s="7"/>
      <c r="BE130" s="7"/>
      <c r="BF130" s="7"/>
      <c r="BG130" s="23">
        <v>0</v>
      </c>
      <c r="BH130" s="23"/>
      <c r="BI130" s="146" t="s">
        <v>156</v>
      </c>
      <c r="BJ130" s="129"/>
      <c r="BK130" s="129"/>
      <c r="BL130" s="129"/>
      <c r="BM130" s="129"/>
      <c r="BN130" s="129"/>
    </row>
    <row r="131" spans="1:68" ht="15" hidden="1" x14ac:dyDescent="0.25">
      <c r="A131" s="83">
        <v>235</v>
      </c>
      <c r="B131" s="83"/>
      <c r="D131" s="84">
        <v>42495</v>
      </c>
      <c r="E131" s="209"/>
      <c r="F131" s="86"/>
      <c r="G131" s="87">
        <f t="shared" si="19"/>
        <v>0</v>
      </c>
      <c r="H131" s="88"/>
      <c r="I131" s="111"/>
      <c r="J131" s="90"/>
      <c r="K131" s="90"/>
      <c r="L131" s="90"/>
      <c r="M131" s="91">
        <f t="shared" si="17"/>
        <v>0</v>
      </c>
      <c r="N131" s="117"/>
      <c r="O131" s="93"/>
      <c r="P131" s="93"/>
      <c r="Q131" s="93"/>
      <c r="R131" s="93"/>
      <c r="S131" s="94"/>
      <c r="T131" s="95" t="str">
        <f t="shared" si="33"/>
        <v>NA</v>
      </c>
      <c r="U131" s="95" t="s">
        <v>58</v>
      </c>
      <c r="V131" s="96"/>
      <c r="W131" s="98"/>
      <c r="X131" s="98"/>
      <c r="Y131" s="98"/>
      <c r="Z131" s="98"/>
      <c r="AA131" s="118"/>
      <c r="AB131" s="101"/>
      <c r="AC131" s="101"/>
      <c r="AD131" s="101"/>
      <c r="AE131" s="101"/>
      <c r="AF131" s="102"/>
      <c r="AG131" s="102"/>
      <c r="AH131" s="103" t="str">
        <f t="shared" si="20"/>
        <v>NA</v>
      </c>
      <c r="AI131" s="103" t="s">
        <v>58</v>
      </c>
      <c r="AJ131" s="103">
        <f t="shared" si="21"/>
        <v>0</v>
      </c>
      <c r="AK131" s="103"/>
      <c r="AL131" s="103" t="b">
        <f t="shared" si="22"/>
        <v>1</v>
      </c>
      <c r="AM131" s="88"/>
      <c r="AN131" s="105" t="str">
        <f t="shared" si="18"/>
        <v/>
      </c>
      <c r="AO131" s="120"/>
      <c r="AP131" s="105" t="str">
        <f t="shared" si="23"/>
        <v/>
      </c>
      <c r="AQ131" s="120"/>
      <c r="AR131" s="105" t="str">
        <f t="shared" si="24"/>
        <v/>
      </c>
      <c r="AS131" s="120"/>
      <c r="AT131" s="105" t="str">
        <f t="shared" si="25"/>
        <v/>
      </c>
      <c r="AU131" s="107" t="str">
        <f t="shared" si="29"/>
        <v>NA</v>
      </c>
      <c r="AV131" s="107" t="s">
        <v>58</v>
      </c>
      <c r="AW131" s="107"/>
      <c r="AY131" s="109">
        <f>'[1]2016_match_seeds'!D128</f>
        <v>0</v>
      </c>
      <c r="AZ131" s="110" t="b">
        <f t="shared" si="27"/>
        <v>1</v>
      </c>
      <c r="BA131" s="111"/>
      <c r="BB131" s="110">
        <f>'[1]2016_match_seeds'!E128</f>
        <v>0</v>
      </c>
      <c r="BC131" s="110">
        <f>'[1]2016_match_seeds'!F128</f>
        <v>0</v>
      </c>
      <c r="BF131" s="111"/>
      <c r="BG131" s="112" t="s">
        <v>58</v>
      </c>
      <c r="BH131" s="112"/>
      <c r="BI131" s="121"/>
    </row>
    <row r="132" spans="1:68" ht="15" hidden="1" x14ac:dyDescent="0.25">
      <c r="A132" s="83">
        <v>236</v>
      </c>
      <c r="B132" s="83"/>
      <c r="D132" s="84">
        <v>42495</v>
      </c>
      <c r="E132" s="85">
        <v>1</v>
      </c>
      <c r="F132" s="86">
        <v>1</v>
      </c>
      <c r="G132" s="87">
        <f t="shared" si="19"/>
        <v>1</v>
      </c>
      <c r="H132" s="122">
        <v>1</v>
      </c>
      <c r="I132" s="111">
        <v>1</v>
      </c>
      <c r="J132" s="90"/>
      <c r="K132" s="90"/>
      <c r="L132" s="90"/>
      <c r="M132" s="91">
        <f t="shared" si="17"/>
        <v>1</v>
      </c>
      <c r="N132" s="92">
        <v>42500</v>
      </c>
      <c r="O132" s="93"/>
      <c r="P132" s="93"/>
      <c r="Q132" s="93"/>
      <c r="R132" s="93"/>
      <c r="S132" s="94">
        <v>42498</v>
      </c>
      <c r="T132" s="95">
        <f t="shared" si="33"/>
        <v>42498</v>
      </c>
      <c r="U132" s="95" t="s">
        <v>47</v>
      </c>
      <c r="V132" s="96"/>
      <c r="W132" s="98">
        <v>4</v>
      </c>
      <c r="X132" s="98">
        <v>11</v>
      </c>
      <c r="Y132" s="98">
        <v>14</v>
      </c>
      <c r="Z132" s="98">
        <v>16</v>
      </c>
      <c r="AA132" s="118">
        <v>15</v>
      </c>
      <c r="AB132" s="101">
        <v>15</v>
      </c>
      <c r="AC132" s="101">
        <v>16</v>
      </c>
      <c r="AD132" s="101">
        <v>16</v>
      </c>
      <c r="AE132" s="101"/>
      <c r="AF132" s="102">
        <v>16</v>
      </c>
      <c r="AG132" s="102"/>
      <c r="AH132" s="103">
        <f t="shared" si="20"/>
        <v>16</v>
      </c>
      <c r="AI132" s="103" t="s">
        <v>47</v>
      </c>
      <c r="AJ132" s="103">
        <f t="shared" si="21"/>
        <v>1</v>
      </c>
      <c r="AK132" s="103"/>
      <c r="AL132" s="103" t="b">
        <f t="shared" si="22"/>
        <v>1</v>
      </c>
      <c r="AM132" s="122">
        <v>22</v>
      </c>
      <c r="AN132" s="105">
        <f t="shared" si="18"/>
        <v>2.0742000000000003</v>
      </c>
      <c r="AO132" s="120"/>
      <c r="AP132" s="105" t="str">
        <f t="shared" si="23"/>
        <v/>
      </c>
      <c r="AQ132" s="120"/>
      <c r="AR132" s="105" t="str">
        <f t="shared" si="24"/>
        <v/>
      </c>
      <c r="AS132" s="120"/>
      <c r="AT132" s="105" t="str">
        <f t="shared" si="25"/>
        <v/>
      </c>
      <c r="AU132" s="107">
        <f t="shared" si="29"/>
        <v>74.338504856670653</v>
      </c>
      <c r="AV132" s="107" t="str">
        <f t="shared" si="26"/>
        <v>ok</v>
      </c>
      <c r="AW132" s="107"/>
      <c r="AX132" s="108">
        <v>3</v>
      </c>
      <c r="AY132" s="109">
        <f>'[1]2016_match_seeds'!D129</f>
        <v>3</v>
      </c>
      <c r="AZ132" s="110" t="b">
        <f t="shared" si="27"/>
        <v>1</v>
      </c>
      <c r="BA132" s="111"/>
      <c r="BB132" s="110">
        <f>'[1]2016_match_seeds'!E129</f>
        <v>16</v>
      </c>
      <c r="BC132" s="110">
        <f>'[1]2016_match_seeds'!F129</f>
        <v>11</v>
      </c>
      <c r="BF132" s="111"/>
      <c r="BG132" s="112">
        <v>0</v>
      </c>
      <c r="BH132" s="112"/>
      <c r="BI132" s="121"/>
    </row>
    <row r="133" spans="1:68" ht="15" hidden="1" x14ac:dyDescent="0.25">
      <c r="A133" s="131">
        <v>237</v>
      </c>
      <c r="B133" s="131"/>
      <c r="C133" s="3"/>
      <c r="D133" s="84">
        <v>42495</v>
      </c>
      <c r="E133" s="19">
        <v>1</v>
      </c>
      <c r="F133" s="145">
        <v>1</v>
      </c>
      <c r="G133" s="87">
        <f t="shared" si="19"/>
        <v>1</v>
      </c>
      <c r="H133" s="132">
        <v>1</v>
      </c>
      <c r="I133" s="3">
        <v>2</v>
      </c>
      <c r="J133" s="3"/>
      <c r="K133" s="3"/>
      <c r="L133" s="3"/>
      <c r="M133" s="91">
        <f t="shared" ref="M133:M174" si="34">MAX(H133:L133)</f>
        <v>2</v>
      </c>
      <c r="N133" s="133">
        <v>42505</v>
      </c>
      <c r="O133" s="10">
        <v>42502</v>
      </c>
      <c r="P133" s="4"/>
      <c r="Q133" s="4"/>
      <c r="R133" s="4"/>
      <c r="S133" s="10">
        <v>42502</v>
      </c>
      <c r="T133" s="95">
        <f t="shared" si="33"/>
        <v>42502</v>
      </c>
      <c r="U133" s="95" t="s">
        <v>47</v>
      </c>
      <c r="V133" s="134"/>
      <c r="W133" s="13" t="s">
        <v>61</v>
      </c>
      <c r="X133" s="14" t="s">
        <v>48</v>
      </c>
      <c r="Y133" s="14" t="s">
        <v>64</v>
      </c>
      <c r="Z133" s="14" t="s">
        <v>93</v>
      </c>
      <c r="AA133" s="15" t="s">
        <v>93</v>
      </c>
      <c r="AB133" s="16" t="s">
        <v>93</v>
      </c>
      <c r="AC133" s="16" t="s">
        <v>93</v>
      </c>
      <c r="AD133" s="16" t="s">
        <v>93</v>
      </c>
      <c r="AE133" s="16"/>
      <c r="AF133" s="135">
        <v>8</v>
      </c>
      <c r="AG133" s="135"/>
      <c r="AH133" s="103">
        <f t="shared" si="20"/>
        <v>8</v>
      </c>
      <c r="AI133" s="103" t="s">
        <v>47</v>
      </c>
      <c r="AJ133" s="103">
        <v>2</v>
      </c>
      <c r="AK133" s="142">
        <f>M133</f>
        <v>2</v>
      </c>
      <c r="AL133" s="103" t="b">
        <f t="shared" si="22"/>
        <v>1</v>
      </c>
      <c r="AM133" s="137">
        <v>28</v>
      </c>
      <c r="AN133" s="105">
        <f t="shared" ref="AN133:AN174" si="35">IF(ISBLANK(AM133)=TRUE,"",0.0057*AM133*10+0.8202)</f>
        <v>2.4161999999999999</v>
      </c>
      <c r="AO133" s="7"/>
      <c r="AP133" s="105" t="str">
        <f t="shared" si="23"/>
        <v/>
      </c>
      <c r="AQ133" s="7"/>
      <c r="AR133" s="105" t="str">
        <f t="shared" si="24"/>
        <v/>
      </c>
      <c r="AS133" s="7"/>
      <c r="AT133" s="105" t="str">
        <f t="shared" si="25"/>
        <v/>
      </c>
      <c r="AU133" s="107">
        <f t="shared" si="29"/>
        <v>256.769637725949</v>
      </c>
      <c r="AV133" s="107" t="s">
        <v>77</v>
      </c>
      <c r="AW133" s="143" t="s">
        <v>94</v>
      </c>
      <c r="AX133" s="138">
        <v>5</v>
      </c>
      <c r="AY133" s="26">
        <f>'[1]2016_match_seeds'!D130</f>
        <v>5</v>
      </c>
      <c r="AZ133" s="110" t="b">
        <f t="shared" si="27"/>
        <v>1</v>
      </c>
      <c r="BA133" s="111"/>
      <c r="BB133" s="8">
        <f>'[1]2016_match_seeds'!E130</f>
        <v>32</v>
      </c>
      <c r="BC133" s="8">
        <f>'[1]2016_match_seeds'!F130</f>
        <v>14</v>
      </c>
      <c r="BD133" s="3"/>
      <c r="BE133" s="3"/>
      <c r="BF133" s="3"/>
      <c r="BG133" s="23">
        <v>0</v>
      </c>
      <c r="BH133" s="23"/>
      <c r="BI133" s="28"/>
    </row>
    <row r="134" spans="1:68" s="90" customFormat="1" ht="15" hidden="1" x14ac:dyDescent="0.25">
      <c r="A134" s="131">
        <v>238</v>
      </c>
      <c r="B134" s="131"/>
      <c r="C134" s="241"/>
      <c r="D134" s="84">
        <v>42495</v>
      </c>
      <c r="E134" s="19">
        <v>1</v>
      </c>
      <c r="F134" s="26">
        <v>1</v>
      </c>
      <c r="G134" s="87">
        <f t="shared" ref="G134:G174" si="36">IF(F134=1,1,0)</f>
        <v>1</v>
      </c>
      <c r="H134" s="156">
        <v>2</v>
      </c>
      <c r="I134" s="3">
        <v>2</v>
      </c>
      <c r="J134" s="3"/>
      <c r="K134" s="3"/>
      <c r="L134" s="3"/>
      <c r="M134" s="91">
        <f t="shared" si="34"/>
        <v>2</v>
      </c>
      <c r="N134" s="147">
        <v>42505</v>
      </c>
      <c r="O134" s="10">
        <v>42510</v>
      </c>
      <c r="P134" s="10">
        <v>42512</v>
      </c>
      <c r="Q134" s="10">
        <v>42515</v>
      </c>
      <c r="R134" s="10"/>
      <c r="S134" s="10">
        <v>42514</v>
      </c>
      <c r="T134" s="95">
        <f t="shared" si="33"/>
        <v>42514</v>
      </c>
      <c r="U134" s="185" t="s">
        <v>47</v>
      </c>
      <c r="V134" s="14"/>
      <c r="W134" s="13" t="s">
        <v>61</v>
      </c>
      <c r="X134" s="14" t="s">
        <v>61</v>
      </c>
      <c r="Y134" s="14" t="s">
        <v>61</v>
      </c>
      <c r="Z134" s="14" t="s">
        <v>52</v>
      </c>
      <c r="AA134" s="16" t="s">
        <v>70</v>
      </c>
      <c r="AB134" s="16" t="s">
        <v>63</v>
      </c>
      <c r="AC134" s="16" t="s">
        <v>70</v>
      </c>
      <c r="AD134" s="16" t="s">
        <v>70</v>
      </c>
      <c r="AE134" s="16" t="s">
        <v>70</v>
      </c>
      <c r="AF134" s="18">
        <v>2</v>
      </c>
      <c r="AG134" s="18"/>
      <c r="AH134" s="103">
        <f t="shared" ref="AH134:AH174" si="37">IF(F134=1,MAX(AF134:AG134),"NA")</f>
        <v>2</v>
      </c>
      <c r="AI134" s="136" t="s">
        <v>47</v>
      </c>
      <c r="AJ134" s="103">
        <f t="shared" ref="AJ134:AJ174" si="38">(8-COUNTBLANK(AM134:AT134))/2</f>
        <v>2</v>
      </c>
      <c r="AK134" s="103"/>
      <c r="AL134" s="103" t="b">
        <f t="shared" ref="AL134:AL174" si="39">AJ134=M134</f>
        <v>1</v>
      </c>
      <c r="AM134" s="26">
        <v>27</v>
      </c>
      <c r="AN134" s="105">
        <f t="shared" si="35"/>
        <v>2.3592000000000004</v>
      </c>
      <c r="AO134" s="26">
        <v>27</v>
      </c>
      <c r="AP134" s="105">
        <f t="shared" ref="AP134:AP174" si="40">IF(ISBLANK(AO134)=TRUE,"",0.0057*AO134*10+0.8202)</f>
        <v>2.3592000000000004</v>
      </c>
      <c r="AQ134" s="26"/>
      <c r="AR134" s="105" t="str">
        <f t="shared" ref="AR134:AR174" si="41">IF(ISBLANK(AQ134)=TRUE,"",0.0057*AQ134*10+0.8202)</f>
        <v/>
      </c>
      <c r="AS134" s="26"/>
      <c r="AT134" s="105" t="str">
        <f t="shared" ref="AT134:AT174" si="42">IF(ISBLANK(AS134)=TRUE,"",0.0057*AS134*10+0.8202)</f>
        <v/>
      </c>
      <c r="AU134" s="107">
        <f t="shared" si="29"/>
        <v>236.05497630260629</v>
      </c>
      <c r="AV134" s="107" t="str">
        <f t="shared" ref="AV134:AV174" si="43">IF(AL134=TRUE,"ok","")</f>
        <v>ok</v>
      </c>
      <c r="AW134" s="107"/>
      <c r="AX134" s="26"/>
      <c r="AY134" s="26">
        <f>'[1]2016_match_seeds'!D131</f>
        <v>0</v>
      </c>
      <c r="AZ134" s="110" t="b">
        <f t="shared" ref="AZ134:AZ174" si="44">AX134=AY134</f>
        <v>1</v>
      </c>
      <c r="BA134" s="111"/>
      <c r="BB134" s="8">
        <f>'[1]2016_match_seeds'!E131</f>
        <v>0</v>
      </c>
      <c r="BC134" s="8">
        <f>'[1]2016_match_seeds'!F131</f>
        <v>0</v>
      </c>
      <c r="BD134" s="3"/>
      <c r="BE134" s="3"/>
      <c r="BF134" s="3"/>
      <c r="BG134" s="23">
        <v>0</v>
      </c>
      <c r="BH134" s="23"/>
      <c r="BI134" s="212" t="s">
        <v>157</v>
      </c>
      <c r="BJ134" s="29"/>
      <c r="BK134" s="29"/>
      <c r="BL134" s="29"/>
      <c r="BM134" s="29"/>
      <c r="BN134" s="29"/>
      <c r="BO134" s="129"/>
      <c r="BP134" s="129"/>
    </row>
    <row r="135" spans="1:68" s="161" customFormat="1" ht="15" hidden="1" x14ac:dyDescent="0.25">
      <c r="A135" s="242">
        <v>240</v>
      </c>
      <c r="B135" s="242"/>
      <c r="D135" s="164">
        <v>42495</v>
      </c>
      <c r="E135" s="166"/>
      <c r="F135" s="166">
        <v>0</v>
      </c>
      <c r="G135" s="87">
        <f t="shared" si="36"/>
        <v>0</v>
      </c>
      <c r="H135" s="167"/>
      <c r="I135" s="166">
        <v>1</v>
      </c>
      <c r="M135" s="91">
        <f t="shared" si="34"/>
        <v>1</v>
      </c>
      <c r="N135" s="243"/>
      <c r="O135" s="169">
        <v>42505</v>
      </c>
      <c r="P135" s="169">
        <v>42507</v>
      </c>
      <c r="Q135" s="169"/>
      <c r="R135" s="169"/>
      <c r="S135" s="170">
        <v>42506</v>
      </c>
      <c r="T135" s="95">
        <f t="shared" si="33"/>
        <v>42506</v>
      </c>
      <c r="U135" s="95" t="s">
        <v>47</v>
      </c>
      <c r="V135" s="171"/>
      <c r="W135" s="172" t="s">
        <v>61</v>
      </c>
      <c r="X135" s="172" t="s">
        <v>61</v>
      </c>
      <c r="Y135" s="172" t="s">
        <v>70</v>
      </c>
      <c r="Z135" s="172" t="s">
        <v>62</v>
      </c>
      <c r="AA135" s="206"/>
      <c r="AB135" s="175" t="s">
        <v>70</v>
      </c>
      <c r="AC135" s="175" t="s">
        <v>62</v>
      </c>
      <c r="AD135" s="175" t="s">
        <v>62</v>
      </c>
      <c r="AE135" s="176"/>
      <c r="AF135" s="177">
        <v>3</v>
      </c>
      <c r="AG135" s="178"/>
      <c r="AH135" s="103" t="str">
        <f t="shared" si="37"/>
        <v>NA</v>
      </c>
      <c r="AI135" s="103" t="s">
        <v>58</v>
      </c>
      <c r="AJ135" s="103">
        <f t="shared" si="38"/>
        <v>1</v>
      </c>
      <c r="AK135" s="103"/>
      <c r="AL135" s="103" t="b">
        <f t="shared" si="39"/>
        <v>1</v>
      </c>
      <c r="AM135" s="179">
        <v>21</v>
      </c>
      <c r="AN135" s="105">
        <f t="shared" si="35"/>
        <v>2.0171999999999999</v>
      </c>
      <c r="AO135" s="244"/>
      <c r="AP135" s="105" t="str">
        <f t="shared" si="40"/>
        <v/>
      </c>
      <c r="AQ135" s="244"/>
      <c r="AR135" s="105" t="str">
        <f t="shared" si="41"/>
        <v/>
      </c>
      <c r="AS135" s="244"/>
      <c r="AT135" s="105" t="str">
        <f t="shared" si="42"/>
        <v/>
      </c>
      <c r="AU135" s="107">
        <f t="shared" ref="AU135:AU174" si="45">IF(COUNTBLANK(AM135:AT135)=8,"NA",(AVERAGE(AN135,AP135,AR135,AT135)^2*PI()*AVERAGE(AM135,AO135,AQ135,AS135)*AJ135)/4)</f>
        <v>67.113068387908129</v>
      </c>
      <c r="AV135" s="107" t="str">
        <f t="shared" si="43"/>
        <v>ok</v>
      </c>
      <c r="AW135" s="107"/>
      <c r="AX135" s="180">
        <v>2</v>
      </c>
      <c r="AY135" s="181">
        <f>'[1]2016_match_seeds'!D132</f>
        <v>2</v>
      </c>
      <c r="AZ135" s="110" t="b">
        <f t="shared" si="44"/>
        <v>1</v>
      </c>
      <c r="BA135" s="111"/>
      <c r="BB135" s="165">
        <f>'[1]2016_match_seeds'!E132</f>
        <v>8</v>
      </c>
      <c r="BC135" s="165">
        <f>'[1]2016_match_seeds'!F132</f>
        <v>1</v>
      </c>
      <c r="BD135" s="166"/>
      <c r="BE135" s="166"/>
      <c r="BF135" s="166"/>
      <c r="BG135" s="182" t="s">
        <v>58</v>
      </c>
      <c r="BH135" s="182"/>
      <c r="BI135" s="183" t="s">
        <v>142</v>
      </c>
      <c r="BJ135" s="81"/>
      <c r="BK135" s="81"/>
      <c r="BL135" s="81"/>
      <c r="BM135" s="81"/>
      <c r="BN135" s="81"/>
      <c r="BO135" s="81"/>
      <c r="BP135" s="81"/>
    </row>
    <row r="136" spans="1:68" ht="15" hidden="1" x14ac:dyDescent="0.25">
      <c r="A136" s="83">
        <v>241</v>
      </c>
      <c r="B136" s="83"/>
      <c r="D136" s="84">
        <v>42495</v>
      </c>
      <c r="E136" s="85">
        <v>1</v>
      </c>
      <c r="F136" s="86">
        <v>1</v>
      </c>
      <c r="G136" s="87">
        <f t="shared" si="36"/>
        <v>1</v>
      </c>
      <c r="H136" s="122">
        <v>1</v>
      </c>
      <c r="I136" s="111">
        <v>2</v>
      </c>
      <c r="J136" s="90"/>
      <c r="K136" s="90"/>
      <c r="L136" s="90"/>
      <c r="M136" s="91">
        <f t="shared" si="34"/>
        <v>2</v>
      </c>
      <c r="N136" s="92">
        <v>42499</v>
      </c>
      <c r="O136" s="93"/>
      <c r="P136" s="93"/>
      <c r="Q136" s="93"/>
      <c r="R136" s="93"/>
      <c r="S136" s="94">
        <v>42499</v>
      </c>
      <c r="T136" s="95">
        <f t="shared" si="33"/>
        <v>42499</v>
      </c>
      <c r="U136" s="95" t="s">
        <v>47</v>
      </c>
      <c r="V136" s="96"/>
      <c r="W136" s="98">
        <v>4</v>
      </c>
      <c r="X136" s="98">
        <v>14</v>
      </c>
      <c r="Y136" s="98">
        <v>16</v>
      </c>
      <c r="Z136" s="98"/>
      <c r="AA136" s="118">
        <v>7</v>
      </c>
      <c r="AB136" s="101">
        <v>16</v>
      </c>
      <c r="AC136" s="101">
        <v>16</v>
      </c>
      <c r="AD136" s="101"/>
      <c r="AE136" s="101"/>
      <c r="AF136" s="102">
        <v>16</v>
      </c>
      <c r="AG136" s="102"/>
      <c r="AH136" s="103">
        <f t="shared" si="37"/>
        <v>16</v>
      </c>
      <c r="AI136" s="103" t="s">
        <v>47</v>
      </c>
      <c r="AJ136" s="103">
        <f t="shared" si="38"/>
        <v>2</v>
      </c>
      <c r="AK136" s="103"/>
      <c r="AL136" s="103" t="b">
        <f t="shared" si="39"/>
        <v>1</v>
      </c>
      <c r="AM136" s="122">
        <v>25</v>
      </c>
      <c r="AN136" s="105">
        <f t="shared" si="35"/>
        <v>2.2452000000000005</v>
      </c>
      <c r="AO136" s="109">
        <v>25</v>
      </c>
      <c r="AP136" s="105">
        <f t="shared" si="40"/>
        <v>2.2452000000000005</v>
      </c>
      <c r="AQ136" s="109"/>
      <c r="AR136" s="105" t="str">
        <f t="shared" si="41"/>
        <v/>
      </c>
      <c r="AS136" s="109"/>
      <c r="AT136" s="105" t="str">
        <f t="shared" si="42"/>
        <v/>
      </c>
      <c r="AU136" s="107">
        <f t="shared" si="45"/>
        <v>197.95658487219418</v>
      </c>
      <c r="AV136" s="107" t="str">
        <f t="shared" si="43"/>
        <v>ok</v>
      </c>
      <c r="AW136" s="107"/>
      <c r="AX136" s="108">
        <v>9</v>
      </c>
      <c r="AY136" s="109">
        <f>'[1]2016_match_seeds'!D133</f>
        <v>8</v>
      </c>
      <c r="AZ136" s="110" t="b">
        <f t="shared" si="44"/>
        <v>0</v>
      </c>
      <c r="BA136" s="111"/>
      <c r="BB136" s="110">
        <f>'[1]2016_match_seeds'!E133</f>
        <v>33</v>
      </c>
      <c r="BC136" s="110">
        <f>'[1]2016_match_seeds'!F133</f>
        <v>21</v>
      </c>
      <c r="BF136" s="111"/>
      <c r="BG136" s="112">
        <v>0</v>
      </c>
      <c r="BH136" s="112"/>
      <c r="BI136" s="121"/>
    </row>
    <row r="137" spans="1:68" ht="15" hidden="1" x14ac:dyDescent="0.25">
      <c r="A137" s="126">
        <v>242</v>
      </c>
      <c r="B137" s="126"/>
      <c r="C137" s="90"/>
      <c r="D137" s="84">
        <v>42495</v>
      </c>
      <c r="E137" s="127"/>
      <c r="F137" s="111"/>
      <c r="G137" s="87">
        <f t="shared" si="36"/>
        <v>0</v>
      </c>
      <c r="H137" s="88"/>
      <c r="I137" s="111"/>
      <c r="J137" s="90"/>
      <c r="K137" s="90"/>
      <c r="L137" s="90"/>
      <c r="M137" s="91">
        <f t="shared" si="34"/>
        <v>0</v>
      </c>
      <c r="N137" s="117"/>
      <c r="O137" s="128"/>
      <c r="P137" s="128"/>
      <c r="Q137" s="128"/>
      <c r="R137" s="128"/>
      <c r="S137" s="94"/>
      <c r="T137" s="95" t="str">
        <f t="shared" si="33"/>
        <v>NA</v>
      </c>
      <c r="U137" s="95" t="s">
        <v>58</v>
      </c>
      <c r="V137" s="96"/>
      <c r="W137" s="98"/>
      <c r="X137" s="98"/>
      <c r="Y137" s="98"/>
      <c r="Z137" s="98"/>
      <c r="AA137" s="118"/>
      <c r="AB137" s="101"/>
      <c r="AC137" s="101"/>
      <c r="AD137" s="101"/>
      <c r="AE137" s="101"/>
      <c r="AF137" s="102"/>
      <c r="AG137" s="102"/>
      <c r="AH137" s="103" t="str">
        <f t="shared" si="37"/>
        <v>NA</v>
      </c>
      <c r="AI137" s="103" t="s">
        <v>58</v>
      </c>
      <c r="AJ137" s="103">
        <f t="shared" si="38"/>
        <v>0</v>
      </c>
      <c r="AK137" s="103"/>
      <c r="AL137" s="103" t="b">
        <f t="shared" si="39"/>
        <v>1</v>
      </c>
      <c r="AM137" s="88"/>
      <c r="AN137" s="105" t="str">
        <f t="shared" si="35"/>
        <v/>
      </c>
      <c r="AO137" s="120"/>
      <c r="AP137" s="105" t="str">
        <f t="shared" si="40"/>
        <v/>
      </c>
      <c r="AQ137" s="120"/>
      <c r="AR137" s="105" t="str">
        <f t="shared" si="41"/>
        <v/>
      </c>
      <c r="AS137" s="120"/>
      <c r="AT137" s="105" t="str">
        <f t="shared" si="42"/>
        <v/>
      </c>
      <c r="AU137" s="107" t="str">
        <f t="shared" si="45"/>
        <v>NA</v>
      </c>
      <c r="AV137" s="107" t="s">
        <v>58</v>
      </c>
      <c r="AW137" s="107"/>
      <c r="AY137" s="109">
        <f>'[1]2016_match_seeds'!D134</f>
        <v>0</v>
      </c>
      <c r="AZ137" s="110" t="b">
        <f t="shared" si="44"/>
        <v>1</v>
      </c>
      <c r="BA137" s="111"/>
      <c r="BB137" s="110">
        <f>'[1]2016_match_seeds'!E134</f>
        <v>0</v>
      </c>
      <c r="BC137" s="110">
        <f>'[1]2016_match_seeds'!F134</f>
        <v>0</v>
      </c>
      <c r="BF137" s="111"/>
      <c r="BG137" s="112" t="s">
        <v>58</v>
      </c>
      <c r="BH137" s="112"/>
      <c r="BI137" s="121"/>
      <c r="BJ137" s="129"/>
      <c r="BK137" s="129"/>
      <c r="BL137" s="129"/>
      <c r="BM137" s="129"/>
      <c r="BN137" s="129"/>
    </row>
    <row r="138" spans="1:68" ht="15" hidden="1" x14ac:dyDescent="0.25">
      <c r="A138" s="126">
        <v>243</v>
      </c>
      <c r="B138" s="126"/>
      <c r="C138" s="90"/>
      <c r="D138" s="84">
        <v>42495</v>
      </c>
      <c r="E138" s="111"/>
      <c r="F138" s="111">
        <v>0</v>
      </c>
      <c r="G138" s="87">
        <f t="shared" si="36"/>
        <v>0</v>
      </c>
      <c r="H138" s="88"/>
      <c r="I138" s="111"/>
      <c r="J138" s="90"/>
      <c r="K138" s="90"/>
      <c r="L138" s="90"/>
      <c r="M138" s="91">
        <f t="shared" si="34"/>
        <v>0</v>
      </c>
      <c r="N138" s="117"/>
      <c r="O138" s="128"/>
      <c r="P138" s="128"/>
      <c r="Q138" s="128"/>
      <c r="R138" s="128"/>
      <c r="S138" s="94"/>
      <c r="T138" s="95" t="str">
        <f t="shared" si="33"/>
        <v>NA</v>
      </c>
      <c r="U138" s="95" t="s">
        <v>58</v>
      </c>
      <c r="V138" s="96"/>
      <c r="W138" s="98"/>
      <c r="X138" s="98"/>
      <c r="Y138" s="98"/>
      <c r="Z138" s="98"/>
      <c r="AA138" s="118"/>
      <c r="AB138" s="101"/>
      <c r="AC138" s="101"/>
      <c r="AD138" s="101"/>
      <c r="AE138" s="101"/>
      <c r="AF138" s="102"/>
      <c r="AG138" s="102"/>
      <c r="AH138" s="103" t="str">
        <f t="shared" si="37"/>
        <v>NA</v>
      </c>
      <c r="AI138" s="103" t="s">
        <v>58</v>
      </c>
      <c r="AJ138" s="103">
        <f t="shared" si="38"/>
        <v>0</v>
      </c>
      <c r="AK138" s="103"/>
      <c r="AL138" s="103" t="b">
        <f t="shared" si="39"/>
        <v>1</v>
      </c>
      <c r="AM138" s="88"/>
      <c r="AN138" s="105" t="str">
        <f t="shared" si="35"/>
        <v/>
      </c>
      <c r="AO138" s="120"/>
      <c r="AP138" s="105" t="str">
        <f t="shared" si="40"/>
        <v/>
      </c>
      <c r="AQ138" s="120"/>
      <c r="AR138" s="105" t="str">
        <f t="shared" si="41"/>
        <v/>
      </c>
      <c r="AS138" s="120"/>
      <c r="AT138" s="105" t="str">
        <f t="shared" si="42"/>
        <v/>
      </c>
      <c r="AU138" s="107" t="str">
        <f t="shared" si="45"/>
        <v>NA</v>
      </c>
      <c r="AV138" s="107" t="s">
        <v>58</v>
      </c>
      <c r="AW138" s="107"/>
      <c r="AY138" s="109">
        <f>'[1]2016_match_seeds'!D135</f>
        <v>0</v>
      </c>
      <c r="AZ138" s="110" t="b">
        <f t="shared" si="44"/>
        <v>1</v>
      </c>
      <c r="BA138" s="111"/>
      <c r="BB138" s="110">
        <f>'[1]2016_match_seeds'!E135</f>
        <v>0</v>
      </c>
      <c r="BC138" s="110">
        <f>'[1]2016_match_seeds'!F135</f>
        <v>0</v>
      </c>
      <c r="BF138" s="111"/>
      <c r="BG138" s="112" t="s">
        <v>58</v>
      </c>
      <c r="BH138" s="112"/>
      <c r="BI138" s="121"/>
      <c r="BJ138" s="129"/>
      <c r="BK138" s="129"/>
      <c r="BL138" s="129"/>
      <c r="BM138" s="129"/>
      <c r="BN138" s="129"/>
    </row>
    <row r="139" spans="1:68" ht="15" hidden="1" x14ac:dyDescent="0.25">
      <c r="A139" s="126">
        <v>244</v>
      </c>
      <c r="B139" s="126"/>
      <c r="C139" s="90"/>
      <c r="D139" s="84">
        <v>42495</v>
      </c>
      <c r="E139" s="111"/>
      <c r="F139" s="111">
        <v>0</v>
      </c>
      <c r="G139" s="87">
        <f t="shared" si="36"/>
        <v>0</v>
      </c>
      <c r="H139" s="88"/>
      <c r="I139" s="111"/>
      <c r="J139" s="90"/>
      <c r="K139" s="90"/>
      <c r="L139" s="90"/>
      <c r="M139" s="91">
        <f t="shared" si="34"/>
        <v>0</v>
      </c>
      <c r="N139" s="117"/>
      <c r="O139" s="128"/>
      <c r="P139" s="128"/>
      <c r="Q139" s="128"/>
      <c r="R139" s="128"/>
      <c r="S139" s="94"/>
      <c r="T139" s="95" t="str">
        <f t="shared" si="33"/>
        <v>NA</v>
      </c>
      <c r="U139" s="95" t="s">
        <v>58</v>
      </c>
      <c r="V139" s="96"/>
      <c r="W139" s="98"/>
      <c r="X139" s="98"/>
      <c r="Y139" s="98"/>
      <c r="Z139" s="98"/>
      <c r="AA139" s="118"/>
      <c r="AB139" s="101"/>
      <c r="AC139" s="101"/>
      <c r="AD139" s="101"/>
      <c r="AE139" s="101"/>
      <c r="AF139" s="189"/>
      <c r="AG139" s="102"/>
      <c r="AH139" s="103" t="str">
        <f t="shared" si="37"/>
        <v>NA</v>
      </c>
      <c r="AI139" s="103" t="s">
        <v>58</v>
      </c>
      <c r="AJ139" s="103">
        <f t="shared" si="38"/>
        <v>0</v>
      </c>
      <c r="AK139" s="103"/>
      <c r="AL139" s="103" t="b">
        <f t="shared" si="39"/>
        <v>1</v>
      </c>
      <c r="AM139" s="88"/>
      <c r="AN139" s="105" t="str">
        <f t="shared" si="35"/>
        <v/>
      </c>
      <c r="AO139" s="120"/>
      <c r="AP139" s="105" t="str">
        <f t="shared" si="40"/>
        <v/>
      </c>
      <c r="AQ139" s="120"/>
      <c r="AR139" s="105" t="str">
        <f t="shared" si="41"/>
        <v/>
      </c>
      <c r="AS139" s="120"/>
      <c r="AT139" s="105" t="str">
        <f t="shared" si="42"/>
        <v/>
      </c>
      <c r="AU139" s="107" t="str">
        <f t="shared" si="45"/>
        <v>NA</v>
      </c>
      <c r="AV139" s="107" t="s">
        <v>58</v>
      </c>
      <c r="AW139" s="107"/>
      <c r="AY139" s="109">
        <f>'[1]2016_match_seeds'!D136</f>
        <v>0</v>
      </c>
      <c r="AZ139" s="110" t="b">
        <f t="shared" si="44"/>
        <v>1</v>
      </c>
      <c r="BA139" s="111"/>
      <c r="BB139" s="110">
        <f>'[1]2016_match_seeds'!E136</f>
        <v>0</v>
      </c>
      <c r="BC139" s="110">
        <f>'[1]2016_match_seeds'!F136</f>
        <v>0</v>
      </c>
      <c r="BF139" s="90"/>
      <c r="BG139" s="112" t="s">
        <v>58</v>
      </c>
      <c r="BH139" s="112"/>
      <c r="BI139" s="121" t="s">
        <v>158</v>
      </c>
      <c r="BJ139" s="129"/>
      <c r="BK139" s="129"/>
      <c r="BL139" s="129"/>
      <c r="BM139" s="129"/>
      <c r="BN139" s="129"/>
    </row>
    <row r="140" spans="1:68" ht="15" hidden="1" x14ac:dyDescent="0.25">
      <c r="A140" s="83">
        <v>245</v>
      </c>
      <c r="B140" s="83"/>
      <c r="D140" s="84">
        <v>42495</v>
      </c>
      <c r="E140" s="209"/>
      <c r="F140" s="86"/>
      <c r="G140" s="87">
        <f t="shared" si="36"/>
        <v>0</v>
      </c>
      <c r="H140" s="88"/>
      <c r="I140" s="111"/>
      <c r="J140" s="90"/>
      <c r="K140" s="90"/>
      <c r="L140" s="90"/>
      <c r="M140" s="91">
        <f t="shared" si="34"/>
        <v>0</v>
      </c>
      <c r="N140" s="117"/>
      <c r="O140" s="93"/>
      <c r="P140" s="93"/>
      <c r="Q140" s="93"/>
      <c r="R140" s="93"/>
      <c r="S140" s="94"/>
      <c r="T140" s="95" t="str">
        <f t="shared" si="33"/>
        <v>NA</v>
      </c>
      <c r="U140" s="95" t="s">
        <v>58</v>
      </c>
      <c r="V140" s="96"/>
      <c r="W140" s="98"/>
      <c r="X140" s="98"/>
      <c r="Y140" s="98"/>
      <c r="Z140" s="98"/>
      <c r="AA140" s="118"/>
      <c r="AB140" s="101"/>
      <c r="AC140" s="101"/>
      <c r="AD140" s="101"/>
      <c r="AE140" s="101"/>
      <c r="AF140" s="102"/>
      <c r="AG140" s="102"/>
      <c r="AH140" s="103" t="str">
        <f t="shared" si="37"/>
        <v>NA</v>
      </c>
      <c r="AI140" s="103" t="s">
        <v>58</v>
      </c>
      <c r="AJ140" s="103">
        <f t="shared" si="38"/>
        <v>0</v>
      </c>
      <c r="AK140" s="103"/>
      <c r="AL140" s="103" t="b">
        <f t="shared" si="39"/>
        <v>1</v>
      </c>
      <c r="AM140" s="88"/>
      <c r="AN140" s="105" t="str">
        <f t="shared" si="35"/>
        <v/>
      </c>
      <c r="AO140" s="120"/>
      <c r="AP140" s="105" t="str">
        <f t="shared" si="40"/>
        <v/>
      </c>
      <c r="AQ140" s="120"/>
      <c r="AR140" s="105" t="str">
        <f t="shared" si="41"/>
        <v/>
      </c>
      <c r="AS140" s="120"/>
      <c r="AT140" s="105" t="str">
        <f t="shared" si="42"/>
        <v/>
      </c>
      <c r="AU140" s="107" t="str">
        <f t="shared" si="45"/>
        <v>NA</v>
      </c>
      <c r="AV140" s="107" t="s">
        <v>58</v>
      </c>
      <c r="AW140" s="107"/>
      <c r="AY140" s="109">
        <f>'[1]2016_match_seeds'!D137</f>
        <v>0</v>
      </c>
      <c r="AZ140" s="110" t="b">
        <f t="shared" si="44"/>
        <v>1</v>
      </c>
      <c r="BA140" s="111"/>
      <c r="BB140" s="110">
        <f>'[1]2016_match_seeds'!E137</f>
        <v>0</v>
      </c>
      <c r="BC140" s="110">
        <f>'[1]2016_match_seeds'!F137</f>
        <v>0</v>
      </c>
      <c r="BF140" s="111"/>
      <c r="BG140" s="112" t="s">
        <v>58</v>
      </c>
      <c r="BH140" s="112"/>
      <c r="BI140" s="121"/>
    </row>
    <row r="141" spans="1:68" ht="15" hidden="1" x14ac:dyDescent="0.25">
      <c r="A141" s="131">
        <v>246</v>
      </c>
      <c r="B141" s="131"/>
      <c r="C141" s="3"/>
      <c r="D141" s="84">
        <v>42495</v>
      </c>
      <c r="E141" s="19">
        <v>1</v>
      </c>
      <c r="F141" s="111">
        <v>0</v>
      </c>
      <c r="G141" s="87">
        <f t="shared" si="36"/>
        <v>0</v>
      </c>
      <c r="H141" s="20"/>
      <c r="I141" s="3"/>
      <c r="J141" s="3"/>
      <c r="K141" s="3"/>
      <c r="L141" s="3"/>
      <c r="M141" s="91">
        <f t="shared" si="34"/>
        <v>0</v>
      </c>
      <c r="N141" s="140"/>
      <c r="O141" s="3"/>
      <c r="P141" s="10"/>
      <c r="Q141" s="10"/>
      <c r="R141" s="10"/>
      <c r="S141" s="9"/>
      <c r="T141" s="95" t="str">
        <f t="shared" si="33"/>
        <v>NA</v>
      </c>
      <c r="U141" s="95" t="s">
        <v>58</v>
      </c>
      <c r="V141" s="134"/>
      <c r="W141" s="14"/>
      <c r="X141" s="14"/>
      <c r="Y141" s="13"/>
      <c r="Z141" s="14"/>
      <c r="AA141" s="15"/>
      <c r="AB141" s="16"/>
      <c r="AC141" s="16"/>
      <c r="AD141" s="16"/>
      <c r="AE141" s="16"/>
      <c r="AF141" s="135"/>
      <c r="AG141" s="135"/>
      <c r="AH141" s="103" t="str">
        <f t="shared" si="37"/>
        <v>NA</v>
      </c>
      <c r="AI141" s="103" t="s">
        <v>58</v>
      </c>
      <c r="AJ141" s="103">
        <f t="shared" si="38"/>
        <v>0</v>
      </c>
      <c r="AK141" s="103"/>
      <c r="AL141" s="103" t="b">
        <f t="shared" si="39"/>
        <v>1</v>
      </c>
      <c r="AM141" s="20"/>
      <c r="AN141" s="105" t="str">
        <f t="shared" si="35"/>
        <v/>
      </c>
      <c r="AO141" s="7"/>
      <c r="AP141" s="105" t="str">
        <f t="shared" si="40"/>
        <v/>
      </c>
      <c r="AQ141" s="7"/>
      <c r="AR141" s="105" t="str">
        <f t="shared" si="41"/>
        <v/>
      </c>
      <c r="AS141" s="7"/>
      <c r="AT141" s="105" t="str">
        <f t="shared" si="42"/>
        <v/>
      </c>
      <c r="AU141" s="107" t="str">
        <f t="shared" si="45"/>
        <v>NA</v>
      </c>
      <c r="AV141" s="107" t="s">
        <v>58</v>
      </c>
      <c r="AW141" s="107"/>
      <c r="AX141" s="138"/>
      <c r="AY141" s="26">
        <f>'[1]2016_match_seeds'!D138</f>
        <v>0</v>
      </c>
      <c r="AZ141" s="110" t="b">
        <f t="shared" si="44"/>
        <v>1</v>
      </c>
      <c r="BA141" s="111"/>
      <c r="BB141" s="22">
        <f>'[1]2016_match_seeds'!E138</f>
        <v>0</v>
      </c>
      <c r="BC141" s="22">
        <f>'[1]2016_match_seeds'!F138</f>
        <v>0</v>
      </c>
      <c r="BD141" s="7"/>
      <c r="BE141" s="7"/>
      <c r="BF141" s="7"/>
      <c r="BG141" s="23" t="s">
        <v>58</v>
      </c>
      <c r="BH141" s="23"/>
      <c r="BI141" s="28"/>
      <c r="BJ141" s="129"/>
      <c r="BK141" s="129"/>
      <c r="BL141" s="129"/>
      <c r="BM141" s="129"/>
      <c r="BN141" s="129"/>
    </row>
    <row r="142" spans="1:68" ht="15" hidden="1" x14ac:dyDescent="0.25">
      <c r="A142" s="83">
        <v>247</v>
      </c>
      <c r="B142" s="83"/>
      <c r="D142" s="84">
        <v>42495</v>
      </c>
      <c r="E142" s="86"/>
      <c r="F142" s="86">
        <v>0</v>
      </c>
      <c r="G142" s="87">
        <f t="shared" si="36"/>
        <v>0</v>
      </c>
      <c r="H142" s="88">
        <v>2</v>
      </c>
      <c r="I142" s="89">
        <v>2</v>
      </c>
      <c r="J142" s="90"/>
      <c r="K142" s="90"/>
      <c r="L142" s="90"/>
      <c r="M142" s="91">
        <f t="shared" si="34"/>
        <v>2</v>
      </c>
      <c r="N142" s="117"/>
      <c r="O142" s="93"/>
      <c r="P142" s="93"/>
      <c r="Q142" s="93"/>
      <c r="R142" s="93"/>
      <c r="S142" s="94"/>
      <c r="T142" s="95" t="str">
        <f t="shared" si="33"/>
        <v>NA</v>
      </c>
      <c r="U142" s="95" t="s">
        <v>58</v>
      </c>
      <c r="V142" s="96"/>
      <c r="W142" s="98"/>
      <c r="X142" s="98"/>
      <c r="Y142" s="98"/>
      <c r="Z142" s="98"/>
      <c r="AA142" s="118"/>
      <c r="AB142" s="101"/>
      <c r="AC142" s="101"/>
      <c r="AD142" s="101"/>
      <c r="AE142" s="101"/>
      <c r="AF142" s="102"/>
      <c r="AG142" s="102"/>
      <c r="AH142" s="103" t="str">
        <f t="shared" si="37"/>
        <v>NA</v>
      </c>
      <c r="AI142" s="103" t="s">
        <v>58</v>
      </c>
      <c r="AJ142" s="103">
        <f t="shared" si="38"/>
        <v>0</v>
      </c>
      <c r="AK142" s="103"/>
      <c r="AL142" s="103" t="b">
        <f t="shared" si="39"/>
        <v>0</v>
      </c>
      <c r="AM142" s="88"/>
      <c r="AN142" s="105" t="str">
        <f t="shared" si="35"/>
        <v/>
      </c>
      <c r="AO142" s="120"/>
      <c r="AP142" s="105" t="str">
        <f t="shared" si="40"/>
        <v/>
      </c>
      <c r="AQ142" s="120"/>
      <c r="AR142" s="105" t="str">
        <f t="shared" si="41"/>
        <v/>
      </c>
      <c r="AS142" s="120"/>
      <c r="AT142" s="105" t="str">
        <f t="shared" si="42"/>
        <v/>
      </c>
      <c r="AU142" s="107" t="str">
        <f t="shared" si="45"/>
        <v>NA</v>
      </c>
      <c r="AV142" s="107" t="s">
        <v>58</v>
      </c>
      <c r="AW142" s="107"/>
      <c r="AY142" s="109">
        <f>'[1]2016_match_seeds'!D139</f>
        <v>0</v>
      </c>
      <c r="AZ142" s="110" t="b">
        <f t="shared" si="44"/>
        <v>1</v>
      </c>
      <c r="BA142" s="111"/>
      <c r="BB142" s="110">
        <f>'[1]2016_match_seeds'!E139</f>
        <v>0</v>
      </c>
      <c r="BC142" s="110">
        <f>'[1]2016_match_seeds'!F139</f>
        <v>0</v>
      </c>
      <c r="BF142" s="111"/>
      <c r="BG142" s="112" t="s">
        <v>58</v>
      </c>
      <c r="BH142" s="112"/>
      <c r="BI142" s="121"/>
    </row>
    <row r="143" spans="1:68" ht="15" hidden="1" x14ac:dyDescent="0.25">
      <c r="A143" s="83">
        <v>248</v>
      </c>
      <c r="B143" s="83"/>
      <c r="D143" s="84">
        <v>42495</v>
      </c>
      <c r="E143" s="85">
        <v>1</v>
      </c>
      <c r="F143" s="86">
        <v>1</v>
      </c>
      <c r="G143" s="87">
        <f t="shared" si="36"/>
        <v>1</v>
      </c>
      <c r="H143" s="122">
        <v>1</v>
      </c>
      <c r="I143" s="111">
        <v>1</v>
      </c>
      <c r="J143" s="90"/>
      <c r="K143" s="90"/>
      <c r="L143" s="90"/>
      <c r="M143" s="91">
        <f t="shared" si="34"/>
        <v>1</v>
      </c>
      <c r="N143" s="92">
        <v>42504</v>
      </c>
      <c r="O143" s="93"/>
      <c r="P143" s="93"/>
      <c r="Q143" s="93"/>
      <c r="R143" s="93"/>
      <c r="S143" s="94">
        <v>42500</v>
      </c>
      <c r="T143" s="95">
        <f t="shared" si="33"/>
        <v>42500</v>
      </c>
      <c r="U143" s="95" t="s">
        <v>47</v>
      </c>
      <c r="V143" s="96"/>
      <c r="W143" s="98">
        <v>1</v>
      </c>
      <c r="X143" s="98">
        <v>8</v>
      </c>
      <c r="Y143" s="98">
        <v>8</v>
      </c>
      <c r="Z143" s="98">
        <v>11</v>
      </c>
      <c r="AA143" s="118">
        <v>11</v>
      </c>
      <c r="AB143" s="101">
        <v>8</v>
      </c>
      <c r="AC143" s="101">
        <v>11</v>
      </c>
      <c r="AD143" s="101">
        <v>11</v>
      </c>
      <c r="AE143" s="101"/>
      <c r="AF143" s="102">
        <v>11</v>
      </c>
      <c r="AG143" s="102"/>
      <c r="AH143" s="103">
        <f t="shared" si="37"/>
        <v>11</v>
      </c>
      <c r="AI143" s="103" t="s">
        <v>47</v>
      </c>
      <c r="AJ143" s="103">
        <f t="shared" si="38"/>
        <v>1</v>
      </c>
      <c r="AK143" s="103"/>
      <c r="AL143" s="103" t="b">
        <f t="shared" si="39"/>
        <v>1</v>
      </c>
      <c r="AM143" s="122">
        <v>24</v>
      </c>
      <c r="AN143" s="105">
        <f t="shared" si="35"/>
        <v>2.1882000000000001</v>
      </c>
      <c r="AO143" s="120"/>
      <c r="AP143" s="105" t="str">
        <f t="shared" si="40"/>
        <v/>
      </c>
      <c r="AQ143" s="120"/>
      <c r="AR143" s="105" t="str">
        <f t="shared" si="41"/>
        <v/>
      </c>
      <c r="AS143" s="120"/>
      <c r="AT143" s="105" t="str">
        <f t="shared" si="42"/>
        <v/>
      </c>
      <c r="AU143" s="107">
        <f t="shared" si="45"/>
        <v>90.255806328967836</v>
      </c>
      <c r="AV143" s="107" t="str">
        <f t="shared" si="43"/>
        <v>ok</v>
      </c>
      <c r="AW143" s="107"/>
      <c r="AX143" s="108">
        <v>5</v>
      </c>
      <c r="AY143" s="109">
        <f>'[1]2016_match_seeds'!D140</f>
        <v>5</v>
      </c>
      <c r="AZ143" s="110" t="b">
        <f t="shared" si="44"/>
        <v>1</v>
      </c>
      <c r="BA143" s="111"/>
      <c r="BB143" s="110">
        <f>'[1]2016_match_seeds'!E140</f>
        <v>17</v>
      </c>
      <c r="BC143" s="110">
        <f>'[1]2016_match_seeds'!F140</f>
        <v>7</v>
      </c>
      <c r="BF143" s="111"/>
      <c r="BG143" s="112">
        <v>0</v>
      </c>
      <c r="BH143" s="112"/>
      <c r="BI143" s="121"/>
    </row>
    <row r="144" spans="1:68" ht="15" hidden="1" x14ac:dyDescent="0.25">
      <c r="A144" s="131">
        <v>249</v>
      </c>
      <c r="B144" s="131"/>
      <c r="C144" s="3"/>
      <c r="D144" s="84">
        <v>42495</v>
      </c>
      <c r="E144" s="19">
        <v>1</v>
      </c>
      <c r="F144" s="111">
        <v>1</v>
      </c>
      <c r="G144" s="87">
        <f t="shared" si="36"/>
        <v>1</v>
      </c>
      <c r="H144" s="132">
        <v>1</v>
      </c>
      <c r="I144" s="3" t="s">
        <v>90</v>
      </c>
      <c r="J144" s="3"/>
      <c r="K144" s="3"/>
      <c r="L144" s="3"/>
      <c r="M144" s="91">
        <f t="shared" si="34"/>
        <v>1</v>
      </c>
      <c r="N144" s="133">
        <v>42505</v>
      </c>
      <c r="O144" s="147">
        <v>42510</v>
      </c>
      <c r="P144" s="10">
        <v>42513</v>
      </c>
      <c r="Q144" s="10">
        <v>42514</v>
      </c>
      <c r="R144" s="10"/>
      <c r="S144" s="9">
        <v>42514</v>
      </c>
      <c r="T144" s="95">
        <f t="shared" si="33"/>
        <v>42514</v>
      </c>
      <c r="U144" s="95" t="s">
        <v>47</v>
      </c>
      <c r="V144" s="134"/>
      <c r="W144" s="14">
        <v>0</v>
      </c>
      <c r="X144" s="14">
        <v>0</v>
      </c>
      <c r="Y144" s="13">
        <v>0</v>
      </c>
      <c r="Z144" s="14">
        <v>2</v>
      </c>
      <c r="AA144" s="15" t="s">
        <v>79</v>
      </c>
      <c r="AB144" s="16" t="s">
        <v>63</v>
      </c>
      <c r="AC144" s="16" t="s">
        <v>62</v>
      </c>
      <c r="AD144" s="16" t="s">
        <v>48</v>
      </c>
      <c r="AE144" s="16" t="s">
        <v>48</v>
      </c>
      <c r="AF144" s="135">
        <v>4</v>
      </c>
      <c r="AG144" s="135"/>
      <c r="AH144" s="103">
        <f t="shared" si="37"/>
        <v>4</v>
      </c>
      <c r="AI144" s="103" t="s">
        <v>47</v>
      </c>
      <c r="AJ144" s="103">
        <f t="shared" si="38"/>
        <v>1</v>
      </c>
      <c r="AK144" s="103"/>
      <c r="AL144" s="103" t="b">
        <f t="shared" si="39"/>
        <v>1</v>
      </c>
      <c r="AM144" s="137">
        <v>30</v>
      </c>
      <c r="AN144" s="105">
        <f t="shared" si="35"/>
        <v>2.5302000000000002</v>
      </c>
      <c r="AO144" s="7"/>
      <c r="AP144" s="105" t="str">
        <f t="shared" si="40"/>
        <v/>
      </c>
      <c r="AQ144" s="7"/>
      <c r="AR144" s="105" t="str">
        <f t="shared" si="41"/>
        <v/>
      </c>
      <c r="AS144" s="7"/>
      <c r="AT144" s="105" t="str">
        <f t="shared" si="42"/>
        <v/>
      </c>
      <c r="AU144" s="107">
        <f t="shared" si="45"/>
        <v>150.84149875344036</v>
      </c>
      <c r="AV144" s="107" t="str">
        <f t="shared" si="43"/>
        <v>ok</v>
      </c>
      <c r="AW144" s="107"/>
      <c r="AX144" s="138">
        <v>2</v>
      </c>
      <c r="AY144" s="26">
        <f>'[1]2016_match_seeds'!D141</f>
        <v>2</v>
      </c>
      <c r="AZ144" s="110" t="b">
        <f t="shared" si="44"/>
        <v>1</v>
      </c>
      <c r="BA144" s="111"/>
      <c r="BB144" s="22">
        <f>'[1]2016_match_seeds'!E141</f>
        <v>12</v>
      </c>
      <c r="BC144" s="22">
        <f>'[1]2016_match_seeds'!F141</f>
        <v>5</v>
      </c>
      <c r="BD144" s="7"/>
      <c r="BE144" s="7"/>
      <c r="BF144" s="7"/>
      <c r="BG144" s="23">
        <v>0</v>
      </c>
      <c r="BH144" s="23"/>
      <c r="BI144" s="146" t="s">
        <v>142</v>
      </c>
      <c r="BJ144" s="129"/>
      <c r="BK144" s="129"/>
      <c r="BL144" s="129"/>
      <c r="BM144" s="129"/>
      <c r="BN144" s="129"/>
    </row>
    <row r="145" spans="1:66" ht="15" hidden="1" x14ac:dyDescent="0.25">
      <c r="A145" s="126">
        <v>250</v>
      </c>
      <c r="B145" s="126"/>
      <c r="C145" s="90"/>
      <c r="D145" s="84">
        <v>42495</v>
      </c>
      <c r="E145" s="110">
        <v>1</v>
      </c>
      <c r="F145" s="111">
        <v>1</v>
      </c>
      <c r="G145" s="87">
        <f t="shared" si="36"/>
        <v>1</v>
      </c>
      <c r="H145" s="104">
        <v>3</v>
      </c>
      <c r="I145" s="111">
        <v>3</v>
      </c>
      <c r="J145" s="90"/>
      <c r="K145" s="90"/>
      <c r="L145" s="90"/>
      <c r="M145" s="91">
        <f t="shared" si="34"/>
        <v>3</v>
      </c>
      <c r="N145" s="92">
        <v>42502</v>
      </c>
      <c r="O145" s="128"/>
      <c r="P145" s="128"/>
      <c r="Q145" s="128"/>
      <c r="R145" s="128"/>
      <c r="S145" s="94">
        <v>42500</v>
      </c>
      <c r="T145" s="95">
        <f t="shared" si="33"/>
        <v>42500</v>
      </c>
      <c r="U145" s="95" t="s">
        <v>47</v>
      </c>
      <c r="V145" s="96"/>
      <c r="W145" s="98">
        <v>2</v>
      </c>
      <c r="X145" s="98">
        <v>28</v>
      </c>
      <c r="Y145" s="98">
        <v>39</v>
      </c>
      <c r="Z145" s="98">
        <v>41</v>
      </c>
      <c r="AA145" s="118">
        <v>40</v>
      </c>
      <c r="AB145" s="101">
        <v>45</v>
      </c>
      <c r="AC145" s="101">
        <v>41</v>
      </c>
      <c r="AD145" s="101">
        <v>41</v>
      </c>
      <c r="AE145" s="101"/>
      <c r="AF145" s="114">
        <v>41</v>
      </c>
      <c r="AG145" s="102"/>
      <c r="AH145" s="103">
        <f t="shared" si="37"/>
        <v>41</v>
      </c>
      <c r="AI145" s="103" t="s">
        <v>47</v>
      </c>
      <c r="AJ145" s="103">
        <f t="shared" si="38"/>
        <v>3</v>
      </c>
      <c r="AK145" s="103"/>
      <c r="AL145" s="103" t="b">
        <f t="shared" si="39"/>
        <v>1</v>
      </c>
      <c r="AM145" s="104">
        <v>31</v>
      </c>
      <c r="AN145" s="105">
        <f t="shared" si="35"/>
        <v>2.5872000000000002</v>
      </c>
      <c r="AO145" s="115">
        <v>31</v>
      </c>
      <c r="AP145" s="105">
        <f t="shared" si="40"/>
        <v>2.5872000000000002</v>
      </c>
      <c r="AQ145" s="115">
        <v>31</v>
      </c>
      <c r="AR145" s="105">
        <f t="shared" si="41"/>
        <v>2.5872000000000002</v>
      </c>
      <c r="AS145" s="115"/>
      <c r="AT145" s="105" t="str">
        <f t="shared" si="42"/>
        <v/>
      </c>
      <c r="AU145" s="107">
        <f t="shared" si="45"/>
        <v>488.91440710748799</v>
      </c>
      <c r="AV145" s="107" t="str">
        <f t="shared" si="43"/>
        <v>ok</v>
      </c>
      <c r="AW145" s="107"/>
      <c r="AX145" s="108">
        <v>11</v>
      </c>
      <c r="AY145" s="109">
        <f>'[1]2016_match_seeds'!D142</f>
        <v>10</v>
      </c>
      <c r="AZ145" s="110" t="b">
        <f t="shared" si="44"/>
        <v>0</v>
      </c>
      <c r="BA145" s="111"/>
      <c r="BB145" s="110">
        <f>'[1]2016_match_seeds'!E142</f>
        <v>50</v>
      </c>
      <c r="BC145" s="110">
        <f>'[1]2016_match_seeds'!F142</f>
        <v>8</v>
      </c>
      <c r="BF145" s="111"/>
      <c r="BG145" s="112">
        <v>0</v>
      </c>
      <c r="BH145" s="112"/>
      <c r="BI145" s="160" t="s">
        <v>159</v>
      </c>
      <c r="BJ145" s="129"/>
      <c r="BK145" s="129"/>
      <c r="BL145" s="129"/>
      <c r="BM145" s="129"/>
      <c r="BN145" s="129"/>
    </row>
    <row r="146" spans="1:66" ht="15" hidden="1" x14ac:dyDescent="0.25">
      <c r="A146" s="131">
        <v>251</v>
      </c>
      <c r="B146" s="131"/>
      <c r="C146" s="148"/>
      <c r="D146" s="84">
        <v>42495</v>
      </c>
      <c r="E146" s="19">
        <v>1</v>
      </c>
      <c r="F146" s="145">
        <v>1</v>
      </c>
      <c r="G146" s="87">
        <f t="shared" si="36"/>
        <v>1</v>
      </c>
      <c r="H146" s="132">
        <v>2</v>
      </c>
      <c r="I146" s="148">
        <v>2</v>
      </c>
      <c r="J146" s="148"/>
      <c r="K146" s="148"/>
      <c r="L146" s="148"/>
      <c r="M146" s="91">
        <f t="shared" si="34"/>
        <v>2</v>
      </c>
      <c r="N146" s="149">
        <v>42502</v>
      </c>
      <c r="O146" s="84">
        <v>42504</v>
      </c>
      <c r="P146" s="84"/>
      <c r="Q146" s="84"/>
      <c r="R146" s="84"/>
      <c r="S146" s="150">
        <v>42504</v>
      </c>
      <c r="T146" s="95">
        <f t="shared" si="33"/>
        <v>42504</v>
      </c>
      <c r="U146" s="95" t="s">
        <v>47</v>
      </c>
      <c r="V146" s="151"/>
      <c r="W146" s="152" t="s">
        <v>61</v>
      </c>
      <c r="X146" s="152" t="s">
        <v>70</v>
      </c>
      <c r="Y146" s="152" t="s">
        <v>72</v>
      </c>
      <c r="Z146" s="152" t="s">
        <v>103</v>
      </c>
      <c r="AA146" s="153" t="s">
        <v>66</v>
      </c>
      <c r="AB146" s="154" t="s">
        <v>53</v>
      </c>
      <c r="AC146" s="154" t="s">
        <v>50</v>
      </c>
      <c r="AD146" s="154" t="s">
        <v>103</v>
      </c>
      <c r="AE146" s="154"/>
      <c r="AF146" s="18">
        <v>14</v>
      </c>
      <c r="AG146" s="135"/>
      <c r="AH146" s="103">
        <f t="shared" si="37"/>
        <v>14</v>
      </c>
      <c r="AI146" s="103" t="s">
        <v>47</v>
      </c>
      <c r="AJ146" s="103">
        <f t="shared" si="38"/>
        <v>2</v>
      </c>
      <c r="AK146" s="103"/>
      <c r="AL146" s="103" t="b">
        <f t="shared" si="39"/>
        <v>1</v>
      </c>
      <c r="AM146" s="155">
        <v>29</v>
      </c>
      <c r="AN146" s="105">
        <f t="shared" si="35"/>
        <v>2.4732000000000003</v>
      </c>
      <c r="AO146" s="145">
        <v>29</v>
      </c>
      <c r="AP146" s="105">
        <f t="shared" si="40"/>
        <v>2.4732000000000003</v>
      </c>
      <c r="AQ146" s="145"/>
      <c r="AR146" s="105" t="str">
        <f t="shared" si="41"/>
        <v/>
      </c>
      <c r="AS146" s="145"/>
      <c r="AT146" s="105" t="str">
        <f t="shared" si="42"/>
        <v/>
      </c>
      <c r="AU146" s="107">
        <f t="shared" si="45"/>
        <v>278.63543775950905</v>
      </c>
      <c r="AV146" s="107" t="str">
        <f t="shared" si="43"/>
        <v>ok</v>
      </c>
      <c r="AW146" s="107"/>
      <c r="AX146" s="157">
        <v>5</v>
      </c>
      <c r="AY146" s="145">
        <f>'[1]2016_match_seeds'!D143</f>
        <v>5</v>
      </c>
      <c r="AZ146" s="110" t="b">
        <f t="shared" si="44"/>
        <v>1</v>
      </c>
      <c r="BA146" s="111"/>
      <c r="BB146" s="158">
        <f>'[1]2016_match_seeds'!E143</f>
        <v>29</v>
      </c>
      <c r="BC146" s="158">
        <f>'[1]2016_match_seeds'!F143</f>
        <v>18</v>
      </c>
      <c r="BD146" s="148"/>
      <c r="BE146" s="148"/>
      <c r="BF146" s="148"/>
      <c r="BG146" s="19">
        <v>0</v>
      </c>
      <c r="BH146" s="19"/>
      <c r="BI146" s="146"/>
    </row>
    <row r="147" spans="1:66" ht="15" hidden="1" x14ac:dyDescent="0.25">
      <c r="A147" s="83">
        <v>252</v>
      </c>
      <c r="B147" s="83"/>
      <c r="D147" s="84">
        <v>42495</v>
      </c>
      <c r="E147" s="85">
        <v>1</v>
      </c>
      <c r="F147" s="86">
        <v>1</v>
      </c>
      <c r="G147" s="87">
        <f t="shared" si="36"/>
        <v>1</v>
      </c>
      <c r="H147" s="88">
        <v>1</v>
      </c>
      <c r="I147" s="111">
        <v>1</v>
      </c>
      <c r="J147" s="90"/>
      <c r="K147" s="90"/>
      <c r="L147" s="90"/>
      <c r="M147" s="91">
        <f t="shared" si="34"/>
        <v>1</v>
      </c>
      <c r="N147" s="92">
        <v>42507</v>
      </c>
      <c r="O147" s="93">
        <v>42502</v>
      </c>
      <c r="P147" s="93"/>
      <c r="Q147" s="93"/>
      <c r="R147" s="93"/>
      <c r="S147" s="94">
        <v>42502</v>
      </c>
      <c r="T147" s="95">
        <f t="shared" si="33"/>
        <v>42502</v>
      </c>
      <c r="U147" s="95" t="s">
        <v>47</v>
      </c>
      <c r="V147" s="96"/>
      <c r="W147" s="97" t="s">
        <v>61</v>
      </c>
      <c r="X147" s="97" t="s">
        <v>48</v>
      </c>
      <c r="Y147" s="97" t="s">
        <v>48</v>
      </c>
      <c r="Z147" s="98"/>
      <c r="AA147" s="99" t="s">
        <v>63</v>
      </c>
      <c r="AB147" s="100" t="s">
        <v>48</v>
      </c>
      <c r="AC147" s="100" t="s">
        <v>48</v>
      </c>
      <c r="AD147" s="100" t="s">
        <v>48</v>
      </c>
      <c r="AE147" s="101"/>
      <c r="AF147" s="114">
        <v>4</v>
      </c>
      <c r="AG147" s="102"/>
      <c r="AH147" s="103">
        <f t="shared" si="37"/>
        <v>4</v>
      </c>
      <c r="AI147" s="103" t="s">
        <v>47</v>
      </c>
      <c r="AJ147" s="103">
        <f t="shared" si="38"/>
        <v>1</v>
      </c>
      <c r="AK147" s="103"/>
      <c r="AL147" s="103" t="b">
        <f t="shared" si="39"/>
        <v>1</v>
      </c>
      <c r="AM147" s="104">
        <v>23</v>
      </c>
      <c r="AN147" s="105">
        <f t="shared" si="35"/>
        <v>2.1311999999999998</v>
      </c>
      <c r="AO147" s="106"/>
      <c r="AP147" s="105" t="str">
        <f t="shared" si="40"/>
        <v/>
      </c>
      <c r="AQ147" s="106"/>
      <c r="AR147" s="105" t="str">
        <f t="shared" si="41"/>
        <v/>
      </c>
      <c r="AS147" s="106"/>
      <c r="AT147" s="105" t="str">
        <f t="shared" si="42"/>
        <v/>
      </c>
      <c r="AU147" s="107">
        <f t="shared" si="45"/>
        <v>82.047647319758084</v>
      </c>
      <c r="AV147" s="107" t="str">
        <f t="shared" si="43"/>
        <v>ok</v>
      </c>
      <c r="AW147" s="107"/>
      <c r="AY147" s="109">
        <f>'[1]2016_match_seeds'!D144</f>
        <v>0</v>
      </c>
      <c r="AZ147" s="110" t="b">
        <f t="shared" si="44"/>
        <v>1</v>
      </c>
      <c r="BA147" s="111"/>
      <c r="BB147" s="110">
        <f>'[1]2016_match_seeds'!E144</f>
        <v>0</v>
      </c>
      <c r="BC147" s="110">
        <f>'[1]2016_match_seeds'!F144</f>
        <v>0</v>
      </c>
      <c r="BF147" s="111"/>
      <c r="BG147" s="112">
        <v>0</v>
      </c>
      <c r="BH147" s="112"/>
      <c r="BI147" s="121"/>
    </row>
    <row r="148" spans="1:66" ht="15" x14ac:dyDescent="0.25">
      <c r="A148" s="212">
        <v>253</v>
      </c>
      <c r="B148" s="131"/>
      <c r="C148" s="3"/>
      <c r="D148" s="84">
        <v>42495</v>
      </c>
      <c r="E148" s="19">
        <v>1</v>
      </c>
      <c r="F148" s="3">
        <v>1</v>
      </c>
      <c r="G148" s="87">
        <f t="shared" si="36"/>
        <v>1</v>
      </c>
      <c r="H148" s="132"/>
      <c r="I148" s="3">
        <v>1</v>
      </c>
      <c r="J148" s="3"/>
      <c r="K148" s="3"/>
      <c r="L148" s="3"/>
      <c r="M148" s="91">
        <f t="shared" si="34"/>
        <v>1</v>
      </c>
      <c r="N148" s="140"/>
      <c r="O148" s="3"/>
      <c r="P148" s="10"/>
      <c r="Q148" s="10"/>
      <c r="R148" s="10"/>
      <c r="S148" s="9">
        <v>42499</v>
      </c>
      <c r="T148" s="95">
        <f t="shared" si="33"/>
        <v>42499</v>
      </c>
      <c r="U148" s="95" t="s">
        <v>47</v>
      </c>
      <c r="V148" s="134"/>
      <c r="W148" s="14">
        <v>4</v>
      </c>
      <c r="X148" s="14">
        <v>17</v>
      </c>
      <c r="Y148" s="13">
        <v>18</v>
      </c>
      <c r="Z148" s="14">
        <v>19</v>
      </c>
      <c r="AA148" s="15"/>
      <c r="AB148" s="16" t="s">
        <v>86</v>
      </c>
      <c r="AC148" s="16" t="s">
        <v>86</v>
      </c>
      <c r="AD148" s="16" t="s">
        <v>86</v>
      </c>
      <c r="AE148" s="16"/>
      <c r="AF148" s="135">
        <v>19</v>
      </c>
      <c r="AG148" s="135"/>
      <c r="AH148" s="103">
        <f t="shared" si="37"/>
        <v>19</v>
      </c>
      <c r="AI148" s="103" t="s">
        <v>47</v>
      </c>
      <c r="AJ148" s="103">
        <f t="shared" si="38"/>
        <v>1</v>
      </c>
      <c r="AK148" s="103"/>
      <c r="AL148" s="103" t="b">
        <f t="shared" si="39"/>
        <v>1</v>
      </c>
      <c r="AM148" s="137">
        <v>31</v>
      </c>
      <c r="AN148" s="105">
        <f t="shared" si="35"/>
        <v>2.5872000000000002</v>
      </c>
      <c r="AO148" s="7"/>
      <c r="AP148" s="105" t="str">
        <f t="shared" si="40"/>
        <v/>
      </c>
      <c r="AQ148" s="7"/>
      <c r="AR148" s="105" t="str">
        <f t="shared" si="41"/>
        <v/>
      </c>
      <c r="AS148" s="7"/>
      <c r="AT148" s="105" t="str">
        <f t="shared" si="42"/>
        <v/>
      </c>
      <c r="AU148" s="107">
        <f t="shared" si="45"/>
        <v>162.97146903582933</v>
      </c>
      <c r="AV148" s="107" t="str">
        <f t="shared" si="43"/>
        <v>ok</v>
      </c>
      <c r="AW148" s="107"/>
      <c r="AX148" s="138"/>
      <c r="AY148" s="26">
        <f>'[1]2016_match_seeds'!D145</f>
        <v>0</v>
      </c>
      <c r="AZ148" s="110" t="b">
        <f t="shared" si="44"/>
        <v>1</v>
      </c>
      <c r="BA148" s="111"/>
      <c r="BB148" s="22">
        <f>'[1]2016_match_seeds'!E145</f>
        <v>0</v>
      </c>
      <c r="BC148" s="22">
        <f>'[1]2016_match_seeds'!F145</f>
        <v>0</v>
      </c>
      <c r="BD148" s="7"/>
      <c r="BE148" s="7"/>
      <c r="BF148" s="7"/>
      <c r="BG148" s="23">
        <v>0.5</v>
      </c>
      <c r="BH148" s="396">
        <v>1</v>
      </c>
      <c r="BI148" s="144" t="s">
        <v>160</v>
      </c>
      <c r="BJ148" s="129"/>
      <c r="BK148" s="129"/>
      <c r="BL148" s="129"/>
      <c r="BM148" s="129"/>
      <c r="BN148" s="129"/>
    </row>
    <row r="149" spans="1:66" ht="15" hidden="1" x14ac:dyDescent="0.25">
      <c r="A149" s="162">
        <v>300</v>
      </c>
      <c r="B149" s="162"/>
      <c r="C149" s="90"/>
      <c r="D149" s="84">
        <v>42495</v>
      </c>
      <c r="E149" s="111"/>
      <c r="F149" s="111">
        <v>0</v>
      </c>
      <c r="G149" s="87">
        <f t="shared" si="36"/>
        <v>0</v>
      </c>
      <c r="H149" s="88"/>
      <c r="I149" s="111"/>
      <c r="J149" s="90"/>
      <c r="K149" s="90"/>
      <c r="L149" s="90"/>
      <c r="M149" s="91">
        <f t="shared" si="34"/>
        <v>0</v>
      </c>
      <c r="N149" s="117"/>
      <c r="O149" s="128"/>
      <c r="P149" s="128"/>
      <c r="Q149" s="128"/>
      <c r="R149" s="128"/>
      <c r="S149" s="94"/>
      <c r="T149" s="95" t="str">
        <f t="shared" si="33"/>
        <v>NA</v>
      </c>
      <c r="U149" s="95" t="s">
        <v>58</v>
      </c>
      <c r="V149" s="96"/>
      <c r="W149" s="98"/>
      <c r="X149" s="98"/>
      <c r="Y149" s="98"/>
      <c r="Z149" s="98"/>
      <c r="AA149" s="118"/>
      <c r="AB149" s="101"/>
      <c r="AC149" s="101"/>
      <c r="AD149" s="101"/>
      <c r="AE149" s="101"/>
      <c r="AF149" s="102"/>
      <c r="AG149" s="102"/>
      <c r="AH149" s="103" t="str">
        <f t="shared" si="37"/>
        <v>NA</v>
      </c>
      <c r="AI149" s="103" t="s">
        <v>58</v>
      </c>
      <c r="AJ149" s="103">
        <f t="shared" si="38"/>
        <v>0</v>
      </c>
      <c r="AK149" s="103"/>
      <c r="AL149" s="103" t="b">
        <f t="shared" si="39"/>
        <v>1</v>
      </c>
      <c r="AM149" s="88"/>
      <c r="AN149" s="105" t="str">
        <f t="shared" si="35"/>
        <v/>
      </c>
      <c r="AO149" s="120"/>
      <c r="AP149" s="105" t="str">
        <f t="shared" si="40"/>
        <v/>
      </c>
      <c r="AQ149" s="120"/>
      <c r="AR149" s="105" t="str">
        <f t="shared" si="41"/>
        <v/>
      </c>
      <c r="AS149" s="120"/>
      <c r="AT149" s="105" t="str">
        <f t="shared" si="42"/>
        <v/>
      </c>
      <c r="AU149" s="107" t="str">
        <f t="shared" si="45"/>
        <v>NA</v>
      </c>
      <c r="AV149" s="107" t="s">
        <v>58</v>
      </c>
      <c r="AW149" s="107"/>
      <c r="AY149" s="109">
        <f>'[1]2016_match_seeds'!D146</f>
        <v>0</v>
      </c>
      <c r="AZ149" s="110" t="b">
        <f t="shared" si="44"/>
        <v>1</v>
      </c>
      <c r="BA149" s="111"/>
      <c r="BB149" s="110">
        <f>'[1]2016_match_seeds'!E146</f>
        <v>0</v>
      </c>
      <c r="BC149" s="110">
        <f>'[1]2016_match_seeds'!F146</f>
        <v>0</v>
      </c>
      <c r="BF149" s="111"/>
      <c r="BG149" s="112" t="s">
        <v>58</v>
      </c>
      <c r="BH149" s="112"/>
      <c r="BI149" s="146" t="s">
        <v>85</v>
      </c>
      <c r="BJ149" s="129"/>
      <c r="BK149" s="129"/>
      <c r="BL149" s="129"/>
      <c r="BM149" s="129"/>
      <c r="BN149" s="129"/>
    </row>
    <row r="150" spans="1:66" ht="15.6" hidden="1" customHeight="1" x14ac:dyDescent="0.25">
      <c r="A150" s="131">
        <v>301</v>
      </c>
      <c r="B150" s="131"/>
      <c r="C150" s="241"/>
      <c r="D150" s="84">
        <v>42495</v>
      </c>
      <c r="E150" s="8">
        <v>1</v>
      </c>
      <c r="F150" s="145">
        <v>1</v>
      </c>
      <c r="G150" s="87">
        <f t="shared" si="36"/>
        <v>1</v>
      </c>
      <c r="H150" s="132">
        <v>3</v>
      </c>
      <c r="I150" s="3">
        <v>3</v>
      </c>
      <c r="J150" s="3"/>
      <c r="K150" s="3"/>
      <c r="L150" s="3"/>
      <c r="M150" s="91">
        <f t="shared" si="34"/>
        <v>3</v>
      </c>
      <c r="N150" s="133">
        <v>42501</v>
      </c>
      <c r="O150" s="3"/>
      <c r="P150" s="10"/>
      <c r="Q150" s="10"/>
      <c r="R150" s="10"/>
      <c r="S150" s="9">
        <v>42499</v>
      </c>
      <c r="T150" s="95">
        <f t="shared" si="33"/>
        <v>42499</v>
      </c>
      <c r="U150" s="95" t="s">
        <v>47</v>
      </c>
      <c r="V150" s="134"/>
      <c r="W150" s="14">
        <v>3</v>
      </c>
      <c r="X150" s="14">
        <v>32</v>
      </c>
      <c r="Y150" s="13">
        <v>38</v>
      </c>
      <c r="Z150" s="14">
        <v>44</v>
      </c>
      <c r="AA150" s="15" t="s">
        <v>67</v>
      </c>
      <c r="AB150" s="16" t="s">
        <v>161</v>
      </c>
      <c r="AC150" s="16" t="s">
        <v>161</v>
      </c>
      <c r="AD150" s="16" t="s">
        <v>161</v>
      </c>
      <c r="AE150" s="16"/>
      <c r="AF150" s="135">
        <v>44</v>
      </c>
      <c r="AG150" s="135"/>
      <c r="AH150" s="103">
        <f t="shared" si="37"/>
        <v>44</v>
      </c>
      <c r="AI150" s="103" t="s">
        <v>47</v>
      </c>
      <c r="AJ150" s="103">
        <f t="shared" si="38"/>
        <v>3</v>
      </c>
      <c r="AK150" s="103"/>
      <c r="AL150" s="103" t="b">
        <f t="shared" si="39"/>
        <v>1</v>
      </c>
      <c r="AM150" s="137">
        <v>25</v>
      </c>
      <c r="AN150" s="105">
        <f t="shared" si="35"/>
        <v>2.2452000000000005</v>
      </c>
      <c r="AO150" s="26">
        <v>25</v>
      </c>
      <c r="AP150" s="105">
        <f t="shared" si="40"/>
        <v>2.2452000000000005</v>
      </c>
      <c r="AQ150" s="26">
        <v>25</v>
      </c>
      <c r="AR150" s="105">
        <f t="shared" si="41"/>
        <v>2.2452000000000005</v>
      </c>
      <c r="AS150" s="26"/>
      <c r="AT150" s="105" t="str">
        <f t="shared" si="42"/>
        <v/>
      </c>
      <c r="AU150" s="107">
        <f t="shared" si="45"/>
        <v>296.93487730829128</v>
      </c>
      <c r="AV150" s="107" t="str">
        <f t="shared" si="43"/>
        <v>ok</v>
      </c>
      <c r="AW150" s="107"/>
      <c r="AX150" s="138">
        <v>8</v>
      </c>
      <c r="AY150" s="26">
        <f>'[1]2016_match_seeds'!D147</f>
        <v>8</v>
      </c>
      <c r="AZ150" s="110" t="b">
        <f t="shared" si="44"/>
        <v>1</v>
      </c>
      <c r="BA150" s="111"/>
      <c r="BB150" s="22">
        <f>'[1]2016_match_seeds'!E147</f>
        <v>35</v>
      </c>
      <c r="BC150" s="22">
        <f>'[1]2016_match_seeds'!F147</f>
        <v>0</v>
      </c>
      <c r="BD150" s="7"/>
      <c r="BE150" s="7"/>
      <c r="BF150" s="7"/>
      <c r="BG150" s="112">
        <f>12/44</f>
        <v>0.27272727272727271</v>
      </c>
      <c r="BH150" s="112"/>
      <c r="BI150" s="144" t="s">
        <v>162</v>
      </c>
      <c r="BJ150" s="129"/>
      <c r="BK150" s="129"/>
      <c r="BL150" s="129"/>
      <c r="BM150" s="129"/>
      <c r="BN150" s="129"/>
    </row>
    <row r="151" spans="1:66" ht="15" hidden="1" x14ac:dyDescent="0.25">
      <c r="A151" s="83">
        <v>303</v>
      </c>
      <c r="B151" s="83"/>
      <c r="D151" s="84">
        <v>42495</v>
      </c>
      <c r="E151" s="85">
        <v>1</v>
      </c>
      <c r="F151" s="86">
        <v>1</v>
      </c>
      <c r="G151" s="87">
        <f t="shared" si="36"/>
        <v>1</v>
      </c>
      <c r="H151" s="88">
        <v>1</v>
      </c>
      <c r="I151" s="89">
        <v>1</v>
      </c>
      <c r="J151" s="90"/>
      <c r="K151" s="90"/>
      <c r="L151" s="90"/>
      <c r="M151" s="91">
        <f t="shared" si="34"/>
        <v>1</v>
      </c>
      <c r="N151" s="92">
        <v>42496</v>
      </c>
      <c r="O151" s="93"/>
      <c r="P151" s="93"/>
      <c r="Q151" s="93"/>
      <c r="R151" s="93"/>
      <c r="S151" s="94">
        <v>42496</v>
      </c>
      <c r="T151" s="95">
        <f t="shared" si="33"/>
        <v>42496</v>
      </c>
      <c r="U151" s="95" t="s">
        <v>47</v>
      </c>
      <c r="V151" s="96"/>
      <c r="W151" s="97" t="s">
        <v>54</v>
      </c>
      <c r="X151" s="97" t="s">
        <v>68</v>
      </c>
      <c r="Y151" s="97" t="s">
        <v>104</v>
      </c>
      <c r="Z151" s="98"/>
      <c r="AA151" s="99" t="s">
        <v>104</v>
      </c>
      <c r="AB151" s="100" t="s">
        <v>163</v>
      </c>
      <c r="AC151" s="100" t="s">
        <v>104</v>
      </c>
      <c r="AD151" s="100" t="s">
        <v>104</v>
      </c>
      <c r="AE151" s="101"/>
      <c r="AF151" s="114">
        <v>23</v>
      </c>
      <c r="AG151" s="102"/>
      <c r="AH151" s="103">
        <f t="shared" si="37"/>
        <v>23</v>
      </c>
      <c r="AI151" s="103" t="s">
        <v>47</v>
      </c>
      <c r="AJ151" s="103">
        <f t="shared" si="38"/>
        <v>1</v>
      </c>
      <c r="AK151" s="103"/>
      <c r="AL151" s="103" t="b">
        <f t="shared" si="39"/>
        <v>1</v>
      </c>
      <c r="AM151" s="104">
        <v>27</v>
      </c>
      <c r="AN151" s="105">
        <f t="shared" si="35"/>
        <v>2.3592000000000004</v>
      </c>
      <c r="AO151" s="106"/>
      <c r="AP151" s="105" t="str">
        <f t="shared" si="40"/>
        <v/>
      </c>
      <c r="AQ151" s="106"/>
      <c r="AR151" s="105" t="str">
        <f t="shared" si="41"/>
        <v/>
      </c>
      <c r="AS151" s="106"/>
      <c r="AT151" s="105" t="str">
        <f t="shared" si="42"/>
        <v/>
      </c>
      <c r="AU151" s="107">
        <f t="shared" si="45"/>
        <v>118.02748815130315</v>
      </c>
      <c r="AV151" s="107" t="str">
        <f t="shared" si="43"/>
        <v>ok</v>
      </c>
      <c r="AW151" s="107"/>
      <c r="AX151" s="108">
        <v>3</v>
      </c>
      <c r="AY151" s="109">
        <f>'[1]2016_match_seeds'!D148</f>
        <v>3</v>
      </c>
      <c r="AZ151" s="110" t="b">
        <f t="shared" si="44"/>
        <v>1</v>
      </c>
      <c r="BA151" s="111"/>
      <c r="BB151" s="110">
        <f>'[1]2016_match_seeds'!E148</f>
        <v>14</v>
      </c>
      <c r="BC151" s="110">
        <f>'[1]2016_match_seeds'!F148</f>
        <v>2</v>
      </c>
      <c r="BF151" s="111"/>
      <c r="BG151" s="112">
        <v>0</v>
      </c>
      <c r="BH151" s="112"/>
      <c r="BI151" s="160" t="s">
        <v>164</v>
      </c>
    </row>
    <row r="152" spans="1:66" ht="15.75" hidden="1" thickBot="1" x14ac:dyDescent="0.3">
      <c r="A152" s="83">
        <v>304</v>
      </c>
      <c r="B152" s="83"/>
      <c r="D152" s="84">
        <v>42495</v>
      </c>
      <c r="E152" s="85">
        <v>1</v>
      </c>
      <c r="F152" s="86">
        <v>1</v>
      </c>
      <c r="G152" s="87">
        <f t="shared" si="36"/>
        <v>1</v>
      </c>
      <c r="H152" s="122">
        <v>2</v>
      </c>
      <c r="I152" s="111">
        <v>2</v>
      </c>
      <c r="J152" s="90"/>
      <c r="K152" s="90"/>
      <c r="L152" s="90"/>
      <c r="M152" s="91">
        <f t="shared" si="34"/>
        <v>2</v>
      </c>
      <c r="N152" s="92">
        <v>42501</v>
      </c>
      <c r="O152" s="93"/>
      <c r="P152" s="93"/>
      <c r="Q152" s="93"/>
      <c r="R152" s="93"/>
      <c r="S152" s="94">
        <v>42498</v>
      </c>
      <c r="T152" s="95">
        <f t="shared" si="33"/>
        <v>42498</v>
      </c>
      <c r="U152" s="95" t="s">
        <v>47</v>
      </c>
      <c r="V152" s="96"/>
      <c r="W152" s="98">
        <v>5</v>
      </c>
      <c r="X152" s="98">
        <v>10</v>
      </c>
      <c r="Y152" s="98">
        <v>10</v>
      </c>
      <c r="Z152" s="98"/>
      <c r="AA152" s="118">
        <v>10</v>
      </c>
      <c r="AB152" s="101">
        <v>10</v>
      </c>
      <c r="AC152" s="101">
        <v>10</v>
      </c>
      <c r="AD152" s="101"/>
      <c r="AE152" s="101"/>
      <c r="AF152" s="102"/>
      <c r="AG152" s="102"/>
      <c r="AH152" s="124">
        <v>10</v>
      </c>
      <c r="AI152" s="136" t="s">
        <v>47</v>
      </c>
      <c r="AJ152" s="103">
        <f t="shared" si="38"/>
        <v>2</v>
      </c>
      <c r="AK152" s="103"/>
      <c r="AL152" s="103" t="b">
        <f t="shared" si="39"/>
        <v>1</v>
      </c>
      <c r="AM152" s="122">
        <v>22</v>
      </c>
      <c r="AN152" s="105">
        <f t="shared" si="35"/>
        <v>2.0742000000000003</v>
      </c>
      <c r="AO152" s="109">
        <v>22</v>
      </c>
      <c r="AP152" s="105">
        <f t="shared" si="40"/>
        <v>2.0742000000000003</v>
      </c>
      <c r="AQ152" s="109"/>
      <c r="AR152" s="105" t="str">
        <f t="shared" si="41"/>
        <v/>
      </c>
      <c r="AS152" s="109"/>
      <c r="AT152" s="105" t="str">
        <f t="shared" si="42"/>
        <v/>
      </c>
      <c r="AU152" s="107">
        <f t="shared" si="45"/>
        <v>148.67700971334131</v>
      </c>
      <c r="AV152" s="107" t="str">
        <f t="shared" si="43"/>
        <v>ok</v>
      </c>
      <c r="AW152" s="107"/>
      <c r="AX152" s="108">
        <v>4</v>
      </c>
      <c r="AY152" s="109">
        <f>'[1]2016_match_seeds'!D149</f>
        <v>4</v>
      </c>
      <c r="AZ152" s="110" t="b">
        <f t="shared" si="44"/>
        <v>1</v>
      </c>
      <c r="BA152" s="111"/>
      <c r="BB152" s="110">
        <f>'[1]2016_match_seeds'!E149</f>
        <v>15</v>
      </c>
      <c r="BC152" s="110">
        <f>'[1]2016_match_seeds'!F149</f>
        <v>11</v>
      </c>
      <c r="BF152" s="111"/>
      <c r="BG152" s="112">
        <v>0</v>
      </c>
      <c r="BH152" s="112"/>
      <c r="BI152" s="121"/>
    </row>
    <row r="153" spans="1:66" ht="15" hidden="1" x14ac:dyDescent="0.25">
      <c r="A153" s="83">
        <v>305</v>
      </c>
      <c r="B153" s="83"/>
      <c r="D153" s="84">
        <v>42495</v>
      </c>
      <c r="E153" s="85">
        <v>1</v>
      </c>
      <c r="F153" s="86">
        <v>1</v>
      </c>
      <c r="G153" s="87">
        <f t="shared" si="36"/>
        <v>1</v>
      </c>
      <c r="H153" s="88">
        <v>1</v>
      </c>
      <c r="I153" s="245">
        <v>1</v>
      </c>
      <c r="J153" s="90"/>
      <c r="K153" s="90"/>
      <c r="L153" s="90"/>
      <c r="M153" s="91">
        <f t="shared" si="34"/>
        <v>1</v>
      </c>
      <c r="N153" s="92">
        <v>42505</v>
      </c>
      <c r="O153" s="93">
        <v>42502</v>
      </c>
      <c r="P153" s="93"/>
      <c r="Q153" s="93"/>
      <c r="R153" s="93"/>
      <c r="S153" s="94">
        <v>42503</v>
      </c>
      <c r="T153" s="95">
        <f t="shared" si="33"/>
        <v>42503</v>
      </c>
      <c r="U153" s="95" t="s">
        <v>47</v>
      </c>
      <c r="V153" s="96"/>
      <c r="W153" s="97" t="s">
        <v>61</v>
      </c>
      <c r="X153" s="97" t="s">
        <v>79</v>
      </c>
      <c r="Y153" s="97" t="s">
        <v>93</v>
      </c>
      <c r="Z153" s="98"/>
      <c r="AA153" s="99" t="s">
        <v>72</v>
      </c>
      <c r="AB153" s="100" t="s">
        <v>93</v>
      </c>
      <c r="AC153" s="100" t="s">
        <v>93</v>
      </c>
      <c r="AD153" s="100" t="s">
        <v>93</v>
      </c>
      <c r="AE153" s="101"/>
      <c r="AF153" s="114">
        <v>8</v>
      </c>
      <c r="AG153" s="102"/>
      <c r="AH153" s="103">
        <f t="shared" si="37"/>
        <v>8</v>
      </c>
      <c r="AI153" s="103" t="s">
        <v>47</v>
      </c>
      <c r="AJ153" s="103">
        <f t="shared" si="38"/>
        <v>1</v>
      </c>
      <c r="AK153" s="103"/>
      <c r="AL153" s="103" t="b">
        <f t="shared" si="39"/>
        <v>1</v>
      </c>
      <c r="AM153" s="104">
        <v>28</v>
      </c>
      <c r="AN153" s="105">
        <f t="shared" si="35"/>
        <v>2.4161999999999999</v>
      </c>
      <c r="AO153" s="106"/>
      <c r="AP153" s="105" t="str">
        <f t="shared" si="40"/>
        <v/>
      </c>
      <c r="AQ153" s="106"/>
      <c r="AR153" s="105" t="str">
        <f t="shared" si="41"/>
        <v/>
      </c>
      <c r="AS153" s="106"/>
      <c r="AT153" s="105" t="str">
        <f t="shared" si="42"/>
        <v/>
      </c>
      <c r="AU153" s="107">
        <f t="shared" si="45"/>
        <v>128.3848188629745</v>
      </c>
      <c r="AV153" s="107" t="str">
        <f t="shared" si="43"/>
        <v>ok</v>
      </c>
      <c r="AW153" s="107"/>
      <c r="AX153" s="108">
        <v>1</v>
      </c>
      <c r="AY153" s="109">
        <f>'[1]2016_match_seeds'!D150</f>
        <v>1</v>
      </c>
      <c r="AZ153" s="110" t="b">
        <f t="shared" si="44"/>
        <v>1</v>
      </c>
      <c r="BA153" s="111"/>
      <c r="BB153" s="110">
        <f>'[1]2016_match_seeds'!E150</f>
        <v>6</v>
      </c>
      <c r="BC153" s="110">
        <f>'[1]2016_match_seeds'!F150</f>
        <v>2</v>
      </c>
      <c r="BF153" s="111"/>
      <c r="BG153" s="112">
        <v>0</v>
      </c>
      <c r="BH153" s="112"/>
      <c r="BI153" s="121"/>
    </row>
    <row r="154" spans="1:66" ht="15" hidden="1" x14ac:dyDescent="0.25">
      <c r="A154" s="83">
        <v>306</v>
      </c>
      <c r="B154" s="83"/>
      <c r="D154" s="84">
        <v>42495</v>
      </c>
      <c r="E154" s="209"/>
      <c r="F154" s="86"/>
      <c r="G154" s="87">
        <f t="shared" si="36"/>
        <v>0</v>
      </c>
      <c r="H154" s="88"/>
      <c r="I154" s="213" t="s">
        <v>90</v>
      </c>
      <c r="J154" s="90"/>
      <c r="K154" s="90"/>
      <c r="L154" s="90"/>
      <c r="M154" s="91">
        <f t="shared" si="34"/>
        <v>0</v>
      </c>
      <c r="N154" s="117"/>
      <c r="O154" s="93"/>
      <c r="P154" s="93"/>
      <c r="Q154" s="93"/>
      <c r="R154" s="93"/>
      <c r="S154" s="94"/>
      <c r="T154" s="95" t="str">
        <f t="shared" si="33"/>
        <v>NA</v>
      </c>
      <c r="U154" s="95" t="s">
        <v>58</v>
      </c>
      <c r="V154" s="96"/>
      <c r="W154" s="98"/>
      <c r="X154" s="98"/>
      <c r="Y154" s="98"/>
      <c r="Z154" s="98"/>
      <c r="AA154" s="118"/>
      <c r="AB154" s="101"/>
      <c r="AC154" s="101"/>
      <c r="AD154" s="101"/>
      <c r="AE154" s="101"/>
      <c r="AF154" s="102"/>
      <c r="AG154" s="102"/>
      <c r="AH154" s="103" t="str">
        <f t="shared" si="37"/>
        <v>NA</v>
      </c>
      <c r="AI154" s="103" t="s">
        <v>58</v>
      </c>
      <c r="AJ154" s="103">
        <f t="shared" si="38"/>
        <v>0</v>
      </c>
      <c r="AK154" s="103"/>
      <c r="AL154" s="103" t="b">
        <f t="shared" si="39"/>
        <v>1</v>
      </c>
      <c r="AM154" s="88"/>
      <c r="AN154" s="105" t="str">
        <f t="shared" si="35"/>
        <v/>
      </c>
      <c r="AO154" s="120"/>
      <c r="AP154" s="105" t="str">
        <f t="shared" si="40"/>
        <v/>
      </c>
      <c r="AQ154" s="120"/>
      <c r="AR154" s="105" t="str">
        <f t="shared" si="41"/>
        <v/>
      </c>
      <c r="AS154" s="120"/>
      <c r="AT154" s="105" t="str">
        <f t="shared" si="42"/>
        <v/>
      </c>
      <c r="AU154" s="107" t="str">
        <f t="shared" si="45"/>
        <v>NA</v>
      </c>
      <c r="AV154" s="107" t="s">
        <v>58</v>
      </c>
      <c r="AW154" s="107"/>
      <c r="AY154" s="109">
        <f>'[1]2016_match_seeds'!D151</f>
        <v>0</v>
      </c>
      <c r="AZ154" s="110" t="b">
        <f t="shared" si="44"/>
        <v>1</v>
      </c>
      <c r="BA154" s="111"/>
      <c r="BB154" s="110">
        <f>'[1]2016_match_seeds'!E151</f>
        <v>0</v>
      </c>
      <c r="BC154" s="110">
        <f>'[1]2016_match_seeds'!F151</f>
        <v>0</v>
      </c>
      <c r="BF154" s="111"/>
      <c r="BG154" s="112" t="s">
        <v>58</v>
      </c>
      <c r="BH154" s="112"/>
      <c r="BI154" s="121"/>
    </row>
    <row r="155" spans="1:66" ht="15" hidden="1" x14ac:dyDescent="0.25">
      <c r="A155" s="83">
        <v>307</v>
      </c>
      <c r="B155" s="83"/>
      <c r="D155" s="84">
        <v>42495</v>
      </c>
      <c r="E155" s="209"/>
      <c r="F155" s="86"/>
      <c r="G155" s="87">
        <f t="shared" si="36"/>
        <v>0</v>
      </c>
      <c r="H155" s="88"/>
      <c r="I155" s="213" t="s">
        <v>90</v>
      </c>
      <c r="J155" s="90"/>
      <c r="K155" s="90"/>
      <c r="L155" s="90"/>
      <c r="M155" s="91">
        <f t="shared" si="34"/>
        <v>0</v>
      </c>
      <c r="N155" s="117"/>
      <c r="O155" s="93"/>
      <c r="P155" s="93"/>
      <c r="Q155" s="93"/>
      <c r="R155" s="93"/>
      <c r="S155" s="94"/>
      <c r="T155" s="95" t="str">
        <f t="shared" si="33"/>
        <v>NA</v>
      </c>
      <c r="U155" s="95" t="s">
        <v>58</v>
      </c>
      <c r="V155" s="96"/>
      <c r="W155" s="98"/>
      <c r="X155" s="98"/>
      <c r="Y155" s="98"/>
      <c r="Z155" s="98"/>
      <c r="AA155" s="118"/>
      <c r="AB155" s="101"/>
      <c r="AC155" s="101"/>
      <c r="AD155" s="101"/>
      <c r="AE155" s="101"/>
      <c r="AF155" s="102"/>
      <c r="AG155" s="102"/>
      <c r="AH155" s="103" t="str">
        <f t="shared" si="37"/>
        <v>NA</v>
      </c>
      <c r="AI155" s="103" t="s">
        <v>58</v>
      </c>
      <c r="AJ155" s="103">
        <f t="shared" si="38"/>
        <v>0</v>
      </c>
      <c r="AK155" s="103"/>
      <c r="AL155" s="103" t="b">
        <f t="shared" si="39"/>
        <v>1</v>
      </c>
      <c r="AM155" s="88"/>
      <c r="AN155" s="105" t="str">
        <f t="shared" si="35"/>
        <v/>
      </c>
      <c r="AO155" s="120"/>
      <c r="AP155" s="105" t="str">
        <f t="shared" si="40"/>
        <v/>
      </c>
      <c r="AQ155" s="120"/>
      <c r="AR155" s="105" t="str">
        <f t="shared" si="41"/>
        <v/>
      </c>
      <c r="AS155" s="120"/>
      <c r="AT155" s="105" t="str">
        <f t="shared" si="42"/>
        <v/>
      </c>
      <c r="AU155" s="107" t="str">
        <f t="shared" si="45"/>
        <v>NA</v>
      </c>
      <c r="AV155" s="107" t="s">
        <v>58</v>
      </c>
      <c r="AW155" s="107"/>
      <c r="AY155" s="109">
        <f>'[1]2016_match_seeds'!D152</f>
        <v>0</v>
      </c>
      <c r="AZ155" s="110" t="b">
        <f t="shared" si="44"/>
        <v>1</v>
      </c>
      <c r="BA155" s="111"/>
      <c r="BB155" s="110">
        <f>'[1]2016_match_seeds'!E152</f>
        <v>0</v>
      </c>
      <c r="BC155" s="110">
        <f>'[1]2016_match_seeds'!F152</f>
        <v>0</v>
      </c>
      <c r="BF155" s="111"/>
      <c r="BG155" s="112" t="s">
        <v>58</v>
      </c>
      <c r="BH155" s="112"/>
      <c r="BI155" s="121"/>
    </row>
    <row r="156" spans="1:66" ht="15" hidden="1" x14ac:dyDescent="0.25">
      <c r="A156" s="126">
        <v>307</v>
      </c>
      <c r="B156" s="126"/>
      <c r="C156" s="90"/>
      <c r="D156" s="84">
        <v>42495</v>
      </c>
      <c r="E156" s="127"/>
      <c r="F156" s="111"/>
      <c r="G156" s="87">
        <f t="shared" si="36"/>
        <v>0</v>
      </c>
      <c r="H156" s="88"/>
      <c r="I156" s="111"/>
      <c r="J156" s="90"/>
      <c r="K156" s="90"/>
      <c r="L156" s="90"/>
      <c r="M156" s="91">
        <f t="shared" si="34"/>
        <v>0</v>
      </c>
      <c r="N156" s="117"/>
      <c r="O156" s="128"/>
      <c r="P156" s="128"/>
      <c r="Q156" s="128"/>
      <c r="R156" s="128"/>
      <c r="S156" s="94"/>
      <c r="T156" s="95" t="str">
        <f t="shared" si="33"/>
        <v>NA</v>
      </c>
      <c r="U156" s="95" t="s">
        <v>58</v>
      </c>
      <c r="V156" s="96"/>
      <c r="W156" s="98"/>
      <c r="X156" s="98"/>
      <c r="Y156" s="98"/>
      <c r="Z156" s="98"/>
      <c r="AA156" s="118"/>
      <c r="AB156" s="101"/>
      <c r="AC156" s="101"/>
      <c r="AD156" s="101"/>
      <c r="AE156" s="101"/>
      <c r="AF156" s="102"/>
      <c r="AG156" s="102"/>
      <c r="AH156" s="103" t="str">
        <f t="shared" si="37"/>
        <v>NA</v>
      </c>
      <c r="AI156" s="103" t="s">
        <v>58</v>
      </c>
      <c r="AJ156" s="103">
        <f t="shared" si="38"/>
        <v>0</v>
      </c>
      <c r="AK156" s="103"/>
      <c r="AL156" s="103" t="b">
        <f t="shared" si="39"/>
        <v>1</v>
      </c>
      <c r="AM156" s="88"/>
      <c r="AN156" s="105" t="str">
        <f t="shared" si="35"/>
        <v/>
      </c>
      <c r="AO156" s="120"/>
      <c r="AP156" s="105" t="str">
        <f t="shared" si="40"/>
        <v/>
      </c>
      <c r="AQ156" s="120"/>
      <c r="AR156" s="105" t="str">
        <f t="shared" si="41"/>
        <v/>
      </c>
      <c r="AS156" s="120"/>
      <c r="AT156" s="105" t="str">
        <f t="shared" si="42"/>
        <v/>
      </c>
      <c r="AU156" s="107" t="str">
        <f t="shared" si="45"/>
        <v>NA</v>
      </c>
      <c r="AV156" s="107" t="s">
        <v>58</v>
      </c>
      <c r="AW156" s="107"/>
      <c r="AY156" s="109">
        <f>'[1]2016_match_seeds'!D153</f>
        <v>0</v>
      </c>
      <c r="AZ156" s="110" t="b">
        <f t="shared" si="44"/>
        <v>1</v>
      </c>
      <c r="BA156" s="111"/>
      <c r="BB156" s="110">
        <f>'[1]2016_match_seeds'!E153</f>
        <v>0</v>
      </c>
      <c r="BC156" s="110">
        <f>'[1]2016_match_seeds'!F153</f>
        <v>0</v>
      </c>
      <c r="BF156" s="111" t="s">
        <v>165</v>
      </c>
      <c r="BG156" s="112" t="s">
        <v>58</v>
      </c>
      <c r="BH156" s="112"/>
      <c r="BI156" s="121"/>
      <c r="BJ156" s="129"/>
      <c r="BK156" s="129"/>
      <c r="BL156" s="129"/>
      <c r="BM156" s="129"/>
      <c r="BN156" s="129"/>
    </row>
    <row r="157" spans="1:66" ht="15" hidden="1" x14ac:dyDescent="0.25">
      <c r="A157" s="141">
        <v>308</v>
      </c>
      <c r="B157" s="141"/>
      <c r="C157" s="3"/>
      <c r="D157" s="84">
        <v>42495</v>
      </c>
      <c r="E157" s="19">
        <v>1</v>
      </c>
      <c r="F157" s="111">
        <v>1</v>
      </c>
      <c r="G157" s="87">
        <f t="shared" si="36"/>
        <v>1</v>
      </c>
      <c r="H157" s="20">
        <v>1</v>
      </c>
      <c r="I157" s="3">
        <v>1</v>
      </c>
      <c r="J157" s="3"/>
      <c r="K157" s="3"/>
      <c r="L157" s="3"/>
      <c r="M157" s="91">
        <f t="shared" si="34"/>
        <v>1</v>
      </c>
      <c r="N157" s="133">
        <v>42498</v>
      </c>
      <c r="O157" s="3"/>
      <c r="P157" s="10"/>
      <c r="Q157" s="10"/>
      <c r="R157" s="10"/>
      <c r="S157" s="9">
        <v>42497</v>
      </c>
      <c r="T157" s="95">
        <f t="shared" si="33"/>
        <v>42497</v>
      </c>
      <c r="U157" s="95" t="s">
        <v>47</v>
      </c>
      <c r="V157" s="134"/>
      <c r="W157" s="14">
        <v>3</v>
      </c>
      <c r="X157" s="14">
        <v>9</v>
      </c>
      <c r="Y157" s="13">
        <v>11</v>
      </c>
      <c r="Z157" s="14">
        <v>14</v>
      </c>
      <c r="AA157" s="15" t="s">
        <v>72</v>
      </c>
      <c r="AB157" s="16" t="s">
        <v>89</v>
      </c>
      <c r="AC157" s="16" t="s">
        <v>103</v>
      </c>
      <c r="AD157" s="16" t="s">
        <v>103</v>
      </c>
      <c r="AE157" s="16"/>
      <c r="AF157" s="135">
        <v>14</v>
      </c>
      <c r="AG157" s="135"/>
      <c r="AH157" s="103">
        <f t="shared" si="37"/>
        <v>14</v>
      </c>
      <c r="AI157" s="103" t="s">
        <v>47</v>
      </c>
      <c r="AJ157" s="103">
        <f t="shared" si="38"/>
        <v>2</v>
      </c>
      <c r="AK157" s="142">
        <f t="shared" ref="AK157:AK159" si="46">M157</f>
        <v>1</v>
      </c>
      <c r="AL157" s="103" t="b">
        <f t="shared" si="39"/>
        <v>0</v>
      </c>
      <c r="AM157" s="137">
        <v>19</v>
      </c>
      <c r="AN157" s="105">
        <f t="shared" si="35"/>
        <v>1.9032000000000002</v>
      </c>
      <c r="AO157" s="26">
        <v>19</v>
      </c>
      <c r="AP157" s="105">
        <f t="shared" si="40"/>
        <v>1.9032000000000002</v>
      </c>
      <c r="AQ157" s="26"/>
      <c r="AR157" s="105" t="str">
        <f t="shared" si="41"/>
        <v/>
      </c>
      <c r="AS157" s="26"/>
      <c r="AT157" s="105" t="str">
        <f t="shared" si="42"/>
        <v/>
      </c>
      <c r="AU157" s="107">
        <f t="shared" si="45"/>
        <v>108.10414245233801</v>
      </c>
      <c r="AV157" s="107" t="s">
        <v>47</v>
      </c>
      <c r="AW157" s="143" t="s">
        <v>99</v>
      </c>
      <c r="AX157" s="138">
        <v>2</v>
      </c>
      <c r="AY157" s="26">
        <f>'[1]2016_match_seeds'!D154</f>
        <v>2</v>
      </c>
      <c r="AZ157" s="110" t="b">
        <f t="shared" si="44"/>
        <v>1</v>
      </c>
      <c r="BA157" s="111"/>
      <c r="BB157" s="22">
        <f>'[1]2016_match_seeds'!E154</f>
        <v>3</v>
      </c>
      <c r="BC157" s="22">
        <f>'[1]2016_match_seeds'!F154</f>
        <v>0</v>
      </c>
      <c r="BD157" s="7"/>
      <c r="BE157" s="7"/>
      <c r="BF157" s="7"/>
      <c r="BG157" s="23">
        <v>0</v>
      </c>
      <c r="BH157" s="23"/>
      <c r="BI157" s="146" t="s">
        <v>166</v>
      </c>
      <c r="BJ157" s="129"/>
      <c r="BK157" s="129"/>
      <c r="BL157" s="129"/>
      <c r="BM157" s="129"/>
      <c r="BN157" s="129"/>
    </row>
    <row r="158" spans="1:66" ht="15" hidden="1" x14ac:dyDescent="0.25">
      <c r="A158" s="83">
        <v>309</v>
      </c>
      <c r="B158" s="83"/>
      <c r="D158" s="84">
        <v>42495</v>
      </c>
      <c r="E158" s="85">
        <v>1</v>
      </c>
      <c r="F158" s="85">
        <v>1</v>
      </c>
      <c r="G158" s="87">
        <f t="shared" si="36"/>
        <v>1</v>
      </c>
      <c r="H158" s="88"/>
      <c r="I158" s="213" t="s">
        <v>90</v>
      </c>
      <c r="J158" s="90"/>
      <c r="K158" s="90"/>
      <c r="L158" s="90"/>
      <c r="M158" s="91">
        <f t="shared" si="34"/>
        <v>0</v>
      </c>
      <c r="N158" s="117"/>
      <c r="O158" s="93"/>
      <c r="P158" s="93">
        <v>42507</v>
      </c>
      <c r="Q158" s="93"/>
      <c r="R158" s="93"/>
      <c r="S158" s="94">
        <v>42507</v>
      </c>
      <c r="T158" s="95">
        <f t="shared" si="33"/>
        <v>42507</v>
      </c>
      <c r="U158" s="95" t="s">
        <v>47</v>
      </c>
      <c r="V158" s="96"/>
      <c r="W158" s="98"/>
      <c r="X158" s="97" t="s">
        <v>61</v>
      </c>
      <c r="Y158" s="97" t="s">
        <v>62</v>
      </c>
      <c r="Z158" s="98"/>
      <c r="AA158" s="118"/>
      <c r="AB158" s="101"/>
      <c r="AC158" s="100"/>
      <c r="AD158" s="100"/>
      <c r="AE158" s="101"/>
      <c r="AF158" s="114">
        <v>5</v>
      </c>
      <c r="AG158" s="102"/>
      <c r="AH158" s="103">
        <f t="shared" si="37"/>
        <v>5</v>
      </c>
      <c r="AI158" s="103" t="s">
        <v>47</v>
      </c>
      <c r="AJ158" s="103">
        <f t="shared" si="38"/>
        <v>1</v>
      </c>
      <c r="AK158" s="142">
        <f t="shared" si="46"/>
        <v>0</v>
      </c>
      <c r="AL158" s="103" t="b">
        <f t="shared" si="39"/>
        <v>0</v>
      </c>
      <c r="AM158" s="104">
        <v>36</v>
      </c>
      <c r="AN158" s="105">
        <f t="shared" si="35"/>
        <v>2.8722000000000003</v>
      </c>
      <c r="AO158" s="106"/>
      <c r="AP158" s="105" t="str">
        <f t="shared" si="40"/>
        <v/>
      </c>
      <c r="AQ158" s="106"/>
      <c r="AR158" s="105" t="str">
        <f t="shared" si="41"/>
        <v/>
      </c>
      <c r="AS158" s="106"/>
      <c r="AT158" s="105" t="str">
        <f t="shared" si="42"/>
        <v/>
      </c>
      <c r="AU158" s="107">
        <f t="shared" si="45"/>
        <v>233.25004589122574</v>
      </c>
      <c r="AV158" s="107" t="s">
        <v>47</v>
      </c>
      <c r="AW158" s="107"/>
      <c r="AX158" s="108">
        <v>2</v>
      </c>
      <c r="AY158" s="109">
        <f>'[1]2016_match_seeds'!D155</f>
        <v>2</v>
      </c>
      <c r="AZ158" s="110" t="b">
        <f t="shared" si="44"/>
        <v>1</v>
      </c>
      <c r="BA158" s="111"/>
      <c r="BB158" s="110">
        <f>'[1]2016_match_seeds'!E155</f>
        <v>15</v>
      </c>
      <c r="BC158" s="110">
        <f>'[1]2016_match_seeds'!F155</f>
        <v>4</v>
      </c>
      <c r="BF158" s="111"/>
      <c r="BG158" s="112">
        <v>0</v>
      </c>
      <c r="BH158" s="112"/>
      <c r="BI158" s="160" t="s">
        <v>167</v>
      </c>
    </row>
    <row r="159" spans="1:66" ht="15" hidden="1" x14ac:dyDescent="0.25">
      <c r="A159" s="83">
        <v>310</v>
      </c>
      <c r="B159" s="83"/>
      <c r="D159" s="84">
        <v>42495</v>
      </c>
      <c r="E159" s="85">
        <v>1</v>
      </c>
      <c r="F159" s="86">
        <v>1</v>
      </c>
      <c r="G159" s="87">
        <f t="shared" si="36"/>
        <v>1</v>
      </c>
      <c r="H159" s="88"/>
      <c r="I159" s="111">
        <v>1</v>
      </c>
      <c r="J159" s="90"/>
      <c r="K159" s="90"/>
      <c r="L159" s="90"/>
      <c r="M159" s="91">
        <f t="shared" si="34"/>
        <v>1</v>
      </c>
      <c r="N159" s="117"/>
      <c r="O159" s="93"/>
      <c r="P159" s="93"/>
      <c r="Q159" s="93"/>
      <c r="R159" s="93"/>
      <c r="S159" s="94">
        <v>42500</v>
      </c>
      <c r="T159" s="95">
        <f t="shared" si="33"/>
        <v>42500</v>
      </c>
      <c r="U159" s="95" t="s">
        <v>47</v>
      </c>
      <c r="V159" s="96"/>
      <c r="W159" s="97" t="s">
        <v>70</v>
      </c>
      <c r="X159" s="97" t="s">
        <v>56</v>
      </c>
      <c r="Y159" s="98"/>
      <c r="Z159" s="98"/>
      <c r="AA159" s="118"/>
      <c r="AB159" s="100" t="s">
        <v>121</v>
      </c>
      <c r="AC159" s="100" t="s">
        <v>121</v>
      </c>
      <c r="AD159" s="101"/>
      <c r="AE159" s="101"/>
      <c r="AF159" s="114">
        <v>13</v>
      </c>
      <c r="AG159" s="102"/>
      <c r="AH159" s="103">
        <f t="shared" si="37"/>
        <v>13</v>
      </c>
      <c r="AI159" s="103" t="s">
        <v>47</v>
      </c>
      <c r="AJ159" s="103">
        <f t="shared" si="38"/>
        <v>2</v>
      </c>
      <c r="AK159" s="142">
        <f t="shared" si="46"/>
        <v>1</v>
      </c>
      <c r="AL159" s="103" t="b">
        <f t="shared" si="39"/>
        <v>0</v>
      </c>
      <c r="AM159" s="104">
        <v>23</v>
      </c>
      <c r="AN159" s="105">
        <f t="shared" si="35"/>
        <v>2.1311999999999998</v>
      </c>
      <c r="AO159" s="115">
        <v>23</v>
      </c>
      <c r="AP159" s="105">
        <f t="shared" si="40"/>
        <v>2.1311999999999998</v>
      </c>
      <c r="AQ159" s="115"/>
      <c r="AR159" s="105" t="str">
        <f t="shared" si="41"/>
        <v/>
      </c>
      <c r="AS159" s="115"/>
      <c r="AT159" s="105" t="str">
        <f t="shared" si="42"/>
        <v/>
      </c>
      <c r="AU159" s="107">
        <f t="shared" si="45"/>
        <v>164.09529463951617</v>
      </c>
      <c r="AV159" s="107" t="s">
        <v>47</v>
      </c>
      <c r="AW159" s="143" t="s">
        <v>99</v>
      </c>
      <c r="AX159" s="108">
        <v>5</v>
      </c>
      <c r="AY159" s="109">
        <f>'[1]2016_match_seeds'!D156</f>
        <v>5</v>
      </c>
      <c r="AZ159" s="110" t="b">
        <f t="shared" si="44"/>
        <v>1</v>
      </c>
      <c r="BA159" s="111"/>
      <c r="BB159" s="110">
        <f>'[1]2016_match_seeds'!E156</f>
        <v>24</v>
      </c>
      <c r="BC159" s="110">
        <f>'[1]2016_match_seeds'!F156</f>
        <v>5</v>
      </c>
      <c r="BF159" s="111"/>
      <c r="BG159" s="112">
        <f>15/28</f>
        <v>0.5357142857142857</v>
      </c>
      <c r="BH159" s="112"/>
      <c r="BI159" s="113" t="s">
        <v>168</v>
      </c>
    </row>
    <row r="160" spans="1:66" ht="15" hidden="1" x14ac:dyDescent="0.25">
      <c r="A160" s="83">
        <v>339</v>
      </c>
      <c r="B160" s="83"/>
      <c r="D160" s="84">
        <v>42495</v>
      </c>
      <c r="E160" s="211">
        <v>1</v>
      </c>
      <c r="F160" s="86">
        <v>1</v>
      </c>
      <c r="G160" s="87">
        <f t="shared" si="36"/>
        <v>1</v>
      </c>
      <c r="H160" s="88"/>
      <c r="I160" s="111">
        <v>1</v>
      </c>
      <c r="J160" s="90"/>
      <c r="K160" s="90"/>
      <c r="L160" s="90"/>
      <c r="M160" s="91">
        <f t="shared" si="34"/>
        <v>1</v>
      </c>
      <c r="N160" s="117"/>
      <c r="O160" s="93">
        <v>42510</v>
      </c>
      <c r="P160" s="93">
        <v>42509</v>
      </c>
      <c r="Q160" s="93"/>
      <c r="R160" s="93"/>
      <c r="S160" s="94"/>
      <c r="T160" s="95">
        <f>P160</f>
        <v>42509</v>
      </c>
      <c r="U160" s="95" t="s">
        <v>47</v>
      </c>
      <c r="V160" s="96"/>
      <c r="W160" s="97"/>
      <c r="X160" s="97" t="s">
        <v>61</v>
      </c>
      <c r="Y160" s="98"/>
      <c r="Z160" s="98"/>
      <c r="AA160" s="118"/>
      <c r="AB160" s="100"/>
      <c r="AC160" s="100" t="s">
        <v>62</v>
      </c>
      <c r="AD160" s="101"/>
      <c r="AE160" s="101"/>
      <c r="AF160" s="102"/>
      <c r="AG160" s="102">
        <v>5</v>
      </c>
      <c r="AH160" s="103">
        <f t="shared" si="37"/>
        <v>5</v>
      </c>
      <c r="AI160" s="103" t="s">
        <v>47</v>
      </c>
      <c r="AJ160" s="103">
        <f t="shared" si="38"/>
        <v>1</v>
      </c>
      <c r="AK160" s="103"/>
      <c r="AL160" s="103" t="b">
        <f t="shared" si="39"/>
        <v>1</v>
      </c>
      <c r="AM160" s="104">
        <v>24</v>
      </c>
      <c r="AN160" s="105">
        <f t="shared" si="35"/>
        <v>2.1882000000000001</v>
      </c>
      <c r="AO160" s="106"/>
      <c r="AP160" s="105" t="str">
        <f t="shared" si="40"/>
        <v/>
      </c>
      <c r="AQ160" s="106"/>
      <c r="AR160" s="105" t="str">
        <f t="shared" si="41"/>
        <v/>
      </c>
      <c r="AS160" s="106"/>
      <c r="AT160" s="105" t="str">
        <f t="shared" si="42"/>
        <v/>
      </c>
      <c r="AU160" s="107">
        <f t="shared" si="45"/>
        <v>90.255806328967836</v>
      </c>
      <c r="AV160" s="107" t="str">
        <f t="shared" si="43"/>
        <v>ok</v>
      </c>
      <c r="AW160" s="107"/>
      <c r="AY160" s="109">
        <f>'[1]2016_match_seeds'!D157</f>
        <v>0</v>
      </c>
      <c r="AZ160" s="110" t="b">
        <f t="shared" si="44"/>
        <v>1</v>
      </c>
      <c r="BA160" s="111"/>
      <c r="BB160" s="110">
        <f>'[1]2016_match_seeds'!E157</f>
        <v>0</v>
      </c>
      <c r="BC160" s="110">
        <f>'[1]2016_match_seeds'!F157</f>
        <v>0</v>
      </c>
      <c r="BF160" s="111">
        <v>1</v>
      </c>
      <c r="BG160" s="112">
        <v>1</v>
      </c>
      <c r="BH160" s="112"/>
      <c r="BI160" s="113" t="s">
        <v>169</v>
      </c>
    </row>
    <row r="161" spans="1:68" ht="15.75" hidden="1" thickBot="1" x14ac:dyDescent="0.3">
      <c r="A161" s="131">
        <v>401</v>
      </c>
      <c r="B161" s="131"/>
      <c r="C161" s="90"/>
      <c r="D161" s="84">
        <v>42495</v>
      </c>
      <c r="E161" s="110">
        <v>1</v>
      </c>
      <c r="F161" s="111">
        <v>1</v>
      </c>
      <c r="G161" s="87">
        <f t="shared" si="36"/>
        <v>1</v>
      </c>
      <c r="H161" s="88">
        <v>1</v>
      </c>
      <c r="I161" s="111"/>
      <c r="J161" s="90"/>
      <c r="K161" s="90"/>
      <c r="L161" s="90"/>
      <c r="M161" s="91">
        <f t="shared" si="34"/>
        <v>1</v>
      </c>
      <c r="N161" s="92">
        <v>42504</v>
      </c>
      <c r="O161" s="90"/>
      <c r="P161" s="128"/>
      <c r="Q161" s="128"/>
      <c r="R161" s="128"/>
      <c r="S161" s="94"/>
      <c r="T161" s="95">
        <f>N161</f>
        <v>42504</v>
      </c>
      <c r="U161" s="95" t="s">
        <v>47</v>
      </c>
      <c r="V161" s="96"/>
      <c r="W161" s="188"/>
      <c r="X161" s="188"/>
      <c r="Y161" s="98"/>
      <c r="Z161" s="188"/>
      <c r="AA161" s="99" t="s">
        <v>53</v>
      </c>
      <c r="AB161" s="101"/>
      <c r="AC161" s="101"/>
      <c r="AD161" s="101"/>
      <c r="AE161" s="101"/>
      <c r="AF161" s="102"/>
      <c r="AG161" s="102"/>
      <c r="AH161" s="124">
        <v>12</v>
      </c>
      <c r="AI161" s="136" t="s">
        <v>47</v>
      </c>
      <c r="AJ161" s="103">
        <f t="shared" si="38"/>
        <v>1</v>
      </c>
      <c r="AK161" s="103"/>
      <c r="AL161" s="103" t="b">
        <f t="shared" si="39"/>
        <v>1</v>
      </c>
      <c r="AM161" s="122">
        <v>25</v>
      </c>
      <c r="AN161" s="105">
        <f t="shared" si="35"/>
        <v>2.2452000000000005</v>
      </c>
      <c r="AO161" s="120"/>
      <c r="AP161" s="105" t="str">
        <f t="shared" si="40"/>
        <v/>
      </c>
      <c r="AQ161" s="120"/>
      <c r="AR161" s="105" t="str">
        <f t="shared" si="41"/>
        <v/>
      </c>
      <c r="AS161" s="120"/>
      <c r="AT161" s="105" t="str">
        <f t="shared" si="42"/>
        <v/>
      </c>
      <c r="AU161" s="107">
        <f t="shared" si="45"/>
        <v>98.978292436097092</v>
      </c>
      <c r="AV161" s="107" t="str">
        <f t="shared" si="43"/>
        <v>ok</v>
      </c>
      <c r="AW161" s="107"/>
      <c r="AY161" s="109">
        <f>'[1]2016_match_seeds'!D158</f>
        <v>0</v>
      </c>
      <c r="AZ161" s="110" t="b">
        <f t="shared" si="44"/>
        <v>1</v>
      </c>
      <c r="BA161" s="111"/>
      <c r="BB161" s="199">
        <f>'[1]2016_match_seeds'!E158</f>
        <v>0</v>
      </c>
      <c r="BC161" s="199">
        <f>'[1]2016_match_seeds'!F158</f>
        <v>0</v>
      </c>
      <c r="BD161" s="120"/>
      <c r="BE161" s="120"/>
      <c r="BF161" s="120" t="s">
        <v>52</v>
      </c>
      <c r="BG161" s="112">
        <v>1</v>
      </c>
      <c r="BH161" s="112"/>
      <c r="BI161" s="121" t="s">
        <v>170</v>
      </c>
      <c r="BJ161" s="129"/>
      <c r="BK161" s="129"/>
      <c r="BL161" s="129"/>
      <c r="BM161" s="129"/>
      <c r="BN161" s="129"/>
    </row>
    <row r="162" spans="1:68" ht="15" hidden="1" x14ac:dyDescent="0.25">
      <c r="A162" s="83">
        <v>402</v>
      </c>
      <c r="B162" s="83"/>
      <c r="D162" s="84">
        <v>42495</v>
      </c>
      <c r="E162" s="85">
        <v>1</v>
      </c>
      <c r="F162" s="86">
        <v>1</v>
      </c>
      <c r="G162" s="87">
        <f t="shared" si="36"/>
        <v>1</v>
      </c>
      <c r="H162" s="88">
        <v>1</v>
      </c>
      <c r="I162" s="111">
        <v>1</v>
      </c>
      <c r="J162" s="90"/>
      <c r="K162" s="90"/>
      <c r="L162" s="90"/>
      <c r="M162" s="91">
        <f t="shared" si="34"/>
        <v>1</v>
      </c>
      <c r="N162" s="92">
        <v>42502</v>
      </c>
      <c r="O162" s="93"/>
      <c r="P162" s="93"/>
      <c r="Q162" s="93"/>
      <c r="R162" s="93"/>
      <c r="S162" s="94">
        <v>42500</v>
      </c>
      <c r="T162" s="95">
        <f>IF(ISBLANK(S162),"NA",S162)</f>
        <v>42500</v>
      </c>
      <c r="U162" s="95" t="s">
        <v>47</v>
      </c>
      <c r="V162" s="96"/>
      <c r="W162" s="97" t="s">
        <v>70</v>
      </c>
      <c r="X162" s="98"/>
      <c r="Y162" s="98"/>
      <c r="Z162" s="98"/>
      <c r="AA162" s="99" t="s">
        <v>49</v>
      </c>
      <c r="AB162" s="100" t="s">
        <v>79</v>
      </c>
      <c r="AC162" s="101"/>
      <c r="AD162" s="101"/>
      <c r="AE162" s="101"/>
      <c r="AF162" s="102"/>
      <c r="AG162" s="114">
        <v>6</v>
      </c>
      <c r="AH162" s="103">
        <f t="shared" si="37"/>
        <v>6</v>
      </c>
      <c r="AI162" s="103" t="s">
        <v>47</v>
      </c>
      <c r="AJ162" s="103">
        <f t="shared" si="38"/>
        <v>1</v>
      </c>
      <c r="AK162" s="103"/>
      <c r="AL162" s="103" t="b">
        <f t="shared" si="39"/>
        <v>1</v>
      </c>
      <c r="AM162" s="104">
        <v>29</v>
      </c>
      <c r="AN162" s="105">
        <f t="shared" si="35"/>
        <v>2.4732000000000003</v>
      </c>
      <c r="AO162" s="106"/>
      <c r="AP162" s="105" t="str">
        <f t="shared" si="40"/>
        <v/>
      </c>
      <c r="AQ162" s="106"/>
      <c r="AR162" s="105" t="str">
        <f t="shared" si="41"/>
        <v/>
      </c>
      <c r="AS162" s="106"/>
      <c r="AT162" s="105" t="str">
        <f t="shared" si="42"/>
        <v/>
      </c>
      <c r="AU162" s="107">
        <f t="shared" si="45"/>
        <v>139.31771887975452</v>
      </c>
      <c r="AV162" s="107" t="str">
        <f t="shared" si="43"/>
        <v>ok</v>
      </c>
      <c r="AW162" s="107"/>
      <c r="AX162" s="108">
        <v>1</v>
      </c>
      <c r="AY162" s="109">
        <f>'[1]2016_match_seeds'!D159</f>
        <v>1</v>
      </c>
      <c r="AZ162" s="110" t="b">
        <f t="shared" si="44"/>
        <v>1</v>
      </c>
      <c r="BA162" s="111"/>
      <c r="BB162" s="110">
        <f>'[1]2016_match_seeds'!E159</f>
        <v>5</v>
      </c>
      <c r="BC162" s="110">
        <f>'[1]2016_match_seeds'!F159</f>
        <v>0</v>
      </c>
      <c r="BF162" s="111">
        <v>1</v>
      </c>
      <c r="BG162" s="112">
        <v>1</v>
      </c>
      <c r="BH162" s="112"/>
      <c r="BI162" s="113" t="s">
        <v>171</v>
      </c>
    </row>
    <row r="163" spans="1:68" ht="15.75" hidden="1" thickBot="1" x14ac:dyDescent="0.3">
      <c r="A163" s="83">
        <v>403</v>
      </c>
      <c r="B163" s="83"/>
      <c r="D163" s="84">
        <v>42495</v>
      </c>
      <c r="E163" s="85">
        <v>1</v>
      </c>
      <c r="F163" s="86">
        <v>1</v>
      </c>
      <c r="G163" s="87">
        <f t="shared" si="36"/>
        <v>1</v>
      </c>
      <c r="H163" s="122">
        <v>1</v>
      </c>
      <c r="I163" s="111"/>
      <c r="J163" s="90"/>
      <c r="K163" s="90"/>
      <c r="L163" s="90"/>
      <c r="M163" s="91">
        <f t="shared" si="34"/>
        <v>1</v>
      </c>
      <c r="N163" s="92">
        <v>42506</v>
      </c>
      <c r="O163" s="93"/>
      <c r="P163" s="93"/>
      <c r="Q163" s="93"/>
      <c r="R163" s="93"/>
      <c r="S163" s="94"/>
      <c r="T163" s="95">
        <f>N163</f>
        <v>42506</v>
      </c>
      <c r="U163" s="95" t="s">
        <v>47</v>
      </c>
      <c r="V163" s="96"/>
      <c r="W163" s="98"/>
      <c r="X163" s="98"/>
      <c r="Y163" s="98"/>
      <c r="Z163" s="98"/>
      <c r="AA163" s="118">
        <v>3</v>
      </c>
      <c r="AB163" s="101"/>
      <c r="AC163" s="101"/>
      <c r="AD163" s="101"/>
      <c r="AE163" s="101"/>
      <c r="AF163" s="102"/>
      <c r="AG163" s="102"/>
      <c r="AH163" s="124">
        <v>3</v>
      </c>
      <c r="AI163" s="136" t="s">
        <v>47</v>
      </c>
      <c r="AJ163" s="103">
        <f t="shared" si="38"/>
        <v>1</v>
      </c>
      <c r="AK163" s="103"/>
      <c r="AL163" s="103" t="b">
        <f t="shared" si="39"/>
        <v>1</v>
      </c>
      <c r="AM163" s="122">
        <v>36</v>
      </c>
      <c r="AN163" s="105">
        <f t="shared" si="35"/>
        <v>2.8722000000000003</v>
      </c>
      <c r="AO163" s="120"/>
      <c r="AP163" s="105" t="str">
        <f t="shared" si="40"/>
        <v/>
      </c>
      <c r="AQ163" s="120"/>
      <c r="AR163" s="105" t="str">
        <f t="shared" si="41"/>
        <v/>
      </c>
      <c r="AS163" s="120"/>
      <c r="AT163" s="105" t="str">
        <f t="shared" si="42"/>
        <v/>
      </c>
      <c r="AU163" s="107">
        <f t="shared" si="45"/>
        <v>233.25004589122574</v>
      </c>
      <c r="AV163" s="107" t="str">
        <f t="shared" si="43"/>
        <v>ok</v>
      </c>
      <c r="AW163" s="107"/>
      <c r="AY163" s="109">
        <f>'[1]2016_match_seeds'!D160</f>
        <v>0</v>
      </c>
      <c r="AZ163" s="110" t="b">
        <f t="shared" si="44"/>
        <v>1</v>
      </c>
      <c r="BA163" s="111"/>
      <c r="BB163" s="110">
        <f>'[1]2016_match_seeds'!E160</f>
        <v>0</v>
      </c>
      <c r="BC163" s="110">
        <f>'[1]2016_match_seeds'!F160</f>
        <v>0</v>
      </c>
      <c r="BF163" s="111">
        <v>1</v>
      </c>
      <c r="BG163" s="112">
        <v>1</v>
      </c>
      <c r="BH163" s="112"/>
      <c r="BI163" s="159" t="s">
        <v>172</v>
      </c>
    </row>
    <row r="164" spans="1:68" s="161" customFormat="1" ht="15.75" hidden="1" thickBot="1" x14ac:dyDescent="0.3">
      <c r="A164" s="83">
        <v>404</v>
      </c>
      <c r="B164" s="83"/>
      <c r="C164"/>
      <c r="D164" s="84">
        <v>42495</v>
      </c>
      <c r="E164" s="85">
        <v>1</v>
      </c>
      <c r="F164" s="86">
        <v>1</v>
      </c>
      <c r="G164" s="87">
        <f t="shared" si="36"/>
        <v>1</v>
      </c>
      <c r="H164" s="122">
        <v>1</v>
      </c>
      <c r="I164" s="111"/>
      <c r="J164" s="90"/>
      <c r="K164" s="90"/>
      <c r="L164" s="90"/>
      <c r="M164" s="91">
        <f t="shared" si="34"/>
        <v>1</v>
      </c>
      <c r="N164" s="92">
        <v>42506</v>
      </c>
      <c r="O164" s="93"/>
      <c r="P164" s="93"/>
      <c r="Q164" s="93"/>
      <c r="R164" s="93"/>
      <c r="S164" s="94"/>
      <c r="T164" s="95">
        <f>N164</f>
        <v>42506</v>
      </c>
      <c r="U164" s="95" t="s">
        <v>47</v>
      </c>
      <c r="V164" s="96"/>
      <c r="W164" s="98"/>
      <c r="X164" s="98"/>
      <c r="Y164" s="98"/>
      <c r="Z164" s="98"/>
      <c r="AA164" s="118">
        <v>3</v>
      </c>
      <c r="AB164" s="101"/>
      <c r="AC164" s="101"/>
      <c r="AD164" s="101"/>
      <c r="AE164" s="101"/>
      <c r="AF164" s="102"/>
      <c r="AG164" s="102"/>
      <c r="AH164" s="124">
        <v>3</v>
      </c>
      <c r="AI164" s="136" t="s">
        <v>47</v>
      </c>
      <c r="AJ164" s="103">
        <f t="shared" si="38"/>
        <v>1</v>
      </c>
      <c r="AK164" s="103"/>
      <c r="AL164" s="103" t="b">
        <f t="shared" si="39"/>
        <v>1</v>
      </c>
      <c r="AM164" s="122">
        <v>36</v>
      </c>
      <c r="AN164" s="105">
        <f t="shared" si="35"/>
        <v>2.8722000000000003</v>
      </c>
      <c r="AO164" s="120"/>
      <c r="AP164" s="105" t="str">
        <f t="shared" si="40"/>
        <v/>
      </c>
      <c r="AQ164" s="120"/>
      <c r="AR164" s="105" t="str">
        <f t="shared" si="41"/>
        <v/>
      </c>
      <c r="AS164" s="120"/>
      <c r="AT164" s="105" t="str">
        <f t="shared" si="42"/>
        <v/>
      </c>
      <c r="AU164" s="107">
        <f t="shared" si="45"/>
        <v>233.25004589122574</v>
      </c>
      <c r="AV164" s="107" t="str">
        <f t="shared" si="43"/>
        <v>ok</v>
      </c>
      <c r="AW164" s="107"/>
      <c r="AX164" s="108"/>
      <c r="AY164" s="109">
        <f>'[1]2016_match_seeds'!D161</f>
        <v>0</v>
      </c>
      <c r="AZ164" s="110" t="b">
        <f t="shared" si="44"/>
        <v>1</v>
      </c>
      <c r="BA164" s="111"/>
      <c r="BB164" s="110">
        <f>'[1]2016_match_seeds'!E161</f>
        <v>0</v>
      </c>
      <c r="BC164" s="110">
        <f>'[1]2016_match_seeds'!F161</f>
        <v>0</v>
      </c>
      <c r="BD164" s="111"/>
      <c r="BE164" s="111"/>
      <c r="BF164" s="111">
        <v>1</v>
      </c>
      <c r="BG164" s="112">
        <v>1</v>
      </c>
      <c r="BH164" s="112"/>
      <c r="BI164" s="159" t="s">
        <v>172</v>
      </c>
      <c r="BJ164" s="29"/>
      <c r="BK164" s="29"/>
      <c r="BL164" s="29"/>
      <c r="BM164" s="29"/>
      <c r="BN164" s="29"/>
      <c r="BO164" s="81"/>
      <c r="BP164" s="81"/>
    </row>
    <row r="165" spans="1:68" s="90" customFormat="1" ht="15" hidden="1" x14ac:dyDescent="0.25">
      <c r="A165" s="131">
        <v>405</v>
      </c>
      <c r="B165" s="131"/>
      <c r="D165" s="84">
        <v>42495</v>
      </c>
      <c r="E165" s="110">
        <v>1</v>
      </c>
      <c r="F165" s="111">
        <v>1</v>
      </c>
      <c r="G165" s="87">
        <f t="shared" si="36"/>
        <v>1</v>
      </c>
      <c r="H165" s="88">
        <v>1</v>
      </c>
      <c r="I165" s="111"/>
      <c r="M165" s="91">
        <f t="shared" si="34"/>
        <v>1</v>
      </c>
      <c r="N165" s="117"/>
      <c r="P165" s="128"/>
      <c r="Q165" s="128"/>
      <c r="R165" s="128"/>
      <c r="S165" s="94">
        <v>42499</v>
      </c>
      <c r="T165" s="95">
        <f t="shared" ref="T165:T174" si="47">IF(ISBLANK(S165),"NA",S165)</f>
        <v>42499</v>
      </c>
      <c r="U165" s="95" t="s">
        <v>47</v>
      </c>
      <c r="V165" s="96"/>
      <c r="W165" s="188">
        <v>2</v>
      </c>
      <c r="X165" s="188">
        <v>6</v>
      </c>
      <c r="Y165" s="98">
        <v>12</v>
      </c>
      <c r="Z165" s="188">
        <v>18</v>
      </c>
      <c r="AA165" s="99" t="s">
        <v>53</v>
      </c>
      <c r="AB165" s="101" t="s">
        <v>53</v>
      </c>
      <c r="AC165" s="101" t="s">
        <v>53</v>
      </c>
      <c r="AD165" s="101" t="s">
        <v>53</v>
      </c>
      <c r="AE165" s="101" t="s">
        <v>53</v>
      </c>
      <c r="AF165" s="102">
        <v>20</v>
      </c>
      <c r="AG165" s="102"/>
      <c r="AH165" s="103">
        <f t="shared" si="37"/>
        <v>20</v>
      </c>
      <c r="AI165" s="103" t="s">
        <v>47</v>
      </c>
      <c r="AJ165" s="103">
        <f t="shared" si="38"/>
        <v>2</v>
      </c>
      <c r="AK165" s="142">
        <f>M165</f>
        <v>1</v>
      </c>
      <c r="AL165" s="103" t="b">
        <f t="shared" si="39"/>
        <v>0</v>
      </c>
      <c r="AM165" s="122">
        <v>23</v>
      </c>
      <c r="AN165" s="105">
        <f t="shared" si="35"/>
        <v>2.1311999999999998</v>
      </c>
      <c r="AO165" s="109">
        <v>23</v>
      </c>
      <c r="AP165" s="105">
        <f t="shared" si="40"/>
        <v>2.1311999999999998</v>
      </c>
      <c r="AQ165" s="109"/>
      <c r="AR165" s="105" t="str">
        <f t="shared" si="41"/>
        <v/>
      </c>
      <c r="AS165" s="109"/>
      <c r="AT165" s="105" t="str">
        <f t="shared" si="42"/>
        <v/>
      </c>
      <c r="AU165" s="107">
        <f t="shared" si="45"/>
        <v>164.09529463951617</v>
      </c>
      <c r="AV165" s="107" t="s">
        <v>47</v>
      </c>
      <c r="AW165" s="143" t="s">
        <v>99</v>
      </c>
      <c r="AX165" s="108">
        <v>3</v>
      </c>
      <c r="AY165" s="109">
        <f>'[1]2016_match_seeds'!D162</f>
        <v>3</v>
      </c>
      <c r="AZ165" s="110" t="b">
        <f t="shared" si="44"/>
        <v>1</v>
      </c>
      <c r="BA165" s="111"/>
      <c r="BB165" s="199">
        <f>'[1]2016_match_seeds'!E162</f>
        <v>11</v>
      </c>
      <c r="BC165" s="199">
        <f>'[1]2016_match_seeds'!F162</f>
        <v>0</v>
      </c>
      <c r="BD165" s="120"/>
      <c r="BE165" s="120"/>
      <c r="BF165" s="120"/>
      <c r="BG165" s="112">
        <v>1</v>
      </c>
      <c r="BH165" s="112"/>
      <c r="BI165" s="159" t="s">
        <v>173</v>
      </c>
      <c r="BJ165" s="129"/>
      <c r="BK165" s="129"/>
      <c r="BL165" s="129"/>
      <c r="BM165" s="129"/>
      <c r="BN165" s="129"/>
      <c r="BO165" s="129"/>
      <c r="BP165" s="129"/>
    </row>
    <row r="166" spans="1:68" s="90" customFormat="1" ht="15" x14ac:dyDescent="0.25">
      <c r="A166" s="131">
        <v>406</v>
      </c>
      <c r="B166" s="131"/>
      <c r="D166" s="84">
        <v>42495</v>
      </c>
      <c r="E166" s="110">
        <v>1</v>
      </c>
      <c r="F166" s="111">
        <v>1</v>
      </c>
      <c r="G166" s="87">
        <f t="shared" si="36"/>
        <v>1</v>
      </c>
      <c r="H166" s="88">
        <v>2</v>
      </c>
      <c r="I166" s="111"/>
      <c r="M166" s="91">
        <f t="shared" si="34"/>
        <v>2</v>
      </c>
      <c r="N166" s="117"/>
      <c r="O166" s="210">
        <v>42502</v>
      </c>
      <c r="P166" s="128"/>
      <c r="Q166" s="128"/>
      <c r="R166" s="128"/>
      <c r="S166" s="94">
        <v>42502</v>
      </c>
      <c r="T166" s="95">
        <f t="shared" si="47"/>
        <v>42502</v>
      </c>
      <c r="U166" s="95" t="s">
        <v>47</v>
      </c>
      <c r="V166" s="96"/>
      <c r="W166" s="188">
        <v>0</v>
      </c>
      <c r="X166" s="188">
        <v>9</v>
      </c>
      <c r="Y166" s="98">
        <v>10</v>
      </c>
      <c r="Z166" s="188"/>
      <c r="AA166" s="99" t="s">
        <v>53</v>
      </c>
      <c r="AB166" s="101" t="s">
        <v>53</v>
      </c>
      <c r="AC166" s="101" t="s">
        <v>72</v>
      </c>
      <c r="AD166" s="101"/>
      <c r="AE166" s="101"/>
      <c r="AF166" s="102">
        <v>10</v>
      </c>
      <c r="AG166" s="102"/>
      <c r="AH166" s="103">
        <f t="shared" si="37"/>
        <v>10</v>
      </c>
      <c r="AI166" s="103" t="s">
        <v>47</v>
      </c>
      <c r="AJ166" s="103">
        <f t="shared" si="38"/>
        <v>2</v>
      </c>
      <c r="AK166" s="103"/>
      <c r="AL166" s="103" t="b">
        <f t="shared" si="39"/>
        <v>1</v>
      </c>
      <c r="AM166" s="122">
        <v>19</v>
      </c>
      <c r="AN166" s="105">
        <f t="shared" si="35"/>
        <v>1.9032000000000002</v>
      </c>
      <c r="AO166" s="109">
        <v>19</v>
      </c>
      <c r="AP166" s="105">
        <f t="shared" si="40"/>
        <v>1.9032000000000002</v>
      </c>
      <c r="AQ166" s="109"/>
      <c r="AR166" s="105" t="str">
        <f t="shared" si="41"/>
        <v/>
      </c>
      <c r="AS166" s="109"/>
      <c r="AT166" s="105" t="str">
        <f t="shared" si="42"/>
        <v/>
      </c>
      <c r="AU166" s="107">
        <f t="shared" si="45"/>
        <v>108.10414245233801</v>
      </c>
      <c r="AV166" s="107" t="str">
        <f t="shared" si="43"/>
        <v>ok</v>
      </c>
      <c r="AW166" s="107"/>
      <c r="AX166" s="108"/>
      <c r="AY166" s="109">
        <f>'[1]2016_match_seeds'!D163</f>
        <v>0</v>
      </c>
      <c r="AZ166" s="110" t="b">
        <f t="shared" si="44"/>
        <v>1</v>
      </c>
      <c r="BA166" s="111"/>
      <c r="BB166" s="199">
        <f>'[1]2016_match_seeds'!E163</f>
        <v>0</v>
      </c>
      <c r="BC166" s="199">
        <f>'[1]2016_match_seeds'!F163</f>
        <v>0</v>
      </c>
      <c r="BD166" s="120"/>
      <c r="BE166" s="120"/>
      <c r="BF166" s="120"/>
      <c r="BG166" s="112">
        <v>0.5</v>
      </c>
      <c r="BH166" s="399">
        <v>1</v>
      </c>
      <c r="BI166" s="159" t="s">
        <v>174</v>
      </c>
      <c r="BJ166" s="129"/>
      <c r="BK166" s="129"/>
      <c r="BL166" s="129"/>
      <c r="BM166" s="129"/>
      <c r="BN166" s="129"/>
      <c r="BO166" s="129"/>
      <c r="BP166" s="129"/>
    </row>
    <row r="167" spans="1:68" s="90" customFormat="1" ht="15" hidden="1" x14ac:dyDescent="0.25">
      <c r="A167" s="131">
        <v>407</v>
      </c>
      <c r="B167" s="131"/>
      <c r="D167" s="84">
        <v>42495</v>
      </c>
      <c r="E167" s="110">
        <v>1</v>
      </c>
      <c r="F167" s="111">
        <v>1</v>
      </c>
      <c r="G167" s="87">
        <f t="shared" si="36"/>
        <v>1</v>
      </c>
      <c r="H167" s="88">
        <v>2</v>
      </c>
      <c r="I167" s="111"/>
      <c r="M167" s="91">
        <f t="shared" si="34"/>
        <v>2</v>
      </c>
      <c r="N167" s="117"/>
      <c r="P167" s="128"/>
      <c r="Q167" s="128"/>
      <c r="R167" s="128"/>
      <c r="S167" s="94">
        <v>42496</v>
      </c>
      <c r="T167" s="95">
        <f t="shared" si="47"/>
        <v>42496</v>
      </c>
      <c r="U167" s="95" t="s">
        <v>47</v>
      </c>
      <c r="V167" s="96"/>
      <c r="W167" s="188">
        <v>6</v>
      </c>
      <c r="X167" s="188">
        <v>15</v>
      </c>
      <c r="Y167" s="98">
        <v>15</v>
      </c>
      <c r="Z167" s="188"/>
      <c r="AA167" s="99" t="s">
        <v>49</v>
      </c>
      <c r="AB167" s="101" t="s">
        <v>49</v>
      </c>
      <c r="AC167" s="101" t="s">
        <v>49</v>
      </c>
      <c r="AD167" s="101"/>
      <c r="AE167" s="101"/>
      <c r="AF167" s="102">
        <v>15</v>
      </c>
      <c r="AG167" s="102"/>
      <c r="AH167" s="103">
        <f t="shared" si="37"/>
        <v>15</v>
      </c>
      <c r="AI167" s="103" t="s">
        <v>47</v>
      </c>
      <c r="AJ167" s="103">
        <f t="shared" si="38"/>
        <v>3</v>
      </c>
      <c r="AK167" s="142">
        <f>M167</f>
        <v>2</v>
      </c>
      <c r="AL167" s="103" t="b">
        <f t="shared" si="39"/>
        <v>0</v>
      </c>
      <c r="AM167" s="122">
        <v>17</v>
      </c>
      <c r="AN167" s="105">
        <f t="shared" si="35"/>
        <v>1.7892000000000001</v>
      </c>
      <c r="AO167" s="109">
        <v>17</v>
      </c>
      <c r="AP167" s="105">
        <f t="shared" si="40"/>
        <v>1.7892000000000001</v>
      </c>
      <c r="AQ167" s="109">
        <v>17</v>
      </c>
      <c r="AR167" s="105">
        <f t="shared" si="41"/>
        <v>1.7892000000000001</v>
      </c>
      <c r="AS167" s="109"/>
      <c r="AT167" s="105" t="str">
        <f t="shared" si="42"/>
        <v/>
      </c>
      <c r="AU167" s="107">
        <f t="shared" si="45"/>
        <v>128.22651426048756</v>
      </c>
      <c r="AV167" s="107" t="s">
        <v>47</v>
      </c>
      <c r="AW167" s="143" t="s">
        <v>99</v>
      </c>
      <c r="AX167" s="108">
        <v>5</v>
      </c>
      <c r="AY167" s="109">
        <f>'[1]2016_match_seeds'!D164</f>
        <v>5</v>
      </c>
      <c r="AZ167" s="110" t="b">
        <f t="shared" si="44"/>
        <v>1</v>
      </c>
      <c r="BA167" s="130" t="s">
        <v>175</v>
      </c>
      <c r="BB167" s="199">
        <f>'[1]2016_match_seeds'!E164</f>
        <v>20</v>
      </c>
      <c r="BC167" s="199">
        <f>'[1]2016_match_seeds'!F164</f>
        <v>9</v>
      </c>
      <c r="BD167" s="120"/>
      <c r="BE167" s="120"/>
      <c r="BF167" s="120"/>
      <c r="BG167" s="112">
        <v>0</v>
      </c>
      <c r="BH167" s="112"/>
      <c r="BI167" s="121" t="s">
        <v>176</v>
      </c>
      <c r="BJ167" s="129"/>
      <c r="BK167" s="129"/>
      <c r="BL167" s="129"/>
      <c r="BM167" s="129"/>
      <c r="BN167" s="129"/>
      <c r="BO167" s="129"/>
      <c r="BP167" s="129"/>
    </row>
    <row r="168" spans="1:68" s="90" customFormat="1" ht="15" hidden="1" x14ac:dyDescent="0.25">
      <c r="A168" s="163">
        <v>408</v>
      </c>
      <c r="B168" s="163"/>
      <c r="C168" s="161"/>
      <c r="D168" s="164">
        <v>42495</v>
      </c>
      <c r="E168" s="165">
        <v>1</v>
      </c>
      <c r="F168" s="166">
        <v>1</v>
      </c>
      <c r="G168" s="87">
        <f t="shared" si="36"/>
        <v>1</v>
      </c>
      <c r="H168" s="167"/>
      <c r="I168" s="166">
        <v>1</v>
      </c>
      <c r="J168" s="161"/>
      <c r="K168" s="161"/>
      <c r="L168" s="161"/>
      <c r="M168" s="91">
        <f t="shared" si="34"/>
        <v>1</v>
      </c>
      <c r="N168" s="243"/>
      <c r="O168" s="169"/>
      <c r="P168" s="169"/>
      <c r="Q168" s="169"/>
      <c r="R168" s="169"/>
      <c r="S168" s="170">
        <v>42497</v>
      </c>
      <c r="T168" s="95">
        <f t="shared" si="47"/>
        <v>42497</v>
      </c>
      <c r="U168" s="95" t="s">
        <v>47</v>
      </c>
      <c r="V168" s="171"/>
      <c r="W168" s="172" t="s">
        <v>48</v>
      </c>
      <c r="X168" s="172" t="s">
        <v>79</v>
      </c>
      <c r="Y168" s="172" t="s">
        <v>79</v>
      </c>
      <c r="Z168" s="173"/>
      <c r="AA168" s="206"/>
      <c r="AB168" s="175" t="s">
        <v>63</v>
      </c>
      <c r="AC168" s="175" t="s">
        <v>79</v>
      </c>
      <c r="AD168" s="175" t="s">
        <v>79</v>
      </c>
      <c r="AE168" s="176"/>
      <c r="AF168" s="177">
        <v>6</v>
      </c>
      <c r="AG168" s="178"/>
      <c r="AH168" s="103">
        <f t="shared" si="37"/>
        <v>6</v>
      </c>
      <c r="AI168" s="103" t="s">
        <v>47</v>
      </c>
      <c r="AJ168" s="103">
        <f t="shared" si="38"/>
        <v>1</v>
      </c>
      <c r="AK168" s="103"/>
      <c r="AL168" s="103" t="b">
        <f t="shared" si="39"/>
        <v>1</v>
      </c>
      <c r="AM168" s="179">
        <v>24</v>
      </c>
      <c r="AN168" s="105">
        <f t="shared" si="35"/>
        <v>2.1882000000000001</v>
      </c>
      <c r="AO168" s="244"/>
      <c r="AP168" s="105" t="str">
        <f t="shared" si="40"/>
        <v/>
      </c>
      <c r="AQ168" s="244"/>
      <c r="AR168" s="105" t="str">
        <f t="shared" si="41"/>
        <v/>
      </c>
      <c r="AS168" s="244"/>
      <c r="AT168" s="105" t="str">
        <f t="shared" si="42"/>
        <v/>
      </c>
      <c r="AU168" s="107">
        <f t="shared" si="45"/>
        <v>90.255806328967836</v>
      </c>
      <c r="AV168" s="107" t="str">
        <f t="shared" si="43"/>
        <v>ok</v>
      </c>
      <c r="AW168" s="107"/>
      <c r="AX168" s="180">
        <v>2</v>
      </c>
      <c r="AY168" s="181">
        <f>'[1]2016_match_seeds'!D165</f>
        <v>2</v>
      </c>
      <c r="AZ168" s="110" t="b">
        <f t="shared" si="44"/>
        <v>1</v>
      </c>
      <c r="BA168" s="111"/>
      <c r="BB168" s="165">
        <f>'[1]2016_match_seeds'!E165</f>
        <v>12</v>
      </c>
      <c r="BC168" s="165">
        <f>'[1]2016_match_seeds'!F165</f>
        <v>5</v>
      </c>
      <c r="BD168" s="166"/>
      <c r="BE168" s="166"/>
      <c r="BF168" s="166"/>
      <c r="BG168" s="182">
        <v>0</v>
      </c>
      <c r="BH168" s="182"/>
      <c r="BI168" s="183"/>
      <c r="BJ168" s="81"/>
      <c r="BK168" s="81"/>
      <c r="BL168" s="81"/>
      <c r="BM168" s="81"/>
      <c r="BN168" s="81"/>
      <c r="BO168" s="129"/>
      <c r="BP168" s="129"/>
    </row>
    <row r="169" spans="1:68" s="90" customFormat="1" ht="15" hidden="1" x14ac:dyDescent="0.25">
      <c r="A169" s="83">
        <v>409</v>
      </c>
      <c r="B169" s="83"/>
      <c r="C169"/>
      <c r="D169" s="84">
        <v>42495</v>
      </c>
      <c r="E169" s="85">
        <v>1</v>
      </c>
      <c r="F169" s="86">
        <v>1</v>
      </c>
      <c r="G169" s="87">
        <f t="shared" si="36"/>
        <v>1</v>
      </c>
      <c r="H169" s="88"/>
      <c r="I169" s="111">
        <v>1</v>
      </c>
      <c r="M169" s="91">
        <f t="shared" si="34"/>
        <v>1</v>
      </c>
      <c r="N169" s="117"/>
      <c r="O169" s="93"/>
      <c r="P169" s="93"/>
      <c r="Q169" s="93"/>
      <c r="R169" s="93"/>
      <c r="S169" s="94">
        <v>42497</v>
      </c>
      <c r="T169" s="95">
        <f t="shared" si="47"/>
        <v>42497</v>
      </c>
      <c r="U169" s="95" t="s">
        <v>47</v>
      </c>
      <c r="V169" s="96"/>
      <c r="W169" s="97" t="s">
        <v>63</v>
      </c>
      <c r="X169" s="97" t="s">
        <v>50</v>
      </c>
      <c r="Y169" s="97" t="s">
        <v>49</v>
      </c>
      <c r="Z169" s="98"/>
      <c r="AA169" s="118"/>
      <c r="AB169" s="100" t="s">
        <v>103</v>
      </c>
      <c r="AC169" s="100" t="s">
        <v>49</v>
      </c>
      <c r="AD169" s="101"/>
      <c r="AE169" s="101"/>
      <c r="AF169" s="114">
        <v>15</v>
      </c>
      <c r="AG169" s="102"/>
      <c r="AH169" s="103">
        <f t="shared" si="37"/>
        <v>15</v>
      </c>
      <c r="AI169" s="103" t="s">
        <v>47</v>
      </c>
      <c r="AJ169" s="103">
        <f t="shared" si="38"/>
        <v>1</v>
      </c>
      <c r="AK169" s="103"/>
      <c r="AL169" s="103" t="b">
        <f t="shared" si="39"/>
        <v>1</v>
      </c>
      <c r="AM169" s="104">
        <v>30</v>
      </c>
      <c r="AN169" s="105">
        <f t="shared" si="35"/>
        <v>2.5302000000000002</v>
      </c>
      <c r="AO169" s="106"/>
      <c r="AP169" s="105" t="str">
        <f t="shared" si="40"/>
        <v/>
      </c>
      <c r="AQ169" s="106"/>
      <c r="AR169" s="105" t="str">
        <f t="shared" si="41"/>
        <v/>
      </c>
      <c r="AS169" s="106"/>
      <c r="AT169" s="105" t="str">
        <f t="shared" si="42"/>
        <v/>
      </c>
      <c r="AU169" s="107">
        <f t="shared" si="45"/>
        <v>150.84149875344036</v>
      </c>
      <c r="AV169" s="107" t="str">
        <f t="shared" si="43"/>
        <v>ok</v>
      </c>
      <c r="AW169" s="107"/>
      <c r="AX169" s="108">
        <v>9</v>
      </c>
      <c r="AY169" s="109">
        <f>'[1]2016_match_seeds'!D166</f>
        <v>9</v>
      </c>
      <c r="AZ169" s="110" t="b">
        <f t="shared" si="44"/>
        <v>1</v>
      </c>
      <c r="BA169" s="111"/>
      <c r="BB169" s="110">
        <f>'[1]2016_match_seeds'!E166</f>
        <v>58</v>
      </c>
      <c r="BC169" s="110">
        <f>'[1]2016_match_seeds'!F166</f>
        <v>14</v>
      </c>
      <c r="BD169" s="111"/>
      <c r="BE169" s="111"/>
      <c r="BF169" s="111"/>
      <c r="BG169" s="112">
        <v>0</v>
      </c>
      <c r="BH169" s="112"/>
      <c r="BI169" s="121"/>
      <c r="BJ169" s="29"/>
      <c r="BK169" s="29"/>
      <c r="BL169" s="29"/>
      <c r="BM169" s="29"/>
      <c r="BN169" s="29"/>
      <c r="BO169" s="129"/>
      <c r="BP169" s="129"/>
    </row>
    <row r="170" spans="1:68" s="161" customFormat="1" ht="15" hidden="1" x14ac:dyDescent="0.25">
      <c r="A170" s="126">
        <v>410</v>
      </c>
      <c r="B170" s="126"/>
      <c r="C170" s="90"/>
      <c r="D170" s="84">
        <v>42495</v>
      </c>
      <c r="E170" s="110">
        <v>1</v>
      </c>
      <c r="F170" s="111">
        <v>1</v>
      </c>
      <c r="G170" s="87">
        <f t="shared" si="36"/>
        <v>1</v>
      </c>
      <c r="H170" s="88"/>
      <c r="I170" s="111">
        <v>2</v>
      </c>
      <c r="J170" s="90"/>
      <c r="K170" s="90"/>
      <c r="L170" s="90"/>
      <c r="M170" s="91">
        <f t="shared" si="34"/>
        <v>2</v>
      </c>
      <c r="N170" s="117"/>
      <c r="O170" s="128"/>
      <c r="P170" s="128"/>
      <c r="Q170" s="128"/>
      <c r="R170" s="128"/>
      <c r="S170" s="94">
        <v>42497</v>
      </c>
      <c r="T170" s="95">
        <f t="shared" si="47"/>
        <v>42497</v>
      </c>
      <c r="U170" s="95" t="s">
        <v>47</v>
      </c>
      <c r="V170" s="96"/>
      <c r="W170" s="97" t="s">
        <v>72</v>
      </c>
      <c r="X170" s="97" t="s">
        <v>56</v>
      </c>
      <c r="Y170" s="98"/>
      <c r="Z170" s="98"/>
      <c r="AA170" s="118"/>
      <c r="AB170" s="100" t="s">
        <v>67</v>
      </c>
      <c r="AC170" s="100" t="s">
        <v>177</v>
      </c>
      <c r="AD170" s="101"/>
      <c r="AE170" s="101"/>
      <c r="AF170" s="102"/>
      <c r="AG170" s="102">
        <v>31</v>
      </c>
      <c r="AH170" s="103">
        <f t="shared" si="37"/>
        <v>31</v>
      </c>
      <c r="AI170" s="103" t="s">
        <v>47</v>
      </c>
      <c r="AJ170" s="103">
        <v>2</v>
      </c>
      <c r="AK170" s="142">
        <f>M170</f>
        <v>2</v>
      </c>
      <c r="AL170" s="103" t="b">
        <f t="shared" si="39"/>
        <v>1</v>
      </c>
      <c r="AM170" s="104">
        <v>24</v>
      </c>
      <c r="AN170" s="105">
        <f t="shared" si="35"/>
        <v>2.1882000000000001</v>
      </c>
      <c r="AO170" s="106"/>
      <c r="AP170" s="105" t="str">
        <f t="shared" si="40"/>
        <v/>
      </c>
      <c r="AQ170" s="106"/>
      <c r="AR170" s="105" t="str">
        <f t="shared" si="41"/>
        <v/>
      </c>
      <c r="AS170" s="106"/>
      <c r="AT170" s="105" t="str">
        <f t="shared" si="42"/>
        <v/>
      </c>
      <c r="AU170" s="107">
        <f t="shared" si="45"/>
        <v>180.51161265793567</v>
      </c>
      <c r="AV170" s="107" t="s">
        <v>77</v>
      </c>
      <c r="AW170" s="143" t="s">
        <v>94</v>
      </c>
      <c r="AX170" s="108"/>
      <c r="AY170" s="109">
        <f>'[1]2016_match_seeds'!D167</f>
        <v>0</v>
      </c>
      <c r="AZ170" s="110" t="b">
        <f t="shared" si="44"/>
        <v>1</v>
      </c>
      <c r="BA170" s="111"/>
      <c r="BB170" s="110">
        <f>'[1]2016_match_seeds'!E167</f>
        <v>0</v>
      </c>
      <c r="BC170" s="110">
        <f>'[1]2016_match_seeds'!F167</f>
        <v>0</v>
      </c>
      <c r="BD170" s="111"/>
      <c r="BE170" s="111"/>
      <c r="BF170" s="166">
        <v>1</v>
      </c>
      <c r="BG170" s="112">
        <v>1</v>
      </c>
      <c r="BH170" s="112"/>
      <c r="BI170" s="246" t="s">
        <v>178</v>
      </c>
      <c r="BJ170" s="129"/>
      <c r="BK170" s="129"/>
      <c r="BL170" s="129"/>
      <c r="BM170" s="129"/>
      <c r="BN170" s="129"/>
      <c r="BO170" s="81"/>
      <c r="BP170" s="81"/>
    </row>
    <row r="171" spans="1:68" ht="15" hidden="1" x14ac:dyDescent="0.25">
      <c r="A171" s="247">
        <v>411</v>
      </c>
      <c r="B171" s="162"/>
      <c r="C171" s="90"/>
      <c r="D171" s="84">
        <v>42500</v>
      </c>
      <c r="E171" s="110">
        <v>1</v>
      </c>
      <c r="F171" s="111">
        <v>1</v>
      </c>
      <c r="G171" s="87">
        <f t="shared" si="36"/>
        <v>1</v>
      </c>
      <c r="H171" s="215"/>
      <c r="I171" s="111">
        <v>1</v>
      </c>
      <c r="J171" s="90"/>
      <c r="K171" s="90"/>
      <c r="L171" s="90"/>
      <c r="M171" s="91">
        <f t="shared" si="34"/>
        <v>1</v>
      </c>
      <c r="N171" s="117"/>
      <c r="O171" s="128"/>
      <c r="P171" s="128"/>
      <c r="Q171" s="128"/>
      <c r="R171" s="128"/>
      <c r="S171" s="94">
        <v>42499</v>
      </c>
      <c r="T171" s="95">
        <f t="shared" si="47"/>
        <v>42499</v>
      </c>
      <c r="U171" s="95" t="s">
        <v>47</v>
      </c>
      <c r="V171" s="96"/>
      <c r="W171" s="98">
        <v>3</v>
      </c>
      <c r="X171" s="98">
        <v>13</v>
      </c>
      <c r="Y171" s="98">
        <v>18</v>
      </c>
      <c r="Z171" s="98">
        <v>18</v>
      </c>
      <c r="AA171" s="118"/>
      <c r="AB171" s="101">
        <v>21</v>
      </c>
      <c r="AC171" s="101">
        <v>19</v>
      </c>
      <c r="AD171" s="101">
        <v>19</v>
      </c>
      <c r="AE171" s="101">
        <v>19</v>
      </c>
      <c r="AF171" s="114">
        <v>19</v>
      </c>
      <c r="AG171" s="102"/>
      <c r="AH171" s="103">
        <f t="shared" si="37"/>
        <v>19</v>
      </c>
      <c r="AI171" s="103" t="s">
        <v>47</v>
      </c>
      <c r="AJ171" s="103">
        <f t="shared" si="38"/>
        <v>1</v>
      </c>
      <c r="AK171" s="103"/>
      <c r="AL171" s="103" t="b">
        <f t="shared" si="39"/>
        <v>1</v>
      </c>
      <c r="AM171" s="104">
        <v>24</v>
      </c>
      <c r="AN171" s="105">
        <f t="shared" si="35"/>
        <v>2.1882000000000001</v>
      </c>
      <c r="AO171" s="120"/>
      <c r="AP171" s="105" t="str">
        <f t="shared" si="40"/>
        <v/>
      </c>
      <c r="AQ171" s="120"/>
      <c r="AR171" s="105" t="str">
        <f t="shared" si="41"/>
        <v/>
      </c>
      <c r="AS171" s="120"/>
      <c r="AT171" s="105" t="str">
        <f t="shared" si="42"/>
        <v/>
      </c>
      <c r="AU171" s="107">
        <f t="shared" si="45"/>
        <v>90.255806328967836</v>
      </c>
      <c r="AV171" s="107" t="str">
        <f t="shared" si="43"/>
        <v>ok</v>
      </c>
      <c r="AW171" s="107"/>
      <c r="AX171" s="108">
        <v>4</v>
      </c>
      <c r="AY171" s="109">
        <f>'[1]2016_match_seeds'!D168</f>
        <v>4</v>
      </c>
      <c r="AZ171" s="110" t="b">
        <f t="shared" si="44"/>
        <v>1</v>
      </c>
      <c r="BA171" s="111"/>
      <c r="BB171" s="110">
        <f>'[1]2016_match_seeds'!E168</f>
        <v>21</v>
      </c>
      <c r="BC171" s="110">
        <f>'[1]2016_match_seeds'!F168</f>
        <v>5</v>
      </c>
      <c r="BF171" s="111"/>
      <c r="BG171" s="112">
        <v>0</v>
      </c>
      <c r="BH171" s="112"/>
      <c r="BI171" s="146" t="s">
        <v>134</v>
      </c>
      <c r="BJ171" s="129"/>
      <c r="BK171" s="129"/>
      <c r="BL171" s="129"/>
      <c r="BM171" s="129"/>
      <c r="BN171" s="129"/>
    </row>
    <row r="172" spans="1:68" ht="15" hidden="1" x14ac:dyDescent="0.25">
      <c r="A172" s="247">
        <v>412</v>
      </c>
      <c r="B172" s="162"/>
      <c r="C172" s="90"/>
      <c r="D172" s="84">
        <v>42500</v>
      </c>
      <c r="E172" s="110">
        <v>1</v>
      </c>
      <c r="F172" s="111">
        <v>1</v>
      </c>
      <c r="G172" s="87">
        <f t="shared" si="36"/>
        <v>1</v>
      </c>
      <c r="H172" s="215"/>
      <c r="I172" s="111">
        <v>1</v>
      </c>
      <c r="J172" s="90"/>
      <c r="K172" s="90"/>
      <c r="L172" s="90"/>
      <c r="M172" s="91">
        <f t="shared" si="34"/>
        <v>1</v>
      </c>
      <c r="N172" s="117"/>
      <c r="O172" s="128">
        <v>42505</v>
      </c>
      <c r="P172" s="128"/>
      <c r="Q172" s="128"/>
      <c r="R172" s="128"/>
      <c r="S172" s="94">
        <v>42504</v>
      </c>
      <c r="T172" s="95">
        <f t="shared" si="47"/>
        <v>42504</v>
      </c>
      <c r="U172" s="95" t="s">
        <v>47</v>
      </c>
      <c r="V172" s="96"/>
      <c r="W172" s="98">
        <v>0</v>
      </c>
      <c r="X172" s="98">
        <v>1</v>
      </c>
      <c r="Y172" s="98">
        <v>3</v>
      </c>
      <c r="Z172" s="98"/>
      <c r="AA172" s="118"/>
      <c r="AB172" s="101">
        <v>3</v>
      </c>
      <c r="AC172" s="101">
        <v>3</v>
      </c>
      <c r="AD172" s="101"/>
      <c r="AE172" s="101"/>
      <c r="AF172" s="114">
        <v>3</v>
      </c>
      <c r="AG172" s="102"/>
      <c r="AH172" s="103">
        <f t="shared" si="37"/>
        <v>3</v>
      </c>
      <c r="AI172" s="103" t="s">
        <v>47</v>
      </c>
      <c r="AJ172" s="103">
        <f t="shared" si="38"/>
        <v>1</v>
      </c>
      <c r="AK172" s="103"/>
      <c r="AL172" s="103" t="b">
        <f t="shared" si="39"/>
        <v>1</v>
      </c>
      <c r="AM172" s="104">
        <v>21</v>
      </c>
      <c r="AN172" s="105">
        <f t="shared" si="35"/>
        <v>2.0171999999999999</v>
      </c>
      <c r="AO172" s="120"/>
      <c r="AP172" s="105" t="str">
        <f t="shared" si="40"/>
        <v/>
      </c>
      <c r="AQ172" s="120"/>
      <c r="AR172" s="105" t="str">
        <f t="shared" si="41"/>
        <v/>
      </c>
      <c r="AS172" s="120"/>
      <c r="AT172" s="105" t="str">
        <f t="shared" si="42"/>
        <v/>
      </c>
      <c r="AU172" s="107">
        <f t="shared" si="45"/>
        <v>67.113068387908129</v>
      </c>
      <c r="AV172" s="107" t="str">
        <f t="shared" si="43"/>
        <v>ok</v>
      </c>
      <c r="AW172" s="107"/>
      <c r="AX172" s="108">
        <v>1</v>
      </c>
      <c r="AY172" s="109">
        <f>'[1]2016_match_seeds'!D169</f>
        <v>1</v>
      </c>
      <c r="AZ172" s="110" t="b">
        <f t="shared" si="44"/>
        <v>1</v>
      </c>
      <c r="BA172" s="111"/>
      <c r="BB172" s="110">
        <f>'[1]2016_match_seeds'!E169</f>
        <v>9</v>
      </c>
      <c r="BC172" s="110">
        <f>'[1]2016_match_seeds'!F169</f>
        <v>0</v>
      </c>
      <c r="BF172" s="111"/>
      <c r="BG172" s="112">
        <v>0</v>
      </c>
      <c r="BH172" s="112"/>
      <c r="BI172" s="146"/>
      <c r="BJ172" s="129"/>
      <c r="BK172" s="129"/>
      <c r="BL172" s="129"/>
      <c r="BM172" s="129"/>
      <c r="BN172" s="129"/>
    </row>
    <row r="173" spans="1:68" ht="15" hidden="1" x14ac:dyDescent="0.25">
      <c r="A173" s="126">
        <v>413</v>
      </c>
      <c r="B173" s="126"/>
      <c r="C173" s="90"/>
      <c r="D173" s="84">
        <v>42495</v>
      </c>
      <c r="E173" s="110">
        <v>1</v>
      </c>
      <c r="F173" s="111">
        <v>1</v>
      </c>
      <c r="G173" s="87">
        <f t="shared" si="36"/>
        <v>1</v>
      </c>
      <c r="H173" s="104">
        <v>1</v>
      </c>
      <c r="I173" s="111">
        <v>1</v>
      </c>
      <c r="J173" s="90"/>
      <c r="K173" s="90"/>
      <c r="L173" s="90"/>
      <c r="M173" s="91">
        <f t="shared" si="34"/>
        <v>1</v>
      </c>
      <c r="N173" s="92">
        <v>42502</v>
      </c>
      <c r="O173" s="128">
        <v>42501</v>
      </c>
      <c r="P173" s="128"/>
      <c r="Q173" s="128"/>
      <c r="R173" s="128"/>
      <c r="S173" s="94">
        <v>42501</v>
      </c>
      <c r="T173" s="95">
        <f t="shared" si="47"/>
        <v>42501</v>
      </c>
      <c r="U173" s="95" t="s">
        <v>47</v>
      </c>
      <c r="V173" s="96"/>
      <c r="W173" s="98">
        <v>0</v>
      </c>
      <c r="X173" s="98">
        <v>7</v>
      </c>
      <c r="Y173" s="98">
        <v>12</v>
      </c>
      <c r="Z173" s="98"/>
      <c r="AA173" s="118">
        <v>11</v>
      </c>
      <c r="AB173" s="101">
        <v>10</v>
      </c>
      <c r="AC173" s="101">
        <v>12</v>
      </c>
      <c r="AD173" s="101"/>
      <c r="AE173" s="101"/>
      <c r="AF173" s="114">
        <v>12</v>
      </c>
      <c r="AG173" s="102"/>
      <c r="AH173" s="103">
        <f t="shared" si="37"/>
        <v>12</v>
      </c>
      <c r="AI173" s="103" t="s">
        <v>47</v>
      </c>
      <c r="AJ173" s="103">
        <f t="shared" si="38"/>
        <v>1</v>
      </c>
      <c r="AK173" s="103"/>
      <c r="AL173" s="103" t="b">
        <f t="shared" si="39"/>
        <v>1</v>
      </c>
      <c r="AM173" s="104">
        <v>25</v>
      </c>
      <c r="AN173" s="105">
        <f t="shared" si="35"/>
        <v>2.2452000000000005</v>
      </c>
      <c r="AO173" s="120"/>
      <c r="AP173" s="105" t="str">
        <f t="shared" si="40"/>
        <v/>
      </c>
      <c r="AQ173" s="120"/>
      <c r="AR173" s="105" t="str">
        <f t="shared" si="41"/>
        <v/>
      </c>
      <c r="AS173" s="120"/>
      <c r="AT173" s="105" t="str">
        <f t="shared" si="42"/>
        <v/>
      </c>
      <c r="AU173" s="107">
        <f t="shared" si="45"/>
        <v>98.978292436097092</v>
      </c>
      <c r="AV173" s="107" t="str">
        <f t="shared" si="43"/>
        <v>ok</v>
      </c>
      <c r="AW173" s="107"/>
      <c r="AY173" s="109">
        <f>'[1]2016_match_seeds'!D170</f>
        <v>2</v>
      </c>
      <c r="AZ173" s="110" t="b">
        <f t="shared" si="44"/>
        <v>0</v>
      </c>
      <c r="BB173" s="110">
        <f>'[1]2016_match_seeds'!E170</f>
        <v>7</v>
      </c>
      <c r="BC173" s="110">
        <f>'[1]2016_match_seeds'!F170</f>
        <v>3</v>
      </c>
      <c r="BF173" s="111">
        <v>1</v>
      </c>
      <c r="BG173" s="112">
        <v>0</v>
      </c>
      <c r="BH173" s="112"/>
      <c r="BI173" s="160" t="s">
        <v>179</v>
      </c>
      <c r="BJ173" s="129"/>
      <c r="BK173" s="129"/>
      <c r="BL173" s="129"/>
      <c r="BM173" s="129"/>
      <c r="BN173" s="129"/>
    </row>
    <row r="174" spans="1:68" ht="15" hidden="1" x14ac:dyDescent="0.25">
      <c r="A174" s="163">
        <v>1413</v>
      </c>
      <c r="B174" s="163"/>
      <c r="C174" s="161"/>
      <c r="D174" s="164">
        <v>42500</v>
      </c>
      <c r="E174" s="165">
        <v>1</v>
      </c>
      <c r="F174" s="166">
        <v>1</v>
      </c>
      <c r="G174" s="87">
        <f t="shared" si="36"/>
        <v>1</v>
      </c>
      <c r="H174" s="167"/>
      <c r="I174" s="166"/>
      <c r="J174" s="161">
        <v>1</v>
      </c>
      <c r="K174" s="161"/>
      <c r="L174" s="161"/>
      <c r="M174" s="91">
        <f t="shared" si="34"/>
        <v>1</v>
      </c>
      <c r="N174" s="243"/>
      <c r="O174" s="169"/>
      <c r="P174" s="169"/>
      <c r="Q174" s="169"/>
      <c r="R174" s="169"/>
      <c r="S174" s="170">
        <v>42499</v>
      </c>
      <c r="T174" s="95">
        <f t="shared" si="47"/>
        <v>42499</v>
      </c>
      <c r="U174" s="95" t="s">
        <v>47</v>
      </c>
      <c r="V174" s="171"/>
      <c r="W174" s="173">
        <v>2</v>
      </c>
      <c r="X174" s="173">
        <v>7</v>
      </c>
      <c r="Y174" s="173">
        <v>11</v>
      </c>
      <c r="Z174" s="173">
        <v>14</v>
      </c>
      <c r="AA174" s="206"/>
      <c r="AB174" s="176">
        <v>14</v>
      </c>
      <c r="AC174" s="176">
        <v>14</v>
      </c>
      <c r="AD174" s="176">
        <v>14</v>
      </c>
      <c r="AE174" s="176"/>
      <c r="AF174" s="178">
        <v>14</v>
      </c>
      <c r="AG174" s="178"/>
      <c r="AH174" s="103">
        <f t="shared" si="37"/>
        <v>14</v>
      </c>
      <c r="AI174" s="103" t="s">
        <v>47</v>
      </c>
      <c r="AJ174" s="103">
        <f t="shared" si="38"/>
        <v>1</v>
      </c>
      <c r="AK174" s="103"/>
      <c r="AL174" s="103" t="b">
        <f t="shared" si="39"/>
        <v>1</v>
      </c>
      <c r="AM174" s="203">
        <v>26</v>
      </c>
      <c r="AN174" s="105">
        <f t="shared" si="35"/>
        <v>2.3022</v>
      </c>
      <c r="AO174" s="120"/>
      <c r="AP174" s="105" t="str">
        <f t="shared" si="40"/>
        <v/>
      </c>
      <c r="AQ174" s="120"/>
      <c r="AR174" s="105" t="str">
        <f t="shared" si="41"/>
        <v/>
      </c>
      <c r="AS174" s="120"/>
      <c r="AT174" s="105" t="str">
        <f t="shared" si="42"/>
        <v/>
      </c>
      <c r="AU174" s="107">
        <f t="shared" si="45"/>
        <v>108.23041619294305</v>
      </c>
      <c r="AV174" s="107" t="str">
        <f t="shared" si="43"/>
        <v>ok</v>
      </c>
      <c r="AW174" s="107"/>
      <c r="AX174" s="180">
        <v>4</v>
      </c>
      <c r="AY174" s="181">
        <f>'[1]2016_match_seeds'!D171</f>
        <v>3</v>
      </c>
      <c r="AZ174" s="110" t="b">
        <f t="shared" si="44"/>
        <v>0</v>
      </c>
      <c r="BB174" s="165">
        <f>'[1]2016_match_seeds'!E171</f>
        <v>17</v>
      </c>
      <c r="BC174" s="165">
        <f>'[1]2016_match_seeds'!F171</f>
        <v>8</v>
      </c>
      <c r="BD174" s="166"/>
      <c r="BE174" s="166"/>
      <c r="BF174" s="166"/>
      <c r="BG174" s="182">
        <v>0</v>
      </c>
      <c r="BH174" s="182"/>
      <c r="BI174" s="183"/>
      <c r="BJ174" s="81"/>
      <c r="BK174" s="81"/>
      <c r="BL174" s="81"/>
      <c r="BM174" s="81"/>
      <c r="BN174" s="81"/>
    </row>
  </sheetData>
  <autoFilter ref="BG1:BG174">
    <filterColumn colId="0">
      <filters blank="1">
        <filter val="0,5"/>
        <filter val="grazing"/>
      </filters>
    </filterColumn>
  </autoFilter>
  <mergeCells count="13">
    <mergeCell ref="F3:F4"/>
    <mergeCell ref="A3:A4"/>
    <mergeCell ref="B3:B4"/>
    <mergeCell ref="C3:C4"/>
    <mergeCell ref="D3:D4"/>
    <mergeCell ref="E3:E4"/>
    <mergeCell ref="BI3:BI4"/>
    <mergeCell ref="H3:L3"/>
    <mergeCell ref="M3:M4"/>
    <mergeCell ref="N3:R3"/>
    <mergeCell ref="V3:Z3"/>
    <mergeCell ref="AA3:AE3"/>
    <mergeCell ref="AM3:AT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192"/>
  <sheetViews>
    <sheetView tabSelected="1" workbookViewId="0">
      <pane xSplit="3" ySplit="3" topLeftCell="CD4" activePane="bottomRight" state="frozen"/>
      <selection pane="topRight" activeCell="D1" sqref="D1"/>
      <selection pane="bottomLeft" activeCell="A4" sqref="A4"/>
      <selection pane="bottomRight" activeCell="CL171" sqref="CL171"/>
    </sheetView>
  </sheetViews>
  <sheetFormatPr defaultColWidth="8.85546875" defaultRowHeight="12.75" x14ac:dyDescent="0.2"/>
  <cols>
    <col min="1" max="1" width="8.85546875" style="260"/>
    <col min="2" max="2" width="8.85546875" style="261"/>
    <col min="3" max="4" width="8.85546875" style="129"/>
    <col min="5" max="5" width="6.42578125" style="90" bestFit="1" customWidth="1"/>
    <col min="6" max="6" width="9.85546875" bestFit="1" customWidth="1"/>
    <col min="7" max="7" width="10.28515625" bestFit="1" customWidth="1"/>
    <col min="8" max="8" width="9.7109375" bestFit="1" customWidth="1"/>
    <col min="9" max="9" width="10.28515625" style="249" customWidth="1"/>
    <col min="10" max="10" width="14" style="260" bestFit="1" customWidth="1"/>
    <col min="11" max="11" width="5.5703125" style="90" bestFit="1" customWidth="1"/>
    <col min="12" max="13" width="10.28515625" bestFit="1" customWidth="1"/>
    <col min="14" max="14" width="9.7109375" bestFit="1" customWidth="1"/>
    <col min="15" max="15" width="10.28515625" style="249" customWidth="1"/>
    <col min="16" max="16" width="14" style="260" bestFit="1" customWidth="1"/>
    <col min="17" max="17" width="6.42578125" style="90" bestFit="1" customWidth="1"/>
    <col min="18" max="18" width="9.85546875" bestFit="1" customWidth="1"/>
    <col min="19" max="19" width="10.28515625" bestFit="1" customWidth="1"/>
    <col min="20" max="20" width="9.7109375" bestFit="1" customWidth="1"/>
    <col min="21" max="21" width="10.28515625" style="249" customWidth="1"/>
    <col min="22" max="22" width="14" style="260" bestFit="1" customWidth="1"/>
    <col min="23" max="23" width="6.42578125" style="90" bestFit="1" customWidth="1"/>
    <col min="24" max="25" width="10.28515625" bestFit="1" customWidth="1"/>
    <col min="26" max="26" width="9.7109375" bestFit="1" customWidth="1"/>
    <col min="27" max="27" width="10.28515625" style="249" customWidth="1"/>
    <col min="28" max="28" width="14" style="260" bestFit="1" customWidth="1"/>
    <col min="29" max="29" width="3.85546875" style="90" bestFit="1" customWidth="1"/>
    <col min="30" max="30" width="9.85546875" bestFit="1" customWidth="1"/>
    <col min="31" max="31" width="10.28515625" bestFit="1" customWidth="1"/>
    <col min="32" max="32" width="9.7109375" bestFit="1" customWidth="1"/>
    <col min="33" max="33" width="10.28515625" style="249" customWidth="1"/>
    <col min="34" max="34" width="14" style="260" bestFit="1" customWidth="1"/>
    <col min="35" max="35" width="3.85546875" style="90" customWidth="1"/>
    <col min="36" max="36" width="9.85546875" customWidth="1"/>
    <col min="37" max="37" width="10.28515625" bestFit="1" customWidth="1"/>
    <col min="38" max="38" width="9.5703125" customWidth="1"/>
    <col min="39" max="39" width="9.7109375" customWidth="1"/>
    <col min="40" max="40" width="14" style="260" customWidth="1"/>
    <col min="41" max="41" width="3.85546875" style="90" bestFit="1" customWidth="1"/>
    <col min="42" max="42" width="9.85546875" customWidth="1"/>
    <col min="43" max="43" width="10.28515625" bestFit="1" customWidth="1"/>
    <col min="44" max="44" width="9.5703125" customWidth="1"/>
    <col min="45" max="45" width="9.7109375" customWidth="1"/>
    <col min="46" max="46" width="14" style="260" customWidth="1"/>
    <col min="47" max="47" width="9.85546875" style="117" customWidth="1"/>
    <col min="48" max="48" width="12.7109375" style="129" bestFit="1" customWidth="1"/>
    <col min="49" max="49" width="16.42578125" style="129" bestFit="1" customWidth="1"/>
    <col min="50" max="54" width="16" style="90" bestFit="1" customWidth="1"/>
    <col min="55" max="55" width="16" style="260" customWidth="1"/>
    <col min="56" max="56" width="14.85546875" style="90" bestFit="1" customWidth="1"/>
    <col min="57" max="57" width="14.85546875" style="90" customWidth="1"/>
    <col min="58" max="58" width="14.85546875" style="90" bestFit="1" customWidth="1"/>
    <col min="59" max="59" width="14.85546875" style="90" customWidth="1"/>
    <col min="60" max="60" width="14.85546875" style="260" customWidth="1"/>
    <col min="61" max="61" width="14.85546875" style="90" customWidth="1"/>
    <col min="62" max="67" width="6" style="129" customWidth="1"/>
    <col min="68" max="68" width="14.85546875" style="129" customWidth="1"/>
    <col min="69" max="69" width="15.85546875" style="129" bestFit="1" customWidth="1"/>
    <col min="70" max="70" width="15.85546875" style="129" customWidth="1"/>
    <col min="71" max="71" width="9.28515625" style="90" customWidth="1"/>
    <col min="72" max="72" width="8.5703125" style="129" bestFit="1" customWidth="1"/>
    <col min="73" max="73" width="14.7109375" style="129" bestFit="1" customWidth="1"/>
    <col min="74" max="74" width="12" style="129" bestFit="1" customWidth="1"/>
    <col min="75" max="75" width="20.140625" style="129" bestFit="1" customWidth="1"/>
    <col min="76" max="76" width="22" style="129" bestFit="1" customWidth="1"/>
    <col min="77" max="77" width="16.28515625" style="259" customWidth="1"/>
    <col min="78" max="79" width="12.7109375" style="129" customWidth="1"/>
    <col min="80" max="86" width="3.42578125" style="258" bestFit="1" customWidth="1"/>
    <col min="87" max="87" width="12.7109375" style="258" customWidth="1"/>
    <col min="88" max="88" width="14.7109375" style="129" bestFit="1" customWidth="1"/>
    <col min="89" max="89" width="14.7109375" style="258" customWidth="1"/>
    <col min="90" max="90" width="14.7109375" style="401" customWidth="1"/>
    <col min="91" max="91" width="19.85546875" style="257" bestFit="1" customWidth="1"/>
    <col min="92" max="92" width="43.7109375" style="256" customWidth="1"/>
    <col min="93" max="93" width="19.28515625" style="255" bestFit="1" customWidth="1"/>
  </cols>
  <sheetData>
    <row r="1" spans="1:93" s="55" customFormat="1" x14ac:dyDescent="0.2">
      <c r="A1" s="336" t="s">
        <v>347</v>
      </c>
      <c r="B1" s="364"/>
      <c r="C1" s="360"/>
      <c r="D1" s="360"/>
      <c r="E1" s="361"/>
      <c r="I1" s="363"/>
      <c r="J1" s="336"/>
      <c r="K1" s="361"/>
      <c r="O1" s="363"/>
      <c r="P1" s="336"/>
      <c r="Q1" s="361"/>
      <c r="U1" s="363"/>
      <c r="V1" s="336"/>
      <c r="W1" s="361"/>
      <c r="AA1" s="363"/>
      <c r="AB1" s="336"/>
      <c r="AC1" s="361"/>
      <c r="AG1" s="363"/>
      <c r="AH1" s="336"/>
      <c r="AI1" s="361"/>
      <c r="AN1" s="336"/>
      <c r="AO1" s="361"/>
      <c r="AT1" s="336"/>
      <c r="AU1" s="362"/>
      <c r="AV1" s="129"/>
      <c r="AW1" s="129"/>
      <c r="AX1" s="361"/>
      <c r="AY1" s="361"/>
      <c r="AZ1" s="361"/>
      <c r="BA1" s="361"/>
      <c r="BB1" s="361"/>
      <c r="BC1" s="336"/>
      <c r="BD1" s="361"/>
      <c r="BE1" s="361"/>
      <c r="BF1" s="361"/>
      <c r="BG1" s="361"/>
      <c r="BH1" s="336"/>
      <c r="BI1" s="361"/>
      <c r="BJ1" s="129"/>
      <c r="BK1" s="129"/>
      <c r="BL1" s="129"/>
      <c r="BM1" s="129"/>
      <c r="BN1" s="129"/>
      <c r="BO1" s="129"/>
      <c r="BP1" s="129"/>
      <c r="BQ1" s="129"/>
      <c r="BR1" s="129"/>
      <c r="BS1" s="361"/>
      <c r="BT1" s="360"/>
      <c r="BU1" s="360"/>
      <c r="BV1" s="360"/>
      <c r="BW1" s="360"/>
      <c r="BX1" s="360"/>
      <c r="BY1" s="351"/>
      <c r="BZ1" s="129"/>
      <c r="CA1" s="129"/>
      <c r="CB1" s="258"/>
      <c r="CC1" s="258"/>
      <c r="CD1" s="258"/>
      <c r="CE1" s="258"/>
      <c r="CF1" s="258"/>
      <c r="CG1" s="258"/>
      <c r="CH1" s="258"/>
      <c r="CI1" s="258"/>
      <c r="CJ1" s="129"/>
      <c r="CK1" s="258"/>
      <c r="CL1" s="401"/>
      <c r="CM1" s="346"/>
      <c r="CN1" s="345"/>
      <c r="CO1" s="359"/>
    </row>
    <row r="2" spans="1:93" s="343" customFormat="1" x14ac:dyDescent="0.2">
      <c r="A2" s="358"/>
      <c r="B2" s="357"/>
      <c r="C2" s="356"/>
      <c r="D2" s="356"/>
      <c r="E2" s="390">
        <v>42858</v>
      </c>
      <c r="F2" s="394"/>
      <c r="G2" s="394"/>
      <c r="H2" s="394"/>
      <c r="I2" s="394"/>
      <c r="J2" s="395"/>
      <c r="K2" s="390">
        <v>42863</v>
      </c>
      <c r="L2" s="394"/>
      <c r="M2" s="394"/>
      <c r="N2" s="394"/>
      <c r="O2" s="394"/>
      <c r="P2" s="395"/>
      <c r="Q2" s="390">
        <v>42867</v>
      </c>
      <c r="R2" s="394"/>
      <c r="S2" s="394"/>
      <c r="T2" s="394"/>
      <c r="U2" s="394"/>
      <c r="V2" s="395"/>
      <c r="W2" s="390">
        <v>42871</v>
      </c>
      <c r="X2" s="394"/>
      <c r="Y2" s="394"/>
      <c r="Z2" s="394"/>
      <c r="AA2" s="394"/>
      <c r="AB2" s="395"/>
      <c r="AC2" s="390">
        <v>42875</v>
      </c>
      <c r="AD2" s="394"/>
      <c r="AE2" s="394"/>
      <c r="AF2" s="394"/>
      <c r="AG2" s="394"/>
      <c r="AH2" s="394"/>
      <c r="AI2" s="355"/>
      <c r="AJ2" s="390">
        <v>42878</v>
      </c>
      <c r="AK2" s="392"/>
      <c r="AL2" s="392"/>
      <c r="AM2" s="392"/>
      <c r="AN2" s="393"/>
      <c r="AO2" s="355"/>
      <c r="AP2" s="390">
        <v>42881</v>
      </c>
      <c r="AQ2" s="392"/>
      <c r="AR2" s="392"/>
      <c r="AS2" s="392"/>
      <c r="AT2" s="393"/>
      <c r="AU2" s="390">
        <v>42929</v>
      </c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54"/>
      <c r="BJ2" s="389" t="s">
        <v>346</v>
      </c>
      <c r="BK2" s="389"/>
      <c r="BL2" s="389"/>
      <c r="BM2" s="389"/>
      <c r="BN2" s="389"/>
      <c r="BO2" s="389"/>
      <c r="BP2" s="353"/>
      <c r="BQ2" s="353"/>
      <c r="BR2" s="353"/>
      <c r="BS2" s="353"/>
      <c r="BT2" s="352"/>
      <c r="BU2" s="352"/>
      <c r="BV2" s="352"/>
      <c r="BW2" s="352"/>
      <c r="BX2" s="352"/>
      <c r="BY2" s="351"/>
      <c r="BZ2" s="350"/>
      <c r="CA2" s="350"/>
      <c r="CB2" s="349"/>
      <c r="CC2" s="349"/>
      <c r="CD2" s="349"/>
      <c r="CE2" s="349"/>
      <c r="CF2" s="349"/>
      <c r="CG2" s="349"/>
      <c r="CH2" s="349"/>
      <c r="CI2" s="349"/>
      <c r="CJ2" s="348"/>
      <c r="CK2" s="347"/>
      <c r="CL2" s="402"/>
      <c r="CM2" s="346"/>
      <c r="CN2" s="345"/>
      <c r="CO2" s="344"/>
    </row>
    <row r="3" spans="1:93" s="328" customFormat="1" ht="13.9" customHeight="1" thickBot="1" x14ac:dyDescent="0.3">
      <c r="A3" s="342" t="s">
        <v>345</v>
      </c>
      <c r="B3" s="341" t="s">
        <v>231</v>
      </c>
      <c r="C3" s="335" t="s">
        <v>7</v>
      </c>
      <c r="D3" s="66" t="s">
        <v>18</v>
      </c>
      <c r="E3" s="328" t="s">
        <v>231</v>
      </c>
      <c r="F3" s="328" t="s">
        <v>340</v>
      </c>
      <c r="G3" s="328" t="s">
        <v>344</v>
      </c>
      <c r="H3" s="328" t="s">
        <v>343</v>
      </c>
      <c r="I3" s="340" t="s">
        <v>342</v>
      </c>
      <c r="J3" s="338" t="s">
        <v>341</v>
      </c>
      <c r="K3" s="339" t="s">
        <v>231</v>
      </c>
      <c r="L3" s="328" t="s">
        <v>340</v>
      </c>
      <c r="M3" s="328" t="s">
        <v>344</v>
      </c>
      <c r="N3" s="328" t="s">
        <v>343</v>
      </c>
      <c r="O3" s="340" t="s">
        <v>342</v>
      </c>
      <c r="P3" s="338" t="s">
        <v>341</v>
      </c>
      <c r="Q3" s="339" t="s">
        <v>231</v>
      </c>
      <c r="R3" s="328" t="s">
        <v>340</v>
      </c>
      <c r="S3" s="328" t="s">
        <v>344</v>
      </c>
      <c r="T3" s="328" t="s">
        <v>343</v>
      </c>
      <c r="U3" s="340" t="s">
        <v>342</v>
      </c>
      <c r="V3" s="338" t="s">
        <v>341</v>
      </c>
      <c r="W3" s="339" t="s">
        <v>231</v>
      </c>
      <c r="X3" s="328" t="s">
        <v>340</v>
      </c>
      <c r="Y3" s="328" t="s">
        <v>344</v>
      </c>
      <c r="Z3" s="328" t="s">
        <v>343</v>
      </c>
      <c r="AA3" s="340" t="s">
        <v>342</v>
      </c>
      <c r="AB3" s="338" t="s">
        <v>341</v>
      </c>
      <c r="AC3" s="339" t="s">
        <v>231</v>
      </c>
      <c r="AD3" s="328" t="s">
        <v>340</v>
      </c>
      <c r="AE3" s="328" t="s">
        <v>344</v>
      </c>
      <c r="AF3" s="328" t="s">
        <v>343</v>
      </c>
      <c r="AG3" s="340" t="s">
        <v>342</v>
      </c>
      <c r="AH3" s="338" t="s">
        <v>341</v>
      </c>
      <c r="AI3" s="339" t="s">
        <v>231</v>
      </c>
      <c r="AJ3" s="328" t="s">
        <v>340</v>
      </c>
      <c r="AK3" s="328" t="s">
        <v>344</v>
      </c>
      <c r="AL3" s="328" t="s">
        <v>343</v>
      </c>
      <c r="AM3" s="328" t="s">
        <v>342</v>
      </c>
      <c r="AN3" s="338" t="s">
        <v>341</v>
      </c>
      <c r="AO3" s="339" t="s">
        <v>231</v>
      </c>
      <c r="AP3" s="328" t="s">
        <v>340</v>
      </c>
      <c r="AQ3" s="328" t="s">
        <v>344</v>
      </c>
      <c r="AR3" s="328" t="s">
        <v>343</v>
      </c>
      <c r="AS3" s="328" t="s">
        <v>342</v>
      </c>
      <c r="AT3" s="338" t="s">
        <v>341</v>
      </c>
      <c r="AU3" s="337" t="s">
        <v>340</v>
      </c>
      <c r="AV3" s="334" t="s">
        <v>339</v>
      </c>
      <c r="AW3" s="74" t="s">
        <v>26</v>
      </c>
      <c r="AX3" s="328" t="s">
        <v>338</v>
      </c>
      <c r="AY3" s="328" t="s">
        <v>337</v>
      </c>
      <c r="AZ3" s="328" t="s">
        <v>336</v>
      </c>
      <c r="BA3" s="328" t="s">
        <v>335</v>
      </c>
      <c r="BB3" s="328" t="s">
        <v>334</v>
      </c>
      <c r="BC3" s="336" t="s">
        <v>333</v>
      </c>
      <c r="BD3" s="328" t="s">
        <v>332</v>
      </c>
      <c r="BE3" s="328" t="s">
        <v>331</v>
      </c>
      <c r="BF3" s="328" t="s">
        <v>330</v>
      </c>
      <c r="BG3" s="328" t="s">
        <v>329</v>
      </c>
      <c r="BH3" s="328" t="s">
        <v>328</v>
      </c>
      <c r="BI3" s="335" t="s">
        <v>327</v>
      </c>
      <c r="BJ3" s="334">
        <v>1</v>
      </c>
      <c r="BK3" s="334">
        <v>2</v>
      </c>
      <c r="BL3" s="334">
        <v>3</v>
      </c>
      <c r="BM3" s="334">
        <v>4</v>
      </c>
      <c r="BN3" s="334">
        <v>5</v>
      </c>
      <c r="BO3" s="334">
        <v>6</v>
      </c>
      <c r="BP3" s="334" t="s">
        <v>35</v>
      </c>
      <c r="BQ3" s="334" t="s">
        <v>36</v>
      </c>
      <c r="BR3" s="334" t="s">
        <v>37</v>
      </c>
      <c r="BS3" s="328" t="s">
        <v>326</v>
      </c>
      <c r="BT3" s="77" t="s">
        <v>39</v>
      </c>
      <c r="BU3" s="78" t="s">
        <v>42</v>
      </c>
      <c r="BV3" s="78" t="s">
        <v>43</v>
      </c>
      <c r="BW3" s="80" t="s">
        <v>44</v>
      </c>
      <c r="BX3" s="80" t="s">
        <v>45</v>
      </c>
      <c r="BY3" s="333" t="s">
        <v>325</v>
      </c>
      <c r="BZ3" s="71" t="s">
        <v>20</v>
      </c>
      <c r="CA3" s="71" t="s">
        <v>21</v>
      </c>
      <c r="CB3" s="332" t="s">
        <v>324</v>
      </c>
      <c r="CC3" s="332" t="s">
        <v>323</v>
      </c>
      <c r="CD3" s="332" t="s">
        <v>322</v>
      </c>
      <c r="CE3" s="332" t="s">
        <v>321</v>
      </c>
      <c r="CF3" s="332" t="s">
        <v>320</v>
      </c>
      <c r="CG3" s="332" t="s">
        <v>319</v>
      </c>
      <c r="CH3" s="332" t="s">
        <v>318</v>
      </c>
      <c r="CI3" s="332" t="s">
        <v>22</v>
      </c>
      <c r="CJ3" s="71" t="s">
        <v>23</v>
      </c>
      <c r="CK3" s="332" t="s">
        <v>46</v>
      </c>
      <c r="CL3" s="403" t="s">
        <v>350</v>
      </c>
      <c r="CM3" s="331" t="s">
        <v>317</v>
      </c>
      <c r="CN3" s="330" t="s">
        <v>316</v>
      </c>
      <c r="CO3" s="329" t="s">
        <v>315</v>
      </c>
    </row>
    <row r="4" spans="1:93" ht="13.15" hidden="1" customHeight="1" x14ac:dyDescent="0.25">
      <c r="A4" s="260">
        <v>2</v>
      </c>
      <c r="B4" s="272" t="s">
        <v>181</v>
      </c>
      <c r="C4" s="129">
        <v>1</v>
      </c>
      <c r="D4" s="87">
        <f t="shared" ref="D4:D35" si="0">IF(C4=1,1,0)</f>
        <v>1</v>
      </c>
      <c r="E4" s="271" t="s">
        <v>181</v>
      </c>
      <c r="F4">
        <v>2</v>
      </c>
      <c r="G4" s="268">
        <v>42870</v>
      </c>
      <c r="H4">
        <v>30</v>
      </c>
      <c r="I4" s="249">
        <v>0</v>
      </c>
      <c r="M4" s="268">
        <v>42869</v>
      </c>
      <c r="N4">
        <v>25</v>
      </c>
      <c r="O4" s="249">
        <v>0</v>
      </c>
      <c r="S4" s="268"/>
      <c r="AA4" s="188"/>
      <c r="AG4" s="188"/>
      <c r="AU4" s="117">
        <v>2</v>
      </c>
      <c r="AV4" s="129">
        <f t="shared" ref="AV4:AV35" si="1">MAX(F4,L4,R4,X4,AD4,AJ4,AP4)</f>
        <v>2</v>
      </c>
      <c r="AW4" s="129" t="b">
        <f t="shared" ref="AW4:AW35" si="2">AU4=AV4</f>
        <v>1</v>
      </c>
      <c r="AX4" s="279">
        <v>2.4700000000000002</v>
      </c>
      <c r="AY4" s="267">
        <v>2.5099999999999998</v>
      </c>
      <c r="BD4" s="105">
        <f>67.544*AX4+88.788</f>
        <v>255.62168000000003</v>
      </c>
      <c r="BE4" s="105">
        <f>67.544*AY4+88.788</f>
        <v>258.32343999999995</v>
      </c>
      <c r="BF4" s="129"/>
      <c r="BG4" s="129"/>
      <c r="BH4" s="266"/>
      <c r="BI4" s="129"/>
      <c r="BJ4" s="129" t="str">
        <f t="shared" ref="BJ4:BJ35" si="3">IF(AND(ISBLANK(AX4),ISBLANK(BD4)),"NA",IF(ISBLANK(AX4),"h",IF(ISBLANK(BD4),"diam","both")))</f>
        <v>both</v>
      </c>
      <c r="BK4" s="129" t="str">
        <f t="shared" ref="BK4:BK35" si="4">IF(AND(ISBLANK(AY4),ISBLANK(BE4)),"NA",IF(ISBLANK(AY4),"h",IF(ISBLANK(BE4),"diam","both")))</f>
        <v>both</v>
      </c>
      <c r="BL4" s="129" t="str">
        <f t="shared" ref="BL4:BL35" si="5">IF(AND(ISBLANK(AZ4),ISBLANK(BF4)),"NA",IF(ISBLANK(AZ4),"h",IF(ISBLANK(BF4),"diam","both")))</f>
        <v>NA</v>
      </c>
      <c r="BM4" s="129" t="str">
        <f t="shared" ref="BM4:BM35" si="6">IF(AND(ISBLANK(BA4),ISBLANK(BG4)),"NA",IF(ISBLANK(BA4),"h",IF(ISBLANK(BG4),"diam","both")))</f>
        <v>NA</v>
      </c>
      <c r="BN4" s="129" t="str">
        <f t="shared" ref="BN4:BN35" si="7">IF(AND(ISBLANK(BB4),ISBLANK(BH4)),"NA",IF(ISBLANK(BB4),"h",IF(ISBLANK(BH4),"diam","both")))</f>
        <v>NA</v>
      </c>
      <c r="BO4" s="129" t="str">
        <f t="shared" ref="BO4:BO35" si="8">IF(ISBLANK(BC4),"NA","diam")</f>
        <v>NA</v>
      </c>
      <c r="BP4" s="129">
        <f t="shared" ref="BP4:BP12" si="9">BD4*PI()*((AX4/2)^2)+BE4*PI()*((AY4/2)^2)+BF4*PI()*((AZ4/2)^2)+BG4*PI()*((BA4/2)^2)+BH4*PI()*((BB4/2)^2)+BI4*PI()*((BC4/2)^2)</f>
        <v>2503.0528034054278</v>
      </c>
      <c r="BQ4" s="129" t="str">
        <f>IF(AW4=TRUE,"ok","")</f>
        <v>ok</v>
      </c>
      <c r="BS4" s="276">
        <v>0</v>
      </c>
      <c r="BT4" s="265">
        <v>0</v>
      </c>
      <c r="BU4" s="265">
        <v>0</v>
      </c>
      <c r="BV4" s="265">
        <v>0</v>
      </c>
      <c r="BW4" s="265"/>
      <c r="BX4" s="265"/>
      <c r="BY4" s="259">
        <v>16</v>
      </c>
      <c r="BZ4" s="263">
        <v>42871</v>
      </c>
      <c r="CA4" s="263" t="s">
        <v>47</v>
      </c>
      <c r="CB4" s="258">
        <f t="shared" ref="CB4:CB35" si="10">IF(H4&gt;0,H4,"")</f>
        <v>30</v>
      </c>
      <c r="CC4" s="258">
        <f t="shared" ref="CC4:CC35" si="11">IF(N4&gt;0,N4,"")</f>
        <v>25</v>
      </c>
      <c r="CD4" s="258" t="str">
        <f t="shared" ref="CD4:CD35" si="12">IF(T4&gt;0,T4,"")</f>
        <v/>
      </c>
      <c r="CE4" s="258" t="str">
        <f t="shared" ref="CE4:CE35" si="13">IF(Z4&gt;0,Z4,"")</f>
        <v/>
      </c>
      <c r="CF4" s="258" t="str">
        <f t="shared" ref="CF4:CF35" si="14">IF(AF4&gt;0,AF4,"")</f>
        <v/>
      </c>
      <c r="CG4" s="258" t="str">
        <f t="shared" ref="CG4:CG35" si="15">IF(AL4&gt;0,AL4,"")</f>
        <v/>
      </c>
      <c r="CH4" s="258" t="str">
        <f t="shared" ref="CH4:CH35" si="16">IF(AR4&gt;0,AR4,"")</f>
        <v/>
      </c>
      <c r="CI4" s="258">
        <v>25</v>
      </c>
      <c r="CJ4" s="263" t="s">
        <v>47</v>
      </c>
      <c r="CK4" s="258">
        <v>1</v>
      </c>
      <c r="CL4" s="258"/>
      <c r="CM4" s="278">
        <v>42867</v>
      </c>
      <c r="CN4" s="262" t="s">
        <v>314</v>
      </c>
      <c r="CO4" s="275" t="s">
        <v>182</v>
      </c>
    </row>
    <row r="5" spans="1:93" ht="15" hidden="1" x14ac:dyDescent="0.25">
      <c r="A5" s="260">
        <v>3</v>
      </c>
      <c r="B5" s="272" t="s">
        <v>181</v>
      </c>
      <c r="C5" s="129">
        <v>1</v>
      </c>
      <c r="D5" s="87">
        <f t="shared" si="0"/>
        <v>1</v>
      </c>
      <c r="E5" s="271" t="s">
        <v>181</v>
      </c>
      <c r="F5">
        <v>1</v>
      </c>
      <c r="G5" s="268">
        <v>42870</v>
      </c>
      <c r="H5">
        <v>12</v>
      </c>
      <c r="I5" s="249">
        <v>0</v>
      </c>
      <c r="K5" s="267" t="s">
        <v>230</v>
      </c>
      <c r="L5" s="270">
        <v>2</v>
      </c>
      <c r="M5" s="268">
        <v>42870</v>
      </c>
      <c r="N5" s="271">
        <v>16</v>
      </c>
      <c r="O5" s="280">
        <v>0</v>
      </c>
      <c r="S5" s="268"/>
      <c r="U5" s="280"/>
      <c r="AA5" s="188"/>
      <c r="AG5" s="188"/>
      <c r="AU5" s="117">
        <v>1</v>
      </c>
      <c r="AV5" s="129">
        <f t="shared" si="1"/>
        <v>2</v>
      </c>
      <c r="AW5" s="129" t="b">
        <f t="shared" si="2"/>
        <v>0</v>
      </c>
      <c r="AX5" s="279">
        <v>2.39</v>
      </c>
      <c r="AY5" s="265">
        <v>2.39</v>
      </c>
      <c r="BD5" s="105">
        <f>67.544*AX5+88.788</f>
        <v>250.21816000000001</v>
      </c>
      <c r="BE5" s="105">
        <f>67.544*AY5+88.788</f>
        <v>250.21816000000001</v>
      </c>
      <c r="BF5" s="129"/>
      <c r="BG5" s="129"/>
      <c r="BH5" s="266"/>
      <c r="BI5" s="129"/>
      <c r="BJ5" s="129" t="str">
        <f t="shared" si="3"/>
        <v>both</v>
      </c>
      <c r="BK5" s="129" t="str">
        <f t="shared" si="4"/>
        <v>both</v>
      </c>
      <c r="BL5" s="129" t="str">
        <f t="shared" si="5"/>
        <v>NA</v>
      </c>
      <c r="BM5" s="129" t="str">
        <f t="shared" si="6"/>
        <v>NA</v>
      </c>
      <c r="BN5" s="129" t="str">
        <f t="shared" si="7"/>
        <v>NA</v>
      </c>
      <c r="BO5" s="129" t="str">
        <f t="shared" si="8"/>
        <v>NA</v>
      </c>
      <c r="BP5" s="129">
        <f t="shared" si="9"/>
        <v>2245.0938751408203</v>
      </c>
      <c r="BQ5" s="129" t="s">
        <v>77</v>
      </c>
      <c r="BR5" s="129" t="s">
        <v>189</v>
      </c>
      <c r="BS5" s="276">
        <v>0</v>
      </c>
      <c r="BT5" s="265">
        <v>0</v>
      </c>
      <c r="BU5" s="265">
        <v>0</v>
      </c>
      <c r="BV5" s="265">
        <v>0</v>
      </c>
      <c r="BW5" s="265"/>
      <c r="BX5" s="265"/>
      <c r="BY5" s="259">
        <v>17</v>
      </c>
      <c r="BZ5" s="263">
        <v>42872</v>
      </c>
      <c r="CA5" s="263" t="s">
        <v>47</v>
      </c>
      <c r="CB5" s="258">
        <f t="shared" si="10"/>
        <v>12</v>
      </c>
      <c r="CC5" s="258">
        <f t="shared" si="11"/>
        <v>16</v>
      </c>
      <c r="CD5" s="258" t="str">
        <f t="shared" si="12"/>
        <v/>
      </c>
      <c r="CE5" s="258" t="str">
        <f t="shared" si="13"/>
        <v/>
      </c>
      <c r="CF5" s="258" t="str">
        <f t="shared" si="14"/>
        <v/>
      </c>
      <c r="CG5" s="258" t="str">
        <f t="shared" si="15"/>
        <v/>
      </c>
      <c r="CH5" s="258" t="str">
        <f t="shared" si="16"/>
        <v/>
      </c>
      <c r="CI5" s="258">
        <v>16</v>
      </c>
      <c r="CJ5" s="263" t="s">
        <v>47</v>
      </c>
      <c r="CK5" s="258">
        <v>1</v>
      </c>
      <c r="CL5" s="258"/>
      <c r="CM5" s="278">
        <v>42867</v>
      </c>
      <c r="CN5" s="262" t="s">
        <v>313</v>
      </c>
      <c r="CO5" s="275" t="s">
        <v>182</v>
      </c>
    </row>
    <row r="6" spans="1:93" ht="15" hidden="1" x14ac:dyDescent="0.25">
      <c r="A6" s="260">
        <v>4</v>
      </c>
      <c r="B6" s="261" t="s">
        <v>199</v>
      </c>
      <c r="C6" s="129">
        <v>0</v>
      </c>
      <c r="D6" s="87">
        <f t="shared" si="0"/>
        <v>0</v>
      </c>
      <c r="E6" s="276" t="s">
        <v>199</v>
      </c>
      <c r="F6">
        <v>1</v>
      </c>
      <c r="H6" s="249"/>
      <c r="K6" s="90" t="s">
        <v>199</v>
      </c>
      <c r="N6" s="249"/>
      <c r="Q6" s="90" t="s">
        <v>191</v>
      </c>
      <c r="T6" s="249"/>
      <c r="W6" s="90" t="s">
        <v>199</v>
      </c>
      <c r="AC6" s="299" t="s">
        <v>204</v>
      </c>
      <c r="AU6" s="117">
        <v>1</v>
      </c>
      <c r="AV6" s="129">
        <f t="shared" si="1"/>
        <v>1</v>
      </c>
      <c r="AW6" s="129" t="b">
        <f t="shared" si="2"/>
        <v>1</v>
      </c>
      <c r="AX6" s="271">
        <v>1.74</v>
      </c>
      <c r="BD6" s="105">
        <f t="shared" ref="BD6:BD11" si="17">67.544*AX6+88.788</f>
        <v>206.31455999999997</v>
      </c>
      <c r="BE6" s="129"/>
      <c r="BF6" s="129"/>
      <c r="BG6" s="129"/>
      <c r="BH6" s="266"/>
      <c r="BI6" s="129"/>
      <c r="BJ6" s="129" t="str">
        <f t="shared" si="3"/>
        <v>both</v>
      </c>
      <c r="BK6" s="129" t="str">
        <f t="shared" si="4"/>
        <v>NA</v>
      </c>
      <c r="BL6" s="129" t="str">
        <f t="shared" si="5"/>
        <v>NA</v>
      </c>
      <c r="BM6" s="129" t="str">
        <f t="shared" si="6"/>
        <v>NA</v>
      </c>
      <c r="BN6" s="129" t="str">
        <f t="shared" si="7"/>
        <v>NA</v>
      </c>
      <c r="BO6" s="129" t="str">
        <f t="shared" si="8"/>
        <v>NA</v>
      </c>
      <c r="BP6" s="129">
        <f t="shared" si="9"/>
        <v>490.58950803002767</v>
      </c>
      <c r="BQ6" s="129" t="str">
        <f>IF(AW6=TRUE,"ok","")</f>
        <v>ok</v>
      </c>
      <c r="BS6" s="276">
        <v>0</v>
      </c>
      <c r="BT6" s="265">
        <v>0</v>
      </c>
      <c r="BU6" s="265">
        <v>0</v>
      </c>
      <c r="BV6" s="265">
        <v>0</v>
      </c>
      <c r="BW6" s="265"/>
      <c r="BX6" s="265"/>
      <c r="BZ6" s="129" t="s">
        <v>58</v>
      </c>
      <c r="CA6" s="129" t="s">
        <v>58</v>
      </c>
      <c r="CB6" s="258" t="str">
        <f t="shared" si="10"/>
        <v/>
      </c>
      <c r="CC6" s="258" t="str">
        <f t="shared" si="11"/>
        <v/>
      </c>
      <c r="CD6" s="258" t="str">
        <f t="shared" si="12"/>
        <v/>
      </c>
      <c r="CE6" s="258" t="str">
        <f t="shared" si="13"/>
        <v/>
      </c>
      <c r="CF6" s="258" t="str">
        <f t="shared" si="14"/>
        <v/>
      </c>
      <c r="CG6" s="258" t="str">
        <f t="shared" si="15"/>
        <v/>
      </c>
      <c r="CH6" s="258" t="str">
        <f t="shared" si="16"/>
        <v/>
      </c>
      <c r="CI6" s="258" t="s">
        <v>58</v>
      </c>
      <c r="CJ6" s="129" t="s">
        <v>58</v>
      </c>
      <c r="CK6" s="258" t="s">
        <v>58</v>
      </c>
      <c r="CL6" s="258"/>
      <c r="CO6" s="274" t="s">
        <v>182</v>
      </c>
    </row>
    <row r="7" spans="1:93" ht="15" hidden="1" x14ac:dyDescent="0.25">
      <c r="A7" s="260">
        <v>6</v>
      </c>
      <c r="B7" s="272" t="s">
        <v>181</v>
      </c>
      <c r="C7" s="129">
        <v>1</v>
      </c>
      <c r="D7" s="87">
        <f t="shared" si="0"/>
        <v>1</v>
      </c>
      <c r="E7" s="267" t="s">
        <v>190</v>
      </c>
      <c r="F7">
        <v>1</v>
      </c>
      <c r="G7" s="268">
        <v>42875</v>
      </c>
      <c r="H7">
        <v>5</v>
      </c>
      <c r="I7" s="249">
        <v>0</v>
      </c>
      <c r="K7" s="271" t="s">
        <v>190</v>
      </c>
      <c r="M7" s="268">
        <v>42878</v>
      </c>
      <c r="N7">
        <v>5</v>
      </c>
      <c r="O7" s="249">
        <v>0</v>
      </c>
      <c r="S7" s="268">
        <v>42878</v>
      </c>
      <c r="T7">
        <v>5</v>
      </c>
      <c r="U7" s="249">
        <v>0</v>
      </c>
      <c r="W7" s="279" t="s">
        <v>181</v>
      </c>
      <c r="Y7" s="268">
        <v>42877</v>
      </c>
      <c r="Z7">
        <v>5</v>
      </c>
      <c r="AA7" s="249">
        <v>0</v>
      </c>
      <c r="AC7" s="279"/>
      <c r="AU7" s="117">
        <v>1</v>
      </c>
      <c r="AV7" s="129">
        <f t="shared" si="1"/>
        <v>1</v>
      </c>
      <c r="AW7" s="129" t="b">
        <f t="shared" si="2"/>
        <v>1</v>
      </c>
      <c r="AX7" s="271">
        <v>1.97</v>
      </c>
      <c r="BD7" s="105">
        <f t="shared" si="17"/>
        <v>221.84967999999998</v>
      </c>
      <c r="BE7" s="129"/>
      <c r="BF7" s="129"/>
      <c r="BG7" s="129"/>
      <c r="BH7" s="266"/>
      <c r="BI7" s="129"/>
      <c r="BJ7" s="129" t="str">
        <f t="shared" si="3"/>
        <v>both</v>
      </c>
      <c r="BK7" s="129" t="str">
        <f t="shared" si="4"/>
        <v>NA</v>
      </c>
      <c r="BL7" s="129" t="str">
        <f t="shared" si="5"/>
        <v>NA</v>
      </c>
      <c r="BM7" s="129" t="str">
        <f t="shared" si="6"/>
        <v>NA</v>
      </c>
      <c r="BN7" s="129" t="str">
        <f t="shared" si="7"/>
        <v>NA</v>
      </c>
      <c r="BO7" s="129" t="str">
        <f t="shared" si="8"/>
        <v>NA</v>
      </c>
      <c r="BP7" s="129">
        <f t="shared" si="9"/>
        <v>676.20930144066904</v>
      </c>
      <c r="BQ7" s="129" t="str">
        <f>IF(AW7=TRUE,"ok","")</f>
        <v>ok</v>
      </c>
      <c r="BS7" s="276">
        <v>0</v>
      </c>
      <c r="BT7" s="265">
        <v>0</v>
      </c>
      <c r="BU7" s="265">
        <v>0</v>
      </c>
      <c r="BV7" s="265">
        <v>0</v>
      </c>
      <c r="BW7" s="265"/>
      <c r="BX7" s="265"/>
      <c r="BY7" s="259">
        <v>22</v>
      </c>
      <c r="BZ7" s="263">
        <v>42877</v>
      </c>
      <c r="CA7" s="263" t="s">
        <v>47</v>
      </c>
      <c r="CB7" s="258">
        <f t="shared" si="10"/>
        <v>5</v>
      </c>
      <c r="CC7" s="258">
        <f t="shared" si="11"/>
        <v>5</v>
      </c>
      <c r="CD7" s="258">
        <f t="shared" si="12"/>
        <v>5</v>
      </c>
      <c r="CE7" s="258">
        <f t="shared" si="13"/>
        <v>5</v>
      </c>
      <c r="CF7" s="258" t="str">
        <f t="shared" si="14"/>
        <v/>
      </c>
      <c r="CG7" s="258" t="str">
        <f t="shared" si="15"/>
        <v/>
      </c>
      <c r="CH7" s="258" t="str">
        <f t="shared" si="16"/>
        <v/>
      </c>
      <c r="CI7" s="258">
        <v>5</v>
      </c>
      <c r="CJ7" s="263" t="s">
        <v>47</v>
      </c>
      <c r="CK7" s="258">
        <v>1</v>
      </c>
      <c r="CL7" s="258"/>
      <c r="CM7" s="278">
        <v>42875</v>
      </c>
      <c r="CN7" s="262" t="s">
        <v>312</v>
      </c>
      <c r="CO7" s="275" t="s">
        <v>182</v>
      </c>
    </row>
    <row r="8" spans="1:93" ht="15" hidden="1" x14ac:dyDescent="0.25">
      <c r="A8" s="260">
        <v>7</v>
      </c>
      <c r="B8" s="261" t="s">
        <v>181</v>
      </c>
      <c r="C8" s="129">
        <v>1</v>
      </c>
      <c r="D8" s="87">
        <f t="shared" si="0"/>
        <v>1</v>
      </c>
      <c r="E8" s="276" t="s">
        <v>181</v>
      </c>
      <c r="F8">
        <v>3</v>
      </c>
      <c r="G8" s="268">
        <v>42870</v>
      </c>
      <c r="H8" s="249">
        <v>18</v>
      </c>
      <c r="I8" s="249">
        <v>0</v>
      </c>
      <c r="K8" s="90" t="s">
        <v>310</v>
      </c>
      <c r="L8">
        <v>3</v>
      </c>
      <c r="M8" s="268">
        <v>42875</v>
      </c>
      <c r="N8" s="249">
        <v>18</v>
      </c>
      <c r="O8" s="249">
        <v>0</v>
      </c>
      <c r="Q8" s="90" t="s">
        <v>311</v>
      </c>
      <c r="R8">
        <v>3</v>
      </c>
      <c r="S8" s="268">
        <v>42877</v>
      </c>
      <c r="T8" s="249">
        <v>14</v>
      </c>
      <c r="U8" s="249">
        <v>0</v>
      </c>
      <c r="W8" s="90" t="s">
        <v>283</v>
      </c>
      <c r="X8">
        <v>3</v>
      </c>
      <c r="Y8" s="268">
        <v>42877</v>
      </c>
      <c r="AU8" s="117">
        <v>3</v>
      </c>
      <c r="AV8" s="129">
        <f t="shared" si="1"/>
        <v>3</v>
      </c>
      <c r="AW8" s="129" t="b">
        <f t="shared" si="2"/>
        <v>1</v>
      </c>
      <c r="AX8" s="271">
        <v>1.94</v>
      </c>
      <c r="AY8" s="267">
        <v>1.97</v>
      </c>
      <c r="AZ8" s="267">
        <v>2.08</v>
      </c>
      <c r="BD8" s="105">
        <f t="shared" si="17"/>
        <v>219.82335999999998</v>
      </c>
      <c r="BE8" s="105">
        <f>67.544*AY8+88.788</f>
        <v>221.84967999999998</v>
      </c>
      <c r="BF8" s="105">
        <f>67.544*AZ8+88.788</f>
        <v>229.27951999999999</v>
      </c>
      <c r="BG8" s="129"/>
      <c r="BH8" s="266"/>
      <c r="BI8" s="129"/>
      <c r="BJ8" s="129" t="str">
        <f t="shared" si="3"/>
        <v>both</v>
      </c>
      <c r="BK8" s="129" t="str">
        <f t="shared" si="4"/>
        <v>both</v>
      </c>
      <c r="BL8" s="129" t="str">
        <f t="shared" si="5"/>
        <v>both</v>
      </c>
      <c r="BM8" s="129" t="str">
        <f t="shared" si="6"/>
        <v>NA</v>
      </c>
      <c r="BN8" s="129" t="str">
        <f t="shared" si="7"/>
        <v>NA</v>
      </c>
      <c r="BO8" s="129" t="str">
        <f t="shared" si="8"/>
        <v>NA</v>
      </c>
      <c r="BP8" s="129">
        <f t="shared" si="9"/>
        <v>2105.0701317115472</v>
      </c>
      <c r="BQ8" s="129" t="str">
        <f>IF(AW8=TRUE,"ok","")</f>
        <v>ok</v>
      </c>
      <c r="BS8" s="276">
        <v>0</v>
      </c>
      <c r="BT8" s="265">
        <v>0</v>
      </c>
      <c r="BU8" s="265">
        <v>0</v>
      </c>
      <c r="BV8" s="265">
        <v>0</v>
      </c>
      <c r="BW8" s="265"/>
      <c r="BX8" s="265"/>
      <c r="BY8" s="259">
        <v>22</v>
      </c>
      <c r="BZ8" s="263">
        <v>42877</v>
      </c>
      <c r="CA8" s="263" t="s">
        <v>47</v>
      </c>
      <c r="CB8" s="258">
        <f t="shared" si="10"/>
        <v>18</v>
      </c>
      <c r="CC8" s="258">
        <f t="shared" si="11"/>
        <v>18</v>
      </c>
      <c r="CD8" s="258">
        <f t="shared" si="12"/>
        <v>14</v>
      </c>
      <c r="CE8" s="258" t="str">
        <f t="shared" si="13"/>
        <v/>
      </c>
      <c r="CF8" s="258" t="str">
        <f t="shared" si="14"/>
        <v/>
      </c>
      <c r="CG8" s="258" t="str">
        <f t="shared" si="15"/>
        <v/>
      </c>
      <c r="CH8" s="258" t="str">
        <f t="shared" si="16"/>
        <v/>
      </c>
      <c r="CI8" s="258">
        <v>14</v>
      </c>
      <c r="CJ8" s="263" t="s">
        <v>47</v>
      </c>
      <c r="CK8" s="258">
        <v>1</v>
      </c>
      <c r="CL8" s="258"/>
      <c r="CM8" s="278">
        <v>42875</v>
      </c>
      <c r="CO8" s="274" t="s">
        <v>182</v>
      </c>
    </row>
    <row r="9" spans="1:93" ht="15" hidden="1" x14ac:dyDescent="0.25">
      <c r="A9" s="260">
        <v>8</v>
      </c>
      <c r="B9" s="261" t="s">
        <v>310</v>
      </c>
      <c r="C9" s="129">
        <v>1</v>
      </c>
      <c r="D9" s="87">
        <f t="shared" si="0"/>
        <v>1</v>
      </c>
      <c r="E9" s="276" t="s">
        <v>190</v>
      </c>
      <c r="F9">
        <v>2</v>
      </c>
      <c r="G9" s="268">
        <v>42873</v>
      </c>
      <c r="H9" s="249">
        <v>18</v>
      </c>
      <c r="I9" s="249">
        <v>0</v>
      </c>
      <c r="K9" s="90" t="s">
        <v>310</v>
      </c>
      <c r="L9">
        <v>3</v>
      </c>
      <c r="M9" s="268">
        <v>42869</v>
      </c>
      <c r="N9" s="249">
        <v>15</v>
      </c>
      <c r="O9" s="249">
        <v>0</v>
      </c>
      <c r="S9" s="268">
        <v>42873</v>
      </c>
      <c r="T9" s="249">
        <v>15</v>
      </c>
      <c r="U9" s="249">
        <v>0</v>
      </c>
      <c r="Y9" s="268">
        <v>42873</v>
      </c>
      <c r="AU9" s="117">
        <v>2</v>
      </c>
      <c r="AV9" s="129">
        <f t="shared" si="1"/>
        <v>3</v>
      </c>
      <c r="AW9" s="129" t="b">
        <f t="shared" si="2"/>
        <v>0</v>
      </c>
      <c r="AX9" s="267">
        <v>2.09</v>
      </c>
      <c r="AY9" s="267">
        <v>1.9</v>
      </c>
      <c r="AZ9" s="129">
        <f>AVERAGE(AX9:AY9)</f>
        <v>1.9949999999999999</v>
      </c>
      <c r="BD9" s="105">
        <f t="shared" si="17"/>
        <v>229.95495999999997</v>
      </c>
      <c r="BE9" s="105">
        <f>67.544*AY9+88.788</f>
        <v>217.1216</v>
      </c>
      <c r="BF9" s="105">
        <f>AVERAGE(BD9:BE9)</f>
        <v>223.53827999999999</v>
      </c>
      <c r="BG9" s="129"/>
      <c r="BH9" s="266"/>
      <c r="BI9" s="129"/>
      <c r="BJ9" s="129" t="str">
        <f t="shared" si="3"/>
        <v>both</v>
      </c>
      <c r="BK9" s="129" t="str">
        <f t="shared" si="4"/>
        <v>both</v>
      </c>
      <c r="BL9" s="129" t="str">
        <f t="shared" si="5"/>
        <v>both</v>
      </c>
      <c r="BM9" s="129" t="str">
        <f t="shared" si="6"/>
        <v>NA</v>
      </c>
      <c r="BN9" s="129" t="str">
        <f t="shared" si="7"/>
        <v>NA</v>
      </c>
      <c r="BO9" s="129" t="str">
        <f t="shared" si="8"/>
        <v>NA</v>
      </c>
      <c r="BP9" s="129">
        <f t="shared" si="9"/>
        <v>2103.2673629297487</v>
      </c>
      <c r="BQ9" s="129" t="s">
        <v>77</v>
      </c>
      <c r="BR9" s="129" t="s">
        <v>189</v>
      </c>
      <c r="BS9" s="90">
        <v>0</v>
      </c>
      <c r="BT9" s="265">
        <v>0</v>
      </c>
      <c r="BU9" s="265">
        <v>0</v>
      </c>
      <c r="BV9" s="265">
        <v>0</v>
      </c>
      <c r="BW9" s="265"/>
      <c r="BY9" s="259">
        <v>18</v>
      </c>
      <c r="BZ9" s="263">
        <v>42873</v>
      </c>
      <c r="CA9" s="263" t="s">
        <v>47</v>
      </c>
      <c r="CB9" s="258">
        <f t="shared" si="10"/>
        <v>18</v>
      </c>
      <c r="CC9" s="258">
        <f t="shared" si="11"/>
        <v>15</v>
      </c>
      <c r="CD9" s="258">
        <f t="shared" si="12"/>
        <v>15</v>
      </c>
      <c r="CE9" s="258" t="str">
        <f t="shared" si="13"/>
        <v/>
      </c>
      <c r="CF9" s="258" t="str">
        <f t="shared" si="14"/>
        <v/>
      </c>
      <c r="CG9" s="258" t="str">
        <f t="shared" si="15"/>
        <v/>
      </c>
      <c r="CH9" s="258" t="str">
        <f t="shared" si="16"/>
        <v/>
      </c>
      <c r="CI9" s="258">
        <v>15</v>
      </c>
      <c r="CJ9" s="263" t="s">
        <v>47</v>
      </c>
      <c r="CK9" s="258">
        <v>1</v>
      </c>
      <c r="CL9" s="258"/>
      <c r="CM9" s="278">
        <v>42875</v>
      </c>
      <c r="CN9" s="256" t="s">
        <v>309</v>
      </c>
      <c r="CO9" s="274" t="s">
        <v>182</v>
      </c>
    </row>
    <row r="10" spans="1:93" ht="15" hidden="1" x14ac:dyDescent="0.25">
      <c r="A10" s="260">
        <v>9</v>
      </c>
      <c r="B10" s="261" t="s">
        <v>308</v>
      </c>
      <c r="C10" s="129">
        <v>1</v>
      </c>
      <c r="D10" s="87">
        <f t="shared" si="0"/>
        <v>1</v>
      </c>
      <c r="E10" s="276" t="s">
        <v>308</v>
      </c>
      <c r="F10">
        <v>6</v>
      </c>
      <c r="G10" s="268">
        <v>42870</v>
      </c>
      <c r="H10" s="249">
        <v>23</v>
      </c>
      <c r="I10" s="249">
        <v>0</v>
      </c>
      <c r="K10" s="90" t="s">
        <v>283</v>
      </c>
      <c r="L10">
        <v>3</v>
      </c>
      <c r="M10" s="268">
        <v>42868</v>
      </c>
      <c r="N10" s="249">
        <v>25</v>
      </c>
      <c r="O10" s="249">
        <v>0</v>
      </c>
      <c r="S10" s="268">
        <v>42872</v>
      </c>
      <c r="T10" s="249">
        <v>20</v>
      </c>
      <c r="U10" s="249">
        <v>0</v>
      </c>
      <c r="Y10" s="268">
        <v>42872</v>
      </c>
      <c r="AU10" s="117">
        <v>6</v>
      </c>
      <c r="AV10" s="129">
        <f t="shared" si="1"/>
        <v>6</v>
      </c>
      <c r="AW10" s="129" t="b">
        <f t="shared" si="2"/>
        <v>1</v>
      </c>
      <c r="AX10" s="271">
        <v>1.97</v>
      </c>
      <c r="AY10" s="267">
        <v>2.4</v>
      </c>
      <c r="AZ10" s="267">
        <v>1.59</v>
      </c>
      <c r="BA10" s="271">
        <v>1.46</v>
      </c>
      <c r="BB10" s="271">
        <v>2.02</v>
      </c>
      <c r="BC10" s="309">
        <v>1.43</v>
      </c>
      <c r="BD10" s="105">
        <f t="shared" si="17"/>
        <v>221.84967999999998</v>
      </c>
      <c r="BE10" s="105">
        <f>67.544*AY10+88.788</f>
        <v>250.89359999999999</v>
      </c>
      <c r="BF10" s="105">
        <f>67.544*AZ10+88.788</f>
        <v>196.18295999999998</v>
      </c>
      <c r="BG10" s="105">
        <f>67.544*BA10+88.788</f>
        <v>187.40224000000001</v>
      </c>
      <c r="BH10" s="105">
        <f>67.544*BB10+88.788</f>
        <v>225.22687999999999</v>
      </c>
      <c r="BI10" s="105">
        <f>67.544*BC10+88.788</f>
        <v>185.37592000000001</v>
      </c>
      <c r="BJ10" s="129" t="str">
        <f t="shared" si="3"/>
        <v>both</v>
      </c>
      <c r="BK10" s="129" t="str">
        <f t="shared" si="4"/>
        <v>both</v>
      </c>
      <c r="BL10" s="129" t="str">
        <f t="shared" si="5"/>
        <v>both</v>
      </c>
      <c r="BM10" s="129" t="str">
        <f t="shared" si="6"/>
        <v>both</v>
      </c>
      <c r="BN10" s="129" t="str">
        <f t="shared" si="7"/>
        <v>both</v>
      </c>
      <c r="BO10" s="129" t="str">
        <f t="shared" si="8"/>
        <v>diam</v>
      </c>
      <c r="BP10" s="129">
        <f t="shared" si="9"/>
        <v>3534.0178630470823</v>
      </c>
      <c r="BQ10" s="129" t="str">
        <f>IF(AW10=TRUE,"ok","")</f>
        <v>ok</v>
      </c>
      <c r="BS10" s="276">
        <v>0</v>
      </c>
      <c r="BT10" s="265">
        <v>0</v>
      </c>
      <c r="BU10" s="265">
        <v>0</v>
      </c>
      <c r="BV10" s="265">
        <v>0</v>
      </c>
      <c r="BW10" s="265"/>
      <c r="BX10" s="265"/>
      <c r="BY10" s="259">
        <v>17</v>
      </c>
      <c r="BZ10" s="263">
        <v>42872</v>
      </c>
      <c r="CA10" s="263" t="s">
        <v>47</v>
      </c>
      <c r="CB10" s="258">
        <f t="shared" si="10"/>
        <v>23</v>
      </c>
      <c r="CC10" s="258">
        <f t="shared" si="11"/>
        <v>25</v>
      </c>
      <c r="CD10" s="258">
        <f t="shared" si="12"/>
        <v>20</v>
      </c>
      <c r="CE10" s="258" t="str">
        <f t="shared" si="13"/>
        <v/>
      </c>
      <c r="CF10" s="258" t="str">
        <f t="shared" si="14"/>
        <v/>
      </c>
      <c r="CG10" s="258" t="str">
        <f t="shared" si="15"/>
        <v/>
      </c>
      <c r="CH10" s="258" t="str">
        <f t="shared" si="16"/>
        <v/>
      </c>
      <c r="CI10" s="258">
        <v>20</v>
      </c>
      <c r="CJ10" s="263" t="s">
        <v>47</v>
      </c>
      <c r="CK10" s="258">
        <v>1</v>
      </c>
      <c r="CL10" s="258"/>
      <c r="CM10" s="278">
        <v>42875</v>
      </c>
      <c r="CO10" s="274" t="s">
        <v>182</v>
      </c>
    </row>
    <row r="11" spans="1:93" ht="15" hidden="1" x14ac:dyDescent="0.25">
      <c r="A11" s="260">
        <v>10</v>
      </c>
      <c r="B11" s="261" t="s">
        <v>181</v>
      </c>
      <c r="C11" s="129">
        <v>1</v>
      </c>
      <c r="D11" s="87">
        <f t="shared" si="0"/>
        <v>1</v>
      </c>
      <c r="E11" s="276" t="s">
        <v>181</v>
      </c>
      <c r="F11">
        <v>2</v>
      </c>
      <c r="G11" s="268">
        <v>42869</v>
      </c>
      <c r="H11" s="249">
        <v>30</v>
      </c>
      <c r="I11" s="249">
        <v>0</v>
      </c>
      <c r="M11" s="268">
        <v>42869</v>
      </c>
      <c r="N11" s="249">
        <v>30</v>
      </c>
      <c r="O11" s="249">
        <v>0</v>
      </c>
      <c r="S11" s="268">
        <v>42872</v>
      </c>
      <c r="T11" s="249">
        <v>30</v>
      </c>
      <c r="U11" s="249">
        <v>0</v>
      </c>
      <c r="Y11" s="268">
        <v>42874</v>
      </c>
      <c r="AU11" s="117">
        <v>3</v>
      </c>
      <c r="AV11" s="129">
        <f t="shared" si="1"/>
        <v>2</v>
      </c>
      <c r="AW11" s="129" t="b">
        <f t="shared" si="2"/>
        <v>0</v>
      </c>
      <c r="AX11" s="271">
        <v>2.35</v>
      </c>
      <c r="AY11" s="267">
        <v>2.19</v>
      </c>
      <c r="AZ11" s="267">
        <v>2.21</v>
      </c>
      <c r="BD11" s="105">
        <f t="shared" si="17"/>
        <v>247.51639999999998</v>
      </c>
      <c r="BE11" s="105">
        <f>67.544*AY11+88.788</f>
        <v>236.70936</v>
      </c>
      <c r="BF11" s="105">
        <f>67.544*AZ11+88.788</f>
        <v>238.06023999999996</v>
      </c>
      <c r="BG11" s="129"/>
      <c r="BH11" s="266"/>
      <c r="BI11" s="129"/>
      <c r="BJ11" s="129" t="str">
        <f t="shared" si="3"/>
        <v>both</v>
      </c>
      <c r="BK11" s="129" t="str">
        <f t="shared" si="4"/>
        <v>both</v>
      </c>
      <c r="BL11" s="129" t="str">
        <f t="shared" si="5"/>
        <v>both</v>
      </c>
      <c r="BM11" s="129" t="str">
        <f t="shared" si="6"/>
        <v>NA</v>
      </c>
      <c r="BN11" s="129" t="str">
        <f t="shared" si="7"/>
        <v>NA</v>
      </c>
      <c r="BO11" s="129" t="str">
        <f t="shared" si="8"/>
        <v>NA</v>
      </c>
      <c r="BP11" s="129">
        <f t="shared" si="9"/>
        <v>2878.4065919365626</v>
      </c>
      <c r="BQ11" s="129" t="s">
        <v>47</v>
      </c>
      <c r="BS11" s="276">
        <v>1</v>
      </c>
      <c r="BT11" s="265">
        <f>'[1]2017_seeds_Ali'!$C$4</f>
        <v>1</v>
      </c>
      <c r="BU11" s="265">
        <f>'[1]2017_seeds_Ali'!$D$4</f>
        <v>4</v>
      </c>
      <c r="BV11" s="265">
        <f>'[1]2017_seeds_Ali'!$E$4</f>
        <v>8</v>
      </c>
      <c r="BW11" s="265"/>
      <c r="BX11" s="265"/>
      <c r="BY11" s="259">
        <v>16</v>
      </c>
      <c r="BZ11" s="263">
        <v>42871</v>
      </c>
      <c r="CA11" s="263" t="s">
        <v>47</v>
      </c>
      <c r="CB11" s="258">
        <f t="shared" si="10"/>
        <v>30</v>
      </c>
      <c r="CC11" s="258">
        <f t="shared" si="11"/>
        <v>30</v>
      </c>
      <c r="CD11" s="258">
        <f t="shared" si="12"/>
        <v>30</v>
      </c>
      <c r="CE11" s="258" t="str">
        <f t="shared" si="13"/>
        <v/>
      </c>
      <c r="CF11" s="258" t="str">
        <f t="shared" si="14"/>
        <v/>
      </c>
      <c r="CG11" s="258" t="str">
        <f t="shared" si="15"/>
        <v/>
      </c>
      <c r="CH11" s="258" t="str">
        <f t="shared" si="16"/>
        <v/>
      </c>
      <c r="CI11" s="258">
        <v>30</v>
      </c>
      <c r="CJ11" s="263" t="s">
        <v>47</v>
      </c>
      <c r="CK11" s="258">
        <v>1</v>
      </c>
      <c r="CL11" s="258"/>
      <c r="CM11" s="278">
        <v>42875</v>
      </c>
      <c r="CN11" s="256" t="s">
        <v>307</v>
      </c>
      <c r="CO11" s="274" t="s">
        <v>182</v>
      </c>
    </row>
    <row r="12" spans="1:93" ht="15" hidden="1" x14ac:dyDescent="0.25">
      <c r="A12" s="260">
        <v>11</v>
      </c>
      <c r="B12" s="272" t="s">
        <v>199</v>
      </c>
      <c r="C12" s="129">
        <v>0</v>
      </c>
      <c r="D12" s="87">
        <f t="shared" si="0"/>
        <v>0</v>
      </c>
      <c r="E12" s="271" t="s">
        <v>90</v>
      </c>
      <c r="K12" s="267" t="s">
        <v>199</v>
      </c>
      <c r="Q12" s="271" t="s">
        <v>199</v>
      </c>
      <c r="W12" s="298" t="s">
        <v>204</v>
      </c>
      <c r="AU12" s="117">
        <v>1</v>
      </c>
      <c r="AV12" s="129">
        <f t="shared" si="1"/>
        <v>0</v>
      </c>
      <c r="AW12" s="129" t="b">
        <f t="shared" si="2"/>
        <v>0</v>
      </c>
      <c r="AX12" s="279">
        <v>1.21</v>
      </c>
      <c r="BD12" s="129">
        <v>140</v>
      </c>
      <c r="BE12" s="129"/>
      <c r="BF12" s="129"/>
      <c r="BG12" s="129"/>
      <c r="BH12" s="266"/>
      <c r="BI12" s="129"/>
      <c r="BJ12" s="129" t="str">
        <f t="shared" si="3"/>
        <v>both</v>
      </c>
      <c r="BK12" s="129" t="str">
        <f t="shared" si="4"/>
        <v>NA</v>
      </c>
      <c r="BL12" s="129" t="str">
        <f t="shared" si="5"/>
        <v>NA</v>
      </c>
      <c r="BM12" s="129" t="str">
        <f t="shared" si="6"/>
        <v>NA</v>
      </c>
      <c r="BN12" s="129" t="str">
        <f t="shared" si="7"/>
        <v>NA</v>
      </c>
      <c r="BO12" s="129" t="str">
        <f t="shared" si="8"/>
        <v>NA</v>
      </c>
      <c r="BP12" s="129">
        <f t="shared" si="9"/>
        <v>160.98620314422854</v>
      </c>
      <c r="BQ12" s="129" t="s">
        <v>47</v>
      </c>
      <c r="BS12" s="276">
        <v>0</v>
      </c>
      <c r="BT12" s="265">
        <v>0</v>
      </c>
      <c r="BU12" s="265">
        <v>0</v>
      </c>
      <c r="BV12" s="265">
        <v>0</v>
      </c>
      <c r="BW12" s="265"/>
      <c r="BX12" s="265"/>
      <c r="BZ12" s="129" t="s">
        <v>58</v>
      </c>
      <c r="CA12" s="129" t="s">
        <v>58</v>
      </c>
      <c r="CB12" s="258" t="str">
        <f t="shared" si="10"/>
        <v/>
      </c>
      <c r="CC12" s="258" t="str">
        <f t="shared" si="11"/>
        <v/>
      </c>
      <c r="CD12" s="258" t="str">
        <f t="shared" si="12"/>
        <v/>
      </c>
      <c r="CE12" s="258" t="str">
        <f t="shared" si="13"/>
        <v/>
      </c>
      <c r="CF12" s="258" t="str">
        <f t="shared" si="14"/>
        <v/>
      </c>
      <c r="CG12" s="258" t="str">
        <f t="shared" si="15"/>
        <v/>
      </c>
      <c r="CH12" s="258" t="str">
        <f t="shared" si="16"/>
        <v/>
      </c>
      <c r="CI12" s="258" t="s">
        <v>58</v>
      </c>
      <c r="CJ12" s="129" t="s">
        <v>58</v>
      </c>
      <c r="CK12" s="258" t="s">
        <v>58</v>
      </c>
      <c r="CL12" s="258"/>
    </row>
    <row r="13" spans="1:93" ht="15" hidden="1" x14ac:dyDescent="0.25">
      <c r="A13" s="260">
        <v>12</v>
      </c>
      <c r="B13" s="312" t="s">
        <v>204</v>
      </c>
      <c r="C13" s="311">
        <v>0</v>
      </c>
      <c r="D13" s="87">
        <f t="shared" si="0"/>
        <v>0</v>
      </c>
      <c r="E13" s="267" t="s">
        <v>204</v>
      </c>
      <c r="AC13" s="321"/>
      <c r="AV13" s="129">
        <f t="shared" si="1"/>
        <v>0</v>
      </c>
      <c r="AW13" s="129" t="b">
        <f t="shared" si="2"/>
        <v>1</v>
      </c>
      <c r="BD13" s="129"/>
      <c r="BE13" s="129"/>
      <c r="BF13" s="129"/>
      <c r="BG13" s="129"/>
      <c r="BH13" s="266"/>
      <c r="BI13" s="129"/>
      <c r="BJ13" s="129" t="str">
        <f t="shared" si="3"/>
        <v>NA</v>
      </c>
      <c r="BK13" s="129" t="str">
        <f t="shared" si="4"/>
        <v>NA</v>
      </c>
      <c r="BL13" s="129" t="str">
        <f t="shared" si="5"/>
        <v>NA</v>
      </c>
      <c r="BM13" s="129" t="str">
        <f t="shared" si="6"/>
        <v>NA</v>
      </c>
      <c r="BN13" s="129" t="str">
        <f t="shared" si="7"/>
        <v>NA</v>
      </c>
      <c r="BO13" s="129" t="str">
        <f t="shared" si="8"/>
        <v>NA</v>
      </c>
      <c r="BP13" s="129" t="s">
        <v>58</v>
      </c>
      <c r="BQ13" s="129" t="s">
        <v>58</v>
      </c>
      <c r="BT13" s="265">
        <v>0</v>
      </c>
      <c r="BU13" s="265">
        <v>0</v>
      </c>
      <c r="BV13" s="265">
        <v>0</v>
      </c>
      <c r="BW13" s="265"/>
      <c r="BZ13" s="129" t="s">
        <v>58</v>
      </c>
      <c r="CA13" s="129" t="s">
        <v>58</v>
      </c>
      <c r="CB13" s="258" t="str">
        <f t="shared" si="10"/>
        <v/>
      </c>
      <c r="CC13" s="258" t="str">
        <f t="shared" si="11"/>
        <v/>
      </c>
      <c r="CD13" s="258" t="str">
        <f t="shared" si="12"/>
        <v/>
      </c>
      <c r="CE13" s="258" t="str">
        <f t="shared" si="13"/>
        <v/>
      </c>
      <c r="CF13" s="258" t="str">
        <f t="shared" si="14"/>
        <v/>
      </c>
      <c r="CG13" s="258" t="str">
        <f t="shared" si="15"/>
        <v/>
      </c>
      <c r="CH13" s="258" t="str">
        <f t="shared" si="16"/>
        <v/>
      </c>
      <c r="CI13" s="258" t="s">
        <v>58</v>
      </c>
      <c r="CJ13" s="129" t="s">
        <v>58</v>
      </c>
      <c r="CK13" s="258" t="s">
        <v>58</v>
      </c>
      <c r="CL13" s="258"/>
    </row>
    <row r="14" spans="1:93" ht="15" hidden="1" x14ac:dyDescent="0.25">
      <c r="A14" s="260">
        <v>13</v>
      </c>
      <c r="B14" s="272" t="s">
        <v>181</v>
      </c>
      <c r="C14" s="129">
        <v>1</v>
      </c>
      <c r="D14" s="87">
        <f t="shared" si="0"/>
        <v>1</v>
      </c>
      <c r="E14" s="267" t="s">
        <v>181</v>
      </c>
      <c r="F14">
        <v>5</v>
      </c>
      <c r="G14" s="268">
        <v>42865</v>
      </c>
      <c r="H14">
        <v>60</v>
      </c>
      <c r="I14" s="249">
        <v>0</v>
      </c>
      <c r="M14" s="268">
        <v>42868</v>
      </c>
      <c r="N14">
        <v>55</v>
      </c>
      <c r="O14" s="249">
        <v>0</v>
      </c>
      <c r="S14" s="268">
        <v>42871</v>
      </c>
      <c r="T14">
        <v>50</v>
      </c>
      <c r="U14" s="249">
        <v>0</v>
      </c>
      <c r="Y14" s="268">
        <v>42872</v>
      </c>
      <c r="Z14">
        <v>50</v>
      </c>
      <c r="AA14" s="249">
        <v>0</v>
      </c>
      <c r="AU14" s="117">
        <v>5</v>
      </c>
      <c r="AV14" s="129">
        <f t="shared" si="1"/>
        <v>5</v>
      </c>
      <c r="AW14" s="129" t="b">
        <f t="shared" si="2"/>
        <v>1</v>
      </c>
      <c r="AX14" s="279">
        <v>2.66</v>
      </c>
      <c r="AY14" s="267">
        <v>2.64</v>
      </c>
      <c r="AZ14" s="267">
        <v>2.94</v>
      </c>
      <c r="BA14" s="271">
        <v>3.27</v>
      </c>
      <c r="BB14" s="267">
        <v>2.78</v>
      </c>
      <c r="BC14" s="309"/>
      <c r="BD14" s="105">
        <f>67.544*AX14+88.788</f>
        <v>268.45504</v>
      </c>
      <c r="BE14" s="105">
        <f>67.544*AY14+88.788</f>
        <v>267.10415999999998</v>
      </c>
      <c r="BF14" s="105">
        <f>67.544*AZ14+88.788</f>
        <v>287.36735999999996</v>
      </c>
      <c r="BG14" s="105">
        <f>67.544*BA14+88.788</f>
        <v>309.65688</v>
      </c>
      <c r="BH14" s="105">
        <f>67.544*BB14+88.788</f>
        <v>276.56031999999999</v>
      </c>
      <c r="BI14" s="105"/>
      <c r="BJ14" s="129" t="str">
        <f t="shared" si="3"/>
        <v>both</v>
      </c>
      <c r="BK14" s="129" t="str">
        <f t="shared" si="4"/>
        <v>both</v>
      </c>
      <c r="BL14" s="129" t="str">
        <f t="shared" si="5"/>
        <v>both</v>
      </c>
      <c r="BM14" s="129" t="str">
        <f t="shared" si="6"/>
        <v>both</v>
      </c>
      <c r="BN14" s="129" t="str">
        <f t="shared" si="7"/>
        <v>both</v>
      </c>
      <c r="BO14" s="129" t="str">
        <f t="shared" si="8"/>
        <v>NA</v>
      </c>
      <c r="BP14" s="129">
        <f t="shared" ref="BP14:BP27" si="18">BD14*PI()*((AX14/2)^2)+BE14*PI()*((AY14/2)^2)+BF14*PI()*((AZ14/2)^2)+BG14*PI()*((BA14/2)^2)+BH14*PI()*((BB14/2)^2)+BI14*PI()*((BC14/2)^2)</f>
        <v>9184.0353412273835</v>
      </c>
      <c r="BQ14" s="129" t="str">
        <f>IF(AW14=TRUE,"ok","")</f>
        <v>ok</v>
      </c>
      <c r="BS14" s="276">
        <v>0</v>
      </c>
      <c r="BT14" s="265">
        <v>0</v>
      </c>
      <c r="BU14" s="265">
        <v>0</v>
      </c>
      <c r="BV14" s="265">
        <v>0</v>
      </c>
      <c r="BW14" s="265"/>
      <c r="BX14" s="265"/>
      <c r="BY14" s="259">
        <v>17</v>
      </c>
      <c r="BZ14" s="263">
        <v>42872</v>
      </c>
      <c r="CA14" s="263" t="s">
        <v>47</v>
      </c>
      <c r="CB14" s="258">
        <f t="shared" si="10"/>
        <v>60</v>
      </c>
      <c r="CC14" s="258">
        <f t="shared" si="11"/>
        <v>55</v>
      </c>
      <c r="CD14" s="258">
        <f t="shared" si="12"/>
        <v>50</v>
      </c>
      <c r="CE14" s="258">
        <f t="shared" si="13"/>
        <v>50</v>
      </c>
      <c r="CF14" s="258" t="str">
        <f t="shared" si="14"/>
        <v/>
      </c>
      <c r="CG14" s="258" t="str">
        <f t="shared" si="15"/>
        <v/>
      </c>
      <c r="CH14" s="258" t="str">
        <f t="shared" si="16"/>
        <v/>
      </c>
      <c r="CI14" s="258">
        <v>50</v>
      </c>
      <c r="CJ14" s="263" t="s">
        <v>47</v>
      </c>
      <c r="CK14" s="258">
        <v>1</v>
      </c>
      <c r="CL14" s="258"/>
      <c r="CM14" s="278">
        <v>42875</v>
      </c>
      <c r="CO14" s="275" t="s">
        <v>182</v>
      </c>
    </row>
    <row r="15" spans="1:93" ht="15" hidden="1" x14ac:dyDescent="0.25">
      <c r="A15" s="260">
        <v>14</v>
      </c>
      <c r="C15" s="129">
        <v>0</v>
      </c>
      <c r="D15" s="87">
        <f t="shared" si="0"/>
        <v>0</v>
      </c>
      <c r="E15" s="271" t="s">
        <v>90</v>
      </c>
      <c r="F15">
        <v>1</v>
      </c>
      <c r="K15" s="301" t="s">
        <v>204</v>
      </c>
      <c r="L15" s="324"/>
      <c r="O15" s="327"/>
      <c r="Q15" s="301" t="s">
        <v>204</v>
      </c>
      <c r="R15" s="324"/>
      <c r="W15" s="267" t="s">
        <v>306</v>
      </c>
      <c r="X15">
        <v>1</v>
      </c>
      <c r="AC15" s="267" t="s">
        <v>306</v>
      </c>
      <c r="AD15">
        <v>1</v>
      </c>
      <c r="AO15" s="267" t="s">
        <v>228</v>
      </c>
      <c r="AR15">
        <v>8</v>
      </c>
      <c r="AS15">
        <v>0</v>
      </c>
      <c r="AU15" s="117">
        <v>1</v>
      </c>
      <c r="AV15" s="129">
        <f t="shared" si="1"/>
        <v>1</v>
      </c>
      <c r="AW15" s="129" t="b">
        <f t="shared" si="2"/>
        <v>1</v>
      </c>
      <c r="AX15" s="271">
        <v>1.95</v>
      </c>
      <c r="BD15" s="105">
        <f>67.544*AX15+88.788</f>
        <v>220.49879999999996</v>
      </c>
      <c r="BE15" s="129"/>
      <c r="BF15" s="129"/>
      <c r="BG15" s="129"/>
      <c r="BH15" s="266"/>
      <c r="BI15" s="129"/>
      <c r="BJ15" s="129" t="str">
        <f t="shared" si="3"/>
        <v>both</v>
      </c>
      <c r="BK15" s="129" t="str">
        <f t="shared" si="4"/>
        <v>NA</v>
      </c>
      <c r="BL15" s="129" t="str">
        <f t="shared" si="5"/>
        <v>NA</v>
      </c>
      <c r="BM15" s="129" t="str">
        <f t="shared" si="6"/>
        <v>NA</v>
      </c>
      <c r="BN15" s="129" t="str">
        <f t="shared" si="7"/>
        <v>NA</v>
      </c>
      <c r="BO15" s="129" t="str">
        <f t="shared" si="8"/>
        <v>NA</v>
      </c>
      <c r="BP15" s="129">
        <f t="shared" si="18"/>
        <v>658.514488076475</v>
      </c>
      <c r="BQ15" s="129" t="str">
        <f>IF(AW15=TRUE,"ok","")</f>
        <v>ok</v>
      </c>
      <c r="BT15" s="265">
        <v>0</v>
      </c>
      <c r="BU15" s="265">
        <v>0</v>
      </c>
      <c r="BV15" s="265">
        <v>0</v>
      </c>
      <c r="BW15" s="265"/>
      <c r="BZ15" s="129" t="s">
        <v>58</v>
      </c>
      <c r="CA15" s="129" t="s">
        <v>58</v>
      </c>
      <c r="CB15" s="258" t="str">
        <f t="shared" si="10"/>
        <v/>
      </c>
      <c r="CC15" s="258" t="str">
        <f t="shared" si="11"/>
        <v/>
      </c>
      <c r="CD15" s="258" t="str">
        <f t="shared" si="12"/>
        <v/>
      </c>
      <c r="CE15" s="258" t="str">
        <f t="shared" si="13"/>
        <v/>
      </c>
      <c r="CF15" s="258" t="str">
        <f t="shared" si="14"/>
        <v/>
      </c>
      <c r="CG15" s="258" t="str">
        <f t="shared" si="15"/>
        <v/>
      </c>
      <c r="CH15" s="258">
        <f t="shared" si="16"/>
        <v>8</v>
      </c>
      <c r="CI15" s="258" t="s">
        <v>58</v>
      </c>
      <c r="CJ15" s="129" t="s">
        <v>58</v>
      </c>
      <c r="CK15" s="258" t="s">
        <v>58</v>
      </c>
      <c r="CL15" s="258"/>
      <c r="CM15" s="308" t="s">
        <v>305</v>
      </c>
      <c r="CN15" s="262" t="s">
        <v>304</v>
      </c>
      <c r="CO15" s="255" t="s">
        <v>182</v>
      </c>
    </row>
    <row r="16" spans="1:93" ht="15" hidden="1" x14ac:dyDescent="0.25">
      <c r="A16" s="260">
        <v>15</v>
      </c>
      <c r="B16" s="293" t="s">
        <v>181</v>
      </c>
      <c r="C16" s="265">
        <v>1</v>
      </c>
      <c r="D16" s="87">
        <f t="shared" si="0"/>
        <v>1</v>
      </c>
      <c r="E16" s="271" t="s">
        <v>181</v>
      </c>
      <c r="F16">
        <v>1</v>
      </c>
      <c r="G16" s="268">
        <v>42872</v>
      </c>
      <c r="H16">
        <v>7</v>
      </c>
      <c r="I16" s="249">
        <v>0</v>
      </c>
      <c r="M16" s="268">
        <v>42870</v>
      </c>
      <c r="N16">
        <v>12</v>
      </c>
      <c r="O16" s="249">
        <v>0</v>
      </c>
      <c r="S16" s="268">
        <v>42871</v>
      </c>
      <c r="T16">
        <v>11</v>
      </c>
      <c r="U16" s="249">
        <v>0</v>
      </c>
      <c r="Y16" s="268">
        <v>42872</v>
      </c>
      <c r="Z16">
        <v>8</v>
      </c>
      <c r="AA16" s="249">
        <v>0</v>
      </c>
      <c r="AU16" s="117">
        <v>1</v>
      </c>
      <c r="AV16" s="129">
        <f t="shared" si="1"/>
        <v>1</v>
      </c>
      <c r="AW16" s="129" t="b">
        <f t="shared" si="2"/>
        <v>1</v>
      </c>
      <c r="AX16" s="271">
        <v>2.06</v>
      </c>
      <c r="BD16" s="105">
        <f>67.544*AX16+88.788</f>
        <v>227.92863999999997</v>
      </c>
      <c r="BE16" s="129"/>
      <c r="BF16" s="129"/>
      <c r="BG16" s="129"/>
      <c r="BH16" s="266"/>
      <c r="BI16" s="129"/>
      <c r="BJ16" s="129" t="str">
        <f t="shared" si="3"/>
        <v>both</v>
      </c>
      <c r="BK16" s="129" t="str">
        <f t="shared" si="4"/>
        <v>NA</v>
      </c>
      <c r="BL16" s="129" t="str">
        <f t="shared" si="5"/>
        <v>NA</v>
      </c>
      <c r="BM16" s="129" t="str">
        <f t="shared" si="6"/>
        <v>NA</v>
      </c>
      <c r="BN16" s="129" t="str">
        <f t="shared" si="7"/>
        <v>NA</v>
      </c>
      <c r="BO16" s="129" t="str">
        <f t="shared" si="8"/>
        <v>NA</v>
      </c>
      <c r="BP16" s="129">
        <f t="shared" si="18"/>
        <v>759.66693047158537</v>
      </c>
      <c r="BQ16" s="129" t="str">
        <f>IF(AW16=TRUE,"ok","")</f>
        <v>ok</v>
      </c>
      <c r="BS16" s="276">
        <v>0</v>
      </c>
      <c r="BT16" s="265">
        <v>0</v>
      </c>
      <c r="BU16" s="265">
        <v>0</v>
      </c>
      <c r="BV16" s="265">
        <v>0</v>
      </c>
      <c r="BW16" s="265"/>
      <c r="BX16" s="265"/>
      <c r="BY16" s="259">
        <v>17</v>
      </c>
      <c r="BZ16" s="263">
        <v>42872</v>
      </c>
      <c r="CA16" s="263" t="s">
        <v>47</v>
      </c>
      <c r="CB16" s="258">
        <f t="shared" si="10"/>
        <v>7</v>
      </c>
      <c r="CC16" s="258">
        <f t="shared" si="11"/>
        <v>12</v>
      </c>
      <c r="CD16" s="258">
        <f t="shared" si="12"/>
        <v>11</v>
      </c>
      <c r="CE16" s="258">
        <f t="shared" si="13"/>
        <v>8</v>
      </c>
      <c r="CF16" s="258" t="str">
        <f t="shared" si="14"/>
        <v/>
      </c>
      <c r="CG16" s="258" t="str">
        <f t="shared" si="15"/>
        <v/>
      </c>
      <c r="CH16" s="258" t="str">
        <f t="shared" si="16"/>
        <v/>
      </c>
      <c r="CI16" s="258">
        <v>8</v>
      </c>
      <c r="CJ16" s="263" t="s">
        <v>47</v>
      </c>
      <c r="CK16" s="258">
        <v>1</v>
      </c>
      <c r="CL16" s="258"/>
      <c r="CM16" s="278">
        <v>42875</v>
      </c>
      <c r="CO16" s="255" t="s">
        <v>182</v>
      </c>
    </row>
    <row r="17" spans="1:93" ht="15" hidden="1" x14ac:dyDescent="0.25">
      <c r="A17" s="260">
        <v>16</v>
      </c>
      <c r="B17" s="293" t="s">
        <v>181</v>
      </c>
      <c r="C17" s="265">
        <v>1</v>
      </c>
      <c r="D17" s="87">
        <f t="shared" si="0"/>
        <v>1</v>
      </c>
      <c r="E17" s="271" t="s">
        <v>190</v>
      </c>
      <c r="F17">
        <v>1</v>
      </c>
      <c r="K17" s="267" t="s">
        <v>241</v>
      </c>
      <c r="L17">
        <v>2</v>
      </c>
      <c r="M17" s="268">
        <v>42869</v>
      </c>
      <c r="N17">
        <v>10</v>
      </c>
      <c r="O17" s="249">
        <v>0</v>
      </c>
      <c r="Q17" s="267" t="s">
        <v>190</v>
      </c>
      <c r="R17" s="276">
        <v>2</v>
      </c>
      <c r="S17" s="268">
        <v>42872</v>
      </c>
      <c r="T17" s="276">
        <v>15</v>
      </c>
      <c r="U17" s="249">
        <v>0</v>
      </c>
      <c r="W17" s="267" t="s">
        <v>181</v>
      </c>
      <c r="X17" s="276">
        <v>2</v>
      </c>
      <c r="Y17" s="268">
        <v>42874</v>
      </c>
      <c r="Z17" s="276">
        <v>18</v>
      </c>
      <c r="AA17" s="249">
        <v>0</v>
      </c>
      <c r="AU17" s="117">
        <v>2</v>
      </c>
      <c r="AV17" s="129">
        <f t="shared" si="1"/>
        <v>2</v>
      </c>
      <c r="AW17" s="129" t="b">
        <f t="shared" si="2"/>
        <v>1</v>
      </c>
      <c r="AX17" s="271">
        <v>1.84</v>
      </c>
      <c r="AY17" s="267">
        <v>2.04</v>
      </c>
      <c r="BD17" s="105">
        <f>67.544*AX17+88.788</f>
        <v>213.06896</v>
      </c>
      <c r="BE17" s="105">
        <f>67.544*AY17+88.788</f>
        <v>226.57776000000001</v>
      </c>
      <c r="BF17" s="129"/>
      <c r="BG17" s="129"/>
      <c r="BH17" s="266"/>
      <c r="BI17" s="129"/>
      <c r="BJ17" s="129" t="str">
        <f t="shared" si="3"/>
        <v>both</v>
      </c>
      <c r="BK17" s="129" t="str">
        <f t="shared" si="4"/>
        <v>both</v>
      </c>
      <c r="BL17" s="129" t="str">
        <f t="shared" si="5"/>
        <v>NA</v>
      </c>
      <c r="BM17" s="129" t="str">
        <f t="shared" si="6"/>
        <v>NA</v>
      </c>
      <c r="BN17" s="129" t="str">
        <f t="shared" si="7"/>
        <v>NA</v>
      </c>
      <c r="BO17" s="129" t="str">
        <f t="shared" si="8"/>
        <v>NA</v>
      </c>
      <c r="BP17" s="129">
        <f t="shared" si="18"/>
        <v>1307.1320977060741</v>
      </c>
      <c r="BQ17" s="129" t="str">
        <f>IF(AW17=TRUE,"ok","")</f>
        <v>ok</v>
      </c>
      <c r="BS17" s="276">
        <v>0</v>
      </c>
      <c r="BT17" s="265">
        <v>0</v>
      </c>
      <c r="BU17" s="265">
        <v>0</v>
      </c>
      <c r="BV17" s="265">
        <v>0</v>
      </c>
      <c r="BW17" s="265"/>
      <c r="BX17" s="265"/>
      <c r="BY17" s="259">
        <v>19</v>
      </c>
      <c r="BZ17" s="263">
        <v>42874</v>
      </c>
      <c r="CA17" s="263" t="s">
        <v>47</v>
      </c>
      <c r="CB17" s="258" t="str">
        <f t="shared" si="10"/>
        <v/>
      </c>
      <c r="CC17" s="258">
        <f t="shared" si="11"/>
        <v>10</v>
      </c>
      <c r="CD17" s="258">
        <f t="shared" si="12"/>
        <v>15</v>
      </c>
      <c r="CE17" s="258">
        <f t="shared" si="13"/>
        <v>18</v>
      </c>
      <c r="CF17" s="258" t="str">
        <f t="shared" si="14"/>
        <v/>
      </c>
      <c r="CG17" s="258" t="str">
        <f t="shared" si="15"/>
        <v/>
      </c>
      <c r="CH17" s="258" t="str">
        <f t="shared" si="16"/>
        <v/>
      </c>
      <c r="CI17" s="258">
        <v>18</v>
      </c>
      <c r="CJ17" s="263" t="s">
        <v>47</v>
      </c>
      <c r="CK17" s="258">
        <v>1</v>
      </c>
      <c r="CL17" s="258"/>
      <c r="CM17" s="278">
        <v>42875</v>
      </c>
      <c r="CN17" s="262" t="s">
        <v>303</v>
      </c>
      <c r="CO17" s="255" t="s">
        <v>182</v>
      </c>
    </row>
    <row r="18" spans="1:93" ht="15" hidden="1" x14ac:dyDescent="0.25">
      <c r="A18" s="260">
        <v>17</v>
      </c>
      <c r="C18" s="129">
        <v>0</v>
      </c>
      <c r="D18" s="87">
        <f t="shared" si="0"/>
        <v>0</v>
      </c>
      <c r="E18" s="298" t="s">
        <v>204</v>
      </c>
      <c r="K18" s="301" t="s">
        <v>204</v>
      </c>
      <c r="L18" s="324"/>
      <c r="O18" s="327"/>
      <c r="Q18" s="301" t="s">
        <v>204</v>
      </c>
      <c r="R18" s="324"/>
      <c r="W18" s="267" t="s">
        <v>199</v>
      </c>
      <c r="AC18" s="267" t="s">
        <v>199</v>
      </c>
      <c r="AU18" s="117">
        <v>1</v>
      </c>
      <c r="AV18" s="129">
        <f t="shared" si="1"/>
        <v>0</v>
      </c>
      <c r="AW18" s="129" t="b">
        <f t="shared" si="2"/>
        <v>0</v>
      </c>
      <c r="AX18" s="271">
        <v>1.74</v>
      </c>
      <c r="BD18" s="129">
        <v>220</v>
      </c>
      <c r="BE18" s="129"/>
      <c r="BF18" s="129"/>
      <c r="BG18" s="129"/>
      <c r="BH18" s="266"/>
      <c r="BI18" s="129"/>
      <c r="BJ18" s="129" t="str">
        <f t="shared" si="3"/>
        <v>both</v>
      </c>
      <c r="BK18" s="129" t="str">
        <f t="shared" si="4"/>
        <v>NA</v>
      </c>
      <c r="BL18" s="129" t="str">
        <f t="shared" si="5"/>
        <v>NA</v>
      </c>
      <c r="BM18" s="129" t="str">
        <f t="shared" si="6"/>
        <v>NA</v>
      </c>
      <c r="BN18" s="129" t="str">
        <f t="shared" si="7"/>
        <v>NA</v>
      </c>
      <c r="BO18" s="129" t="str">
        <f t="shared" si="8"/>
        <v>NA</v>
      </c>
      <c r="BP18" s="129">
        <f t="shared" si="18"/>
        <v>523.13172549046521</v>
      </c>
      <c r="BQ18" s="129" t="s">
        <v>47</v>
      </c>
      <c r="BS18" s="276">
        <v>0</v>
      </c>
      <c r="BT18" s="265">
        <v>0</v>
      </c>
      <c r="BU18" s="265">
        <v>0</v>
      </c>
      <c r="BV18" s="265">
        <v>0</v>
      </c>
      <c r="BW18" s="265"/>
      <c r="BX18" s="265"/>
      <c r="BZ18" s="129" t="s">
        <v>58</v>
      </c>
      <c r="CA18" s="129" t="s">
        <v>58</v>
      </c>
      <c r="CB18" s="258" t="str">
        <f t="shared" si="10"/>
        <v/>
      </c>
      <c r="CC18" s="258" t="str">
        <f t="shared" si="11"/>
        <v/>
      </c>
      <c r="CD18" s="258" t="str">
        <f t="shared" si="12"/>
        <v/>
      </c>
      <c r="CE18" s="258" t="str">
        <f t="shared" si="13"/>
        <v/>
      </c>
      <c r="CF18" s="258" t="str">
        <f t="shared" si="14"/>
        <v/>
      </c>
      <c r="CG18" s="258" t="str">
        <f t="shared" si="15"/>
        <v/>
      </c>
      <c r="CH18" s="258" t="str">
        <f t="shared" si="16"/>
        <v/>
      </c>
      <c r="CI18" s="258" t="s">
        <v>58</v>
      </c>
      <c r="CJ18" s="129" t="s">
        <v>58</v>
      </c>
      <c r="CK18" s="258" t="s">
        <v>58</v>
      </c>
      <c r="CL18" s="258"/>
    </row>
    <row r="19" spans="1:93" ht="15" hidden="1" x14ac:dyDescent="0.25">
      <c r="A19" s="260">
        <v>18</v>
      </c>
      <c r="B19" s="293" t="s">
        <v>181</v>
      </c>
      <c r="C19" s="265">
        <v>1</v>
      </c>
      <c r="D19" s="87">
        <f t="shared" si="0"/>
        <v>1</v>
      </c>
      <c r="E19" s="271" t="s">
        <v>190</v>
      </c>
      <c r="F19">
        <v>1</v>
      </c>
      <c r="G19" s="268">
        <v>42870</v>
      </c>
      <c r="H19">
        <v>10</v>
      </c>
      <c r="I19" s="249">
        <v>0</v>
      </c>
      <c r="M19" s="268">
        <v>42866</v>
      </c>
      <c r="N19">
        <v>3</v>
      </c>
      <c r="O19" s="249">
        <v>0</v>
      </c>
      <c r="S19" s="268">
        <v>42870</v>
      </c>
      <c r="T19" s="276">
        <v>3</v>
      </c>
      <c r="U19" s="249">
        <v>0</v>
      </c>
      <c r="Y19" s="268">
        <v>42872</v>
      </c>
      <c r="Z19" s="276">
        <v>6</v>
      </c>
      <c r="AA19" s="249">
        <v>0</v>
      </c>
      <c r="AE19" s="268">
        <v>42877</v>
      </c>
      <c r="AF19">
        <v>7</v>
      </c>
      <c r="AG19" s="249">
        <v>0</v>
      </c>
      <c r="AK19" s="268">
        <v>42876</v>
      </c>
      <c r="AL19">
        <v>6</v>
      </c>
      <c r="AM19">
        <v>4</v>
      </c>
      <c r="AR19">
        <v>6</v>
      </c>
      <c r="AS19">
        <v>5</v>
      </c>
      <c r="AT19" s="260">
        <v>1</v>
      </c>
      <c r="AU19" s="117">
        <v>1</v>
      </c>
      <c r="AV19" s="129">
        <f t="shared" si="1"/>
        <v>1</v>
      </c>
      <c r="AW19" s="129" t="b">
        <f t="shared" si="2"/>
        <v>1</v>
      </c>
      <c r="AX19" s="271">
        <v>2.68</v>
      </c>
      <c r="BD19" s="129">
        <v>250</v>
      </c>
      <c r="BE19" s="129"/>
      <c r="BF19" s="129"/>
      <c r="BG19" s="129"/>
      <c r="BH19" s="266"/>
      <c r="BI19" s="129"/>
      <c r="BJ19" s="129" t="str">
        <f t="shared" si="3"/>
        <v>both</v>
      </c>
      <c r="BK19" s="129" t="str">
        <f t="shared" si="4"/>
        <v>NA</v>
      </c>
      <c r="BL19" s="129" t="str">
        <f t="shared" si="5"/>
        <v>NA</v>
      </c>
      <c r="BM19" s="129" t="str">
        <f t="shared" si="6"/>
        <v>NA</v>
      </c>
      <c r="BN19" s="129" t="str">
        <f t="shared" si="7"/>
        <v>NA</v>
      </c>
      <c r="BO19" s="129" t="str">
        <f t="shared" si="8"/>
        <v>NA</v>
      </c>
      <c r="BP19" s="129">
        <f t="shared" si="18"/>
        <v>1410.2609421964582</v>
      </c>
      <c r="BQ19" s="129" t="str">
        <f>IF(AW19=TRUE,"ok","")</f>
        <v>ok</v>
      </c>
      <c r="BS19" s="276">
        <v>1</v>
      </c>
      <c r="BT19" s="265">
        <f>'[1]2017_seeds_Ali'!C5</f>
        <v>1</v>
      </c>
      <c r="BU19" s="265">
        <f>'[1]2017_seeds_Ali'!D5</f>
        <v>7</v>
      </c>
      <c r="BV19" s="265">
        <f>'[1]2017_seeds_Ali'!E5</f>
        <v>16</v>
      </c>
      <c r="BW19" s="265"/>
      <c r="BX19" s="265"/>
      <c r="BY19" s="259">
        <v>17</v>
      </c>
      <c r="BZ19" s="263">
        <v>42872</v>
      </c>
      <c r="CA19" s="263" t="s">
        <v>47</v>
      </c>
      <c r="CB19" s="258">
        <f t="shared" si="10"/>
        <v>10</v>
      </c>
      <c r="CC19" s="258">
        <f t="shared" si="11"/>
        <v>3</v>
      </c>
      <c r="CD19" s="258">
        <f t="shared" si="12"/>
        <v>3</v>
      </c>
      <c r="CE19" s="258">
        <f t="shared" si="13"/>
        <v>6</v>
      </c>
      <c r="CF19" s="258">
        <f t="shared" si="14"/>
        <v>7</v>
      </c>
      <c r="CG19" s="258">
        <f t="shared" si="15"/>
        <v>6</v>
      </c>
      <c r="CH19" s="258">
        <f t="shared" si="16"/>
        <v>6</v>
      </c>
      <c r="CI19" s="258">
        <v>6</v>
      </c>
      <c r="CJ19" s="263" t="s">
        <v>47</v>
      </c>
      <c r="CK19" s="258">
        <v>0</v>
      </c>
      <c r="CL19" s="258"/>
      <c r="CN19" s="256" t="s">
        <v>234</v>
      </c>
    </row>
    <row r="20" spans="1:93" ht="15" hidden="1" x14ac:dyDescent="0.25">
      <c r="A20" s="260">
        <v>19</v>
      </c>
      <c r="B20" s="295" t="s">
        <v>199</v>
      </c>
      <c r="C20" s="265">
        <v>0</v>
      </c>
      <c r="D20" s="87">
        <f t="shared" si="0"/>
        <v>0</v>
      </c>
      <c r="E20" s="271" t="s">
        <v>90</v>
      </c>
      <c r="F20" s="270">
        <v>1</v>
      </c>
      <c r="K20" s="267" t="s">
        <v>199</v>
      </c>
      <c r="L20" s="270" t="s">
        <v>302</v>
      </c>
      <c r="O20" s="280"/>
      <c r="Q20" s="267" t="s">
        <v>199</v>
      </c>
      <c r="R20" s="270"/>
      <c r="U20" s="280"/>
      <c r="W20" s="270" t="s">
        <v>199</v>
      </c>
      <c r="AU20" s="117">
        <v>1</v>
      </c>
      <c r="AV20" s="129">
        <f t="shared" si="1"/>
        <v>1</v>
      </c>
      <c r="AW20" s="129" t="b">
        <f t="shared" si="2"/>
        <v>1</v>
      </c>
      <c r="AX20" s="271">
        <v>1.62</v>
      </c>
      <c r="BD20" s="105">
        <f t="shared" ref="BD20:BD25" si="19">67.544*AX20+88.788</f>
        <v>198.20927999999998</v>
      </c>
      <c r="BE20" s="129"/>
      <c r="BF20" s="129"/>
      <c r="BG20" s="129"/>
      <c r="BH20" s="266"/>
      <c r="BI20" s="129"/>
      <c r="BJ20" s="129" t="str">
        <f t="shared" si="3"/>
        <v>both</v>
      </c>
      <c r="BK20" s="129" t="str">
        <f t="shared" si="4"/>
        <v>NA</v>
      </c>
      <c r="BL20" s="129" t="str">
        <f t="shared" si="5"/>
        <v>NA</v>
      </c>
      <c r="BM20" s="129" t="str">
        <f t="shared" si="6"/>
        <v>NA</v>
      </c>
      <c r="BN20" s="129" t="str">
        <f t="shared" si="7"/>
        <v>NA</v>
      </c>
      <c r="BO20" s="129" t="str">
        <f t="shared" si="8"/>
        <v>NA</v>
      </c>
      <c r="BP20" s="129">
        <f t="shared" si="18"/>
        <v>408.5487578381796</v>
      </c>
      <c r="BQ20" s="129" t="str">
        <f>IF(AW20=TRUE,"ok","")</f>
        <v>ok</v>
      </c>
      <c r="BS20" s="276">
        <v>0</v>
      </c>
      <c r="BT20" s="265">
        <v>0</v>
      </c>
      <c r="BU20" s="265">
        <v>0</v>
      </c>
      <c r="BV20" s="265">
        <v>0</v>
      </c>
      <c r="BW20" s="265"/>
      <c r="BX20" s="265"/>
      <c r="BZ20" s="129" t="s">
        <v>58</v>
      </c>
      <c r="CA20" s="129" t="s">
        <v>58</v>
      </c>
      <c r="CB20" s="258" t="str">
        <f t="shared" si="10"/>
        <v/>
      </c>
      <c r="CC20" s="258" t="str">
        <f t="shared" si="11"/>
        <v/>
      </c>
      <c r="CD20" s="258" t="str">
        <f t="shared" si="12"/>
        <v/>
      </c>
      <c r="CE20" s="258" t="str">
        <f t="shared" si="13"/>
        <v/>
      </c>
      <c r="CF20" s="258" t="str">
        <f t="shared" si="14"/>
        <v/>
      </c>
      <c r="CG20" s="258" t="str">
        <f t="shared" si="15"/>
        <v/>
      </c>
      <c r="CH20" s="258" t="str">
        <f t="shared" si="16"/>
        <v/>
      </c>
      <c r="CI20" s="258" t="s">
        <v>58</v>
      </c>
      <c r="CJ20" s="129" t="s">
        <v>58</v>
      </c>
      <c r="CK20" s="258" t="s">
        <v>58</v>
      </c>
      <c r="CL20" s="258"/>
      <c r="CO20" s="274" t="s">
        <v>182</v>
      </c>
    </row>
    <row r="21" spans="1:93" ht="15" hidden="1" x14ac:dyDescent="0.25">
      <c r="A21" s="260">
        <v>20</v>
      </c>
      <c r="B21" s="295" t="s">
        <v>181</v>
      </c>
      <c r="C21" s="265">
        <v>1</v>
      </c>
      <c r="D21" s="87">
        <f t="shared" si="0"/>
        <v>1</v>
      </c>
      <c r="E21" s="271" t="s">
        <v>181</v>
      </c>
      <c r="F21" s="270">
        <v>1</v>
      </c>
      <c r="G21" s="268">
        <v>42865</v>
      </c>
      <c r="H21">
        <v>20</v>
      </c>
      <c r="I21" s="249">
        <v>0</v>
      </c>
      <c r="M21" s="268">
        <v>42866</v>
      </c>
      <c r="N21">
        <v>15</v>
      </c>
      <c r="O21" s="249">
        <v>0</v>
      </c>
      <c r="S21" s="268">
        <v>42870</v>
      </c>
      <c r="T21">
        <v>15</v>
      </c>
      <c r="U21" s="249">
        <v>0</v>
      </c>
      <c r="W21" s="270" t="s">
        <v>181</v>
      </c>
      <c r="X21">
        <v>2</v>
      </c>
      <c r="Y21" s="268">
        <v>42871</v>
      </c>
      <c r="Z21" s="271">
        <v>18</v>
      </c>
      <c r="AA21" s="249">
        <v>1</v>
      </c>
      <c r="AU21" s="117">
        <v>2</v>
      </c>
      <c r="AV21" s="129">
        <f t="shared" si="1"/>
        <v>2</v>
      </c>
      <c r="AW21" s="129" t="b">
        <f t="shared" si="2"/>
        <v>1</v>
      </c>
      <c r="AX21" s="271">
        <v>2.13</v>
      </c>
      <c r="AY21" s="267">
        <v>2.44</v>
      </c>
      <c r="BD21" s="105">
        <f t="shared" si="19"/>
        <v>232.65672000000001</v>
      </c>
      <c r="BE21" s="105">
        <f>67.544*AY21+88.788</f>
        <v>253.59535999999997</v>
      </c>
      <c r="BF21" s="129"/>
      <c r="BG21" s="129"/>
      <c r="BH21" s="266"/>
      <c r="BI21" s="129"/>
      <c r="BJ21" s="129" t="str">
        <f t="shared" si="3"/>
        <v>both</v>
      </c>
      <c r="BK21" s="129" t="str">
        <f t="shared" si="4"/>
        <v>both</v>
      </c>
      <c r="BL21" s="129" t="str">
        <f t="shared" si="5"/>
        <v>NA</v>
      </c>
      <c r="BM21" s="129" t="str">
        <f t="shared" si="6"/>
        <v>NA</v>
      </c>
      <c r="BN21" s="129" t="str">
        <f t="shared" si="7"/>
        <v>NA</v>
      </c>
      <c r="BO21" s="129" t="str">
        <f t="shared" si="8"/>
        <v>NA</v>
      </c>
      <c r="BP21" s="129">
        <f t="shared" si="18"/>
        <v>2014.817729210255</v>
      </c>
      <c r="BQ21" s="129" t="str">
        <f>IF(AW21=TRUE,"ok","")</f>
        <v>ok</v>
      </c>
      <c r="BS21" s="276">
        <v>0</v>
      </c>
      <c r="BT21" s="265">
        <v>0</v>
      </c>
      <c r="BU21" s="265">
        <v>0</v>
      </c>
      <c r="BV21" s="265">
        <v>0</v>
      </c>
      <c r="BW21" s="265"/>
      <c r="BX21" s="265"/>
      <c r="BY21" s="264">
        <v>42871</v>
      </c>
      <c r="BZ21" s="263">
        <v>42871</v>
      </c>
      <c r="CA21" s="263" t="s">
        <v>47</v>
      </c>
      <c r="CB21" s="258">
        <f t="shared" si="10"/>
        <v>20</v>
      </c>
      <c r="CC21" s="258">
        <f t="shared" si="11"/>
        <v>15</v>
      </c>
      <c r="CD21" s="258">
        <f t="shared" si="12"/>
        <v>15</v>
      </c>
      <c r="CE21" s="258">
        <f t="shared" si="13"/>
        <v>18</v>
      </c>
      <c r="CF21" s="258" t="str">
        <f t="shared" si="14"/>
        <v/>
      </c>
      <c r="CG21" s="258" t="str">
        <f t="shared" si="15"/>
        <v/>
      </c>
      <c r="CH21" s="258" t="str">
        <f t="shared" si="16"/>
        <v/>
      </c>
      <c r="CI21" s="258">
        <v>18</v>
      </c>
      <c r="CJ21" s="263" t="s">
        <v>47</v>
      </c>
      <c r="CK21" s="258">
        <v>1</v>
      </c>
      <c r="CL21" s="258"/>
      <c r="CM21" s="278">
        <v>42875</v>
      </c>
      <c r="CO21" s="274" t="s">
        <v>182</v>
      </c>
    </row>
    <row r="22" spans="1:93" ht="15" hidden="1" x14ac:dyDescent="0.25">
      <c r="A22" s="260">
        <v>21</v>
      </c>
      <c r="B22" s="293" t="s">
        <v>181</v>
      </c>
      <c r="C22" s="265">
        <v>1</v>
      </c>
      <c r="D22" s="87">
        <f t="shared" si="0"/>
        <v>1</v>
      </c>
      <c r="E22" s="271" t="s">
        <v>181</v>
      </c>
      <c r="F22" s="270">
        <v>2</v>
      </c>
      <c r="G22" s="268">
        <v>42870</v>
      </c>
      <c r="H22">
        <v>40</v>
      </c>
      <c r="I22" s="249">
        <v>0</v>
      </c>
      <c r="M22" s="268">
        <v>42871</v>
      </c>
      <c r="N22">
        <v>30</v>
      </c>
      <c r="O22" s="249">
        <v>0</v>
      </c>
      <c r="S22" s="268">
        <v>42875</v>
      </c>
      <c r="T22">
        <v>32</v>
      </c>
      <c r="U22" s="249">
        <v>0</v>
      </c>
      <c r="W22"/>
      <c r="Y22" s="268">
        <v>42876</v>
      </c>
      <c r="Z22">
        <v>30</v>
      </c>
      <c r="AA22" s="249">
        <v>0</v>
      </c>
      <c r="AU22" s="117">
        <v>2</v>
      </c>
      <c r="AV22" s="129">
        <f t="shared" si="1"/>
        <v>2</v>
      </c>
      <c r="AW22" s="129" t="b">
        <f t="shared" si="2"/>
        <v>1</v>
      </c>
      <c r="AX22" s="271">
        <v>2.41</v>
      </c>
      <c r="AY22" s="271">
        <v>1.92</v>
      </c>
      <c r="BD22" s="105">
        <f t="shared" si="19"/>
        <v>251.56903999999997</v>
      </c>
      <c r="BE22" s="105">
        <f>67.544*AY22+88.788</f>
        <v>218.47247999999996</v>
      </c>
      <c r="BF22" s="129"/>
      <c r="BG22" s="129"/>
      <c r="BH22" s="266"/>
      <c r="BI22" s="129"/>
      <c r="BJ22" s="129" t="str">
        <f t="shared" si="3"/>
        <v>both</v>
      </c>
      <c r="BK22" s="129" t="str">
        <f t="shared" si="4"/>
        <v>both</v>
      </c>
      <c r="BL22" s="129" t="str">
        <f t="shared" si="5"/>
        <v>NA</v>
      </c>
      <c r="BM22" s="129" t="str">
        <f t="shared" si="6"/>
        <v>NA</v>
      </c>
      <c r="BN22" s="129" t="str">
        <f t="shared" si="7"/>
        <v>NA</v>
      </c>
      <c r="BO22" s="129" t="str">
        <f t="shared" si="8"/>
        <v>NA</v>
      </c>
      <c r="BP22" s="129">
        <f t="shared" si="18"/>
        <v>1780.1167901735575</v>
      </c>
      <c r="BQ22" s="129" t="str">
        <f>IF(AW22=TRUE,"ok","")</f>
        <v>ok</v>
      </c>
      <c r="BS22" s="276">
        <v>0</v>
      </c>
      <c r="BT22" s="265">
        <v>0</v>
      </c>
      <c r="BU22" s="265">
        <v>0</v>
      </c>
      <c r="BV22" s="265">
        <v>0</v>
      </c>
      <c r="BW22" s="265"/>
      <c r="BX22" s="265"/>
      <c r="BY22" s="259">
        <v>21</v>
      </c>
      <c r="BZ22" s="263">
        <v>42876</v>
      </c>
      <c r="CA22" s="263" t="s">
        <v>47</v>
      </c>
      <c r="CB22" s="258">
        <f t="shared" si="10"/>
        <v>40</v>
      </c>
      <c r="CC22" s="258">
        <f t="shared" si="11"/>
        <v>30</v>
      </c>
      <c r="CD22" s="258">
        <f t="shared" si="12"/>
        <v>32</v>
      </c>
      <c r="CE22" s="258">
        <f t="shared" si="13"/>
        <v>30</v>
      </c>
      <c r="CF22" s="258" t="str">
        <f t="shared" si="14"/>
        <v/>
      </c>
      <c r="CG22" s="258" t="str">
        <f t="shared" si="15"/>
        <v/>
      </c>
      <c r="CH22" s="258" t="str">
        <f t="shared" si="16"/>
        <v/>
      </c>
      <c r="CI22" s="258">
        <v>30</v>
      </c>
      <c r="CJ22" s="263" t="s">
        <v>47</v>
      </c>
      <c r="CK22" s="258">
        <v>1</v>
      </c>
      <c r="CL22" s="258"/>
      <c r="CM22" s="278">
        <v>42875</v>
      </c>
      <c r="CN22" s="262" t="s">
        <v>301</v>
      </c>
      <c r="CO22" s="274" t="s">
        <v>182</v>
      </c>
    </row>
    <row r="23" spans="1:93" ht="15" x14ac:dyDescent="0.25">
      <c r="A23" s="260">
        <v>22</v>
      </c>
      <c r="B23" s="295" t="s">
        <v>220</v>
      </c>
      <c r="C23" s="265">
        <v>1</v>
      </c>
      <c r="D23" s="87">
        <f t="shared" si="0"/>
        <v>1</v>
      </c>
      <c r="E23" s="271" t="s">
        <v>181</v>
      </c>
      <c r="F23">
        <v>2</v>
      </c>
      <c r="G23" s="268">
        <v>42870</v>
      </c>
      <c r="H23">
        <v>12</v>
      </c>
      <c r="I23" s="249">
        <v>0</v>
      </c>
      <c r="M23" s="268">
        <v>42873</v>
      </c>
      <c r="N23">
        <v>12</v>
      </c>
      <c r="O23" s="249">
        <v>0</v>
      </c>
      <c r="S23" s="268">
        <v>42875</v>
      </c>
      <c r="T23">
        <v>20</v>
      </c>
      <c r="U23" s="249">
        <v>0</v>
      </c>
      <c r="Y23" s="268">
        <v>42876</v>
      </c>
      <c r="Z23">
        <v>10</v>
      </c>
      <c r="AA23" s="249">
        <v>0</v>
      </c>
      <c r="AE23" s="268">
        <v>42876</v>
      </c>
      <c r="AF23">
        <v>7</v>
      </c>
      <c r="AG23" s="249">
        <v>0</v>
      </c>
      <c r="AK23" s="210">
        <v>42876</v>
      </c>
      <c r="AL23" s="90">
        <v>10</v>
      </c>
      <c r="AM23">
        <v>4</v>
      </c>
      <c r="AR23">
        <v>10</v>
      </c>
      <c r="AS23">
        <v>9</v>
      </c>
      <c r="AU23" s="117">
        <v>1</v>
      </c>
      <c r="AV23" s="129">
        <f t="shared" si="1"/>
        <v>2</v>
      </c>
      <c r="AW23" s="129" t="b">
        <f t="shared" si="2"/>
        <v>0</v>
      </c>
      <c r="AX23" s="271">
        <v>2.2999999999999998</v>
      </c>
      <c r="AY23" s="265">
        <v>2.2999999999999998</v>
      </c>
      <c r="BD23" s="105">
        <f t="shared" si="19"/>
        <v>244.13919999999996</v>
      </c>
      <c r="BE23" s="105">
        <f>67.544*AY23+88.788</f>
        <v>244.13919999999996</v>
      </c>
      <c r="BF23" s="129"/>
      <c r="BG23" s="129"/>
      <c r="BH23" s="266"/>
      <c r="BI23" s="129"/>
      <c r="BJ23" s="129" t="str">
        <f t="shared" si="3"/>
        <v>both</v>
      </c>
      <c r="BK23" s="129" t="str">
        <f t="shared" si="4"/>
        <v>both</v>
      </c>
      <c r="BL23" s="129" t="str">
        <f t="shared" si="5"/>
        <v>NA</v>
      </c>
      <c r="BM23" s="129" t="str">
        <f t="shared" si="6"/>
        <v>NA</v>
      </c>
      <c r="BN23" s="129" t="str">
        <f t="shared" si="7"/>
        <v>NA</v>
      </c>
      <c r="BO23" s="129" t="str">
        <f t="shared" si="8"/>
        <v>NA</v>
      </c>
      <c r="BP23" s="129">
        <f t="shared" si="18"/>
        <v>2028.6777509233493</v>
      </c>
      <c r="BQ23" s="129" t="s">
        <v>77</v>
      </c>
      <c r="BR23" s="129" t="s">
        <v>189</v>
      </c>
      <c r="BS23" s="276">
        <v>3</v>
      </c>
      <c r="BT23" s="265">
        <f>'[1]2017_seeds_Ali'!C6</f>
        <v>3</v>
      </c>
      <c r="BU23" s="265">
        <f>'[1]2017_seeds_Ali'!D6</f>
        <v>15</v>
      </c>
      <c r="BV23" s="265">
        <f>'[1]2017_seeds_Ali'!E6</f>
        <v>8</v>
      </c>
      <c r="BW23" s="265"/>
      <c r="BX23" s="265"/>
      <c r="BY23" s="259">
        <v>21</v>
      </c>
      <c r="BZ23" s="263">
        <v>42876</v>
      </c>
      <c r="CA23" s="263" t="s">
        <v>47</v>
      </c>
      <c r="CB23" s="258">
        <f t="shared" si="10"/>
        <v>12</v>
      </c>
      <c r="CC23" s="258">
        <f t="shared" si="11"/>
        <v>12</v>
      </c>
      <c r="CD23" s="258">
        <f t="shared" si="12"/>
        <v>20</v>
      </c>
      <c r="CE23" s="258">
        <f t="shared" si="13"/>
        <v>10</v>
      </c>
      <c r="CF23" s="258">
        <f t="shared" si="14"/>
        <v>7</v>
      </c>
      <c r="CG23" s="258">
        <f t="shared" si="15"/>
        <v>10</v>
      </c>
      <c r="CH23" s="258">
        <f t="shared" si="16"/>
        <v>10</v>
      </c>
      <c r="CI23" s="258">
        <v>10</v>
      </c>
      <c r="CJ23" s="263" t="s">
        <v>47</v>
      </c>
      <c r="CK23" s="258">
        <f>1/2</f>
        <v>0.5</v>
      </c>
      <c r="CL23" s="401">
        <v>0.33300000000000002</v>
      </c>
      <c r="CM23" s="308" t="s">
        <v>300</v>
      </c>
      <c r="CN23" s="262" t="s">
        <v>299</v>
      </c>
      <c r="CO23" s="255" t="s">
        <v>182</v>
      </c>
    </row>
    <row r="24" spans="1:93" ht="15" hidden="1" x14ac:dyDescent="0.25">
      <c r="A24" s="260">
        <v>23</v>
      </c>
      <c r="B24" s="272" t="s">
        <v>90</v>
      </c>
      <c r="C24" s="129">
        <v>0</v>
      </c>
      <c r="D24" s="87">
        <f t="shared" si="0"/>
        <v>0</v>
      </c>
      <c r="E24" s="267"/>
      <c r="F24">
        <v>1</v>
      </c>
      <c r="Q24" s="321" t="s">
        <v>204</v>
      </c>
      <c r="W24" s="321" t="s">
        <v>204</v>
      </c>
      <c r="AC24" s="321"/>
      <c r="AU24" s="117">
        <v>1</v>
      </c>
      <c r="AV24" s="129">
        <f t="shared" si="1"/>
        <v>1</v>
      </c>
      <c r="AW24" s="129" t="b">
        <f t="shared" si="2"/>
        <v>1</v>
      </c>
      <c r="AX24" s="271">
        <v>1.27</v>
      </c>
      <c r="BD24" s="105">
        <f t="shared" si="19"/>
        <v>174.56887999999998</v>
      </c>
      <c r="BE24" s="129"/>
      <c r="BF24" s="129"/>
      <c r="BG24" s="129"/>
      <c r="BH24" s="266"/>
      <c r="BI24" s="129"/>
      <c r="BJ24" s="129" t="str">
        <f t="shared" si="3"/>
        <v>both</v>
      </c>
      <c r="BK24" s="129" t="str">
        <f t="shared" si="4"/>
        <v>NA</v>
      </c>
      <c r="BL24" s="129" t="str">
        <f t="shared" si="5"/>
        <v>NA</v>
      </c>
      <c r="BM24" s="129" t="str">
        <f t="shared" si="6"/>
        <v>NA</v>
      </c>
      <c r="BN24" s="129" t="str">
        <f t="shared" si="7"/>
        <v>NA</v>
      </c>
      <c r="BO24" s="129" t="str">
        <f t="shared" si="8"/>
        <v>NA</v>
      </c>
      <c r="BP24" s="129">
        <f t="shared" si="18"/>
        <v>221.13839278418394</v>
      </c>
      <c r="BQ24" s="129" t="str">
        <f>IF(AW24=TRUE,"ok","")</f>
        <v>ok</v>
      </c>
      <c r="BS24" s="276">
        <v>0</v>
      </c>
      <c r="BT24" s="265">
        <v>0</v>
      </c>
      <c r="BU24" s="265">
        <v>0</v>
      </c>
      <c r="BV24" s="265">
        <v>0</v>
      </c>
      <c r="BW24" s="265"/>
      <c r="BX24" s="265"/>
      <c r="BZ24" s="129" t="s">
        <v>58</v>
      </c>
      <c r="CA24" s="129" t="s">
        <v>58</v>
      </c>
      <c r="CB24" s="258" t="str">
        <f t="shared" si="10"/>
        <v/>
      </c>
      <c r="CC24" s="258" t="str">
        <f t="shared" si="11"/>
        <v/>
      </c>
      <c r="CD24" s="258" t="str">
        <f t="shared" si="12"/>
        <v/>
      </c>
      <c r="CE24" s="258" t="str">
        <f t="shared" si="13"/>
        <v/>
      </c>
      <c r="CF24" s="258" t="str">
        <f t="shared" si="14"/>
        <v/>
      </c>
      <c r="CG24" s="258" t="str">
        <f t="shared" si="15"/>
        <v/>
      </c>
      <c r="CH24" s="258" t="str">
        <f t="shared" si="16"/>
        <v/>
      </c>
      <c r="CI24" s="258" t="s">
        <v>58</v>
      </c>
      <c r="CJ24" s="129" t="s">
        <v>58</v>
      </c>
      <c r="CK24" s="258" t="s">
        <v>58</v>
      </c>
      <c r="CL24" s="258"/>
      <c r="CM24" s="278">
        <v>42858</v>
      </c>
      <c r="CN24" s="262" t="s">
        <v>298</v>
      </c>
      <c r="CO24" s="275" t="s">
        <v>182</v>
      </c>
    </row>
    <row r="25" spans="1:93" ht="15" hidden="1" x14ac:dyDescent="0.25">
      <c r="A25" s="260">
        <v>24</v>
      </c>
      <c r="B25" s="272" t="s">
        <v>181</v>
      </c>
      <c r="C25" s="129">
        <v>1</v>
      </c>
      <c r="D25" s="87">
        <f t="shared" si="0"/>
        <v>1</v>
      </c>
      <c r="E25" s="271" t="s">
        <v>181</v>
      </c>
      <c r="F25">
        <v>1</v>
      </c>
      <c r="G25" s="268">
        <v>42870</v>
      </c>
      <c r="H25">
        <v>15</v>
      </c>
      <c r="I25" s="249">
        <v>0</v>
      </c>
      <c r="M25" s="268">
        <v>42869</v>
      </c>
      <c r="N25">
        <v>10</v>
      </c>
      <c r="O25" s="249">
        <v>0</v>
      </c>
      <c r="S25" s="268">
        <v>42872</v>
      </c>
      <c r="T25">
        <v>8</v>
      </c>
      <c r="U25" s="249">
        <v>0</v>
      </c>
      <c r="Y25" s="268">
        <v>42876</v>
      </c>
      <c r="Z25" s="276">
        <v>10</v>
      </c>
      <c r="AA25" s="249">
        <v>0</v>
      </c>
      <c r="AU25" s="117">
        <v>1</v>
      </c>
      <c r="AV25" s="129">
        <f t="shared" si="1"/>
        <v>1</v>
      </c>
      <c r="AW25" s="129" t="b">
        <f t="shared" si="2"/>
        <v>1</v>
      </c>
      <c r="AX25" s="279">
        <v>2.46</v>
      </c>
      <c r="BD25" s="105">
        <f t="shared" si="19"/>
        <v>254.94623999999999</v>
      </c>
      <c r="BE25" s="129"/>
      <c r="BF25" s="129"/>
      <c r="BG25" s="129"/>
      <c r="BH25" s="266"/>
      <c r="BI25" s="129"/>
      <c r="BJ25" s="129" t="str">
        <f t="shared" si="3"/>
        <v>both</v>
      </c>
      <c r="BK25" s="129" t="str">
        <f t="shared" si="4"/>
        <v>NA</v>
      </c>
      <c r="BL25" s="129" t="str">
        <f t="shared" si="5"/>
        <v>NA</v>
      </c>
      <c r="BM25" s="129" t="str">
        <f t="shared" si="6"/>
        <v>NA</v>
      </c>
      <c r="BN25" s="129" t="str">
        <f t="shared" si="7"/>
        <v>NA</v>
      </c>
      <c r="BO25" s="129" t="str">
        <f t="shared" si="8"/>
        <v>NA</v>
      </c>
      <c r="BP25" s="129">
        <f t="shared" si="18"/>
        <v>1211.7379422934223</v>
      </c>
      <c r="BQ25" s="129" t="str">
        <f>IF(AW25=TRUE,"ok","")</f>
        <v>ok</v>
      </c>
      <c r="BS25" s="276">
        <v>0</v>
      </c>
      <c r="BT25" s="265">
        <v>0</v>
      </c>
      <c r="BU25" s="265">
        <v>0</v>
      </c>
      <c r="BV25" s="265">
        <v>0</v>
      </c>
      <c r="BW25" s="265"/>
      <c r="BX25" s="265"/>
      <c r="BY25" s="259">
        <v>21</v>
      </c>
      <c r="BZ25" s="263">
        <v>42876</v>
      </c>
      <c r="CA25" s="263" t="s">
        <v>47</v>
      </c>
      <c r="CB25" s="258">
        <f t="shared" si="10"/>
        <v>15</v>
      </c>
      <c r="CC25" s="258">
        <f t="shared" si="11"/>
        <v>10</v>
      </c>
      <c r="CD25" s="258">
        <f t="shared" si="12"/>
        <v>8</v>
      </c>
      <c r="CE25" s="258">
        <f t="shared" si="13"/>
        <v>10</v>
      </c>
      <c r="CF25" s="258" t="str">
        <f t="shared" si="14"/>
        <v/>
      </c>
      <c r="CG25" s="258" t="str">
        <f t="shared" si="15"/>
        <v/>
      </c>
      <c r="CH25" s="258" t="str">
        <f t="shared" si="16"/>
        <v/>
      </c>
      <c r="CI25" s="258">
        <v>10</v>
      </c>
      <c r="CJ25" s="263" t="s">
        <v>47</v>
      </c>
      <c r="CK25" s="258">
        <v>1</v>
      </c>
      <c r="CL25" s="258"/>
      <c r="CM25" s="278">
        <v>42875</v>
      </c>
      <c r="CO25" s="274" t="s">
        <v>182</v>
      </c>
    </row>
    <row r="26" spans="1:93" ht="15" hidden="1" x14ac:dyDescent="0.25">
      <c r="A26" s="260">
        <v>25</v>
      </c>
      <c r="B26" s="272" t="s">
        <v>199</v>
      </c>
      <c r="C26" s="129">
        <v>0</v>
      </c>
      <c r="D26" s="87">
        <f t="shared" si="0"/>
        <v>0</v>
      </c>
      <c r="E26" s="271" t="s">
        <v>90</v>
      </c>
      <c r="Q26" s="279" t="s">
        <v>199</v>
      </c>
      <c r="W26" s="321" t="s">
        <v>204</v>
      </c>
      <c r="AU26" s="117">
        <v>1</v>
      </c>
      <c r="AV26" s="129">
        <f t="shared" si="1"/>
        <v>0</v>
      </c>
      <c r="AW26" s="129" t="b">
        <f t="shared" si="2"/>
        <v>0</v>
      </c>
      <c r="AX26" s="279">
        <v>1.41</v>
      </c>
      <c r="BD26" s="129">
        <v>190</v>
      </c>
      <c r="BE26" s="129"/>
      <c r="BF26" s="129"/>
      <c r="BG26" s="129"/>
      <c r="BH26" s="266"/>
      <c r="BI26" s="129"/>
      <c r="BJ26" s="129" t="str">
        <f t="shared" si="3"/>
        <v>both</v>
      </c>
      <c r="BK26" s="129" t="str">
        <f t="shared" si="4"/>
        <v>NA</v>
      </c>
      <c r="BL26" s="129" t="str">
        <f t="shared" si="5"/>
        <v>NA</v>
      </c>
      <c r="BM26" s="129" t="str">
        <f t="shared" si="6"/>
        <v>NA</v>
      </c>
      <c r="BN26" s="129" t="str">
        <f t="shared" si="7"/>
        <v>NA</v>
      </c>
      <c r="BO26" s="129" t="str">
        <f t="shared" si="8"/>
        <v>NA</v>
      </c>
      <c r="BP26" s="129">
        <f t="shared" si="18"/>
        <v>296.6755168435887</v>
      </c>
      <c r="BQ26" s="129" t="s">
        <v>47</v>
      </c>
      <c r="BS26" s="276">
        <v>0</v>
      </c>
      <c r="BT26" s="265">
        <v>0</v>
      </c>
      <c r="BU26" s="265">
        <v>0</v>
      </c>
      <c r="BV26" s="265">
        <v>0</v>
      </c>
      <c r="BW26" s="265"/>
      <c r="BX26" s="265"/>
      <c r="BZ26" s="129" t="s">
        <v>58</v>
      </c>
      <c r="CA26" s="129" t="s">
        <v>58</v>
      </c>
      <c r="CB26" s="258" t="str">
        <f t="shared" si="10"/>
        <v/>
      </c>
      <c r="CC26" s="258" t="str">
        <f t="shared" si="11"/>
        <v/>
      </c>
      <c r="CD26" s="258" t="str">
        <f t="shared" si="12"/>
        <v/>
      </c>
      <c r="CE26" s="258" t="str">
        <f t="shared" si="13"/>
        <v/>
      </c>
      <c r="CF26" s="258" t="str">
        <f t="shared" si="14"/>
        <v/>
      </c>
      <c r="CG26" s="258" t="str">
        <f t="shared" si="15"/>
        <v/>
      </c>
      <c r="CH26" s="258" t="str">
        <f t="shared" si="16"/>
        <v/>
      </c>
      <c r="CI26" s="258" t="s">
        <v>58</v>
      </c>
      <c r="CJ26" s="129" t="s">
        <v>58</v>
      </c>
      <c r="CK26" s="258" t="s">
        <v>58</v>
      </c>
      <c r="CL26" s="258"/>
    </row>
    <row r="27" spans="1:93" ht="15" hidden="1" x14ac:dyDescent="0.25">
      <c r="A27" s="260">
        <v>26</v>
      </c>
      <c r="B27" s="272" t="s">
        <v>181</v>
      </c>
      <c r="C27" s="129">
        <v>1</v>
      </c>
      <c r="D27" s="87">
        <f t="shared" si="0"/>
        <v>1</v>
      </c>
      <c r="E27" s="267" t="s">
        <v>181</v>
      </c>
      <c r="F27">
        <v>1</v>
      </c>
      <c r="G27" s="268">
        <v>42870</v>
      </c>
      <c r="H27">
        <v>18</v>
      </c>
      <c r="I27" s="249">
        <v>0</v>
      </c>
      <c r="M27" s="268">
        <v>42868</v>
      </c>
      <c r="N27">
        <v>12</v>
      </c>
      <c r="O27" s="249">
        <v>0</v>
      </c>
      <c r="S27" s="268">
        <v>42871</v>
      </c>
      <c r="T27">
        <v>12</v>
      </c>
      <c r="U27" s="249">
        <v>0</v>
      </c>
      <c r="Y27" s="268">
        <v>42872</v>
      </c>
      <c r="Z27">
        <v>17</v>
      </c>
      <c r="AA27" s="249">
        <v>0</v>
      </c>
      <c r="AU27" s="117">
        <v>1</v>
      </c>
      <c r="AV27" s="129">
        <f t="shared" si="1"/>
        <v>1</v>
      </c>
      <c r="AW27" s="129" t="b">
        <f t="shared" si="2"/>
        <v>1</v>
      </c>
      <c r="AX27" s="271">
        <v>2.75</v>
      </c>
      <c r="BD27" s="105">
        <f>67.544*AX27+88.788</f>
        <v>274.53399999999999</v>
      </c>
      <c r="BE27" s="129"/>
      <c r="BF27" s="129"/>
      <c r="BG27" s="129"/>
      <c r="BH27" s="266"/>
      <c r="BI27" s="129"/>
      <c r="BJ27" s="129" t="str">
        <f t="shared" si="3"/>
        <v>both</v>
      </c>
      <c r="BK27" s="129" t="str">
        <f t="shared" si="4"/>
        <v>NA</v>
      </c>
      <c r="BL27" s="129" t="str">
        <f t="shared" si="5"/>
        <v>NA</v>
      </c>
      <c r="BM27" s="129" t="str">
        <f t="shared" si="6"/>
        <v>NA</v>
      </c>
      <c r="BN27" s="129" t="str">
        <f t="shared" si="7"/>
        <v>NA</v>
      </c>
      <c r="BO27" s="129" t="str">
        <f t="shared" si="8"/>
        <v>NA</v>
      </c>
      <c r="BP27" s="129">
        <f t="shared" si="18"/>
        <v>1630.6149016380475</v>
      </c>
      <c r="BQ27" s="129" t="str">
        <f>IF(AW27=TRUE,"ok","")</f>
        <v>ok</v>
      </c>
      <c r="BS27" s="276">
        <v>0</v>
      </c>
      <c r="BT27" s="265">
        <v>0</v>
      </c>
      <c r="BU27" s="265">
        <v>0</v>
      </c>
      <c r="BV27" s="265">
        <v>0</v>
      </c>
      <c r="BW27" s="265"/>
      <c r="BX27" s="265"/>
      <c r="BY27" s="259">
        <v>17</v>
      </c>
      <c r="BZ27" s="263">
        <v>42872</v>
      </c>
      <c r="CA27" s="263" t="s">
        <v>47</v>
      </c>
      <c r="CB27" s="258">
        <f t="shared" si="10"/>
        <v>18</v>
      </c>
      <c r="CC27" s="258">
        <f t="shared" si="11"/>
        <v>12</v>
      </c>
      <c r="CD27" s="258">
        <f t="shared" si="12"/>
        <v>12</v>
      </c>
      <c r="CE27" s="258">
        <f t="shared" si="13"/>
        <v>17</v>
      </c>
      <c r="CF27" s="258" t="str">
        <f t="shared" si="14"/>
        <v/>
      </c>
      <c r="CG27" s="258" t="str">
        <f t="shared" si="15"/>
        <v/>
      </c>
      <c r="CH27" s="258" t="str">
        <f t="shared" si="16"/>
        <v/>
      </c>
      <c r="CI27" s="258">
        <v>17</v>
      </c>
      <c r="CJ27" s="263" t="s">
        <v>47</v>
      </c>
      <c r="CK27" s="258">
        <v>1</v>
      </c>
      <c r="CL27" s="258"/>
      <c r="CM27" s="278">
        <v>42875</v>
      </c>
      <c r="CO27" s="275" t="s">
        <v>182</v>
      </c>
    </row>
    <row r="28" spans="1:93" ht="15" hidden="1" x14ac:dyDescent="0.25">
      <c r="A28" s="260">
        <v>27</v>
      </c>
      <c r="B28" s="272" t="s">
        <v>185</v>
      </c>
      <c r="C28" s="129">
        <v>0</v>
      </c>
      <c r="D28" s="87">
        <f t="shared" si="0"/>
        <v>0</v>
      </c>
      <c r="E28" s="267" t="s">
        <v>185</v>
      </c>
      <c r="F28" s="270" t="s">
        <v>297</v>
      </c>
      <c r="Q28" s="301" t="s">
        <v>204</v>
      </c>
      <c r="W28" s="301" t="s">
        <v>204</v>
      </c>
      <c r="AC28" s="301"/>
      <c r="AV28" s="129">
        <f t="shared" si="1"/>
        <v>0</v>
      </c>
      <c r="AW28" s="129" t="b">
        <f t="shared" si="2"/>
        <v>1</v>
      </c>
      <c r="BD28" s="129"/>
      <c r="BE28" s="129"/>
      <c r="BF28" s="129"/>
      <c r="BG28" s="129"/>
      <c r="BH28" s="266"/>
      <c r="BI28" s="129"/>
      <c r="BJ28" s="129" t="str">
        <f t="shared" si="3"/>
        <v>NA</v>
      </c>
      <c r="BK28" s="129" t="str">
        <f t="shared" si="4"/>
        <v>NA</v>
      </c>
      <c r="BL28" s="129" t="str">
        <f t="shared" si="5"/>
        <v>NA</v>
      </c>
      <c r="BM28" s="129" t="str">
        <f t="shared" si="6"/>
        <v>NA</v>
      </c>
      <c r="BN28" s="129" t="str">
        <f t="shared" si="7"/>
        <v>NA</v>
      </c>
      <c r="BO28" s="129" t="str">
        <f t="shared" si="8"/>
        <v>NA</v>
      </c>
      <c r="BP28" s="129" t="s">
        <v>58</v>
      </c>
      <c r="BQ28" s="129" t="s">
        <v>58</v>
      </c>
      <c r="BT28" s="265">
        <v>0</v>
      </c>
      <c r="BU28" s="265">
        <v>0</v>
      </c>
      <c r="BV28" s="265">
        <v>0</v>
      </c>
      <c r="BW28" s="265"/>
      <c r="BZ28" s="129" t="s">
        <v>58</v>
      </c>
      <c r="CA28" s="129" t="s">
        <v>58</v>
      </c>
      <c r="CB28" s="258" t="str">
        <f t="shared" si="10"/>
        <v/>
      </c>
      <c r="CC28" s="258" t="str">
        <f t="shared" si="11"/>
        <v/>
      </c>
      <c r="CD28" s="258" t="str">
        <f t="shared" si="12"/>
        <v/>
      </c>
      <c r="CE28" s="258" t="str">
        <f t="shared" si="13"/>
        <v/>
      </c>
      <c r="CF28" s="258" t="str">
        <f t="shared" si="14"/>
        <v/>
      </c>
      <c r="CG28" s="258" t="str">
        <f t="shared" si="15"/>
        <v/>
      </c>
      <c r="CH28" s="258" t="str">
        <f t="shared" si="16"/>
        <v/>
      </c>
      <c r="CI28" s="258" t="s">
        <v>58</v>
      </c>
      <c r="CJ28" s="129" t="s">
        <v>58</v>
      </c>
      <c r="CK28" s="258" t="s">
        <v>58</v>
      </c>
      <c r="CL28" s="258"/>
    </row>
    <row r="29" spans="1:93" ht="15" hidden="1" x14ac:dyDescent="0.25">
      <c r="A29" s="260">
        <v>29</v>
      </c>
      <c r="B29" s="272" t="s">
        <v>181</v>
      </c>
      <c r="C29" s="129">
        <v>1</v>
      </c>
      <c r="D29" s="87">
        <f t="shared" si="0"/>
        <v>1</v>
      </c>
      <c r="E29" s="271" t="s">
        <v>181</v>
      </c>
      <c r="F29">
        <v>1</v>
      </c>
      <c r="G29" s="268">
        <v>42870</v>
      </c>
      <c r="H29">
        <v>12</v>
      </c>
      <c r="I29" s="249">
        <v>0</v>
      </c>
      <c r="M29" s="268">
        <v>42869</v>
      </c>
      <c r="N29">
        <v>10</v>
      </c>
      <c r="O29" s="249">
        <v>0</v>
      </c>
      <c r="S29" s="268">
        <v>42873</v>
      </c>
      <c r="T29">
        <v>10</v>
      </c>
      <c r="U29" s="249">
        <v>0</v>
      </c>
      <c r="Y29" s="268">
        <v>42874</v>
      </c>
      <c r="Z29" s="276">
        <v>12</v>
      </c>
      <c r="AA29" s="249">
        <v>0</v>
      </c>
      <c r="AU29" s="117">
        <v>1</v>
      </c>
      <c r="AV29" s="129">
        <f t="shared" si="1"/>
        <v>1</v>
      </c>
      <c r="AW29" s="129" t="b">
        <f t="shared" si="2"/>
        <v>1</v>
      </c>
      <c r="AX29" s="279">
        <v>2.4300000000000002</v>
      </c>
      <c r="BD29" s="105">
        <f t="shared" ref="BD29:BD35" si="20">67.544*AX29+88.788</f>
        <v>252.91991999999999</v>
      </c>
      <c r="BE29" s="129"/>
      <c r="BF29" s="129"/>
      <c r="BG29" s="129"/>
      <c r="BH29" s="266"/>
      <c r="BI29" s="129"/>
      <c r="BJ29" s="129" t="str">
        <f t="shared" si="3"/>
        <v>both</v>
      </c>
      <c r="BK29" s="129" t="str">
        <f t="shared" si="4"/>
        <v>NA</v>
      </c>
      <c r="BL29" s="129" t="str">
        <f t="shared" si="5"/>
        <v>NA</v>
      </c>
      <c r="BM29" s="129" t="str">
        <f t="shared" si="6"/>
        <v>NA</v>
      </c>
      <c r="BN29" s="129" t="str">
        <f t="shared" si="7"/>
        <v>NA</v>
      </c>
      <c r="BO29" s="129" t="str">
        <f t="shared" si="8"/>
        <v>NA</v>
      </c>
      <c r="BP29" s="129">
        <f t="shared" ref="BP29:BP49" si="21">BD29*PI()*((AX29/2)^2)+BE29*PI()*((AY29/2)^2)+BF29*PI()*((AZ29/2)^2)+BG29*PI()*((BA29/2)^2)+BH29*PI()*((BB29/2)^2)+BI29*PI()*((BC29/2)^2)</f>
        <v>1172.9661097815222</v>
      </c>
      <c r="BQ29" s="129" t="str">
        <f>IF(AW29=TRUE,"ok","")</f>
        <v>ok</v>
      </c>
      <c r="BS29" s="276">
        <v>0</v>
      </c>
      <c r="BT29" s="265">
        <v>0</v>
      </c>
      <c r="BU29" s="265">
        <v>0</v>
      </c>
      <c r="BV29" s="265">
        <v>0</v>
      </c>
      <c r="BW29" s="265"/>
      <c r="BX29" s="265"/>
      <c r="BY29" s="259">
        <v>19</v>
      </c>
      <c r="BZ29" s="263">
        <v>42874</v>
      </c>
      <c r="CA29" s="263" t="s">
        <v>47</v>
      </c>
      <c r="CB29" s="258">
        <f t="shared" si="10"/>
        <v>12</v>
      </c>
      <c r="CC29" s="258">
        <f t="shared" si="11"/>
        <v>10</v>
      </c>
      <c r="CD29" s="258">
        <f t="shared" si="12"/>
        <v>10</v>
      </c>
      <c r="CE29" s="258">
        <f t="shared" si="13"/>
        <v>12</v>
      </c>
      <c r="CF29" s="258" t="str">
        <f t="shared" si="14"/>
        <v/>
      </c>
      <c r="CG29" s="258" t="str">
        <f t="shared" si="15"/>
        <v/>
      </c>
      <c r="CH29" s="258" t="str">
        <f t="shared" si="16"/>
        <v/>
      </c>
      <c r="CI29" s="258">
        <v>12</v>
      </c>
      <c r="CJ29" s="263" t="s">
        <v>47</v>
      </c>
      <c r="CK29" s="258">
        <v>1</v>
      </c>
      <c r="CL29" s="258"/>
      <c r="CM29" s="278">
        <v>42875</v>
      </c>
      <c r="CO29" s="274" t="s">
        <v>182</v>
      </c>
    </row>
    <row r="30" spans="1:93" ht="15" hidden="1" x14ac:dyDescent="0.25">
      <c r="A30" s="260">
        <v>30</v>
      </c>
      <c r="B30" s="272" t="s">
        <v>199</v>
      </c>
      <c r="C30" s="129">
        <v>0</v>
      </c>
      <c r="D30" s="87">
        <f t="shared" si="0"/>
        <v>0</v>
      </c>
      <c r="E30" s="271" t="s">
        <v>199</v>
      </c>
      <c r="K30" s="279" t="s">
        <v>199</v>
      </c>
      <c r="Q30" s="271" t="s">
        <v>191</v>
      </c>
      <c r="W30" s="321" t="s">
        <v>204</v>
      </c>
      <c r="AU30" s="117">
        <v>1</v>
      </c>
      <c r="AV30" s="129">
        <f t="shared" si="1"/>
        <v>0</v>
      </c>
      <c r="AW30" s="129" t="b">
        <f t="shared" si="2"/>
        <v>0</v>
      </c>
      <c r="AX30" s="279">
        <v>1.04</v>
      </c>
      <c r="BD30" s="105">
        <f t="shared" si="20"/>
        <v>159.03376</v>
      </c>
      <c r="BE30" s="129"/>
      <c r="BF30" s="129"/>
      <c r="BG30" s="129"/>
      <c r="BH30" s="266"/>
      <c r="BI30" s="129"/>
      <c r="BJ30" s="129" t="str">
        <f t="shared" si="3"/>
        <v>both</v>
      </c>
      <c r="BK30" s="129" t="str">
        <f t="shared" si="4"/>
        <v>NA</v>
      </c>
      <c r="BL30" s="129" t="str">
        <f t="shared" si="5"/>
        <v>NA</v>
      </c>
      <c r="BM30" s="129" t="str">
        <f t="shared" si="6"/>
        <v>NA</v>
      </c>
      <c r="BN30" s="129" t="str">
        <f t="shared" si="7"/>
        <v>NA</v>
      </c>
      <c r="BO30" s="129" t="str">
        <f t="shared" si="8"/>
        <v>NA</v>
      </c>
      <c r="BP30" s="129">
        <f t="shared" si="21"/>
        <v>135.09705658080134</v>
      </c>
      <c r="BQ30" s="129" t="s">
        <v>47</v>
      </c>
      <c r="BS30" s="276">
        <v>0</v>
      </c>
      <c r="BT30" s="265">
        <v>0</v>
      </c>
      <c r="BU30" s="265">
        <v>0</v>
      </c>
      <c r="BV30" s="265">
        <v>0</v>
      </c>
      <c r="BW30" s="265"/>
      <c r="BX30" s="265"/>
      <c r="BZ30" s="129" t="s">
        <v>58</v>
      </c>
      <c r="CA30" s="129" t="s">
        <v>58</v>
      </c>
      <c r="CB30" s="258" t="str">
        <f t="shared" si="10"/>
        <v/>
      </c>
      <c r="CC30" s="258" t="str">
        <f t="shared" si="11"/>
        <v/>
      </c>
      <c r="CD30" s="258" t="str">
        <f t="shared" si="12"/>
        <v/>
      </c>
      <c r="CE30" s="258" t="str">
        <f t="shared" si="13"/>
        <v/>
      </c>
      <c r="CF30" s="258" t="str">
        <f t="shared" si="14"/>
        <v/>
      </c>
      <c r="CG30" s="258" t="str">
        <f t="shared" si="15"/>
        <v/>
      </c>
      <c r="CH30" s="258" t="str">
        <f t="shared" si="16"/>
        <v/>
      </c>
      <c r="CI30" s="258" t="s">
        <v>58</v>
      </c>
      <c r="CJ30" s="129" t="s">
        <v>58</v>
      </c>
      <c r="CK30" s="258" t="s">
        <v>58</v>
      </c>
      <c r="CL30" s="258"/>
      <c r="CO30" s="274" t="s">
        <v>182</v>
      </c>
    </row>
    <row r="31" spans="1:93" ht="15" hidden="1" x14ac:dyDescent="0.25">
      <c r="A31" s="260">
        <v>31</v>
      </c>
      <c r="B31" s="272" t="s">
        <v>199</v>
      </c>
      <c r="C31" s="129">
        <v>0</v>
      </c>
      <c r="D31" s="87">
        <f t="shared" si="0"/>
        <v>0</v>
      </c>
      <c r="E31" s="271" t="s">
        <v>199</v>
      </c>
      <c r="F31">
        <v>2</v>
      </c>
      <c r="K31" s="267" t="s">
        <v>238</v>
      </c>
      <c r="L31">
        <v>2</v>
      </c>
      <c r="Q31" s="271" t="s">
        <v>191</v>
      </c>
      <c r="R31">
        <v>2</v>
      </c>
      <c r="W31" s="271" t="s">
        <v>191</v>
      </c>
      <c r="AU31" s="117">
        <v>2</v>
      </c>
      <c r="AV31" s="129">
        <f t="shared" si="1"/>
        <v>2</v>
      </c>
      <c r="AW31" s="129" t="b">
        <f t="shared" si="2"/>
        <v>1</v>
      </c>
      <c r="AX31" s="279">
        <v>1.92</v>
      </c>
      <c r="AY31" s="267">
        <v>1.32</v>
      </c>
      <c r="BD31" s="105">
        <f t="shared" si="20"/>
        <v>218.47247999999996</v>
      </c>
      <c r="BE31" s="105">
        <f>67.544*AY31+88.788</f>
        <v>177.94607999999999</v>
      </c>
      <c r="BF31" s="129"/>
      <c r="BG31" s="129"/>
      <c r="BH31" s="266"/>
      <c r="BI31" s="129"/>
      <c r="BJ31" s="129" t="str">
        <f t="shared" si="3"/>
        <v>both</v>
      </c>
      <c r="BK31" s="129" t="str">
        <f t="shared" si="4"/>
        <v>both</v>
      </c>
      <c r="BL31" s="129" t="str">
        <f t="shared" si="5"/>
        <v>NA</v>
      </c>
      <c r="BM31" s="129" t="str">
        <f t="shared" si="6"/>
        <v>NA</v>
      </c>
      <c r="BN31" s="129" t="str">
        <f t="shared" si="7"/>
        <v>NA</v>
      </c>
      <c r="BO31" s="129" t="str">
        <f t="shared" si="8"/>
        <v>NA</v>
      </c>
      <c r="BP31" s="129">
        <f t="shared" si="21"/>
        <v>876.05683052831387</v>
      </c>
      <c r="BQ31" s="129" t="str">
        <f>IF(AW31=TRUE,"ok","")</f>
        <v>ok</v>
      </c>
      <c r="BS31" s="276">
        <v>0</v>
      </c>
      <c r="BT31" s="265">
        <v>0</v>
      </c>
      <c r="BU31" s="265">
        <v>0</v>
      </c>
      <c r="BV31" s="265">
        <v>0</v>
      </c>
      <c r="BW31" s="265"/>
      <c r="BX31" s="265"/>
      <c r="BZ31" s="129" t="s">
        <v>58</v>
      </c>
      <c r="CA31" s="129" t="s">
        <v>58</v>
      </c>
      <c r="CB31" s="258" t="str">
        <f t="shared" si="10"/>
        <v/>
      </c>
      <c r="CC31" s="258" t="str">
        <f t="shared" si="11"/>
        <v/>
      </c>
      <c r="CD31" s="258" t="str">
        <f t="shared" si="12"/>
        <v/>
      </c>
      <c r="CE31" s="258" t="str">
        <f t="shared" si="13"/>
        <v/>
      </c>
      <c r="CF31" s="258" t="str">
        <f t="shared" si="14"/>
        <v/>
      </c>
      <c r="CG31" s="258" t="str">
        <f t="shared" si="15"/>
        <v/>
      </c>
      <c r="CH31" s="258" t="str">
        <f t="shared" si="16"/>
        <v/>
      </c>
      <c r="CI31" s="258" t="s">
        <v>58</v>
      </c>
      <c r="CJ31" s="129" t="s">
        <v>58</v>
      </c>
      <c r="CK31" s="258" t="s">
        <v>58</v>
      </c>
      <c r="CL31" s="258"/>
      <c r="CO31" s="274" t="s">
        <v>182</v>
      </c>
    </row>
    <row r="32" spans="1:93" ht="15" hidden="1" x14ac:dyDescent="0.25">
      <c r="A32" s="260">
        <v>33</v>
      </c>
      <c r="B32" s="272" t="s">
        <v>181</v>
      </c>
      <c r="C32" s="129">
        <v>1</v>
      </c>
      <c r="D32" s="87">
        <f t="shared" si="0"/>
        <v>1</v>
      </c>
      <c r="E32" s="271" t="s">
        <v>181</v>
      </c>
      <c r="F32">
        <v>2</v>
      </c>
      <c r="G32" s="268">
        <v>42872</v>
      </c>
      <c r="H32">
        <v>25</v>
      </c>
      <c r="I32" s="249">
        <v>0</v>
      </c>
      <c r="M32" s="268">
        <v>42872</v>
      </c>
      <c r="N32">
        <v>18</v>
      </c>
      <c r="O32" s="249">
        <v>0</v>
      </c>
      <c r="S32" s="268">
        <v>42875</v>
      </c>
      <c r="T32">
        <v>18</v>
      </c>
      <c r="U32" s="249">
        <v>0</v>
      </c>
      <c r="Y32" s="268">
        <v>42877</v>
      </c>
      <c r="Z32" s="276">
        <v>14</v>
      </c>
      <c r="AA32" s="188">
        <v>0</v>
      </c>
      <c r="AU32" s="117">
        <v>2</v>
      </c>
      <c r="AV32" s="129">
        <f t="shared" si="1"/>
        <v>2</v>
      </c>
      <c r="AW32" s="129" t="b">
        <f t="shared" si="2"/>
        <v>1</v>
      </c>
      <c r="AX32" s="279">
        <v>2.36</v>
      </c>
      <c r="AY32" s="267">
        <v>2.14</v>
      </c>
      <c r="BD32" s="105">
        <f t="shared" si="20"/>
        <v>248.19183999999996</v>
      </c>
      <c r="BE32" s="105">
        <f>67.544*AY32+88.788</f>
        <v>233.33215999999999</v>
      </c>
      <c r="BF32" s="129"/>
      <c r="BG32" s="129"/>
      <c r="BH32" s="266"/>
      <c r="BI32" s="129"/>
      <c r="BJ32" s="129" t="str">
        <f t="shared" si="3"/>
        <v>both</v>
      </c>
      <c r="BK32" s="129" t="str">
        <f t="shared" si="4"/>
        <v>both</v>
      </c>
      <c r="BL32" s="129" t="str">
        <f t="shared" si="5"/>
        <v>NA</v>
      </c>
      <c r="BM32" s="129" t="str">
        <f t="shared" si="6"/>
        <v>NA</v>
      </c>
      <c r="BN32" s="129" t="str">
        <f t="shared" si="7"/>
        <v>NA</v>
      </c>
      <c r="BO32" s="129" t="str">
        <f t="shared" si="8"/>
        <v>NA</v>
      </c>
      <c r="BP32" s="129">
        <f t="shared" si="21"/>
        <v>1924.9301846886892</v>
      </c>
      <c r="BQ32" s="129" t="str">
        <f>IF(AW32=TRUE,"ok","")</f>
        <v>ok</v>
      </c>
      <c r="BS32" s="276">
        <v>0</v>
      </c>
      <c r="BT32" s="265">
        <v>0</v>
      </c>
      <c r="BU32" s="265">
        <v>0</v>
      </c>
      <c r="BV32" s="265">
        <v>0</v>
      </c>
      <c r="BW32" s="265"/>
      <c r="BX32" s="265"/>
      <c r="BY32" s="259">
        <v>22</v>
      </c>
      <c r="BZ32" s="263">
        <v>42877</v>
      </c>
      <c r="CA32" s="263" t="s">
        <v>47</v>
      </c>
      <c r="CB32" s="258">
        <f t="shared" si="10"/>
        <v>25</v>
      </c>
      <c r="CC32" s="258">
        <f t="shared" si="11"/>
        <v>18</v>
      </c>
      <c r="CD32" s="258">
        <f t="shared" si="12"/>
        <v>18</v>
      </c>
      <c r="CE32" s="258">
        <f t="shared" si="13"/>
        <v>14</v>
      </c>
      <c r="CF32" s="258" t="str">
        <f t="shared" si="14"/>
        <v/>
      </c>
      <c r="CG32" s="258" t="str">
        <f t="shared" si="15"/>
        <v/>
      </c>
      <c r="CH32" s="258" t="str">
        <f t="shared" si="16"/>
        <v/>
      </c>
      <c r="CI32" s="258">
        <v>14</v>
      </c>
      <c r="CJ32" s="263" t="s">
        <v>47</v>
      </c>
      <c r="CK32" s="258">
        <v>1</v>
      </c>
      <c r="CL32" s="258"/>
      <c r="CM32" s="278">
        <v>42875</v>
      </c>
      <c r="CO32" s="274" t="s">
        <v>182</v>
      </c>
    </row>
    <row r="33" spans="1:93" ht="15" hidden="1" x14ac:dyDescent="0.25">
      <c r="A33" s="260">
        <v>34</v>
      </c>
      <c r="B33" s="272" t="s">
        <v>199</v>
      </c>
      <c r="C33" s="129">
        <v>0</v>
      </c>
      <c r="D33" s="87">
        <f t="shared" si="0"/>
        <v>0</v>
      </c>
      <c r="E33" s="271" t="s">
        <v>90</v>
      </c>
      <c r="K33" s="267" t="s">
        <v>199</v>
      </c>
      <c r="Q33" s="279" t="s">
        <v>191</v>
      </c>
      <c r="W33" s="271" t="s">
        <v>199</v>
      </c>
      <c r="AA33" s="188"/>
      <c r="AU33" s="117">
        <v>1</v>
      </c>
      <c r="AV33" s="129">
        <f t="shared" si="1"/>
        <v>0</v>
      </c>
      <c r="AW33" s="129" t="b">
        <f t="shared" si="2"/>
        <v>0</v>
      </c>
      <c r="AX33" s="279">
        <v>1.51</v>
      </c>
      <c r="BD33" s="105">
        <f t="shared" si="20"/>
        <v>190.77943999999999</v>
      </c>
      <c r="BE33" s="129"/>
      <c r="BF33" s="129"/>
      <c r="BG33" s="129"/>
      <c r="BH33" s="266"/>
      <c r="BI33" s="129"/>
      <c r="BJ33" s="129" t="str">
        <f t="shared" si="3"/>
        <v>both</v>
      </c>
      <c r="BK33" s="129" t="str">
        <f t="shared" si="4"/>
        <v>NA</v>
      </c>
      <c r="BL33" s="129" t="str">
        <f t="shared" si="5"/>
        <v>NA</v>
      </c>
      <c r="BM33" s="129" t="str">
        <f t="shared" si="6"/>
        <v>NA</v>
      </c>
      <c r="BN33" s="129" t="str">
        <f t="shared" si="7"/>
        <v>NA</v>
      </c>
      <c r="BO33" s="129" t="str">
        <f t="shared" si="8"/>
        <v>NA</v>
      </c>
      <c r="BP33" s="129">
        <f t="shared" si="21"/>
        <v>341.64521746336459</v>
      </c>
      <c r="BQ33" s="129" t="s">
        <v>47</v>
      </c>
      <c r="BS33" s="276">
        <v>0</v>
      </c>
      <c r="BT33" s="265">
        <v>0</v>
      </c>
      <c r="BU33" s="265">
        <v>0</v>
      </c>
      <c r="BV33" s="265">
        <v>0</v>
      </c>
      <c r="BW33" s="265"/>
      <c r="BX33" s="265"/>
      <c r="BZ33" s="129" t="s">
        <v>58</v>
      </c>
      <c r="CA33" s="129" t="s">
        <v>58</v>
      </c>
      <c r="CB33" s="258" t="str">
        <f t="shared" si="10"/>
        <v/>
      </c>
      <c r="CC33" s="258" t="str">
        <f t="shared" si="11"/>
        <v/>
      </c>
      <c r="CD33" s="258" t="str">
        <f t="shared" si="12"/>
        <v/>
      </c>
      <c r="CE33" s="258" t="str">
        <f t="shared" si="13"/>
        <v/>
      </c>
      <c r="CF33" s="258" t="str">
        <f t="shared" si="14"/>
        <v/>
      </c>
      <c r="CG33" s="258" t="str">
        <f t="shared" si="15"/>
        <v/>
      </c>
      <c r="CH33" s="258" t="str">
        <f t="shared" si="16"/>
        <v/>
      </c>
      <c r="CI33" s="258" t="s">
        <v>58</v>
      </c>
      <c r="CJ33" s="129" t="s">
        <v>58</v>
      </c>
      <c r="CK33" s="258" t="s">
        <v>58</v>
      </c>
      <c r="CL33" s="258"/>
      <c r="CO33" s="274" t="s">
        <v>182</v>
      </c>
    </row>
    <row r="34" spans="1:93" s="161" customFormat="1" ht="15" hidden="1" x14ac:dyDescent="0.25">
      <c r="A34" s="289">
        <v>35</v>
      </c>
      <c r="B34" s="326" t="s">
        <v>181</v>
      </c>
      <c r="C34" s="285">
        <v>1</v>
      </c>
      <c r="D34" s="87">
        <f t="shared" si="0"/>
        <v>1</v>
      </c>
      <c r="E34" s="303" t="s">
        <v>190</v>
      </c>
      <c r="F34" s="161">
        <v>1</v>
      </c>
      <c r="I34" s="173"/>
      <c r="J34" s="289"/>
      <c r="O34" s="173"/>
      <c r="P34" s="289"/>
      <c r="U34" s="173"/>
      <c r="V34" s="289"/>
      <c r="AA34" s="173"/>
      <c r="AB34" s="289"/>
      <c r="AG34" s="173"/>
      <c r="AH34" s="289"/>
      <c r="AN34" s="289"/>
      <c r="AT34" s="289"/>
      <c r="AU34" s="243">
        <v>1</v>
      </c>
      <c r="AV34" s="129">
        <f t="shared" si="1"/>
        <v>1</v>
      </c>
      <c r="AW34" s="129" t="b">
        <f t="shared" si="2"/>
        <v>1</v>
      </c>
      <c r="AX34" s="303">
        <v>2.17</v>
      </c>
      <c r="BB34" s="90"/>
      <c r="BC34" s="260"/>
      <c r="BD34" s="105">
        <f t="shared" si="20"/>
        <v>235.35847999999999</v>
      </c>
      <c r="BE34" s="81"/>
      <c r="BF34" s="81"/>
      <c r="BG34" s="129"/>
      <c r="BH34" s="287"/>
      <c r="BI34" s="129"/>
      <c r="BJ34" s="129" t="str">
        <f t="shared" si="3"/>
        <v>both</v>
      </c>
      <c r="BK34" s="129" t="str">
        <f t="shared" si="4"/>
        <v>NA</v>
      </c>
      <c r="BL34" s="129" t="str">
        <f t="shared" si="5"/>
        <v>NA</v>
      </c>
      <c r="BM34" s="129" t="str">
        <f t="shared" si="6"/>
        <v>NA</v>
      </c>
      <c r="BN34" s="129" t="str">
        <f t="shared" si="7"/>
        <v>NA</v>
      </c>
      <c r="BO34" s="129" t="str">
        <f t="shared" si="8"/>
        <v>NA</v>
      </c>
      <c r="BP34" s="129">
        <f t="shared" si="21"/>
        <v>870.44072033006569</v>
      </c>
      <c r="BQ34" s="129" t="str">
        <f>IF(AW34=TRUE,"ok","")</f>
        <v>ok</v>
      </c>
      <c r="BR34" s="129"/>
      <c r="BS34" s="286">
        <v>0</v>
      </c>
      <c r="BT34" s="285">
        <v>0</v>
      </c>
      <c r="BU34" s="285">
        <v>0</v>
      </c>
      <c r="BV34" s="285">
        <v>0</v>
      </c>
      <c r="BW34" s="285"/>
      <c r="BX34" s="285"/>
      <c r="BY34" s="284"/>
      <c r="BZ34" s="129" t="s">
        <v>58</v>
      </c>
      <c r="CA34" s="129" t="s">
        <v>108</v>
      </c>
      <c r="CB34" s="258" t="str">
        <f t="shared" si="10"/>
        <v/>
      </c>
      <c r="CC34" s="258" t="str">
        <f t="shared" si="11"/>
        <v/>
      </c>
      <c r="CD34" s="258" t="str">
        <f t="shared" si="12"/>
        <v/>
      </c>
      <c r="CE34" s="258" t="str">
        <f t="shared" si="13"/>
        <v/>
      </c>
      <c r="CF34" s="258" t="str">
        <f t="shared" si="14"/>
        <v/>
      </c>
      <c r="CG34" s="258" t="str">
        <f t="shared" si="15"/>
        <v/>
      </c>
      <c r="CH34" s="258" t="str">
        <f t="shared" si="16"/>
        <v/>
      </c>
      <c r="CI34" s="258" t="s">
        <v>58</v>
      </c>
      <c r="CJ34" s="129" t="s">
        <v>108</v>
      </c>
      <c r="CK34" s="258">
        <v>1</v>
      </c>
      <c r="CL34" s="258"/>
      <c r="CM34" s="283">
        <v>42858</v>
      </c>
      <c r="CN34" s="302"/>
      <c r="CO34" s="281" t="s">
        <v>182</v>
      </c>
    </row>
    <row r="35" spans="1:93" ht="15" hidden="1" x14ac:dyDescent="0.25">
      <c r="A35" s="260">
        <v>36</v>
      </c>
      <c r="B35" s="272" t="s">
        <v>181</v>
      </c>
      <c r="C35" s="129">
        <v>1</v>
      </c>
      <c r="D35" s="87">
        <f t="shared" si="0"/>
        <v>1</v>
      </c>
      <c r="E35" s="271" t="s">
        <v>181</v>
      </c>
      <c r="F35">
        <v>4</v>
      </c>
      <c r="G35" s="268">
        <v>42870</v>
      </c>
      <c r="H35">
        <v>45</v>
      </c>
      <c r="I35" s="249">
        <v>0</v>
      </c>
      <c r="M35" s="268">
        <v>42866</v>
      </c>
      <c r="N35">
        <v>45</v>
      </c>
      <c r="O35" s="249">
        <v>0</v>
      </c>
      <c r="S35" s="268"/>
      <c r="W35"/>
      <c r="AC35"/>
      <c r="AU35" s="117">
        <v>4</v>
      </c>
      <c r="AV35" s="129">
        <f t="shared" si="1"/>
        <v>4</v>
      </c>
      <c r="AW35" s="129" t="b">
        <f t="shared" si="2"/>
        <v>1</v>
      </c>
      <c r="AX35" s="271">
        <v>1.87</v>
      </c>
      <c r="AY35" s="267">
        <v>1.82</v>
      </c>
      <c r="AZ35" s="267">
        <v>2.11</v>
      </c>
      <c r="BA35" s="267">
        <v>2.14</v>
      </c>
      <c r="BB35" s="267"/>
      <c r="BC35" s="309"/>
      <c r="BD35" s="105">
        <f t="shared" si="20"/>
        <v>215.09528</v>
      </c>
      <c r="BE35" s="105">
        <f>67.544*AY35+88.788</f>
        <v>211.71807999999999</v>
      </c>
      <c r="BF35" s="105">
        <f>67.544*AZ35+88.788</f>
        <v>231.30583999999999</v>
      </c>
      <c r="BG35" s="105">
        <f>67.544*BA35+88.788</f>
        <v>233.33215999999999</v>
      </c>
      <c r="BH35" s="266"/>
      <c r="BI35" s="129"/>
      <c r="BJ35" s="129" t="str">
        <f t="shared" si="3"/>
        <v>both</v>
      </c>
      <c r="BK35" s="129" t="str">
        <f t="shared" si="4"/>
        <v>both</v>
      </c>
      <c r="BL35" s="129" t="str">
        <f t="shared" si="5"/>
        <v>both</v>
      </c>
      <c r="BM35" s="129" t="str">
        <f t="shared" si="6"/>
        <v>both</v>
      </c>
      <c r="BN35" s="129" t="str">
        <f t="shared" si="7"/>
        <v>NA</v>
      </c>
      <c r="BO35" s="129" t="str">
        <f t="shared" si="8"/>
        <v>NA</v>
      </c>
      <c r="BP35" s="129">
        <f t="shared" si="21"/>
        <v>2789.5978865177249</v>
      </c>
      <c r="BQ35" s="129" t="str">
        <f>IF(AW35=TRUE,"ok","")</f>
        <v>ok</v>
      </c>
      <c r="BS35" s="276">
        <v>0</v>
      </c>
      <c r="BT35" s="265">
        <v>0</v>
      </c>
      <c r="BU35" s="265">
        <v>0</v>
      </c>
      <c r="BV35" s="265">
        <v>0</v>
      </c>
      <c r="BW35" s="265"/>
      <c r="BX35" s="265"/>
      <c r="BY35" s="264">
        <v>42870</v>
      </c>
      <c r="BZ35" s="263">
        <v>42870</v>
      </c>
      <c r="CA35" s="263" t="s">
        <v>47</v>
      </c>
      <c r="CB35" s="258">
        <f t="shared" si="10"/>
        <v>45</v>
      </c>
      <c r="CC35" s="258">
        <f t="shared" si="11"/>
        <v>45</v>
      </c>
      <c r="CD35" s="258" t="str">
        <f t="shared" si="12"/>
        <v/>
      </c>
      <c r="CE35" s="258" t="str">
        <f t="shared" si="13"/>
        <v/>
      </c>
      <c r="CF35" s="258" t="str">
        <f t="shared" si="14"/>
        <v/>
      </c>
      <c r="CG35" s="258" t="str">
        <f t="shared" si="15"/>
        <v/>
      </c>
      <c r="CH35" s="258" t="str">
        <f t="shared" si="16"/>
        <v/>
      </c>
      <c r="CI35" s="258">
        <v>45</v>
      </c>
      <c r="CJ35" s="263" t="s">
        <v>47</v>
      </c>
      <c r="CK35" s="258">
        <v>1</v>
      </c>
      <c r="CL35" s="258"/>
      <c r="CM35" s="278">
        <v>42867</v>
      </c>
      <c r="CN35" s="262" t="s">
        <v>296</v>
      </c>
      <c r="CO35" s="275" t="s">
        <v>182</v>
      </c>
    </row>
    <row r="36" spans="1:93" ht="15" hidden="1" x14ac:dyDescent="0.25">
      <c r="A36" s="260">
        <v>37</v>
      </c>
      <c r="B36" s="293" t="s">
        <v>181</v>
      </c>
      <c r="C36" s="265">
        <v>1</v>
      </c>
      <c r="D36" s="87">
        <f t="shared" ref="D36:D67" si="22">IF(C36=1,1,0)</f>
        <v>1</v>
      </c>
      <c r="E36" s="271" t="s">
        <v>90</v>
      </c>
      <c r="F36" s="270"/>
      <c r="Q36" s="267" t="s">
        <v>90</v>
      </c>
      <c r="R36" s="270"/>
      <c r="W36" s="270" t="s">
        <v>190</v>
      </c>
      <c r="Y36" s="268">
        <v>42877</v>
      </c>
      <c r="Z36">
        <v>4</v>
      </c>
      <c r="AA36" s="249">
        <v>0</v>
      </c>
      <c r="AC36"/>
      <c r="AE36" s="268">
        <v>42875</v>
      </c>
      <c r="AF36">
        <v>2</v>
      </c>
      <c r="AG36" s="249">
        <v>1</v>
      </c>
      <c r="AL36">
        <v>2</v>
      </c>
      <c r="AM36">
        <v>2</v>
      </c>
      <c r="AR36">
        <v>2</v>
      </c>
      <c r="AS36">
        <v>2</v>
      </c>
      <c r="AT36" s="260">
        <v>0</v>
      </c>
      <c r="AU36" s="117">
        <v>1</v>
      </c>
      <c r="AV36" s="129">
        <f t="shared" ref="AV36:AV67" si="23">MAX(F36,L36,R36,X36,AD36,AJ36,AP36)</f>
        <v>0</v>
      </c>
      <c r="AW36" s="129" t="b">
        <f t="shared" ref="AW36:AW67" si="24">AU36=AV36</f>
        <v>0</v>
      </c>
      <c r="AX36" s="271">
        <v>2.0099999999999998</v>
      </c>
      <c r="BD36" s="129">
        <v>240</v>
      </c>
      <c r="BE36" s="129"/>
      <c r="BF36" s="129"/>
      <c r="BG36" s="129"/>
      <c r="BH36" s="266"/>
      <c r="BI36" s="129"/>
      <c r="BJ36" s="129" t="str">
        <f t="shared" ref="BJ36:BJ67" si="25">IF(AND(ISBLANK(AX36),ISBLANK(BD36)),"NA",IF(ISBLANK(AX36),"h",IF(ISBLANK(BD36),"diam","both")))</f>
        <v>both</v>
      </c>
      <c r="BK36" s="129" t="str">
        <f t="shared" ref="BK36:BK67" si="26">IF(AND(ISBLANK(AY36),ISBLANK(BE36)),"NA",IF(ISBLANK(AY36),"h",IF(ISBLANK(BE36),"diam","both")))</f>
        <v>NA</v>
      </c>
      <c r="BL36" s="129" t="str">
        <f t="shared" ref="BL36:BL67" si="27">IF(AND(ISBLANK(AZ36),ISBLANK(BF36)),"NA",IF(ISBLANK(AZ36),"h",IF(ISBLANK(BF36),"diam","both")))</f>
        <v>NA</v>
      </c>
      <c r="BM36" s="129" t="str">
        <f t="shared" ref="BM36:BM67" si="28">IF(AND(ISBLANK(BA36),ISBLANK(BG36)),"NA",IF(ISBLANK(BA36),"h",IF(ISBLANK(BG36),"diam","both")))</f>
        <v>NA</v>
      </c>
      <c r="BN36" s="129" t="str">
        <f t="shared" ref="BN36:BN67" si="29">IF(AND(ISBLANK(BB36),ISBLANK(BH36)),"NA",IF(ISBLANK(BB36),"h",IF(ISBLANK(BH36),"diam","both")))</f>
        <v>NA</v>
      </c>
      <c r="BO36" s="129" t="str">
        <f t="shared" ref="BO36:BO67" si="30">IF(ISBLANK(BC36),"NA","diam")</f>
        <v>NA</v>
      </c>
      <c r="BP36" s="129">
        <f t="shared" si="21"/>
        <v>761.54090878608713</v>
      </c>
      <c r="BQ36" s="129" t="s">
        <v>47</v>
      </c>
      <c r="BS36" s="276">
        <v>0</v>
      </c>
      <c r="BT36" s="265">
        <v>0</v>
      </c>
      <c r="BU36" s="265">
        <v>0</v>
      </c>
      <c r="BV36" s="265">
        <v>0</v>
      </c>
      <c r="BW36" s="265"/>
      <c r="BX36" s="265"/>
      <c r="BY36" s="264">
        <v>42875</v>
      </c>
      <c r="BZ36" s="263">
        <v>42875</v>
      </c>
      <c r="CA36" s="263" t="s">
        <v>47</v>
      </c>
      <c r="CB36" s="258" t="str">
        <f t="shared" ref="CB36:CB67" si="31">IF(H36&gt;0,H36,"")</f>
        <v/>
      </c>
      <c r="CC36" s="258" t="str">
        <f t="shared" ref="CC36:CC67" si="32">IF(N36&gt;0,N36,"")</f>
        <v/>
      </c>
      <c r="CD36" s="258" t="str">
        <f t="shared" ref="CD36:CD67" si="33">IF(T36&gt;0,T36,"")</f>
        <v/>
      </c>
      <c r="CE36" s="258">
        <f t="shared" ref="CE36:CE67" si="34">IF(Z36&gt;0,Z36,"")</f>
        <v>4</v>
      </c>
      <c r="CF36" s="258">
        <f t="shared" ref="CF36:CF67" si="35">IF(AF36&gt;0,AF36,"")</f>
        <v>2</v>
      </c>
      <c r="CG36" s="258">
        <f t="shared" ref="CG36:CG67" si="36">IF(AL36&gt;0,AL36,"")</f>
        <v>2</v>
      </c>
      <c r="CH36" s="258">
        <f t="shared" ref="CH36:CH67" si="37">IF(AR36&gt;0,AR36,"")</f>
        <v>2</v>
      </c>
      <c r="CI36" s="258">
        <v>2</v>
      </c>
      <c r="CJ36" s="263" t="s">
        <v>47</v>
      </c>
      <c r="CK36" s="258">
        <v>0</v>
      </c>
      <c r="CL36" s="258"/>
    </row>
    <row r="37" spans="1:93" ht="15" hidden="1" x14ac:dyDescent="0.25">
      <c r="A37" s="260">
        <v>38</v>
      </c>
      <c r="B37" s="261" t="s">
        <v>181</v>
      </c>
      <c r="C37" s="129">
        <v>1</v>
      </c>
      <c r="D37" s="87">
        <f t="shared" si="22"/>
        <v>1</v>
      </c>
      <c r="E37" s="276" t="s">
        <v>181</v>
      </c>
      <c r="F37">
        <v>2</v>
      </c>
      <c r="G37" s="268">
        <v>42868</v>
      </c>
      <c r="H37" s="249">
        <v>32</v>
      </c>
      <c r="I37" s="249">
        <v>0</v>
      </c>
      <c r="M37" s="268">
        <v>42868</v>
      </c>
      <c r="N37" s="249">
        <v>25</v>
      </c>
      <c r="O37" s="249">
        <v>0</v>
      </c>
      <c r="S37" s="268">
        <v>42871</v>
      </c>
      <c r="T37" s="249">
        <v>25</v>
      </c>
      <c r="U37" s="249">
        <v>0</v>
      </c>
      <c r="Y37" s="268">
        <v>42872</v>
      </c>
      <c r="AU37" s="117">
        <v>2</v>
      </c>
      <c r="AV37" s="129">
        <f t="shared" si="23"/>
        <v>2</v>
      </c>
      <c r="AW37" s="129" t="b">
        <f t="shared" si="24"/>
        <v>1</v>
      </c>
      <c r="AX37" s="271">
        <v>2.16</v>
      </c>
      <c r="AY37" s="271">
        <v>2.1800000000000002</v>
      </c>
      <c r="BD37" s="105">
        <f>67.544*AX37+88.788</f>
        <v>234.68304000000001</v>
      </c>
      <c r="BE37" s="105">
        <f>67.544*AY37+88.788</f>
        <v>236.03392000000002</v>
      </c>
      <c r="BF37" s="129"/>
      <c r="BG37" s="129"/>
      <c r="BH37" s="266"/>
      <c r="BI37" s="129"/>
      <c r="BJ37" s="129" t="str">
        <f t="shared" si="25"/>
        <v>both</v>
      </c>
      <c r="BK37" s="129" t="str">
        <f t="shared" si="26"/>
        <v>both</v>
      </c>
      <c r="BL37" s="129" t="str">
        <f t="shared" si="27"/>
        <v>NA</v>
      </c>
      <c r="BM37" s="129" t="str">
        <f t="shared" si="28"/>
        <v>NA</v>
      </c>
      <c r="BN37" s="129" t="str">
        <f t="shared" si="29"/>
        <v>NA</v>
      </c>
      <c r="BO37" s="129" t="str">
        <f t="shared" si="30"/>
        <v>NA</v>
      </c>
      <c r="BP37" s="129">
        <f t="shared" si="21"/>
        <v>1740.9644571580384</v>
      </c>
      <c r="BQ37" s="129" t="str">
        <f>IF(AW37=TRUE,"ok","")</f>
        <v>ok</v>
      </c>
      <c r="BS37" s="276">
        <v>0</v>
      </c>
      <c r="BT37" s="265">
        <v>0</v>
      </c>
      <c r="BU37" s="265">
        <v>0</v>
      </c>
      <c r="BV37" s="265">
        <v>0</v>
      </c>
      <c r="BW37" s="265"/>
      <c r="BX37" s="265"/>
      <c r="BY37" s="259">
        <v>17</v>
      </c>
      <c r="BZ37" s="263">
        <v>42872</v>
      </c>
      <c r="CA37" s="263" t="s">
        <v>47</v>
      </c>
      <c r="CB37" s="258">
        <f t="shared" si="31"/>
        <v>32</v>
      </c>
      <c r="CC37" s="258">
        <f t="shared" si="32"/>
        <v>25</v>
      </c>
      <c r="CD37" s="258">
        <f t="shared" si="33"/>
        <v>25</v>
      </c>
      <c r="CE37" s="258" t="str">
        <f t="shared" si="34"/>
        <v/>
      </c>
      <c r="CF37" s="258" t="str">
        <f t="shared" si="35"/>
        <v/>
      </c>
      <c r="CG37" s="258" t="str">
        <f t="shared" si="36"/>
        <v/>
      </c>
      <c r="CH37" s="258" t="str">
        <f t="shared" si="37"/>
        <v/>
      </c>
      <c r="CI37" s="258">
        <v>25</v>
      </c>
      <c r="CJ37" s="263" t="s">
        <v>47</v>
      </c>
      <c r="CK37" s="258">
        <v>1</v>
      </c>
      <c r="CL37" s="258"/>
      <c r="CM37" s="278">
        <v>42875</v>
      </c>
      <c r="CO37" s="275" t="s">
        <v>182</v>
      </c>
    </row>
    <row r="38" spans="1:93" ht="15" hidden="1" x14ac:dyDescent="0.25">
      <c r="A38" s="260">
        <v>39</v>
      </c>
      <c r="B38" s="261" t="s">
        <v>199</v>
      </c>
      <c r="C38" s="129">
        <v>1</v>
      </c>
      <c r="D38" s="87">
        <f t="shared" si="22"/>
        <v>1</v>
      </c>
      <c r="E38" s="276" t="s">
        <v>199</v>
      </c>
      <c r="F38">
        <v>1</v>
      </c>
      <c r="G38" s="268">
        <v>42867</v>
      </c>
      <c r="H38" s="249">
        <v>8</v>
      </c>
      <c r="I38" s="249">
        <v>0</v>
      </c>
      <c r="M38" s="268">
        <v>42873</v>
      </c>
      <c r="N38" s="249">
        <v>5</v>
      </c>
      <c r="O38" s="249">
        <v>0</v>
      </c>
      <c r="S38" s="268">
        <v>42875</v>
      </c>
      <c r="T38" s="249">
        <v>5</v>
      </c>
      <c r="U38" s="249">
        <v>0</v>
      </c>
      <c r="Y38" s="268">
        <v>42875</v>
      </c>
      <c r="AU38" s="117">
        <v>1</v>
      </c>
      <c r="AV38" s="129">
        <f t="shared" si="23"/>
        <v>1</v>
      </c>
      <c r="AW38" s="129" t="b">
        <f t="shared" si="24"/>
        <v>1</v>
      </c>
      <c r="AX38" s="271">
        <v>1.61</v>
      </c>
      <c r="BD38" s="105">
        <f t="shared" ref="BD38:BD45" si="38">67.544*AX38+88.788</f>
        <v>197.53384</v>
      </c>
      <c r="BE38" s="129"/>
      <c r="BF38" s="129"/>
      <c r="BG38" s="129"/>
      <c r="BH38" s="266"/>
      <c r="BI38" s="129"/>
      <c r="BJ38" s="129" t="str">
        <f t="shared" si="25"/>
        <v>both</v>
      </c>
      <c r="BK38" s="129" t="str">
        <f t="shared" si="26"/>
        <v>NA</v>
      </c>
      <c r="BL38" s="129" t="str">
        <f t="shared" si="27"/>
        <v>NA</v>
      </c>
      <c r="BM38" s="129" t="str">
        <f t="shared" si="28"/>
        <v>NA</v>
      </c>
      <c r="BN38" s="129" t="str">
        <f t="shared" si="29"/>
        <v>NA</v>
      </c>
      <c r="BO38" s="129" t="str">
        <f t="shared" si="30"/>
        <v>NA</v>
      </c>
      <c r="BP38" s="129">
        <f t="shared" si="21"/>
        <v>402.14543192695379</v>
      </c>
      <c r="BQ38" s="129" t="str">
        <f>IF(AW38=TRUE,"ok","")</f>
        <v>ok</v>
      </c>
      <c r="BS38" s="276">
        <v>0</v>
      </c>
      <c r="BT38" s="265">
        <v>0</v>
      </c>
      <c r="BU38" s="265">
        <v>0</v>
      </c>
      <c r="BV38" s="265">
        <v>0</v>
      </c>
      <c r="BW38" s="265"/>
      <c r="BX38" s="265"/>
      <c r="BY38" s="259">
        <v>20</v>
      </c>
      <c r="BZ38" s="263">
        <v>42875</v>
      </c>
      <c r="CA38" s="263" t="s">
        <v>47</v>
      </c>
      <c r="CB38" s="258">
        <f t="shared" si="31"/>
        <v>8</v>
      </c>
      <c r="CC38" s="258">
        <f t="shared" si="32"/>
        <v>5</v>
      </c>
      <c r="CD38" s="258">
        <f t="shared" si="33"/>
        <v>5</v>
      </c>
      <c r="CE38" s="258" t="str">
        <f t="shared" si="34"/>
        <v/>
      </c>
      <c r="CF38" s="258" t="str">
        <f t="shared" si="35"/>
        <v/>
      </c>
      <c r="CG38" s="258" t="str">
        <f t="shared" si="36"/>
        <v/>
      </c>
      <c r="CH38" s="258" t="str">
        <f t="shared" si="37"/>
        <v/>
      </c>
      <c r="CI38" s="258">
        <v>5</v>
      </c>
      <c r="CJ38" s="263" t="s">
        <v>47</v>
      </c>
      <c r="CK38" s="258">
        <v>1</v>
      </c>
      <c r="CL38" s="258"/>
      <c r="CM38" s="278">
        <v>42875</v>
      </c>
      <c r="CO38" s="275" t="s">
        <v>182</v>
      </c>
    </row>
    <row r="39" spans="1:93" ht="15" hidden="1" x14ac:dyDescent="0.25">
      <c r="A39" s="260">
        <v>40</v>
      </c>
      <c r="B39" s="272" t="s">
        <v>191</v>
      </c>
      <c r="C39" s="129">
        <v>0</v>
      </c>
      <c r="D39" s="87">
        <f t="shared" si="22"/>
        <v>0</v>
      </c>
      <c r="E39" s="267" t="s">
        <v>90</v>
      </c>
      <c r="K39" s="267" t="s">
        <v>191</v>
      </c>
      <c r="Q39" s="279" t="s">
        <v>191</v>
      </c>
      <c r="W39" s="279" t="s">
        <v>191</v>
      </c>
      <c r="AC39" s="279"/>
      <c r="AU39" s="117">
        <v>1</v>
      </c>
      <c r="AV39" s="129">
        <f t="shared" si="23"/>
        <v>0</v>
      </c>
      <c r="AW39" s="129" t="b">
        <f t="shared" si="24"/>
        <v>0</v>
      </c>
      <c r="AX39" s="271">
        <v>1.82</v>
      </c>
      <c r="BD39" s="105">
        <f t="shared" si="38"/>
        <v>211.71807999999999</v>
      </c>
      <c r="BE39" s="129"/>
      <c r="BF39" s="129"/>
      <c r="BG39" s="129"/>
      <c r="BH39" s="266"/>
      <c r="BI39" s="129"/>
      <c r="BJ39" s="129" t="str">
        <f t="shared" si="25"/>
        <v>both</v>
      </c>
      <c r="BK39" s="129" t="str">
        <f t="shared" si="26"/>
        <v>NA</v>
      </c>
      <c r="BL39" s="129" t="str">
        <f t="shared" si="27"/>
        <v>NA</v>
      </c>
      <c r="BM39" s="129" t="str">
        <f t="shared" si="28"/>
        <v>NA</v>
      </c>
      <c r="BN39" s="129" t="str">
        <f t="shared" si="29"/>
        <v>NA</v>
      </c>
      <c r="BO39" s="129" t="str">
        <f t="shared" si="30"/>
        <v>NA</v>
      </c>
      <c r="BP39" s="129">
        <f t="shared" si="21"/>
        <v>550.79578001786865</v>
      </c>
      <c r="BQ39" s="129" t="s">
        <v>47</v>
      </c>
      <c r="BS39" s="276">
        <v>0</v>
      </c>
      <c r="BT39" s="265">
        <v>0</v>
      </c>
      <c r="BU39" s="265">
        <v>0</v>
      </c>
      <c r="BV39" s="265">
        <v>0</v>
      </c>
      <c r="BW39" s="265"/>
      <c r="BX39" s="265"/>
      <c r="BZ39" s="129" t="s">
        <v>58</v>
      </c>
      <c r="CA39" s="129" t="s">
        <v>58</v>
      </c>
      <c r="CB39" s="258" t="str">
        <f t="shared" si="31"/>
        <v/>
      </c>
      <c r="CC39" s="258" t="str">
        <f t="shared" si="32"/>
        <v/>
      </c>
      <c r="CD39" s="258" t="str">
        <f t="shared" si="33"/>
        <v/>
      </c>
      <c r="CE39" s="258" t="str">
        <f t="shared" si="34"/>
        <v/>
      </c>
      <c r="CF39" s="258" t="str">
        <f t="shared" si="35"/>
        <v/>
      </c>
      <c r="CG39" s="258" t="str">
        <f t="shared" si="36"/>
        <v/>
      </c>
      <c r="CH39" s="258" t="str">
        <f t="shared" si="37"/>
        <v/>
      </c>
      <c r="CI39" s="258" t="s">
        <v>58</v>
      </c>
      <c r="CJ39" s="129" t="s">
        <v>58</v>
      </c>
      <c r="CK39" s="258" t="s">
        <v>58</v>
      </c>
      <c r="CL39" s="258"/>
      <c r="CO39" s="275" t="s">
        <v>182</v>
      </c>
    </row>
    <row r="40" spans="1:93" ht="15" hidden="1" x14ac:dyDescent="0.25">
      <c r="A40" s="260">
        <v>43</v>
      </c>
      <c r="B40" s="272" t="s">
        <v>191</v>
      </c>
      <c r="C40" s="129">
        <v>0</v>
      </c>
      <c r="D40" s="87">
        <f t="shared" si="22"/>
        <v>0</v>
      </c>
      <c r="E40" s="267" t="s">
        <v>199</v>
      </c>
      <c r="F40">
        <v>1</v>
      </c>
      <c r="K40" s="267" t="s">
        <v>191</v>
      </c>
      <c r="Q40" s="267" t="s">
        <v>191</v>
      </c>
      <c r="W40" s="267" t="s">
        <v>191</v>
      </c>
      <c r="AC40" s="267"/>
      <c r="AU40" s="117">
        <v>1</v>
      </c>
      <c r="AV40" s="129">
        <f t="shared" si="23"/>
        <v>1</v>
      </c>
      <c r="AW40" s="129" t="b">
        <f t="shared" si="24"/>
        <v>1</v>
      </c>
      <c r="AX40" s="279">
        <v>1.69</v>
      </c>
      <c r="BD40" s="105">
        <f t="shared" si="38"/>
        <v>202.93735999999998</v>
      </c>
      <c r="BE40" s="129"/>
      <c r="BF40" s="129"/>
      <c r="BG40" s="129"/>
      <c r="BH40" s="266"/>
      <c r="BI40" s="129"/>
      <c r="BJ40" s="129" t="str">
        <f t="shared" si="25"/>
        <v>both</v>
      </c>
      <c r="BK40" s="129" t="str">
        <f t="shared" si="26"/>
        <v>NA</v>
      </c>
      <c r="BL40" s="129" t="str">
        <f t="shared" si="27"/>
        <v>NA</v>
      </c>
      <c r="BM40" s="129" t="str">
        <f t="shared" si="28"/>
        <v>NA</v>
      </c>
      <c r="BN40" s="129" t="str">
        <f t="shared" si="29"/>
        <v>NA</v>
      </c>
      <c r="BO40" s="129" t="str">
        <f t="shared" si="30"/>
        <v>NA</v>
      </c>
      <c r="BP40" s="129">
        <f t="shared" si="21"/>
        <v>455.22415345382649</v>
      </c>
      <c r="BQ40" s="129" t="str">
        <f t="shared" ref="BQ40:BQ45" si="39">IF(AW40=TRUE,"ok","")</f>
        <v>ok</v>
      </c>
      <c r="BS40" s="276">
        <v>0</v>
      </c>
      <c r="BT40" s="265">
        <v>0</v>
      </c>
      <c r="BU40" s="265">
        <v>0</v>
      </c>
      <c r="BV40" s="265">
        <v>0</v>
      </c>
      <c r="BW40" s="265"/>
      <c r="BX40" s="265"/>
      <c r="BZ40" s="129" t="s">
        <v>58</v>
      </c>
      <c r="CA40" s="129" t="s">
        <v>58</v>
      </c>
      <c r="CB40" s="258" t="str">
        <f t="shared" si="31"/>
        <v/>
      </c>
      <c r="CC40" s="258" t="str">
        <f t="shared" si="32"/>
        <v/>
      </c>
      <c r="CD40" s="258" t="str">
        <f t="shared" si="33"/>
        <v/>
      </c>
      <c r="CE40" s="258" t="str">
        <f t="shared" si="34"/>
        <v/>
      </c>
      <c r="CF40" s="258" t="str">
        <f t="shared" si="35"/>
        <v/>
      </c>
      <c r="CG40" s="258" t="str">
        <f t="shared" si="36"/>
        <v/>
      </c>
      <c r="CH40" s="258" t="str">
        <f t="shared" si="37"/>
        <v/>
      </c>
      <c r="CI40" s="258" t="s">
        <v>58</v>
      </c>
      <c r="CJ40" s="129" t="s">
        <v>58</v>
      </c>
      <c r="CK40" s="258" t="s">
        <v>58</v>
      </c>
      <c r="CL40" s="258"/>
      <c r="CO40" s="275" t="s">
        <v>182</v>
      </c>
    </row>
    <row r="41" spans="1:93" ht="15" hidden="1" x14ac:dyDescent="0.25">
      <c r="A41" s="260">
        <v>46</v>
      </c>
      <c r="B41" s="295" t="s">
        <v>181</v>
      </c>
      <c r="C41" s="265">
        <v>1</v>
      </c>
      <c r="D41" s="87">
        <f t="shared" si="22"/>
        <v>1</v>
      </c>
      <c r="E41" s="271" t="s">
        <v>181</v>
      </c>
      <c r="F41">
        <v>1</v>
      </c>
      <c r="G41" s="268">
        <v>42867</v>
      </c>
      <c r="H41">
        <v>15</v>
      </c>
      <c r="I41" s="249">
        <v>0</v>
      </c>
      <c r="M41" s="268">
        <v>42867</v>
      </c>
      <c r="N41">
        <v>10</v>
      </c>
      <c r="O41" s="249">
        <v>0</v>
      </c>
      <c r="S41" s="268"/>
      <c r="AA41" s="188"/>
      <c r="AG41" s="188"/>
      <c r="AU41" s="117">
        <v>1</v>
      </c>
      <c r="AV41" s="129">
        <f t="shared" si="23"/>
        <v>1</v>
      </c>
      <c r="AW41" s="129" t="b">
        <f t="shared" si="24"/>
        <v>1</v>
      </c>
      <c r="AX41" s="279">
        <v>2.37</v>
      </c>
      <c r="BD41" s="105">
        <f t="shared" si="38"/>
        <v>248.86727999999999</v>
      </c>
      <c r="BE41" s="129"/>
      <c r="BF41" s="129"/>
      <c r="BG41" s="129"/>
      <c r="BH41" s="266"/>
      <c r="BI41" s="129"/>
      <c r="BJ41" s="129" t="str">
        <f t="shared" si="25"/>
        <v>both</v>
      </c>
      <c r="BK41" s="129" t="str">
        <f t="shared" si="26"/>
        <v>NA</v>
      </c>
      <c r="BL41" s="129" t="str">
        <f t="shared" si="27"/>
        <v>NA</v>
      </c>
      <c r="BM41" s="129" t="str">
        <f t="shared" si="28"/>
        <v>NA</v>
      </c>
      <c r="BN41" s="129" t="str">
        <f t="shared" si="29"/>
        <v>NA</v>
      </c>
      <c r="BO41" s="129" t="str">
        <f t="shared" si="30"/>
        <v>NA</v>
      </c>
      <c r="BP41" s="129">
        <f t="shared" si="21"/>
        <v>1097.8787383820688</v>
      </c>
      <c r="BQ41" s="129" t="str">
        <f t="shared" si="39"/>
        <v>ok</v>
      </c>
      <c r="BS41" s="276">
        <v>0</v>
      </c>
      <c r="BT41" s="265">
        <v>0</v>
      </c>
      <c r="BU41" s="265">
        <v>0</v>
      </c>
      <c r="BV41" s="265">
        <v>0</v>
      </c>
      <c r="BW41" s="265"/>
      <c r="BX41" s="265"/>
      <c r="BY41" s="259">
        <v>15</v>
      </c>
      <c r="BZ41" s="263">
        <v>42870</v>
      </c>
      <c r="CA41" s="263" t="s">
        <v>47</v>
      </c>
      <c r="CB41" s="258">
        <f t="shared" si="31"/>
        <v>15</v>
      </c>
      <c r="CC41" s="258">
        <f t="shared" si="32"/>
        <v>10</v>
      </c>
      <c r="CD41" s="258" t="str">
        <f t="shared" si="33"/>
        <v/>
      </c>
      <c r="CE41" s="258" t="str">
        <f t="shared" si="34"/>
        <v/>
      </c>
      <c r="CF41" s="258" t="str">
        <f t="shared" si="35"/>
        <v/>
      </c>
      <c r="CG41" s="258" t="str">
        <f t="shared" si="36"/>
        <v/>
      </c>
      <c r="CH41" s="258" t="str">
        <f t="shared" si="37"/>
        <v/>
      </c>
      <c r="CI41" s="258">
        <v>10</v>
      </c>
      <c r="CJ41" s="263" t="s">
        <v>47</v>
      </c>
      <c r="CK41" s="258">
        <v>1</v>
      </c>
      <c r="CL41" s="258"/>
      <c r="CM41" s="278">
        <v>42867</v>
      </c>
      <c r="CN41" s="262" t="s">
        <v>295</v>
      </c>
      <c r="CO41" s="275" t="s">
        <v>182</v>
      </c>
    </row>
    <row r="42" spans="1:93" ht="15" hidden="1" x14ac:dyDescent="0.25">
      <c r="A42" s="317">
        <v>47</v>
      </c>
      <c r="B42" s="295" t="s">
        <v>181</v>
      </c>
      <c r="C42" s="265">
        <v>1</v>
      </c>
      <c r="D42" s="87">
        <f t="shared" si="22"/>
        <v>1</v>
      </c>
      <c r="E42" s="271" t="s">
        <v>90</v>
      </c>
      <c r="F42" s="270">
        <v>1</v>
      </c>
      <c r="G42" s="268">
        <v>42872</v>
      </c>
      <c r="H42">
        <v>3</v>
      </c>
      <c r="I42" s="249">
        <v>0</v>
      </c>
      <c r="M42" s="268">
        <v>42875</v>
      </c>
      <c r="N42">
        <v>3</v>
      </c>
      <c r="O42" s="249">
        <v>0</v>
      </c>
      <c r="S42" s="268">
        <v>42874</v>
      </c>
      <c r="T42">
        <v>6</v>
      </c>
      <c r="U42" s="249">
        <v>0</v>
      </c>
      <c r="W42"/>
      <c r="Y42" s="268">
        <v>42875</v>
      </c>
      <c r="Z42">
        <v>3</v>
      </c>
      <c r="AA42" s="249">
        <v>0</v>
      </c>
      <c r="AU42" s="117">
        <v>1</v>
      </c>
      <c r="AV42" s="129">
        <f t="shared" si="23"/>
        <v>1</v>
      </c>
      <c r="AW42" s="129" t="b">
        <f t="shared" si="24"/>
        <v>1</v>
      </c>
      <c r="AX42" s="271">
        <v>1.88</v>
      </c>
      <c r="BD42" s="105">
        <f t="shared" si="38"/>
        <v>215.77071999999998</v>
      </c>
      <c r="BE42" s="129"/>
      <c r="BF42" s="129"/>
      <c r="BG42" s="129"/>
      <c r="BH42" s="266"/>
      <c r="BI42" s="129"/>
      <c r="BJ42" s="129" t="str">
        <f t="shared" si="25"/>
        <v>both</v>
      </c>
      <c r="BK42" s="129" t="str">
        <f t="shared" si="26"/>
        <v>NA</v>
      </c>
      <c r="BL42" s="129" t="str">
        <f t="shared" si="27"/>
        <v>NA</v>
      </c>
      <c r="BM42" s="129" t="str">
        <f t="shared" si="28"/>
        <v>NA</v>
      </c>
      <c r="BN42" s="129" t="str">
        <f t="shared" si="29"/>
        <v>NA</v>
      </c>
      <c r="BO42" s="129" t="str">
        <f t="shared" si="30"/>
        <v>NA</v>
      </c>
      <c r="BP42" s="129">
        <f t="shared" si="21"/>
        <v>598.96037310608892</v>
      </c>
      <c r="BQ42" s="129" t="str">
        <f t="shared" si="39"/>
        <v>ok</v>
      </c>
      <c r="BS42" s="276">
        <v>0</v>
      </c>
      <c r="BT42" s="265">
        <v>0</v>
      </c>
      <c r="BU42" s="265">
        <v>0</v>
      </c>
      <c r="BV42" s="265">
        <v>0</v>
      </c>
      <c r="BW42" s="265"/>
      <c r="BX42" s="265"/>
      <c r="BY42" s="259">
        <v>20</v>
      </c>
      <c r="BZ42" s="263">
        <v>42875</v>
      </c>
      <c r="CA42" s="263" t="s">
        <v>47</v>
      </c>
      <c r="CB42" s="258">
        <f t="shared" si="31"/>
        <v>3</v>
      </c>
      <c r="CC42" s="258">
        <f t="shared" si="32"/>
        <v>3</v>
      </c>
      <c r="CD42" s="258">
        <f t="shared" si="33"/>
        <v>6</v>
      </c>
      <c r="CE42" s="258">
        <f t="shared" si="34"/>
        <v>3</v>
      </c>
      <c r="CF42" s="258" t="str">
        <f t="shared" si="35"/>
        <v/>
      </c>
      <c r="CG42" s="258" t="str">
        <f t="shared" si="36"/>
        <v/>
      </c>
      <c r="CH42" s="258" t="str">
        <f t="shared" si="37"/>
        <v/>
      </c>
      <c r="CI42" s="258">
        <v>3</v>
      </c>
      <c r="CJ42" s="263" t="s">
        <v>47</v>
      </c>
      <c r="CK42" s="258">
        <v>1</v>
      </c>
      <c r="CL42" s="258"/>
      <c r="CM42" s="278">
        <v>42875</v>
      </c>
      <c r="CN42" s="262" t="s">
        <v>294</v>
      </c>
      <c r="CO42" s="275" t="s">
        <v>182</v>
      </c>
    </row>
    <row r="43" spans="1:93" ht="15" x14ac:dyDescent="0.25">
      <c r="A43" s="260">
        <v>48</v>
      </c>
      <c r="B43" s="295" t="s">
        <v>181</v>
      </c>
      <c r="C43" s="265">
        <v>1</v>
      </c>
      <c r="D43" s="87">
        <f t="shared" si="22"/>
        <v>1</v>
      </c>
      <c r="E43" s="271" t="s">
        <v>90</v>
      </c>
      <c r="F43" s="270">
        <v>1</v>
      </c>
      <c r="G43" s="268">
        <v>42865</v>
      </c>
      <c r="H43">
        <v>15</v>
      </c>
      <c r="I43" s="249">
        <v>0</v>
      </c>
      <c r="M43" s="268">
        <v>42867</v>
      </c>
      <c r="N43">
        <v>17</v>
      </c>
      <c r="O43" s="249">
        <v>0</v>
      </c>
      <c r="S43" s="268">
        <v>42869</v>
      </c>
      <c r="T43">
        <v>17</v>
      </c>
      <c r="U43" s="249">
        <v>0</v>
      </c>
      <c r="W43"/>
      <c r="Y43" s="268">
        <v>42870</v>
      </c>
      <c r="Z43">
        <v>20</v>
      </c>
      <c r="AA43" s="249">
        <v>3</v>
      </c>
      <c r="AC43"/>
      <c r="AU43" s="117">
        <v>1</v>
      </c>
      <c r="AV43" s="129">
        <f t="shared" si="23"/>
        <v>1</v>
      </c>
      <c r="AW43" s="129" t="b">
        <f t="shared" si="24"/>
        <v>1</v>
      </c>
      <c r="AX43" s="271">
        <v>1.85</v>
      </c>
      <c r="BD43" s="105">
        <f t="shared" si="38"/>
        <v>213.74439999999998</v>
      </c>
      <c r="BE43" s="129"/>
      <c r="BF43" s="129"/>
      <c r="BG43" s="129"/>
      <c r="BH43" s="266"/>
      <c r="BI43" s="129"/>
      <c r="BJ43" s="129" t="str">
        <f t="shared" si="25"/>
        <v>both</v>
      </c>
      <c r="BK43" s="129" t="str">
        <f t="shared" si="26"/>
        <v>NA</v>
      </c>
      <c r="BL43" s="129" t="str">
        <f t="shared" si="27"/>
        <v>NA</v>
      </c>
      <c r="BM43" s="129" t="str">
        <f t="shared" si="28"/>
        <v>NA</v>
      </c>
      <c r="BN43" s="129" t="str">
        <f t="shared" si="29"/>
        <v>NA</v>
      </c>
      <c r="BO43" s="129" t="str">
        <f t="shared" si="30"/>
        <v>NA</v>
      </c>
      <c r="BP43" s="129">
        <f t="shared" si="21"/>
        <v>574.55033659998549</v>
      </c>
      <c r="BQ43" s="129" t="str">
        <f t="shared" si="39"/>
        <v>ok</v>
      </c>
      <c r="BS43" s="276">
        <v>0</v>
      </c>
      <c r="BT43" s="265">
        <v>0</v>
      </c>
      <c r="BU43" s="265">
        <v>0</v>
      </c>
      <c r="BV43" s="265">
        <v>0</v>
      </c>
      <c r="BW43" s="265"/>
      <c r="BX43" s="265"/>
      <c r="BY43" s="264">
        <v>42870</v>
      </c>
      <c r="BZ43" s="263">
        <v>42870</v>
      </c>
      <c r="CA43" s="263" t="s">
        <v>47</v>
      </c>
      <c r="CB43" s="258">
        <f t="shared" si="31"/>
        <v>15</v>
      </c>
      <c r="CC43" s="258">
        <f t="shared" si="32"/>
        <v>17</v>
      </c>
      <c r="CD43" s="258">
        <f t="shared" si="33"/>
        <v>17</v>
      </c>
      <c r="CE43" s="258">
        <f t="shared" si="34"/>
        <v>20</v>
      </c>
      <c r="CF43" s="258" t="str">
        <f t="shared" si="35"/>
        <v/>
      </c>
      <c r="CG43" s="258" t="str">
        <f t="shared" si="36"/>
        <v/>
      </c>
      <c r="CH43" s="258" t="str">
        <f t="shared" si="37"/>
        <v/>
      </c>
      <c r="CI43" s="258">
        <v>20</v>
      </c>
      <c r="CJ43" s="263" t="s">
        <v>47</v>
      </c>
      <c r="CK43" s="258">
        <v>0.5</v>
      </c>
      <c r="CL43" s="401">
        <v>1</v>
      </c>
      <c r="CM43" s="297" t="s">
        <v>201</v>
      </c>
      <c r="CO43" s="275" t="s">
        <v>182</v>
      </c>
    </row>
    <row r="44" spans="1:93" ht="15" hidden="1" x14ac:dyDescent="0.25">
      <c r="A44" s="260">
        <v>49</v>
      </c>
      <c r="B44" s="295" t="s">
        <v>181</v>
      </c>
      <c r="C44" s="265">
        <v>1</v>
      </c>
      <c r="D44" s="87">
        <f t="shared" si="22"/>
        <v>1</v>
      </c>
      <c r="E44" s="271" t="s">
        <v>181</v>
      </c>
      <c r="F44">
        <v>3</v>
      </c>
      <c r="G44" s="268">
        <v>42863</v>
      </c>
      <c r="H44">
        <v>40</v>
      </c>
      <c r="I44" s="249">
        <v>0</v>
      </c>
      <c r="M44" s="268">
        <v>42864</v>
      </c>
      <c r="N44">
        <v>40</v>
      </c>
      <c r="O44" s="249">
        <v>0</v>
      </c>
      <c r="W44"/>
      <c r="AC44"/>
      <c r="AU44" s="117">
        <v>3</v>
      </c>
      <c r="AV44" s="129">
        <f t="shared" si="23"/>
        <v>3</v>
      </c>
      <c r="AW44" s="129" t="b">
        <f t="shared" si="24"/>
        <v>1</v>
      </c>
      <c r="AX44" s="271">
        <v>2.2999999999999998</v>
      </c>
      <c r="AY44" s="267">
        <v>2.2400000000000002</v>
      </c>
      <c r="AZ44" s="267">
        <v>2.31</v>
      </c>
      <c r="BD44" s="105">
        <f t="shared" si="38"/>
        <v>244.13919999999996</v>
      </c>
      <c r="BE44" s="105">
        <f>67.544*AY44+88.788</f>
        <v>240.08656000000002</v>
      </c>
      <c r="BF44" s="105">
        <f>67.544*AZ44+88.788</f>
        <v>244.81464</v>
      </c>
      <c r="BG44" s="129"/>
      <c r="BH44" s="266"/>
      <c r="BI44" s="129"/>
      <c r="BJ44" s="129" t="str">
        <f t="shared" si="25"/>
        <v>both</v>
      </c>
      <c r="BK44" s="129" t="str">
        <f t="shared" si="26"/>
        <v>both</v>
      </c>
      <c r="BL44" s="129" t="str">
        <f t="shared" si="27"/>
        <v>both</v>
      </c>
      <c r="BM44" s="129" t="str">
        <f t="shared" si="28"/>
        <v>NA</v>
      </c>
      <c r="BN44" s="129" t="str">
        <f t="shared" si="29"/>
        <v>NA</v>
      </c>
      <c r="BO44" s="129" t="str">
        <f t="shared" si="30"/>
        <v>NA</v>
      </c>
      <c r="BP44" s="129">
        <f t="shared" si="21"/>
        <v>2986.484442525646</v>
      </c>
      <c r="BQ44" s="129" t="str">
        <f t="shared" si="39"/>
        <v>ok</v>
      </c>
      <c r="BS44" s="276">
        <v>0</v>
      </c>
      <c r="BT44" s="265">
        <v>0</v>
      </c>
      <c r="BU44" s="265">
        <v>0</v>
      </c>
      <c r="BV44" s="265">
        <v>0</v>
      </c>
      <c r="BW44" s="265"/>
      <c r="BX44" s="265"/>
      <c r="BY44" s="264">
        <v>42868</v>
      </c>
      <c r="BZ44" s="263">
        <v>42868</v>
      </c>
      <c r="CA44" s="263" t="s">
        <v>47</v>
      </c>
      <c r="CB44" s="258">
        <f t="shared" si="31"/>
        <v>40</v>
      </c>
      <c r="CC44" s="258">
        <f t="shared" si="32"/>
        <v>40</v>
      </c>
      <c r="CD44" s="258" t="str">
        <f t="shared" si="33"/>
        <v/>
      </c>
      <c r="CE44" s="258" t="str">
        <f t="shared" si="34"/>
        <v/>
      </c>
      <c r="CF44" s="258" t="str">
        <f t="shared" si="35"/>
        <v/>
      </c>
      <c r="CG44" s="258" t="str">
        <f t="shared" si="36"/>
        <v/>
      </c>
      <c r="CH44" s="258" t="str">
        <f t="shared" si="37"/>
        <v/>
      </c>
      <c r="CI44" s="258">
        <v>40</v>
      </c>
      <c r="CJ44" s="263" t="s">
        <v>47</v>
      </c>
      <c r="CK44" s="258">
        <v>1</v>
      </c>
      <c r="CL44" s="258"/>
      <c r="CM44" s="297" t="s">
        <v>293</v>
      </c>
      <c r="CN44" s="262" t="s">
        <v>292</v>
      </c>
      <c r="CO44" s="275" t="s">
        <v>182</v>
      </c>
    </row>
    <row r="45" spans="1:93" ht="15" hidden="1" x14ac:dyDescent="0.25">
      <c r="A45" s="260">
        <v>50</v>
      </c>
      <c r="B45" s="293" t="s">
        <v>181</v>
      </c>
      <c r="C45" s="265">
        <v>1</v>
      </c>
      <c r="D45" s="87">
        <f t="shared" si="22"/>
        <v>1</v>
      </c>
      <c r="E45" s="271" t="s">
        <v>181</v>
      </c>
      <c r="F45">
        <v>1</v>
      </c>
      <c r="G45" s="268">
        <v>42870</v>
      </c>
      <c r="H45">
        <v>10</v>
      </c>
      <c r="I45" s="249">
        <v>0</v>
      </c>
      <c r="M45" s="268">
        <v>42866</v>
      </c>
      <c r="N45">
        <v>15</v>
      </c>
      <c r="O45" s="249">
        <v>0</v>
      </c>
      <c r="S45" s="268">
        <v>42870</v>
      </c>
      <c r="T45">
        <v>15</v>
      </c>
      <c r="U45" s="249">
        <v>0</v>
      </c>
      <c r="Y45" s="268">
        <v>42872</v>
      </c>
      <c r="Z45">
        <v>18</v>
      </c>
      <c r="AA45" s="249">
        <v>0</v>
      </c>
      <c r="AU45" s="117">
        <v>1</v>
      </c>
      <c r="AV45" s="129">
        <f t="shared" si="23"/>
        <v>1</v>
      </c>
      <c r="AW45" s="129" t="b">
        <f t="shared" si="24"/>
        <v>1</v>
      </c>
      <c r="AX45" s="271">
        <v>2.36</v>
      </c>
      <c r="BD45" s="105">
        <f t="shared" si="38"/>
        <v>248.19183999999996</v>
      </c>
      <c r="BE45" s="129"/>
      <c r="BF45" s="129"/>
      <c r="BG45" s="129"/>
      <c r="BH45" s="266"/>
      <c r="BI45" s="129"/>
      <c r="BJ45" s="129" t="str">
        <f t="shared" si="25"/>
        <v>both</v>
      </c>
      <c r="BK45" s="129" t="str">
        <f t="shared" si="26"/>
        <v>NA</v>
      </c>
      <c r="BL45" s="129" t="str">
        <f t="shared" si="27"/>
        <v>NA</v>
      </c>
      <c r="BM45" s="129" t="str">
        <f t="shared" si="28"/>
        <v>NA</v>
      </c>
      <c r="BN45" s="129" t="str">
        <f t="shared" si="29"/>
        <v>NA</v>
      </c>
      <c r="BO45" s="129" t="str">
        <f t="shared" si="30"/>
        <v>NA</v>
      </c>
      <c r="BP45" s="129">
        <f t="shared" si="21"/>
        <v>1085.6788714895968</v>
      </c>
      <c r="BQ45" s="129" t="str">
        <f t="shared" si="39"/>
        <v>ok</v>
      </c>
      <c r="BS45" s="276">
        <v>0</v>
      </c>
      <c r="BT45" s="265">
        <v>0</v>
      </c>
      <c r="BU45" s="265">
        <v>0</v>
      </c>
      <c r="BV45" s="265">
        <v>0</v>
      </c>
      <c r="BW45" s="265"/>
      <c r="BX45" s="265"/>
      <c r="BY45" s="259">
        <v>17</v>
      </c>
      <c r="BZ45" s="263">
        <v>42872</v>
      </c>
      <c r="CA45" s="263" t="s">
        <v>47</v>
      </c>
      <c r="CB45" s="258">
        <f t="shared" si="31"/>
        <v>10</v>
      </c>
      <c r="CC45" s="258">
        <f t="shared" si="32"/>
        <v>15</v>
      </c>
      <c r="CD45" s="258">
        <f t="shared" si="33"/>
        <v>15</v>
      </c>
      <c r="CE45" s="258">
        <f t="shared" si="34"/>
        <v>18</v>
      </c>
      <c r="CF45" s="258" t="str">
        <f t="shared" si="35"/>
        <v/>
      </c>
      <c r="CG45" s="258" t="str">
        <f t="shared" si="36"/>
        <v/>
      </c>
      <c r="CH45" s="258" t="str">
        <f t="shared" si="37"/>
        <v/>
      </c>
      <c r="CI45" s="258">
        <v>18</v>
      </c>
      <c r="CJ45" s="263" t="s">
        <v>47</v>
      </c>
      <c r="CK45" s="258">
        <v>1</v>
      </c>
      <c r="CL45" s="258"/>
      <c r="CM45" s="278">
        <v>42875</v>
      </c>
      <c r="CO45" s="255" t="s">
        <v>182</v>
      </c>
    </row>
    <row r="46" spans="1:93" ht="15" hidden="1" x14ac:dyDescent="0.25">
      <c r="A46" s="260">
        <v>52</v>
      </c>
      <c r="B46" s="293" t="s">
        <v>241</v>
      </c>
      <c r="C46" s="265">
        <v>1</v>
      </c>
      <c r="D46" s="87">
        <f t="shared" si="22"/>
        <v>1</v>
      </c>
      <c r="E46" s="271" t="s">
        <v>190</v>
      </c>
      <c r="F46">
        <v>1</v>
      </c>
      <c r="G46" s="268">
        <v>42875</v>
      </c>
      <c r="H46">
        <v>5</v>
      </c>
      <c r="I46" s="249">
        <v>0</v>
      </c>
      <c r="K46" s="279" t="s">
        <v>190</v>
      </c>
      <c r="L46" s="276">
        <v>2</v>
      </c>
      <c r="M46" s="268">
        <v>42875</v>
      </c>
      <c r="N46" s="276">
        <v>8</v>
      </c>
      <c r="O46" s="316">
        <v>0</v>
      </c>
      <c r="Q46" s="267" t="s">
        <v>190</v>
      </c>
      <c r="R46" s="276">
        <v>2</v>
      </c>
      <c r="S46" s="268">
        <v>42877</v>
      </c>
      <c r="T46" s="276">
        <v>8</v>
      </c>
      <c r="U46" s="249">
        <v>0</v>
      </c>
      <c r="W46" s="301" t="s">
        <v>291</v>
      </c>
      <c r="X46" s="276">
        <v>2</v>
      </c>
      <c r="Y46" s="268">
        <v>42879</v>
      </c>
      <c r="Z46" s="276">
        <v>6</v>
      </c>
      <c r="AA46" s="249">
        <v>0</v>
      </c>
      <c r="AE46" s="268">
        <v>42880</v>
      </c>
      <c r="AF46">
        <v>2</v>
      </c>
      <c r="AG46" s="249">
        <v>0</v>
      </c>
      <c r="AK46" s="268">
        <v>42879</v>
      </c>
      <c r="AL46">
        <v>2</v>
      </c>
      <c r="AM46">
        <v>0</v>
      </c>
      <c r="AQ46" s="268">
        <v>42879</v>
      </c>
      <c r="AR46">
        <v>2</v>
      </c>
      <c r="AS46">
        <v>2</v>
      </c>
      <c r="AU46" s="117">
        <v>1</v>
      </c>
      <c r="AV46" s="129">
        <f t="shared" si="23"/>
        <v>2</v>
      </c>
      <c r="AW46" s="129" t="b">
        <f t="shared" si="24"/>
        <v>0</v>
      </c>
      <c r="AX46" s="279">
        <v>1.87</v>
      </c>
      <c r="AY46" s="265">
        <v>1.87</v>
      </c>
      <c r="BD46" s="129">
        <v>250</v>
      </c>
      <c r="BE46" s="129">
        <v>250</v>
      </c>
      <c r="BF46" s="129"/>
      <c r="BG46" s="129"/>
      <c r="BH46" s="266"/>
      <c r="BI46" s="129"/>
      <c r="BJ46" s="129" t="str">
        <f t="shared" si="25"/>
        <v>both</v>
      </c>
      <c r="BK46" s="129" t="str">
        <f t="shared" si="26"/>
        <v>both</v>
      </c>
      <c r="BL46" s="129" t="str">
        <f t="shared" si="27"/>
        <v>NA</v>
      </c>
      <c r="BM46" s="129" t="str">
        <f t="shared" si="28"/>
        <v>NA</v>
      </c>
      <c r="BN46" s="129" t="str">
        <f t="shared" si="29"/>
        <v>NA</v>
      </c>
      <c r="BO46" s="129" t="str">
        <f t="shared" si="30"/>
        <v>NA</v>
      </c>
      <c r="BP46" s="129">
        <f t="shared" si="21"/>
        <v>1373.2294187922687</v>
      </c>
      <c r="BQ46" s="129" t="s">
        <v>77</v>
      </c>
      <c r="BR46" s="129" t="s">
        <v>189</v>
      </c>
      <c r="BS46" s="276">
        <v>0</v>
      </c>
      <c r="BT46" s="265">
        <v>0</v>
      </c>
      <c r="BU46" s="265">
        <v>0</v>
      </c>
      <c r="BV46" s="265">
        <v>0</v>
      </c>
      <c r="BW46" s="265"/>
      <c r="BX46" s="265"/>
      <c r="BY46" s="259">
        <v>25</v>
      </c>
      <c r="BZ46" s="263">
        <v>42880</v>
      </c>
      <c r="CA46" s="263" t="s">
        <v>47</v>
      </c>
      <c r="CB46" s="258">
        <f t="shared" si="31"/>
        <v>5</v>
      </c>
      <c r="CC46" s="258">
        <f t="shared" si="32"/>
        <v>8</v>
      </c>
      <c r="CD46" s="258">
        <f t="shared" si="33"/>
        <v>8</v>
      </c>
      <c r="CE46" s="258">
        <f t="shared" si="34"/>
        <v>6</v>
      </c>
      <c r="CF46" s="258">
        <f t="shared" si="35"/>
        <v>2</v>
      </c>
      <c r="CG46" s="258">
        <f t="shared" si="36"/>
        <v>2</v>
      </c>
      <c r="CH46" s="258">
        <f t="shared" si="37"/>
        <v>2</v>
      </c>
      <c r="CI46" s="258">
        <v>2</v>
      </c>
      <c r="CJ46" s="263" t="s">
        <v>47</v>
      </c>
      <c r="CK46" s="258">
        <v>0</v>
      </c>
      <c r="CL46" s="258"/>
      <c r="CN46" s="256" t="s">
        <v>290</v>
      </c>
    </row>
    <row r="47" spans="1:93" ht="15" x14ac:dyDescent="0.25">
      <c r="A47" s="260">
        <v>53</v>
      </c>
      <c r="B47" s="293" t="s">
        <v>181</v>
      </c>
      <c r="C47" s="265">
        <v>1</v>
      </c>
      <c r="D47" s="87">
        <f t="shared" si="22"/>
        <v>1</v>
      </c>
      <c r="E47" s="271" t="s">
        <v>90</v>
      </c>
      <c r="F47">
        <v>2</v>
      </c>
      <c r="G47" s="268">
        <v>42875</v>
      </c>
      <c r="H47">
        <v>8</v>
      </c>
      <c r="I47" s="249">
        <v>0</v>
      </c>
      <c r="M47" s="268">
        <v>42868</v>
      </c>
      <c r="N47">
        <v>10</v>
      </c>
      <c r="O47" s="249">
        <v>0</v>
      </c>
      <c r="Q47" s="267" t="s">
        <v>241</v>
      </c>
      <c r="R47">
        <v>2</v>
      </c>
      <c r="S47" s="268">
        <v>42871</v>
      </c>
      <c r="T47">
        <v>12</v>
      </c>
      <c r="U47" s="249">
        <v>0</v>
      </c>
      <c r="Y47" s="268">
        <v>42872</v>
      </c>
      <c r="Z47">
        <v>14</v>
      </c>
      <c r="AA47" s="249">
        <v>0</v>
      </c>
      <c r="AE47" s="268">
        <v>42877</v>
      </c>
      <c r="AF47">
        <v>7</v>
      </c>
      <c r="AG47" s="249">
        <v>0</v>
      </c>
      <c r="AK47" s="268">
        <v>42877</v>
      </c>
      <c r="AL47">
        <v>8</v>
      </c>
      <c r="AM47">
        <v>2</v>
      </c>
      <c r="AN47" s="260">
        <v>1</v>
      </c>
      <c r="AR47">
        <v>7</v>
      </c>
      <c r="AS47">
        <v>7</v>
      </c>
      <c r="AT47" s="260">
        <v>3</v>
      </c>
      <c r="AU47" s="117">
        <v>1</v>
      </c>
      <c r="AV47" s="129">
        <f t="shared" si="23"/>
        <v>2</v>
      </c>
      <c r="AW47" s="129" t="b">
        <f t="shared" si="24"/>
        <v>0</v>
      </c>
      <c r="AX47" s="271">
        <v>2</v>
      </c>
      <c r="AY47" s="265">
        <v>2</v>
      </c>
      <c r="BD47" s="129">
        <v>260</v>
      </c>
      <c r="BE47" s="129">
        <v>260</v>
      </c>
      <c r="BF47" s="129"/>
      <c r="BG47" s="129"/>
      <c r="BH47" s="266"/>
      <c r="BI47" s="129"/>
      <c r="BJ47" s="129" t="str">
        <f t="shared" si="25"/>
        <v>both</v>
      </c>
      <c r="BK47" s="129" t="str">
        <f t="shared" si="26"/>
        <v>both</v>
      </c>
      <c r="BL47" s="129" t="str">
        <f t="shared" si="27"/>
        <v>NA</v>
      </c>
      <c r="BM47" s="129" t="str">
        <f t="shared" si="28"/>
        <v>NA</v>
      </c>
      <c r="BN47" s="129" t="str">
        <f t="shared" si="29"/>
        <v>NA</v>
      </c>
      <c r="BO47" s="129" t="str">
        <f t="shared" si="30"/>
        <v>NA</v>
      </c>
      <c r="BP47" s="129">
        <f t="shared" si="21"/>
        <v>1633.6281798666923</v>
      </c>
      <c r="BQ47" s="129" t="s">
        <v>77</v>
      </c>
      <c r="BR47" s="129" t="s">
        <v>189</v>
      </c>
      <c r="BS47" s="90">
        <v>1</v>
      </c>
      <c r="BT47" s="129">
        <f>'[1]2017_seeds_Ali'!C7</f>
        <v>1</v>
      </c>
      <c r="BU47" s="129">
        <f>'[1]2017_seeds_Ali'!D7</f>
        <v>4</v>
      </c>
      <c r="BV47" s="129">
        <f>'[1]2017_seeds_Ali'!E7</f>
        <v>2</v>
      </c>
      <c r="BY47" s="259">
        <v>17</v>
      </c>
      <c r="BZ47" s="263">
        <v>42872</v>
      </c>
      <c r="CA47" s="263" t="s">
        <v>47</v>
      </c>
      <c r="CB47" s="258">
        <f t="shared" si="31"/>
        <v>8</v>
      </c>
      <c r="CC47" s="258">
        <f t="shared" si="32"/>
        <v>10</v>
      </c>
      <c r="CD47" s="258">
        <f t="shared" si="33"/>
        <v>12</v>
      </c>
      <c r="CE47" s="258">
        <f t="shared" si="34"/>
        <v>14</v>
      </c>
      <c r="CF47" s="258">
        <f t="shared" si="35"/>
        <v>7</v>
      </c>
      <c r="CG47" s="258">
        <f t="shared" si="36"/>
        <v>8</v>
      </c>
      <c r="CH47" s="258">
        <f t="shared" si="37"/>
        <v>7</v>
      </c>
      <c r="CI47" s="258">
        <v>7</v>
      </c>
      <c r="CJ47" s="263" t="s">
        <v>47</v>
      </c>
      <c r="CK47" s="258">
        <v>0.5</v>
      </c>
      <c r="CL47" s="401" t="s">
        <v>349</v>
      </c>
      <c r="CM47" s="308" t="s">
        <v>289</v>
      </c>
      <c r="CN47" s="262" t="s">
        <v>288</v>
      </c>
      <c r="CO47" s="255" t="s">
        <v>182</v>
      </c>
    </row>
    <row r="48" spans="1:93" ht="15" hidden="1" x14ac:dyDescent="0.25">
      <c r="A48" s="260">
        <v>54</v>
      </c>
      <c r="C48" s="129">
        <v>0</v>
      </c>
      <c r="D48" s="87">
        <f t="shared" si="22"/>
        <v>0</v>
      </c>
      <c r="E48" s="271" t="s">
        <v>90</v>
      </c>
      <c r="F48">
        <v>2</v>
      </c>
      <c r="K48" s="267" t="s">
        <v>287</v>
      </c>
      <c r="L48">
        <v>1</v>
      </c>
      <c r="Q48" s="321" t="s">
        <v>204</v>
      </c>
      <c r="R48" s="324"/>
      <c r="W48" s="298" t="s">
        <v>204</v>
      </c>
      <c r="X48" s="324"/>
      <c r="AC48" s="301" t="s">
        <v>204</v>
      </c>
      <c r="AD48" s="324"/>
      <c r="AU48" s="117">
        <v>2</v>
      </c>
      <c r="AV48" s="129">
        <f t="shared" si="23"/>
        <v>2</v>
      </c>
      <c r="AW48" s="129" t="b">
        <f t="shared" si="24"/>
        <v>1</v>
      </c>
      <c r="AX48" s="267">
        <v>2.14</v>
      </c>
      <c r="AY48" s="267">
        <v>2.5499999999999998</v>
      </c>
      <c r="BD48" s="105">
        <f>67.544*AX48+88.788</f>
        <v>233.33215999999999</v>
      </c>
      <c r="BE48" s="105">
        <f>67.544*AY48+88.788</f>
        <v>261.02519999999998</v>
      </c>
      <c r="BF48" s="129"/>
      <c r="BG48" s="129"/>
      <c r="BH48" s="266"/>
      <c r="BI48" s="129"/>
      <c r="BJ48" s="129" t="str">
        <f t="shared" si="25"/>
        <v>both</v>
      </c>
      <c r="BK48" s="129" t="str">
        <f t="shared" si="26"/>
        <v>both</v>
      </c>
      <c r="BL48" s="129" t="str">
        <f t="shared" si="27"/>
        <v>NA</v>
      </c>
      <c r="BM48" s="129" t="str">
        <f t="shared" si="28"/>
        <v>NA</v>
      </c>
      <c r="BN48" s="129" t="str">
        <f t="shared" si="29"/>
        <v>NA</v>
      </c>
      <c r="BO48" s="129" t="str">
        <f t="shared" si="30"/>
        <v>NA</v>
      </c>
      <c r="BP48" s="129">
        <f t="shared" si="21"/>
        <v>2172.3204674037288</v>
      </c>
      <c r="BQ48" s="129" t="str">
        <f>IF(AW48=TRUE,"ok","")</f>
        <v>ok</v>
      </c>
      <c r="BT48" s="265">
        <v>0</v>
      </c>
      <c r="BU48" s="265">
        <v>0</v>
      </c>
      <c r="BV48" s="265">
        <v>0</v>
      </c>
      <c r="BW48" s="265"/>
      <c r="BZ48" s="129" t="s">
        <v>58</v>
      </c>
      <c r="CA48" s="129" t="s">
        <v>58</v>
      </c>
      <c r="CB48" s="258" t="str">
        <f t="shared" si="31"/>
        <v/>
      </c>
      <c r="CC48" s="258" t="str">
        <f t="shared" si="32"/>
        <v/>
      </c>
      <c r="CD48" s="258" t="str">
        <f t="shared" si="33"/>
        <v/>
      </c>
      <c r="CE48" s="258" t="str">
        <f t="shared" si="34"/>
        <v/>
      </c>
      <c r="CF48" s="258" t="str">
        <f t="shared" si="35"/>
        <v/>
      </c>
      <c r="CG48" s="258" t="str">
        <f t="shared" si="36"/>
        <v/>
      </c>
      <c r="CH48" s="258" t="str">
        <f t="shared" si="37"/>
        <v/>
      </c>
      <c r="CI48" s="258" t="s">
        <v>58</v>
      </c>
      <c r="CJ48" s="129" t="s">
        <v>58</v>
      </c>
      <c r="CK48" s="258" t="s">
        <v>58</v>
      </c>
      <c r="CL48" s="258"/>
      <c r="CM48" s="308" t="s">
        <v>286</v>
      </c>
      <c r="CN48" s="262" t="s">
        <v>285</v>
      </c>
      <c r="CO48" s="255" t="s">
        <v>182</v>
      </c>
    </row>
    <row r="49" spans="1:93" ht="15" hidden="1" x14ac:dyDescent="0.25">
      <c r="A49" s="260">
        <v>55</v>
      </c>
      <c r="B49" s="272" t="s">
        <v>181</v>
      </c>
      <c r="C49" s="129">
        <v>1</v>
      </c>
      <c r="D49" s="87">
        <f t="shared" si="22"/>
        <v>1</v>
      </c>
      <c r="E49" s="267" t="s">
        <v>181</v>
      </c>
      <c r="F49">
        <v>1</v>
      </c>
      <c r="G49" s="268">
        <v>42860</v>
      </c>
      <c r="H49">
        <v>18</v>
      </c>
      <c r="I49" s="249">
        <v>0</v>
      </c>
      <c r="M49" s="268">
        <v>42860</v>
      </c>
      <c r="N49" s="276">
        <v>19</v>
      </c>
      <c r="O49" s="188">
        <v>4</v>
      </c>
      <c r="AA49" s="188"/>
      <c r="AU49" s="117">
        <v>1</v>
      </c>
      <c r="AV49" s="129">
        <f t="shared" si="23"/>
        <v>1</v>
      </c>
      <c r="AW49" s="129" t="b">
        <f t="shared" si="24"/>
        <v>1</v>
      </c>
      <c r="AX49" s="271">
        <v>2.4700000000000002</v>
      </c>
      <c r="BD49" s="105">
        <f>67.544*AX49+88.788</f>
        <v>255.62168000000003</v>
      </c>
      <c r="BE49" s="129"/>
      <c r="BF49" s="129"/>
      <c r="BG49" s="129"/>
      <c r="BH49" s="266"/>
      <c r="BI49" s="129"/>
      <c r="BJ49" s="129" t="str">
        <f t="shared" si="25"/>
        <v>both</v>
      </c>
      <c r="BK49" s="129" t="str">
        <f t="shared" si="26"/>
        <v>NA</v>
      </c>
      <c r="BL49" s="129" t="str">
        <f t="shared" si="27"/>
        <v>NA</v>
      </c>
      <c r="BM49" s="129" t="str">
        <f t="shared" si="28"/>
        <v>NA</v>
      </c>
      <c r="BN49" s="129" t="str">
        <f t="shared" si="29"/>
        <v>NA</v>
      </c>
      <c r="BO49" s="129" t="str">
        <f t="shared" si="30"/>
        <v>NA</v>
      </c>
      <c r="BP49" s="129">
        <f t="shared" si="21"/>
        <v>1224.8459560972756</v>
      </c>
      <c r="BQ49" s="129" t="str">
        <f>IF(AW49=TRUE,"ok","")</f>
        <v>ok</v>
      </c>
      <c r="BS49" s="276">
        <v>0</v>
      </c>
      <c r="BT49" s="265">
        <v>0</v>
      </c>
      <c r="BU49" s="265">
        <v>0</v>
      </c>
      <c r="BV49" s="265">
        <v>0</v>
      </c>
      <c r="BW49" s="265"/>
      <c r="BX49" s="265"/>
      <c r="BY49" s="264">
        <v>42860</v>
      </c>
      <c r="BZ49" s="263">
        <v>42860</v>
      </c>
      <c r="CA49" s="263" t="s">
        <v>47</v>
      </c>
      <c r="CB49" s="258">
        <f t="shared" si="31"/>
        <v>18</v>
      </c>
      <c r="CC49" s="258">
        <f t="shared" si="32"/>
        <v>19</v>
      </c>
      <c r="CD49" s="258" t="str">
        <f t="shared" si="33"/>
        <v/>
      </c>
      <c r="CE49" s="258" t="str">
        <f t="shared" si="34"/>
        <v/>
      </c>
      <c r="CF49" s="258" t="str">
        <f t="shared" si="35"/>
        <v/>
      </c>
      <c r="CG49" s="258" t="str">
        <f t="shared" si="36"/>
        <v/>
      </c>
      <c r="CH49" s="258" t="str">
        <f t="shared" si="37"/>
        <v/>
      </c>
      <c r="CI49" s="258">
        <v>19</v>
      </c>
      <c r="CJ49" s="263" t="s">
        <v>47</v>
      </c>
      <c r="CK49" s="258">
        <v>1</v>
      </c>
      <c r="CL49" s="258"/>
      <c r="CM49" s="278">
        <v>42867</v>
      </c>
      <c r="CN49" s="262" t="s">
        <v>284</v>
      </c>
      <c r="CO49" s="274" t="s">
        <v>182</v>
      </c>
    </row>
    <row r="50" spans="1:93" ht="15" hidden="1" x14ac:dyDescent="0.25">
      <c r="A50" s="260">
        <v>56</v>
      </c>
      <c r="B50" s="272" t="s">
        <v>90</v>
      </c>
      <c r="C50" s="129">
        <v>0</v>
      </c>
      <c r="D50" s="87">
        <f t="shared" si="22"/>
        <v>0</v>
      </c>
      <c r="E50" s="267" t="s">
        <v>90</v>
      </c>
      <c r="Q50" s="271" t="s">
        <v>90</v>
      </c>
      <c r="W50" s="267" t="s">
        <v>90</v>
      </c>
      <c r="AC50" s="271"/>
      <c r="AV50" s="129">
        <f t="shared" si="23"/>
        <v>0</v>
      </c>
      <c r="AW50" s="129" t="b">
        <f t="shared" si="24"/>
        <v>1</v>
      </c>
      <c r="BD50" s="129"/>
      <c r="BE50" s="129"/>
      <c r="BF50" s="129"/>
      <c r="BG50" s="129"/>
      <c r="BH50" s="266"/>
      <c r="BI50" s="129"/>
      <c r="BJ50" s="129" t="str">
        <f t="shared" si="25"/>
        <v>NA</v>
      </c>
      <c r="BK50" s="129" t="str">
        <f t="shared" si="26"/>
        <v>NA</v>
      </c>
      <c r="BL50" s="129" t="str">
        <f t="shared" si="27"/>
        <v>NA</v>
      </c>
      <c r="BM50" s="129" t="str">
        <f t="shared" si="28"/>
        <v>NA</v>
      </c>
      <c r="BN50" s="129" t="str">
        <f t="shared" si="29"/>
        <v>NA</v>
      </c>
      <c r="BO50" s="129" t="str">
        <f t="shared" si="30"/>
        <v>NA</v>
      </c>
      <c r="BP50" s="129" t="s">
        <v>58</v>
      </c>
      <c r="BQ50" s="129" t="s">
        <v>58</v>
      </c>
      <c r="BT50" s="265">
        <v>0</v>
      </c>
      <c r="BU50" s="265">
        <v>0</v>
      </c>
      <c r="BV50" s="265">
        <v>0</v>
      </c>
      <c r="BW50" s="265"/>
      <c r="BZ50" s="129" t="s">
        <v>58</v>
      </c>
      <c r="CA50" s="129" t="s">
        <v>58</v>
      </c>
      <c r="CB50" s="258" t="str">
        <f t="shared" si="31"/>
        <v/>
      </c>
      <c r="CC50" s="258" t="str">
        <f t="shared" si="32"/>
        <v/>
      </c>
      <c r="CD50" s="258" t="str">
        <f t="shared" si="33"/>
        <v/>
      </c>
      <c r="CE50" s="258" t="str">
        <f t="shared" si="34"/>
        <v/>
      </c>
      <c r="CF50" s="258" t="str">
        <f t="shared" si="35"/>
        <v/>
      </c>
      <c r="CG50" s="258" t="str">
        <f t="shared" si="36"/>
        <v/>
      </c>
      <c r="CH50" s="258" t="str">
        <f t="shared" si="37"/>
        <v/>
      </c>
      <c r="CI50" s="258" t="s">
        <v>58</v>
      </c>
      <c r="CJ50" s="129" t="s">
        <v>58</v>
      </c>
      <c r="CK50" s="258" t="s">
        <v>58</v>
      </c>
      <c r="CL50" s="258"/>
      <c r="CO50" s="275" t="s">
        <v>90</v>
      </c>
    </row>
    <row r="51" spans="1:93" ht="15" hidden="1" x14ac:dyDescent="0.25">
      <c r="A51" s="260">
        <v>57</v>
      </c>
      <c r="B51" s="272" t="s">
        <v>181</v>
      </c>
      <c r="C51" s="129">
        <v>1</v>
      </c>
      <c r="D51" s="87">
        <f t="shared" si="22"/>
        <v>1</v>
      </c>
      <c r="E51" s="267" t="s">
        <v>181</v>
      </c>
      <c r="F51">
        <v>2</v>
      </c>
      <c r="G51" s="268">
        <v>42872</v>
      </c>
      <c r="H51">
        <v>12</v>
      </c>
      <c r="I51" s="249">
        <v>0</v>
      </c>
      <c r="M51" s="268">
        <v>42867</v>
      </c>
      <c r="N51">
        <v>15</v>
      </c>
      <c r="O51" s="249">
        <v>0</v>
      </c>
      <c r="S51" s="268">
        <v>42870</v>
      </c>
      <c r="T51">
        <v>20</v>
      </c>
      <c r="U51" s="249">
        <v>0</v>
      </c>
      <c r="Y51" s="268">
        <v>42871</v>
      </c>
      <c r="Z51">
        <v>17</v>
      </c>
      <c r="AA51" s="249">
        <v>1</v>
      </c>
      <c r="AU51" s="117">
        <v>2</v>
      </c>
      <c r="AV51" s="129">
        <f t="shared" si="23"/>
        <v>2</v>
      </c>
      <c r="AW51" s="129" t="b">
        <f t="shared" si="24"/>
        <v>1</v>
      </c>
      <c r="AX51" s="279">
        <v>2.08</v>
      </c>
      <c r="AY51" s="267">
        <v>2.06</v>
      </c>
      <c r="BD51" s="105">
        <f>67.544*AX51+88.788</f>
        <v>229.27951999999999</v>
      </c>
      <c r="BE51" s="105">
        <f>67.544*AY51+88.788</f>
        <v>227.92863999999997</v>
      </c>
      <c r="BF51" s="129"/>
      <c r="BG51" s="129"/>
      <c r="BH51" s="266"/>
      <c r="BI51" s="129"/>
      <c r="BJ51" s="129" t="str">
        <f t="shared" si="25"/>
        <v>both</v>
      </c>
      <c r="BK51" s="129" t="str">
        <f t="shared" si="26"/>
        <v>both</v>
      </c>
      <c r="BL51" s="129" t="str">
        <f t="shared" si="27"/>
        <v>NA</v>
      </c>
      <c r="BM51" s="129" t="str">
        <f t="shared" si="28"/>
        <v>NA</v>
      </c>
      <c r="BN51" s="129" t="str">
        <f t="shared" si="29"/>
        <v>NA</v>
      </c>
      <c r="BO51" s="129" t="str">
        <f t="shared" si="30"/>
        <v>NA</v>
      </c>
      <c r="BP51" s="129">
        <f>BD51*PI()*((AX51/2)^2)+BE51*PI()*((AY51/2)^2)+BF51*PI()*((AZ51/2)^2)+BG51*PI()*((BA51/2)^2)+BH51*PI()*((BB51/2)^2)+BI51*PI()*((BC51/2)^2)</f>
        <v>1538.746499143268</v>
      </c>
      <c r="BQ51" s="129" t="str">
        <f>IF(AW51=TRUE,"ok","")</f>
        <v>ok</v>
      </c>
      <c r="BS51" s="276">
        <v>0</v>
      </c>
      <c r="BT51" s="265">
        <v>0</v>
      </c>
      <c r="BU51" s="265">
        <v>0</v>
      </c>
      <c r="BV51" s="265">
        <v>0</v>
      </c>
      <c r="BW51" s="265"/>
      <c r="BX51" s="265"/>
      <c r="BY51" s="264">
        <v>42871</v>
      </c>
      <c r="BZ51" s="263">
        <v>42871</v>
      </c>
      <c r="CA51" s="263" t="s">
        <v>47</v>
      </c>
      <c r="CB51" s="258">
        <f t="shared" si="31"/>
        <v>12</v>
      </c>
      <c r="CC51" s="258">
        <f t="shared" si="32"/>
        <v>15</v>
      </c>
      <c r="CD51" s="258">
        <f t="shared" si="33"/>
        <v>20</v>
      </c>
      <c r="CE51" s="258">
        <f t="shared" si="34"/>
        <v>17</v>
      </c>
      <c r="CF51" s="258" t="str">
        <f t="shared" si="35"/>
        <v/>
      </c>
      <c r="CG51" s="258" t="str">
        <f t="shared" si="36"/>
        <v/>
      </c>
      <c r="CH51" s="258" t="str">
        <f t="shared" si="37"/>
        <v/>
      </c>
      <c r="CI51" s="258">
        <v>17</v>
      </c>
      <c r="CJ51" s="263" t="s">
        <v>47</v>
      </c>
      <c r="CK51" s="258">
        <v>1</v>
      </c>
      <c r="CL51" s="258"/>
      <c r="CM51" s="278">
        <v>42875</v>
      </c>
      <c r="CO51" s="275" t="s">
        <v>182</v>
      </c>
    </row>
    <row r="52" spans="1:93" ht="15" hidden="1" x14ac:dyDescent="0.25">
      <c r="A52" s="260">
        <v>59</v>
      </c>
      <c r="B52" s="295" t="s">
        <v>181</v>
      </c>
      <c r="C52" s="265">
        <v>1</v>
      </c>
      <c r="D52" s="87">
        <f t="shared" si="22"/>
        <v>1</v>
      </c>
      <c r="E52" s="298" t="s">
        <v>204</v>
      </c>
      <c r="F52">
        <v>2</v>
      </c>
      <c r="K52" s="267" t="s">
        <v>283</v>
      </c>
      <c r="L52" s="270">
        <v>3</v>
      </c>
      <c r="M52" s="268">
        <v>42878</v>
      </c>
      <c r="N52">
        <v>5</v>
      </c>
      <c r="O52" s="280">
        <v>0</v>
      </c>
      <c r="Q52" s="270" t="s">
        <v>190</v>
      </c>
      <c r="S52" s="268">
        <v>42880</v>
      </c>
      <c r="T52" s="271">
        <v>3</v>
      </c>
      <c r="U52" s="280">
        <v>0</v>
      </c>
      <c r="W52" s="270" t="s">
        <v>241</v>
      </c>
      <c r="Y52" s="268">
        <v>42879</v>
      </c>
      <c r="Z52" s="271">
        <v>3</v>
      </c>
      <c r="AA52" s="188">
        <v>0</v>
      </c>
      <c r="AE52" s="268">
        <v>42880</v>
      </c>
      <c r="AF52">
        <v>3</v>
      </c>
      <c r="AG52" s="188">
        <v>0</v>
      </c>
      <c r="AK52" s="270" t="s">
        <v>282</v>
      </c>
      <c r="AL52">
        <v>3</v>
      </c>
      <c r="AM52">
        <v>0</v>
      </c>
      <c r="AR52">
        <v>3</v>
      </c>
      <c r="AS52">
        <v>3</v>
      </c>
      <c r="AT52" s="260">
        <v>1</v>
      </c>
      <c r="AU52" s="117">
        <v>2</v>
      </c>
      <c r="AV52" s="129">
        <f t="shared" si="23"/>
        <v>3</v>
      </c>
      <c r="AW52" s="129" t="b">
        <f t="shared" si="24"/>
        <v>0</v>
      </c>
      <c r="AX52" s="271">
        <v>1.51</v>
      </c>
      <c r="AY52" s="267">
        <v>1.24</v>
      </c>
      <c r="AZ52" s="129">
        <f>AVERAGE(AX52:AY52)</f>
        <v>1.375</v>
      </c>
      <c r="BD52" s="129">
        <v>170</v>
      </c>
      <c r="BE52" s="129">
        <v>110</v>
      </c>
      <c r="BF52" s="129">
        <f>AVERAGE(BD52:BE52)</f>
        <v>140</v>
      </c>
      <c r="BG52" s="129"/>
      <c r="BH52" s="266"/>
      <c r="BI52" s="129"/>
      <c r="BJ52" s="129" t="str">
        <f t="shared" si="25"/>
        <v>both</v>
      </c>
      <c r="BK52" s="129" t="str">
        <f t="shared" si="26"/>
        <v>both</v>
      </c>
      <c r="BL52" s="129" t="str">
        <f t="shared" si="27"/>
        <v>both</v>
      </c>
      <c r="BM52" s="129" t="str">
        <f t="shared" si="28"/>
        <v>NA</v>
      </c>
      <c r="BN52" s="129" t="str">
        <f t="shared" si="29"/>
        <v>NA</v>
      </c>
      <c r="BO52" s="129" t="str">
        <f t="shared" si="30"/>
        <v>NA</v>
      </c>
      <c r="BP52" s="129">
        <f>BD52*PI()*((AX52/2)^2)+BE52*PI()*((AY52/2)^2)+BF52*PI()*((AZ52/2)^2)+BG52*PI()*((BA52/2)^2)+BH52*PI()*((BB52/2)^2)+BI52*PI()*((BC52/2)^2)</f>
        <v>645.15786004028155</v>
      </c>
      <c r="BQ52" s="129" t="s">
        <v>77</v>
      </c>
      <c r="BR52" s="129" t="s">
        <v>189</v>
      </c>
      <c r="BS52" s="276">
        <v>0</v>
      </c>
      <c r="BT52" s="265">
        <v>0</v>
      </c>
      <c r="BU52" s="265">
        <v>0</v>
      </c>
      <c r="BV52" s="265">
        <v>0</v>
      </c>
      <c r="BW52" s="265"/>
      <c r="BX52" s="265"/>
      <c r="BY52" s="259">
        <v>25</v>
      </c>
      <c r="BZ52" s="263">
        <v>42880</v>
      </c>
      <c r="CA52" s="263" t="s">
        <v>47</v>
      </c>
      <c r="CB52" s="258" t="str">
        <f t="shared" si="31"/>
        <v/>
      </c>
      <c r="CC52" s="258">
        <f t="shared" si="32"/>
        <v>5</v>
      </c>
      <c r="CD52" s="258">
        <f t="shared" si="33"/>
        <v>3</v>
      </c>
      <c r="CE52" s="258">
        <f t="shared" si="34"/>
        <v>3</v>
      </c>
      <c r="CF52" s="258">
        <f t="shared" si="35"/>
        <v>3</v>
      </c>
      <c r="CG52" s="258">
        <f t="shared" si="36"/>
        <v>3</v>
      </c>
      <c r="CH52" s="258">
        <f t="shared" si="37"/>
        <v>3</v>
      </c>
      <c r="CI52" s="258">
        <v>3</v>
      </c>
      <c r="CJ52" s="263" t="s">
        <v>47</v>
      </c>
      <c r="CK52" s="258">
        <v>0</v>
      </c>
      <c r="CL52" s="258"/>
      <c r="CN52" s="262" t="s">
        <v>281</v>
      </c>
    </row>
    <row r="53" spans="1:93" ht="15" hidden="1" x14ac:dyDescent="0.25">
      <c r="A53" s="260">
        <v>60</v>
      </c>
      <c r="B53" s="295" t="s">
        <v>181</v>
      </c>
      <c r="C53" s="265">
        <v>1</v>
      </c>
      <c r="D53" s="87">
        <f t="shared" si="22"/>
        <v>1</v>
      </c>
      <c r="E53" s="271" t="s">
        <v>181</v>
      </c>
      <c r="F53">
        <v>2</v>
      </c>
      <c r="G53" s="268">
        <v>42864</v>
      </c>
      <c r="H53">
        <v>40</v>
      </c>
      <c r="I53" s="249">
        <v>0</v>
      </c>
      <c r="M53" s="268">
        <v>42865</v>
      </c>
      <c r="N53">
        <v>30</v>
      </c>
      <c r="O53" s="249">
        <v>0</v>
      </c>
      <c r="W53"/>
      <c r="AC53"/>
      <c r="AU53" s="117">
        <v>2</v>
      </c>
      <c r="AV53" s="129">
        <f t="shared" si="23"/>
        <v>2</v>
      </c>
      <c r="AW53" s="129" t="b">
        <f t="shared" si="24"/>
        <v>1</v>
      </c>
      <c r="AX53" s="271">
        <v>2.95</v>
      </c>
      <c r="AY53" s="271">
        <v>2.06</v>
      </c>
      <c r="BD53" s="105">
        <f>67.544*AX53+88.788</f>
        <v>288.0428</v>
      </c>
      <c r="BE53" s="105">
        <f>67.544*AY53+88.788</f>
        <v>227.92863999999997</v>
      </c>
      <c r="BF53" s="129"/>
      <c r="BG53" s="129"/>
      <c r="BH53" s="266"/>
      <c r="BI53" s="129"/>
      <c r="BJ53" s="129" t="str">
        <f t="shared" si="25"/>
        <v>both</v>
      </c>
      <c r="BK53" s="129" t="str">
        <f t="shared" si="26"/>
        <v>both</v>
      </c>
      <c r="BL53" s="129" t="str">
        <f t="shared" si="27"/>
        <v>NA</v>
      </c>
      <c r="BM53" s="129" t="str">
        <f t="shared" si="28"/>
        <v>NA</v>
      </c>
      <c r="BN53" s="129" t="str">
        <f t="shared" si="29"/>
        <v>NA</v>
      </c>
      <c r="BO53" s="129" t="str">
        <f t="shared" si="30"/>
        <v>NA</v>
      </c>
      <c r="BP53" s="129">
        <f>BD53*PI()*((AX53/2)^2)+BE53*PI()*((AY53/2)^2)+BF53*PI()*((AZ53/2)^2)+BG53*PI()*((BA53/2)^2)+BH53*PI()*((BB53/2)^2)+BI53*PI()*((BC53/2)^2)</f>
        <v>2728.4185902556042</v>
      </c>
      <c r="BQ53" s="129" t="str">
        <f>IF(AW53=TRUE,"ok","")</f>
        <v>ok</v>
      </c>
      <c r="BS53" s="276">
        <v>0</v>
      </c>
      <c r="BT53" s="265">
        <v>0</v>
      </c>
      <c r="BU53" s="265">
        <v>0</v>
      </c>
      <c r="BV53" s="265">
        <v>0</v>
      </c>
      <c r="BW53" s="265"/>
      <c r="BX53" s="265"/>
      <c r="BY53" s="264">
        <v>42869</v>
      </c>
      <c r="BZ53" s="263">
        <v>42869</v>
      </c>
      <c r="CA53" s="263" t="s">
        <v>47</v>
      </c>
      <c r="CB53" s="258">
        <f t="shared" si="31"/>
        <v>40</v>
      </c>
      <c r="CC53" s="258">
        <f t="shared" si="32"/>
        <v>30</v>
      </c>
      <c r="CD53" s="258" t="str">
        <f t="shared" si="33"/>
        <v/>
      </c>
      <c r="CE53" s="258" t="str">
        <f t="shared" si="34"/>
        <v/>
      </c>
      <c r="CF53" s="258" t="str">
        <f t="shared" si="35"/>
        <v/>
      </c>
      <c r="CG53" s="258" t="str">
        <f t="shared" si="36"/>
        <v/>
      </c>
      <c r="CH53" s="258" t="str">
        <f t="shared" si="37"/>
        <v/>
      </c>
      <c r="CI53" s="258">
        <v>30</v>
      </c>
      <c r="CJ53" s="263" t="s">
        <v>47</v>
      </c>
      <c r="CK53" s="258">
        <v>1</v>
      </c>
      <c r="CL53" s="258"/>
      <c r="CM53" s="297" t="s">
        <v>280</v>
      </c>
      <c r="CN53" s="262" t="s">
        <v>279</v>
      </c>
      <c r="CO53" s="275" t="s">
        <v>182</v>
      </c>
    </row>
    <row r="54" spans="1:93" ht="15" hidden="1" x14ac:dyDescent="0.25">
      <c r="A54" s="260">
        <v>61</v>
      </c>
      <c r="B54" s="272" t="s">
        <v>181</v>
      </c>
      <c r="C54" s="129">
        <v>1</v>
      </c>
      <c r="D54" s="87">
        <f t="shared" si="22"/>
        <v>1</v>
      </c>
      <c r="E54" s="271" t="s">
        <v>181</v>
      </c>
      <c r="F54">
        <v>1</v>
      </c>
      <c r="G54" s="268">
        <v>42870</v>
      </c>
      <c r="H54">
        <v>10</v>
      </c>
      <c r="I54" s="249">
        <v>0</v>
      </c>
      <c r="M54" s="268">
        <v>42874</v>
      </c>
      <c r="N54">
        <v>12</v>
      </c>
      <c r="O54" s="249">
        <v>0</v>
      </c>
      <c r="S54" s="268">
        <v>42876</v>
      </c>
      <c r="T54">
        <v>10</v>
      </c>
      <c r="U54" s="249">
        <v>0</v>
      </c>
      <c r="W54"/>
      <c r="Y54" s="268">
        <v>42875</v>
      </c>
      <c r="Z54">
        <v>10</v>
      </c>
      <c r="AA54" s="249">
        <v>0</v>
      </c>
      <c r="AC54"/>
      <c r="AE54" s="268">
        <v>42874</v>
      </c>
      <c r="AF54">
        <v>9</v>
      </c>
      <c r="AG54" s="249">
        <v>2</v>
      </c>
      <c r="AL54">
        <v>11</v>
      </c>
      <c r="AM54">
        <v>7</v>
      </c>
      <c r="AR54">
        <v>11</v>
      </c>
      <c r="AS54">
        <v>9</v>
      </c>
      <c r="AT54" s="260">
        <v>2</v>
      </c>
      <c r="AU54" s="117">
        <v>1</v>
      </c>
      <c r="AV54" s="129">
        <f t="shared" si="23"/>
        <v>1</v>
      </c>
      <c r="AW54" s="129" t="b">
        <f t="shared" si="24"/>
        <v>1</v>
      </c>
      <c r="AX54" s="271">
        <v>2.41</v>
      </c>
      <c r="BD54" s="129">
        <v>260</v>
      </c>
      <c r="BE54" s="129"/>
      <c r="BF54" s="129"/>
      <c r="BG54" s="129"/>
      <c r="BH54" s="266"/>
      <c r="BI54" s="129"/>
      <c r="BJ54" s="129" t="str">
        <f t="shared" si="25"/>
        <v>both</v>
      </c>
      <c r="BK54" s="129" t="str">
        <f t="shared" si="26"/>
        <v>NA</v>
      </c>
      <c r="BL54" s="129" t="str">
        <f t="shared" si="27"/>
        <v>NA</v>
      </c>
      <c r="BM54" s="129" t="str">
        <f t="shared" si="28"/>
        <v>NA</v>
      </c>
      <c r="BN54" s="129" t="str">
        <f t="shared" si="29"/>
        <v>NA</v>
      </c>
      <c r="BO54" s="129" t="str">
        <f t="shared" si="30"/>
        <v>NA</v>
      </c>
      <c r="BP54" s="129">
        <f>BD54*PI()*((AX54/2)^2)+BE54*PI()*((AY54/2)^2)+BF54*PI()*((AZ54/2)^2)+BG54*PI()*((BA54/2)^2)+BH54*PI()*((BB54/2)^2)+BI54*PI()*((BC54/2)^2)</f>
        <v>1186.0344789354672</v>
      </c>
      <c r="BQ54" s="129" t="str">
        <f>IF(AW54=TRUE,"ok","")</f>
        <v>ok</v>
      </c>
      <c r="BS54" s="276">
        <v>0</v>
      </c>
      <c r="BT54" s="265">
        <v>0</v>
      </c>
      <c r="BU54" s="265">
        <v>0</v>
      </c>
      <c r="BV54" s="265">
        <v>0</v>
      </c>
      <c r="BW54" s="265"/>
      <c r="BX54" s="265"/>
      <c r="BY54" s="264">
        <v>42874</v>
      </c>
      <c r="BZ54" s="263">
        <v>42874</v>
      </c>
      <c r="CA54" s="263" t="s">
        <v>47</v>
      </c>
      <c r="CB54" s="258">
        <f t="shared" si="31"/>
        <v>10</v>
      </c>
      <c r="CC54" s="258">
        <f t="shared" si="32"/>
        <v>12</v>
      </c>
      <c r="CD54" s="258">
        <f t="shared" si="33"/>
        <v>10</v>
      </c>
      <c r="CE54" s="258">
        <f t="shared" si="34"/>
        <v>10</v>
      </c>
      <c r="CF54" s="258">
        <f t="shared" si="35"/>
        <v>9</v>
      </c>
      <c r="CG54" s="258">
        <f t="shared" si="36"/>
        <v>11</v>
      </c>
      <c r="CH54" s="258">
        <f t="shared" si="37"/>
        <v>11</v>
      </c>
      <c r="CI54" s="258">
        <v>11</v>
      </c>
      <c r="CJ54" s="263" t="s">
        <v>47</v>
      </c>
      <c r="CK54" s="258">
        <v>0</v>
      </c>
      <c r="CL54" s="258"/>
    </row>
    <row r="55" spans="1:93" ht="15" hidden="1" x14ac:dyDescent="0.25">
      <c r="A55" s="317">
        <v>63</v>
      </c>
      <c r="C55" s="129">
        <v>0</v>
      </c>
      <c r="D55" s="87">
        <f t="shared" si="22"/>
        <v>0</v>
      </c>
      <c r="E55" s="271" t="s">
        <v>90</v>
      </c>
      <c r="F55" s="270"/>
      <c r="Q55" s="270" t="s">
        <v>185</v>
      </c>
      <c r="R55" s="270"/>
      <c r="W55" s="269" t="s">
        <v>204</v>
      </c>
      <c r="AV55" s="129">
        <f t="shared" si="23"/>
        <v>0</v>
      </c>
      <c r="AW55" s="129" t="b">
        <f t="shared" si="24"/>
        <v>1</v>
      </c>
      <c r="BD55" s="129"/>
      <c r="BE55" s="129"/>
      <c r="BF55" s="129"/>
      <c r="BG55" s="129"/>
      <c r="BH55" s="266"/>
      <c r="BI55" s="129"/>
      <c r="BJ55" s="129" t="str">
        <f t="shared" si="25"/>
        <v>NA</v>
      </c>
      <c r="BK55" s="129" t="str">
        <f t="shared" si="26"/>
        <v>NA</v>
      </c>
      <c r="BL55" s="129" t="str">
        <f t="shared" si="27"/>
        <v>NA</v>
      </c>
      <c r="BM55" s="129" t="str">
        <f t="shared" si="28"/>
        <v>NA</v>
      </c>
      <c r="BN55" s="129" t="str">
        <f t="shared" si="29"/>
        <v>NA</v>
      </c>
      <c r="BO55" s="129" t="str">
        <f t="shared" si="30"/>
        <v>NA</v>
      </c>
      <c r="BP55" s="129" t="s">
        <v>58</v>
      </c>
      <c r="BQ55" s="129" t="s">
        <v>58</v>
      </c>
      <c r="BT55" s="265">
        <v>0</v>
      </c>
      <c r="BU55" s="265">
        <v>0</v>
      </c>
      <c r="BV55" s="265">
        <v>0</v>
      </c>
      <c r="BW55" s="265"/>
      <c r="BZ55" s="129" t="s">
        <v>58</v>
      </c>
      <c r="CA55" s="129" t="s">
        <v>58</v>
      </c>
      <c r="CB55" s="258" t="str">
        <f t="shared" si="31"/>
        <v/>
      </c>
      <c r="CC55" s="258" t="str">
        <f t="shared" si="32"/>
        <v/>
      </c>
      <c r="CD55" s="258" t="str">
        <f t="shared" si="33"/>
        <v/>
      </c>
      <c r="CE55" s="258" t="str">
        <f t="shared" si="34"/>
        <v/>
      </c>
      <c r="CF55" s="258" t="str">
        <f t="shared" si="35"/>
        <v/>
      </c>
      <c r="CG55" s="258" t="str">
        <f t="shared" si="36"/>
        <v/>
      </c>
      <c r="CH55" s="258" t="str">
        <f t="shared" si="37"/>
        <v/>
      </c>
      <c r="CI55" s="258" t="s">
        <v>58</v>
      </c>
      <c r="CJ55" s="129" t="s">
        <v>58</v>
      </c>
      <c r="CK55" s="258" t="s">
        <v>58</v>
      </c>
      <c r="CL55" s="258"/>
      <c r="CN55" s="262" t="s">
        <v>242</v>
      </c>
      <c r="CO55" s="275" t="s">
        <v>90</v>
      </c>
    </row>
    <row r="56" spans="1:93" ht="15" hidden="1" x14ac:dyDescent="0.25">
      <c r="A56" s="260">
        <v>75</v>
      </c>
      <c r="B56" s="272" t="s">
        <v>199</v>
      </c>
      <c r="C56" s="129">
        <v>0</v>
      </c>
      <c r="D56" s="87">
        <f t="shared" si="22"/>
        <v>0</v>
      </c>
      <c r="E56" s="271" t="s">
        <v>199</v>
      </c>
      <c r="F56">
        <v>1</v>
      </c>
      <c r="K56" s="267" t="s">
        <v>191</v>
      </c>
      <c r="Q56" s="267" t="s">
        <v>191</v>
      </c>
      <c r="W56" s="267" t="s">
        <v>191</v>
      </c>
      <c r="AU56" s="117">
        <v>1</v>
      </c>
      <c r="AV56" s="129">
        <f t="shared" si="23"/>
        <v>1</v>
      </c>
      <c r="AW56" s="129" t="b">
        <f t="shared" si="24"/>
        <v>1</v>
      </c>
      <c r="AX56" s="279">
        <v>2.08</v>
      </c>
      <c r="BD56" s="105">
        <f>67.544*AX56+88.788</f>
        <v>229.27951999999999</v>
      </c>
      <c r="BE56" s="129"/>
      <c r="BF56" s="129"/>
      <c r="BG56" s="129"/>
      <c r="BH56" s="266"/>
      <c r="BI56" s="129"/>
      <c r="BJ56" s="129" t="str">
        <f t="shared" si="25"/>
        <v>both</v>
      </c>
      <c r="BK56" s="129" t="str">
        <f t="shared" si="26"/>
        <v>NA</v>
      </c>
      <c r="BL56" s="129" t="str">
        <f t="shared" si="27"/>
        <v>NA</v>
      </c>
      <c r="BM56" s="129" t="str">
        <f t="shared" si="28"/>
        <v>NA</v>
      </c>
      <c r="BN56" s="129" t="str">
        <f t="shared" si="29"/>
        <v>NA</v>
      </c>
      <c r="BO56" s="129" t="str">
        <f t="shared" si="30"/>
        <v>NA</v>
      </c>
      <c r="BP56" s="129">
        <f>BD56*PI()*((AX56/2)^2)+BE56*PI()*((AY56/2)^2)+BF56*PI()*((AZ56/2)^2)+BG56*PI()*((BA56/2)^2)+BH56*PI()*((BB56/2)^2)+BI56*PI()*((BC56/2)^2)</f>
        <v>779.07956867168252</v>
      </c>
      <c r="BQ56" s="129" t="str">
        <f>IF(AW56=TRUE,"ok","")</f>
        <v>ok</v>
      </c>
      <c r="BS56" s="276">
        <v>0</v>
      </c>
      <c r="BT56" s="265">
        <v>0</v>
      </c>
      <c r="BU56" s="265">
        <v>0</v>
      </c>
      <c r="BV56" s="265">
        <v>0</v>
      </c>
      <c r="BW56" s="265"/>
      <c r="BX56" s="265"/>
      <c r="BZ56" s="129" t="s">
        <v>58</v>
      </c>
      <c r="CA56" s="129" t="s">
        <v>58</v>
      </c>
      <c r="CB56" s="258" t="str">
        <f t="shared" si="31"/>
        <v/>
      </c>
      <c r="CC56" s="258" t="str">
        <f t="shared" si="32"/>
        <v/>
      </c>
      <c r="CD56" s="258" t="str">
        <f t="shared" si="33"/>
        <v/>
      </c>
      <c r="CE56" s="258" t="str">
        <f t="shared" si="34"/>
        <v/>
      </c>
      <c r="CF56" s="258" t="str">
        <f t="shared" si="35"/>
        <v/>
      </c>
      <c r="CG56" s="258" t="str">
        <f t="shared" si="36"/>
        <v/>
      </c>
      <c r="CH56" s="258" t="str">
        <f t="shared" si="37"/>
        <v/>
      </c>
      <c r="CI56" s="258" t="s">
        <v>58</v>
      </c>
      <c r="CJ56" s="129" t="s">
        <v>58</v>
      </c>
      <c r="CK56" s="258" t="s">
        <v>58</v>
      </c>
      <c r="CL56" s="258"/>
      <c r="CO56" s="274" t="s">
        <v>182</v>
      </c>
    </row>
    <row r="57" spans="1:93" ht="15" hidden="1" x14ac:dyDescent="0.25">
      <c r="A57" s="260">
        <v>84</v>
      </c>
      <c r="B57" s="272" t="s">
        <v>181</v>
      </c>
      <c r="C57" s="129">
        <v>1</v>
      </c>
      <c r="D57" s="87">
        <f t="shared" si="22"/>
        <v>1</v>
      </c>
      <c r="E57" s="267" t="s">
        <v>181</v>
      </c>
      <c r="F57">
        <v>1</v>
      </c>
      <c r="G57" s="268">
        <v>42873</v>
      </c>
      <c r="H57">
        <v>10</v>
      </c>
      <c r="I57" s="249">
        <v>0</v>
      </c>
      <c r="M57" s="268">
        <v>42871</v>
      </c>
      <c r="N57">
        <v>10</v>
      </c>
      <c r="O57" s="249">
        <v>0</v>
      </c>
      <c r="S57" s="268">
        <v>42873</v>
      </c>
      <c r="T57">
        <v>10</v>
      </c>
      <c r="U57" s="249">
        <v>0</v>
      </c>
      <c r="Y57" s="268">
        <v>42873</v>
      </c>
      <c r="Z57">
        <v>10</v>
      </c>
      <c r="AA57" s="249">
        <v>0</v>
      </c>
      <c r="AU57" s="117">
        <v>1</v>
      </c>
      <c r="AV57" s="129">
        <f t="shared" si="23"/>
        <v>1</v>
      </c>
      <c r="AW57" s="129" t="b">
        <f t="shared" si="24"/>
        <v>1</v>
      </c>
      <c r="AX57" s="271">
        <v>1.91</v>
      </c>
      <c r="BD57" s="105">
        <f>67.544*AX57+88.788</f>
        <v>217.79703999999998</v>
      </c>
      <c r="BE57" s="129"/>
      <c r="BF57" s="129"/>
      <c r="BG57" s="129"/>
      <c r="BH57" s="266"/>
      <c r="BI57" s="129"/>
      <c r="BJ57" s="129" t="str">
        <f t="shared" si="25"/>
        <v>both</v>
      </c>
      <c r="BK57" s="129" t="str">
        <f t="shared" si="26"/>
        <v>NA</v>
      </c>
      <c r="BL57" s="129" t="str">
        <f t="shared" si="27"/>
        <v>NA</v>
      </c>
      <c r="BM57" s="129" t="str">
        <f t="shared" si="28"/>
        <v>NA</v>
      </c>
      <c r="BN57" s="129" t="str">
        <f t="shared" si="29"/>
        <v>NA</v>
      </c>
      <c r="BO57" s="129" t="str">
        <f t="shared" si="30"/>
        <v>NA</v>
      </c>
      <c r="BP57" s="129">
        <f>BD57*PI()*((AX57/2)^2)+BE57*PI()*((AY57/2)^2)+BF57*PI()*((AZ57/2)^2)+BG57*PI()*((BA57/2)^2)+BH57*PI()*((BB57/2)^2)+BI57*PI()*((BC57/2)^2)</f>
        <v>624.03448346341418</v>
      </c>
      <c r="BQ57" s="129" t="str">
        <f>IF(AW57=TRUE,"ok","")</f>
        <v>ok</v>
      </c>
      <c r="BS57" s="276">
        <v>0</v>
      </c>
      <c r="BT57" s="265">
        <v>0</v>
      </c>
      <c r="BU57" s="265">
        <v>0</v>
      </c>
      <c r="BV57" s="265">
        <v>0</v>
      </c>
      <c r="BW57" s="265"/>
      <c r="BX57" s="265"/>
      <c r="BY57" s="259">
        <v>18</v>
      </c>
      <c r="BZ57" s="263">
        <v>42873</v>
      </c>
      <c r="CA57" s="263" t="s">
        <v>47</v>
      </c>
      <c r="CB57" s="258">
        <f t="shared" si="31"/>
        <v>10</v>
      </c>
      <c r="CC57" s="258">
        <f t="shared" si="32"/>
        <v>10</v>
      </c>
      <c r="CD57" s="258">
        <f t="shared" si="33"/>
        <v>10</v>
      </c>
      <c r="CE57" s="258">
        <f t="shared" si="34"/>
        <v>10</v>
      </c>
      <c r="CF57" s="258" t="str">
        <f t="shared" si="35"/>
        <v/>
      </c>
      <c r="CG57" s="258" t="str">
        <f t="shared" si="36"/>
        <v/>
      </c>
      <c r="CH57" s="258" t="str">
        <f t="shared" si="37"/>
        <v/>
      </c>
      <c r="CI57" s="258">
        <v>10</v>
      </c>
      <c r="CJ57" s="263" t="s">
        <v>47</v>
      </c>
      <c r="CK57" s="258">
        <v>1</v>
      </c>
      <c r="CL57" s="258"/>
      <c r="CM57" s="278">
        <v>42875</v>
      </c>
      <c r="CO57" s="275" t="s">
        <v>182</v>
      </c>
    </row>
    <row r="58" spans="1:93" ht="15" hidden="1" x14ac:dyDescent="0.25">
      <c r="A58" s="260">
        <v>85</v>
      </c>
      <c r="B58" s="261" t="s">
        <v>90</v>
      </c>
      <c r="C58" s="129">
        <v>0</v>
      </c>
      <c r="D58" s="87">
        <f t="shared" si="22"/>
        <v>0</v>
      </c>
      <c r="E58" s="276" t="s">
        <v>90</v>
      </c>
      <c r="H58" s="249"/>
      <c r="M58" t="s">
        <v>90</v>
      </c>
      <c r="N58" s="249"/>
      <c r="Q58" s="90" t="s">
        <v>90</v>
      </c>
      <c r="T58" s="249"/>
      <c r="W58" s="90" t="s">
        <v>90</v>
      </c>
      <c r="AV58" s="129">
        <f t="shared" si="23"/>
        <v>0</v>
      </c>
      <c r="AW58" s="129" t="b">
        <f t="shared" si="24"/>
        <v>1</v>
      </c>
      <c r="BD58" s="129"/>
      <c r="BE58" s="129"/>
      <c r="BF58" s="129"/>
      <c r="BG58" s="129"/>
      <c r="BH58" s="266"/>
      <c r="BI58" s="129"/>
      <c r="BJ58" s="129" t="str">
        <f t="shared" si="25"/>
        <v>NA</v>
      </c>
      <c r="BK58" s="129" t="str">
        <f t="shared" si="26"/>
        <v>NA</v>
      </c>
      <c r="BL58" s="129" t="str">
        <f t="shared" si="27"/>
        <v>NA</v>
      </c>
      <c r="BM58" s="129" t="str">
        <f t="shared" si="28"/>
        <v>NA</v>
      </c>
      <c r="BN58" s="129" t="str">
        <f t="shared" si="29"/>
        <v>NA</v>
      </c>
      <c r="BO58" s="129" t="str">
        <f t="shared" si="30"/>
        <v>NA</v>
      </c>
      <c r="BP58" s="129" t="s">
        <v>58</v>
      </c>
      <c r="BQ58" s="129" t="s">
        <v>58</v>
      </c>
      <c r="BT58" s="265">
        <v>0</v>
      </c>
      <c r="BU58" s="265">
        <v>0</v>
      </c>
      <c r="BV58" s="265">
        <v>0</v>
      </c>
      <c r="BW58" s="265"/>
      <c r="BZ58" s="129" t="s">
        <v>58</v>
      </c>
      <c r="CA58" s="129" t="s">
        <v>58</v>
      </c>
      <c r="CB58" s="258" t="str">
        <f t="shared" si="31"/>
        <v/>
      </c>
      <c r="CC58" s="258" t="str">
        <f t="shared" si="32"/>
        <v/>
      </c>
      <c r="CD58" s="258" t="str">
        <f t="shared" si="33"/>
        <v/>
      </c>
      <c r="CE58" s="258" t="str">
        <f t="shared" si="34"/>
        <v/>
      </c>
      <c r="CF58" s="258" t="str">
        <f t="shared" si="35"/>
        <v/>
      </c>
      <c r="CG58" s="258" t="str">
        <f t="shared" si="36"/>
        <v/>
      </c>
      <c r="CH58" s="258" t="str">
        <f t="shared" si="37"/>
        <v/>
      </c>
      <c r="CI58" s="258" t="s">
        <v>58</v>
      </c>
      <c r="CJ58" s="129" t="s">
        <v>58</v>
      </c>
      <c r="CK58" s="258" t="s">
        <v>58</v>
      </c>
      <c r="CL58" s="258"/>
      <c r="CM58" s="278"/>
      <c r="CO58" s="275" t="s">
        <v>90</v>
      </c>
    </row>
    <row r="59" spans="1:93" ht="15" hidden="1" x14ac:dyDescent="0.25">
      <c r="A59" s="260">
        <v>90</v>
      </c>
      <c r="B59" s="293" t="s">
        <v>181</v>
      </c>
      <c r="C59" s="265">
        <v>1</v>
      </c>
      <c r="D59" s="87">
        <f t="shared" si="22"/>
        <v>1</v>
      </c>
      <c r="E59" s="271" t="s">
        <v>190</v>
      </c>
      <c r="F59">
        <v>3</v>
      </c>
      <c r="G59" s="268">
        <v>42870</v>
      </c>
      <c r="H59">
        <v>20</v>
      </c>
      <c r="I59" s="249">
        <v>0</v>
      </c>
      <c r="M59" s="268">
        <v>42872</v>
      </c>
      <c r="N59">
        <v>15</v>
      </c>
      <c r="O59" s="249">
        <v>0</v>
      </c>
      <c r="S59" s="268">
        <v>42873</v>
      </c>
      <c r="T59">
        <v>20</v>
      </c>
      <c r="U59" s="249">
        <v>0</v>
      </c>
      <c r="Y59" s="268">
        <v>42874</v>
      </c>
      <c r="Z59">
        <v>22</v>
      </c>
      <c r="AA59" s="249">
        <v>0</v>
      </c>
      <c r="AU59" s="117">
        <v>1</v>
      </c>
      <c r="AV59" s="129">
        <f t="shared" si="23"/>
        <v>3</v>
      </c>
      <c r="AW59" s="129" t="b">
        <f t="shared" si="24"/>
        <v>0</v>
      </c>
      <c r="AX59" s="271">
        <v>2.46</v>
      </c>
      <c r="AY59" s="265">
        <v>2.46</v>
      </c>
      <c r="AZ59" s="265">
        <v>2.46</v>
      </c>
      <c r="BD59" s="105">
        <f>67.544*AX59+88.788</f>
        <v>254.94623999999999</v>
      </c>
      <c r="BE59" s="105">
        <f>67.544*AY59+88.788</f>
        <v>254.94623999999999</v>
      </c>
      <c r="BF59" s="105">
        <f>67.544*AZ59+88.788</f>
        <v>254.94623999999999</v>
      </c>
      <c r="BG59" s="129"/>
      <c r="BH59" s="266"/>
      <c r="BI59" s="129"/>
      <c r="BJ59" s="129" t="str">
        <f t="shared" si="25"/>
        <v>both</v>
      </c>
      <c r="BK59" s="129" t="str">
        <f t="shared" si="26"/>
        <v>both</v>
      </c>
      <c r="BL59" s="129" t="str">
        <f t="shared" si="27"/>
        <v>both</v>
      </c>
      <c r="BM59" s="129" t="str">
        <f t="shared" si="28"/>
        <v>NA</v>
      </c>
      <c r="BN59" s="129" t="str">
        <f t="shared" si="29"/>
        <v>NA</v>
      </c>
      <c r="BO59" s="129" t="str">
        <f t="shared" si="30"/>
        <v>NA</v>
      </c>
      <c r="BP59" s="129">
        <f t="shared" ref="BP59:BP65" si="40">BD59*PI()*((AX59/2)^2)+BE59*PI()*((AY59/2)^2)+BF59*PI()*((AZ59/2)^2)+BG59*PI()*((BA59/2)^2)+BH59*PI()*((BB59/2)^2)+BI59*PI()*((BC59/2)^2)</f>
        <v>3635.2138268802669</v>
      </c>
      <c r="BQ59" s="129" t="s">
        <v>77</v>
      </c>
      <c r="BR59" s="129" t="s">
        <v>224</v>
      </c>
      <c r="BT59" s="265">
        <v>0</v>
      </c>
      <c r="BU59" s="265">
        <v>0</v>
      </c>
      <c r="BV59" s="265">
        <v>0</v>
      </c>
      <c r="BW59" s="265"/>
      <c r="BY59" s="259">
        <v>19</v>
      </c>
      <c r="BZ59" s="263">
        <v>42874</v>
      </c>
      <c r="CA59" s="263" t="s">
        <v>47</v>
      </c>
      <c r="CB59" s="258">
        <f t="shared" si="31"/>
        <v>20</v>
      </c>
      <c r="CC59" s="258">
        <f t="shared" si="32"/>
        <v>15</v>
      </c>
      <c r="CD59" s="258">
        <f t="shared" si="33"/>
        <v>20</v>
      </c>
      <c r="CE59" s="258">
        <f t="shared" si="34"/>
        <v>22</v>
      </c>
      <c r="CF59" s="258" t="str">
        <f t="shared" si="35"/>
        <v/>
      </c>
      <c r="CG59" s="258" t="str">
        <f t="shared" si="36"/>
        <v/>
      </c>
      <c r="CH59" s="258" t="str">
        <f t="shared" si="37"/>
        <v/>
      </c>
      <c r="CI59" s="258">
        <v>22</v>
      </c>
      <c r="CJ59" s="263" t="s">
        <v>47</v>
      </c>
      <c r="CK59" s="258">
        <v>1</v>
      </c>
      <c r="CL59" s="258"/>
      <c r="CM59" s="278">
        <v>42875</v>
      </c>
      <c r="CN59" s="262" t="s">
        <v>234</v>
      </c>
      <c r="CO59" s="255" t="s">
        <v>182</v>
      </c>
    </row>
    <row r="60" spans="1:93" ht="15" hidden="1" x14ac:dyDescent="0.25">
      <c r="A60" s="260">
        <v>91</v>
      </c>
      <c r="B60" s="261" t="s">
        <v>181</v>
      </c>
      <c r="C60" s="129">
        <v>1</v>
      </c>
      <c r="D60" s="87">
        <f t="shared" si="22"/>
        <v>1</v>
      </c>
      <c r="E60" s="276" t="s">
        <v>181</v>
      </c>
      <c r="F60">
        <v>1</v>
      </c>
      <c r="G60" s="268">
        <v>42875</v>
      </c>
      <c r="H60" s="249">
        <v>3</v>
      </c>
      <c r="I60" s="249">
        <v>0</v>
      </c>
      <c r="M60" s="268">
        <v>42878</v>
      </c>
      <c r="N60" s="249">
        <v>1</v>
      </c>
      <c r="O60" s="249">
        <v>0</v>
      </c>
      <c r="T60" s="249"/>
      <c r="AU60" s="117">
        <v>1</v>
      </c>
      <c r="AV60" s="129">
        <f t="shared" si="23"/>
        <v>1</v>
      </c>
      <c r="AW60" s="129" t="b">
        <f t="shared" si="24"/>
        <v>1</v>
      </c>
      <c r="AX60" s="271">
        <v>2.52</v>
      </c>
      <c r="BD60" s="105">
        <f>67.544*AX60+88.788</f>
        <v>258.99887999999999</v>
      </c>
      <c r="BE60" s="129"/>
      <c r="BF60" s="129"/>
      <c r="BG60" s="129"/>
      <c r="BH60" s="266"/>
      <c r="BI60" s="129"/>
      <c r="BJ60" s="129" t="str">
        <f t="shared" si="25"/>
        <v>both</v>
      </c>
      <c r="BK60" s="129" t="str">
        <f t="shared" si="26"/>
        <v>NA</v>
      </c>
      <c r="BL60" s="129" t="str">
        <f t="shared" si="27"/>
        <v>NA</v>
      </c>
      <c r="BM60" s="129" t="str">
        <f t="shared" si="28"/>
        <v>NA</v>
      </c>
      <c r="BN60" s="129" t="str">
        <f t="shared" si="29"/>
        <v>NA</v>
      </c>
      <c r="BO60" s="129" t="str">
        <f t="shared" si="30"/>
        <v>NA</v>
      </c>
      <c r="BP60" s="129">
        <f t="shared" si="40"/>
        <v>1291.780870577745</v>
      </c>
      <c r="BQ60" s="129" t="str">
        <f>IF(AW60=TRUE,"ok","")</f>
        <v>ok</v>
      </c>
      <c r="BS60" s="276">
        <v>0</v>
      </c>
      <c r="BT60" s="265">
        <v>0</v>
      </c>
      <c r="BU60" s="265">
        <v>0</v>
      </c>
      <c r="BV60" s="265">
        <v>0</v>
      </c>
      <c r="BW60" s="265"/>
      <c r="BX60" s="265"/>
      <c r="BZ60" s="263">
        <v>42878</v>
      </c>
      <c r="CA60" s="263" t="s">
        <v>47</v>
      </c>
      <c r="CB60" s="258">
        <f t="shared" si="31"/>
        <v>3</v>
      </c>
      <c r="CC60" s="258">
        <f t="shared" si="32"/>
        <v>1</v>
      </c>
      <c r="CD60" s="258" t="str">
        <f t="shared" si="33"/>
        <v/>
      </c>
      <c r="CE60" s="258" t="str">
        <f t="shared" si="34"/>
        <v/>
      </c>
      <c r="CF60" s="258" t="str">
        <f t="shared" si="35"/>
        <v/>
      </c>
      <c r="CG60" s="258" t="str">
        <f t="shared" si="36"/>
        <v/>
      </c>
      <c r="CH60" s="258" t="str">
        <f t="shared" si="37"/>
        <v/>
      </c>
      <c r="CI60" s="258">
        <v>1</v>
      </c>
      <c r="CJ60" s="263" t="s">
        <v>47</v>
      </c>
      <c r="CK60" s="258">
        <v>1</v>
      </c>
      <c r="CL60" s="258"/>
      <c r="CM60" s="278">
        <v>42875</v>
      </c>
      <c r="CN60" s="256" t="s">
        <v>278</v>
      </c>
      <c r="CO60" s="274" t="s">
        <v>182</v>
      </c>
    </row>
    <row r="61" spans="1:93" ht="15" hidden="1" x14ac:dyDescent="0.25">
      <c r="A61" s="260">
        <v>92</v>
      </c>
      <c r="B61" s="261" t="s">
        <v>181</v>
      </c>
      <c r="C61" s="129">
        <v>1</v>
      </c>
      <c r="D61" s="87">
        <f t="shared" si="22"/>
        <v>1</v>
      </c>
      <c r="E61" s="276" t="s">
        <v>181</v>
      </c>
      <c r="F61">
        <v>1</v>
      </c>
      <c r="G61" s="268">
        <v>42864</v>
      </c>
      <c r="H61" s="249">
        <v>17</v>
      </c>
      <c r="I61" s="249">
        <v>0</v>
      </c>
      <c r="M61" s="268">
        <v>42867</v>
      </c>
      <c r="N61" s="249">
        <v>15</v>
      </c>
      <c r="O61" s="249">
        <v>0</v>
      </c>
      <c r="Q61" s="117"/>
      <c r="R61" s="117"/>
      <c r="S61" s="268">
        <v>42870</v>
      </c>
      <c r="T61" s="249">
        <v>15</v>
      </c>
      <c r="U61" s="249">
        <v>0</v>
      </c>
      <c r="Y61" s="268">
        <v>42871</v>
      </c>
      <c r="AU61" s="117">
        <v>1</v>
      </c>
      <c r="AV61" s="129">
        <f t="shared" si="23"/>
        <v>1</v>
      </c>
      <c r="AW61" s="129" t="b">
        <f t="shared" si="24"/>
        <v>1</v>
      </c>
      <c r="AX61" s="271">
        <v>2.35</v>
      </c>
      <c r="BD61" s="105">
        <f>67.544*AX61+88.788</f>
        <v>247.51639999999998</v>
      </c>
      <c r="BE61" s="129"/>
      <c r="BF61" s="129"/>
      <c r="BG61" s="129"/>
      <c r="BH61" s="266"/>
      <c r="BI61" s="129"/>
      <c r="BJ61" s="129" t="str">
        <f t="shared" si="25"/>
        <v>both</v>
      </c>
      <c r="BK61" s="129" t="str">
        <f t="shared" si="26"/>
        <v>NA</v>
      </c>
      <c r="BL61" s="129" t="str">
        <f t="shared" si="27"/>
        <v>NA</v>
      </c>
      <c r="BM61" s="129" t="str">
        <f t="shared" si="28"/>
        <v>NA</v>
      </c>
      <c r="BN61" s="129" t="str">
        <f t="shared" si="29"/>
        <v>NA</v>
      </c>
      <c r="BO61" s="129" t="str">
        <f t="shared" si="30"/>
        <v>NA</v>
      </c>
      <c r="BP61" s="129">
        <f t="shared" si="40"/>
        <v>1073.5680686734568</v>
      </c>
      <c r="BQ61" s="129" t="str">
        <f>IF(AW61=TRUE,"ok","")</f>
        <v>ok</v>
      </c>
      <c r="BS61" s="276">
        <v>0</v>
      </c>
      <c r="BT61" s="265">
        <v>0</v>
      </c>
      <c r="BU61" s="265">
        <v>0</v>
      </c>
      <c r="BV61" s="265">
        <v>0</v>
      </c>
      <c r="BW61" s="265"/>
      <c r="BX61" s="265"/>
      <c r="BY61" s="259">
        <v>16</v>
      </c>
      <c r="BZ61" s="263">
        <v>42871</v>
      </c>
      <c r="CA61" s="263" t="s">
        <v>47</v>
      </c>
      <c r="CB61" s="258">
        <f t="shared" si="31"/>
        <v>17</v>
      </c>
      <c r="CC61" s="258">
        <f t="shared" si="32"/>
        <v>15</v>
      </c>
      <c r="CD61" s="258">
        <f t="shared" si="33"/>
        <v>15</v>
      </c>
      <c r="CE61" s="258" t="str">
        <f t="shared" si="34"/>
        <v/>
      </c>
      <c r="CF61" s="258" t="str">
        <f t="shared" si="35"/>
        <v/>
      </c>
      <c r="CG61" s="258" t="str">
        <f t="shared" si="36"/>
        <v/>
      </c>
      <c r="CH61" s="258" t="str">
        <f t="shared" si="37"/>
        <v/>
      </c>
      <c r="CI61" s="258">
        <v>15</v>
      </c>
      <c r="CJ61" s="263" t="s">
        <v>47</v>
      </c>
      <c r="CK61" s="258">
        <v>1</v>
      </c>
      <c r="CL61" s="258"/>
      <c r="CM61" s="278">
        <v>42875</v>
      </c>
      <c r="CN61" s="256" t="s">
        <v>277</v>
      </c>
      <c r="CO61" s="274" t="s">
        <v>182</v>
      </c>
    </row>
    <row r="62" spans="1:93" ht="15" hidden="1" x14ac:dyDescent="0.25">
      <c r="A62" s="260">
        <v>93</v>
      </c>
      <c r="B62" s="261" t="s">
        <v>181</v>
      </c>
      <c r="C62" s="129">
        <v>1</v>
      </c>
      <c r="D62" s="87">
        <f t="shared" si="22"/>
        <v>1</v>
      </c>
      <c r="E62" s="276" t="s">
        <v>181</v>
      </c>
      <c r="F62">
        <v>1</v>
      </c>
      <c r="G62" s="268">
        <v>42870</v>
      </c>
      <c r="H62" s="249">
        <v>15</v>
      </c>
      <c r="I62" s="249">
        <v>0</v>
      </c>
      <c r="M62" s="268">
        <v>42867</v>
      </c>
      <c r="N62" s="249">
        <v>15</v>
      </c>
      <c r="O62" s="249">
        <v>0</v>
      </c>
      <c r="Q62" s="117"/>
      <c r="R62" s="117"/>
      <c r="S62" s="268">
        <v>42871</v>
      </c>
      <c r="T62" s="249">
        <v>15</v>
      </c>
      <c r="U62" s="249">
        <v>0</v>
      </c>
      <c r="Y62" s="268">
        <v>42871</v>
      </c>
      <c r="AU62" s="117">
        <v>4</v>
      </c>
      <c r="AV62" s="129">
        <f t="shared" si="23"/>
        <v>1</v>
      </c>
      <c r="AW62" s="129" t="b">
        <f t="shared" si="24"/>
        <v>0</v>
      </c>
      <c r="AX62" s="279">
        <v>2.2400000000000002</v>
      </c>
      <c r="AY62" s="267">
        <v>2.5</v>
      </c>
      <c r="AZ62" s="267">
        <v>2.06</v>
      </c>
      <c r="BA62" s="271">
        <v>2.0299999999999998</v>
      </c>
      <c r="BD62" s="105">
        <f>67.544*AX62+88.788</f>
        <v>240.08656000000002</v>
      </c>
      <c r="BE62" s="105">
        <f>67.544*AY62+88.788</f>
        <v>257.64799999999997</v>
      </c>
      <c r="BF62" s="105">
        <f>67.544*AZ62+88.788</f>
        <v>227.92863999999997</v>
      </c>
      <c r="BG62" s="105">
        <f>67.544*BA62+88.788</f>
        <v>225.90231999999997</v>
      </c>
      <c r="BH62" s="266"/>
      <c r="BI62" s="129"/>
      <c r="BJ62" s="129" t="str">
        <f t="shared" si="25"/>
        <v>both</v>
      </c>
      <c r="BK62" s="129" t="str">
        <f t="shared" si="26"/>
        <v>both</v>
      </c>
      <c r="BL62" s="129" t="str">
        <f t="shared" si="27"/>
        <v>both</v>
      </c>
      <c r="BM62" s="129" t="str">
        <f t="shared" si="28"/>
        <v>both</v>
      </c>
      <c r="BN62" s="129" t="str">
        <f t="shared" si="29"/>
        <v>NA</v>
      </c>
      <c r="BO62" s="129" t="str">
        <f t="shared" si="30"/>
        <v>NA</v>
      </c>
      <c r="BP62" s="129">
        <f t="shared" si="40"/>
        <v>3701.6735697039171</v>
      </c>
      <c r="BQ62" s="129" t="s">
        <v>47</v>
      </c>
      <c r="BS62" s="276">
        <v>0</v>
      </c>
      <c r="BT62" s="265">
        <v>0</v>
      </c>
      <c r="BU62" s="265">
        <v>0</v>
      </c>
      <c r="BV62" s="265">
        <v>0</v>
      </c>
      <c r="BW62" s="265"/>
      <c r="BX62" s="265"/>
      <c r="BY62" s="264">
        <v>42871</v>
      </c>
      <c r="BZ62" s="263">
        <v>42871</v>
      </c>
      <c r="CA62" s="263" t="s">
        <v>47</v>
      </c>
      <c r="CB62" s="258">
        <f t="shared" si="31"/>
        <v>15</v>
      </c>
      <c r="CC62" s="258">
        <f t="shared" si="32"/>
        <v>15</v>
      </c>
      <c r="CD62" s="258">
        <f t="shared" si="33"/>
        <v>15</v>
      </c>
      <c r="CE62" s="258" t="str">
        <f t="shared" si="34"/>
        <v/>
      </c>
      <c r="CF62" s="258" t="str">
        <f t="shared" si="35"/>
        <v/>
      </c>
      <c r="CG62" s="258" t="str">
        <f t="shared" si="36"/>
        <v/>
      </c>
      <c r="CH62" s="258" t="str">
        <f t="shared" si="37"/>
        <v/>
      </c>
      <c r="CI62" s="258">
        <v>15</v>
      </c>
      <c r="CJ62" s="263" t="s">
        <v>47</v>
      </c>
      <c r="CK62" s="258">
        <v>1</v>
      </c>
      <c r="CL62" s="258"/>
      <c r="CM62" s="278">
        <v>42875</v>
      </c>
      <c r="CN62" s="256" t="s">
        <v>276</v>
      </c>
      <c r="CO62" s="274" t="s">
        <v>182</v>
      </c>
    </row>
    <row r="63" spans="1:93" s="161" customFormat="1" ht="15" hidden="1" x14ac:dyDescent="0.25">
      <c r="A63" s="289">
        <v>94</v>
      </c>
      <c r="B63" s="292" t="s">
        <v>181</v>
      </c>
      <c r="C63" s="81">
        <v>1</v>
      </c>
      <c r="D63" s="87">
        <f t="shared" si="22"/>
        <v>1</v>
      </c>
      <c r="E63" s="286" t="s">
        <v>181</v>
      </c>
      <c r="F63" s="161">
        <v>1</v>
      </c>
      <c r="G63" s="290">
        <v>42871</v>
      </c>
      <c r="H63" s="173">
        <v>12</v>
      </c>
      <c r="I63" s="173">
        <v>0</v>
      </c>
      <c r="J63" s="289"/>
      <c r="M63" s="290">
        <v>42869</v>
      </c>
      <c r="N63" s="173">
        <v>10</v>
      </c>
      <c r="O63" s="173">
        <v>0</v>
      </c>
      <c r="P63" s="289"/>
      <c r="Q63" s="243"/>
      <c r="R63" s="243"/>
      <c r="S63" s="290">
        <v>42875</v>
      </c>
      <c r="T63" s="173">
        <v>9</v>
      </c>
      <c r="U63" s="173">
        <v>0</v>
      </c>
      <c r="V63" s="289"/>
      <c r="Y63" s="290">
        <v>42875</v>
      </c>
      <c r="AA63" s="173"/>
      <c r="AB63" s="289"/>
      <c r="AG63" s="173"/>
      <c r="AH63" s="289"/>
      <c r="AN63" s="289"/>
      <c r="AT63" s="289"/>
      <c r="AU63" s="243">
        <v>1</v>
      </c>
      <c r="AV63" s="129">
        <f t="shared" si="23"/>
        <v>1</v>
      </c>
      <c r="AW63" s="129" t="b">
        <f t="shared" si="24"/>
        <v>1</v>
      </c>
      <c r="AX63" s="291">
        <v>2.4300000000000002</v>
      </c>
      <c r="BB63" s="90"/>
      <c r="BC63" s="260"/>
      <c r="BD63" s="105">
        <f>67.544*AX63+88.788</f>
        <v>252.91991999999999</v>
      </c>
      <c r="BE63" s="81"/>
      <c r="BF63" s="81"/>
      <c r="BG63" s="129"/>
      <c r="BH63" s="287"/>
      <c r="BI63" s="129"/>
      <c r="BJ63" s="129" t="str">
        <f t="shared" si="25"/>
        <v>both</v>
      </c>
      <c r="BK63" s="129" t="str">
        <f t="shared" si="26"/>
        <v>NA</v>
      </c>
      <c r="BL63" s="129" t="str">
        <f t="shared" si="27"/>
        <v>NA</v>
      </c>
      <c r="BM63" s="129" t="str">
        <f t="shared" si="28"/>
        <v>NA</v>
      </c>
      <c r="BN63" s="129" t="str">
        <f t="shared" si="29"/>
        <v>NA</v>
      </c>
      <c r="BO63" s="129" t="str">
        <f t="shared" si="30"/>
        <v>NA</v>
      </c>
      <c r="BP63" s="129">
        <f t="shared" si="40"/>
        <v>1172.9661097815222</v>
      </c>
      <c r="BQ63" s="129" t="str">
        <f>IF(AW63=TRUE,"ok","")</f>
        <v>ok</v>
      </c>
      <c r="BR63" s="129"/>
      <c r="BS63" s="161">
        <v>0</v>
      </c>
      <c r="BT63" s="81">
        <v>0</v>
      </c>
      <c r="BU63" s="81">
        <v>0</v>
      </c>
      <c r="BV63" s="81">
        <v>0</v>
      </c>
      <c r="BW63" s="81"/>
      <c r="BX63" s="81"/>
      <c r="BY63" s="284">
        <v>20</v>
      </c>
      <c r="BZ63" s="263">
        <v>42875</v>
      </c>
      <c r="CA63" s="263" t="s">
        <v>47</v>
      </c>
      <c r="CB63" s="258">
        <f t="shared" si="31"/>
        <v>12</v>
      </c>
      <c r="CC63" s="258">
        <f t="shared" si="32"/>
        <v>10</v>
      </c>
      <c r="CD63" s="258">
        <f t="shared" si="33"/>
        <v>9</v>
      </c>
      <c r="CE63" s="258" t="str">
        <f t="shared" si="34"/>
        <v/>
      </c>
      <c r="CF63" s="258" t="str">
        <f t="shared" si="35"/>
        <v/>
      </c>
      <c r="CG63" s="258" t="str">
        <f t="shared" si="36"/>
        <v/>
      </c>
      <c r="CH63" s="258" t="str">
        <f t="shared" si="37"/>
        <v/>
      </c>
      <c r="CI63" s="258">
        <v>9</v>
      </c>
      <c r="CJ63" s="263" t="s">
        <v>47</v>
      </c>
      <c r="CK63" s="258">
        <v>1</v>
      </c>
      <c r="CL63" s="258"/>
      <c r="CM63" s="283">
        <v>42875</v>
      </c>
      <c r="CN63" s="302"/>
      <c r="CO63" s="325" t="s">
        <v>182</v>
      </c>
    </row>
    <row r="64" spans="1:93" ht="15" hidden="1" x14ac:dyDescent="0.25">
      <c r="A64" s="260">
        <v>95</v>
      </c>
      <c r="B64" s="261" t="s">
        <v>181</v>
      </c>
      <c r="C64" s="129">
        <v>1</v>
      </c>
      <c r="D64" s="87">
        <f t="shared" si="22"/>
        <v>1</v>
      </c>
      <c r="E64" s="90" t="s">
        <v>181</v>
      </c>
      <c r="F64">
        <v>1</v>
      </c>
      <c r="G64" s="268">
        <v>42870</v>
      </c>
      <c r="H64" s="249">
        <v>15</v>
      </c>
      <c r="I64" s="249">
        <v>0</v>
      </c>
      <c r="K64" s="276" t="s">
        <v>181</v>
      </c>
      <c r="L64">
        <v>2</v>
      </c>
      <c r="M64" s="268">
        <v>42869</v>
      </c>
      <c r="N64" s="249">
        <v>20</v>
      </c>
      <c r="O64" s="249">
        <v>0</v>
      </c>
      <c r="Q64" s="117"/>
      <c r="S64" s="268">
        <v>42872</v>
      </c>
      <c r="T64" s="249">
        <v>20</v>
      </c>
      <c r="U64" s="249">
        <v>0</v>
      </c>
      <c r="Y64" s="268">
        <v>42872</v>
      </c>
      <c r="AU64" s="117">
        <v>1</v>
      </c>
      <c r="AV64" s="129">
        <f t="shared" si="23"/>
        <v>2</v>
      </c>
      <c r="AW64" s="129" t="b">
        <f t="shared" si="24"/>
        <v>0</v>
      </c>
      <c r="AX64" s="271">
        <v>2.34</v>
      </c>
      <c r="AY64" s="265">
        <v>2.34</v>
      </c>
      <c r="BD64" s="105">
        <f>67.544*AX64+88.788</f>
        <v>246.84096</v>
      </c>
      <c r="BE64" s="105">
        <f>67.544*AY64+88.788</f>
        <v>246.84096</v>
      </c>
      <c r="BF64" s="129"/>
      <c r="BG64" s="129"/>
      <c r="BH64" s="266"/>
      <c r="BI64" s="129"/>
      <c r="BJ64" s="129" t="str">
        <f t="shared" si="25"/>
        <v>both</v>
      </c>
      <c r="BK64" s="129" t="str">
        <f t="shared" si="26"/>
        <v>both</v>
      </c>
      <c r="BL64" s="129" t="str">
        <f t="shared" si="27"/>
        <v>NA</v>
      </c>
      <c r="BM64" s="129" t="str">
        <f t="shared" si="28"/>
        <v>NA</v>
      </c>
      <c r="BN64" s="129" t="str">
        <f t="shared" si="29"/>
        <v>NA</v>
      </c>
      <c r="BO64" s="129" t="str">
        <f t="shared" si="30"/>
        <v>NA</v>
      </c>
      <c r="BP64" s="129">
        <f t="shared" si="40"/>
        <v>2123.0920232800918</v>
      </c>
      <c r="BQ64" s="129" t="s">
        <v>77</v>
      </c>
      <c r="BR64" s="129" t="s">
        <v>189</v>
      </c>
      <c r="BS64" s="276">
        <v>0</v>
      </c>
      <c r="BT64" s="265">
        <v>0</v>
      </c>
      <c r="BU64" s="265">
        <v>0</v>
      </c>
      <c r="BV64" s="265">
        <v>0</v>
      </c>
      <c r="BW64" s="265"/>
      <c r="BX64" s="265"/>
      <c r="BY64" s="259">
        <v>17</v>
      </c>
      <c r="BZ64" s="263">
        <v>42872</v>
      </c>
      <c r="CA64" s="263" t="s">
        <v>47</v>
      </c>
      <c r="CB64" s="258">
        <f t="shared" si="31"/>
        <v>15</v>
      </c>
      <c r="CC64" s="258">
        <f t="shared" si="32"/>
        <v>20</v>
      </c>
      <c r="CD64" s="258">
        <f t="shared" si="33"/>
        <v>20</v>
      </c>
      <c r="CE64" s="258" t="str">
        <f t="shared" si="34"/>
        <v/>
      </c>
      <c r="CF64" s="258" t="str">
        <f t="shared" si="35"/>
        <v/>
      </c>
      <c r="CG64" s="258" t="str">
        <f t="shared" si="36"/>
        <v/>
      </c>
      <c r="CH64" s="258" t="str">
        <f t="shared" si="37"/>
        <v/>
      </c>
      <c r="CI64" s="258">
        <v>20</v>
      </c>
      <c r="CJ64" s="263" t="s">
        <v>47</v>
      </c>
      <c r="CK64" s="258">
        <v>1</v>
      </c>
      <c r="CL64" s="258"/>
      <c r="CM64" s="278">
        <v>42875</v>
      </c>
      <c r="CO64" s="274" t="s">
        <v>182</v>
      </c>
    </row>
    <row r="65" spans="1:93" ht="15" hidden="1" x14ac:dyDescent="0.25">
      <c r="A65" s="260">
        <v>96</v>
      </c>
      <c r="B65" s="295" t="s">
        <v>199</v>
      </c>
      <c r="C65" s="265">
        <v>0</v>
      </c>
      <c r="D65" s="87">
        <f t="shared" si="22"/>
        <v>0</v>
      </c>
      <c r="E65" s="271" t="s">
        <v>90</v>
      </c>
      <c r="K65" s="267" t="s">
        <v>90</v>
      </c>
      <c r="R65" t="s">
        <v>90</v>
      </c>
      <c r="W65" t="s">
        <v>185</v>
      </c>
      <c r="AC65" s="267" t="s">
        <v>199</v>
      </c>
      <c r="AU65" s="117">
        <v>1</v>
      </c>
      <c r="AV65" s="129">
        <f t="shared" si="23"/>
        <v>0</v>
      </c>
      <c r="AW65" s="129" t="b">
        <f t="shared" si="24"/>
        <v>0</v>
      </c>
      <c r="AX65" s="271">
        <v>1.25</v>
      </c>
      <c r="BD65" s="129">
        <v>180</v>
      </c>
      <c r="BE65" s="129"/>
      <c r="BF65" s="129"/>
      <c r="BG65" s="129"/>
      <c r="BH65" s="266"/>
      <c r="BI65" s="129"/>
      <c r="BJ65" s="129" t="str">
        <f t="shared" si="25"/>
        <v>both</v>
      </c>
      <c r="BK65" s="129" t="str">
        <f t="shared" si="26"/>
        <v>NA</v>
      </c>
      <c r="BL65" s="129" t="str">
        <f t="shared" si="27"/>
        <v>NA</v>
      </c>
      <c r="BM65" s="129" t="str">
        <f t="shared" si="28"/>
        <v>NA</v>
      </c>
      <c r="BN65" s="129" t="str">
        <f t="shared" si="29"/>
        <v>NA</v>
      </c>
      <c r="BO65" s="129" t="str">
        <f t="shared" si="30"/>
        <v>NA</v>
      </c>
      <c r="BP65" s="129">
        <f t="shared" si="40"/>
        <v>220.89323345553234</v>
      </c>
      <c r="BQ65" s="129" t="s">
        <v>47</v>
      </c>
      <c r="BS65" s="276">
        <v>0</v>
      </c>
      <c r="BT65" s="265">
        <v>0</v>
      </c>
      <c r="BU65" s="265">
        <v>0</v>
      </c>
      <c r="BV65" s="265">
        <v>0</v>
      </c>
      <c r="BW65" s="265"/>
      <c r="BX65" s="265"/>
      <c r="BZ65" s="129" t="s">
        <v>58</v>
      </c>
      <c r="CA65" s="129" t="s">
        <v>58</v>
      </c>
      <c r="CB65" s="258" t="str">
        <f t="shared" si="31"/>
        <v/>
      </c>
      <c r="CC65" s="258" t="str">
        <f t="shared" si="32"/>
        <v/>
      </c>
      <c r="CD65" s="258" t="str">
        <f t="shared" si="33"/>
        <v/>
      </c>
      <c r="CE65" s="258" t="str">
        <f t="shared" si="34"/>
        <v/>
      </c>
      <c r="CF65" s="258" t="str">
        <f t="shared" si="35"/>
        <v/>
      </c>
      <c r="CG65" s="258" t="str">
        <f t="shared" si="36"/>
        <v/>
      </c>
      <c r="CH65" s="258" t="str">
        <f t="shared" si="37"/>
        <v/>
      </c>
      <c r="CI65" s="258" t="s">
        <v>58</v>
      </c>
      <c r="CJ65" s="129" t="s">
        <v>58</v>
      </c>
      <c r="CK65" s="258" t="s">
        <v>58</v>
      </c>
      <c r="CL65" s="258"/>
    </row>
    <row r="66" spans="1:93" ht="15" hidden="1" x14ac:dyDescent="0.25">
      <c r="A66" s="260">
        <v>97</v>
      </c>
      <c r="C66" s="129">
        <v>0</v>
      </c>
      <c r="D66" s="87">
        <f t="shared" si="22"/>
        <v>0</v>
      </c>
      <c r="E66" s="271" t="s">
        <v>90</v>
      </c>
      <c r="K66" s="267" t="s">
        <v>90</v>
      </c>
      <c r="R66" t="s">
        <v>90</v>
      </c>
      <c r="W66" t="s">
        <v>90</v>
      </c>
      <c r="AC66" s="301" t="s">
        <v>204</v>
      </c>
      <c r="AD66" s="324"/>
      <c r="AV66" s="129">
        <f t="shared" si="23"/>
        <v>0</v>
      </c>
      <c r="AW66" s="129" t="b">
        <f t="shared" si="24"/>
        <v>1</v>
      </c>
      <c r="BD66" s="129"/>
      <c r="BE66" s="129"/>
      <c r="BF66" s="129"/>
      <c r="BG66" s="129"/>
      <c r="BH66" s="266"/>
      <c r="BI66" s="129"/>
      <c r="BJ66" s="129" t="str">
        <f t="shared" si="25"/>
        <v>NA</v>
      </c>
      <c r="BK66" s="129" t="str">
        <f t="shared" si="26"/>
        <v>NA</v>
      </c>
      <c r="BL66" s="129" t="str">
        <f t="shared" si="27"/>
        <v>NA</v>
      </c>
      <c r="BM66" s="129" t="str">
        <f t="shared" si="28"/>
        <v>NA</v>
      </c>
      <c r="BN66" s="129" t="str">
        <f t="shared" si="29"/>
        <v>NA</v>
      </c>
      <c r="BO66" s="129" t="str">
        <f t="shared" si="30"/>
        <v>NA</v>
      </c>
      <c r="BP66" s="129" t="s">
        <v>58</v>
      </c>
      <c r="BQ66" s="129" t="s">
        <v>58</v>
      </c>
      <c r="BT66" s="265">
        <v>0</v>
      </c>
      <c r="BU66" s="265">
        <v>0</v>
      </c>
      <c r="BV66" s="265">
        <v>0</v>
      </c>
      <c r="BW66" s="265"/>
      <c r="BZ66" s="129" t="s">
        <v>58</v>
      </c>
      <c r="CA66" s="129" t="s">
        <v>58</v>
      </c>
      <c r="CB66" s="258" t="str">
        <f t="shared" si="31"/>
        <v/>
      </c>
      <c r="CC66" s="258" t="str">
        <f t="shared" si="32"/>
        <v/>
      </c>
      <c r="CD66" s="258" t="str">
        <f t="shared" si="33"/>
        <v/>
      </c>
      <c r="CE66" s="258" t="str">
        <f t="shared" si="34"/>
        <v/>
      </c>
      <c r="CF66" s="258" t="str">
        <f t="shared" si="35"/>
        <v/>
      </c>
      <c r="CG66" s="258" t="str">
        <f t="shared" si="36"/>
        <v/>
      </c>
      <c r="CH66" s="258" t="str">
        <f t="shared" si="37"/>
        <v/>
      </c>
      <c r="CI66" s="258" t="s">
        <v>58</v>
      </c>
      <c r="CJ66" s="129" t="s">
        <v>58</v>
      </c>
      <c r="CK66" s="258" t="s">
        <v>58</v>
      </c>
      <c r="CL66" s="258"/>
      <c r="CO66" s="274" t="s">
        <v>90</v>
      </c>
    </row>
    <row r="67" spans="1:93" ht="15" hidden="1" x14ac:dyDescent="0.25">
      <c r="A67" s="260">
        <v>98</v>
      </c>
      <c r="B67" s="261" t="s">
        <v>181</v>
      </c>
      <c r="C67" s="129">
        <v>1</v>
      </c>
      <c r="D67" s="87">
        <f t="shared" si="22"/>
        <v>1</v>
      </c>
      <c r="E67" s="276" t="s">
        <v>181</v>
      </c>
      <c r="F67">
        <v>1</v>
      </c>
      <c r="G67" s="268">
        <v>42870</v>
      </c>
      <c r="H67">
        <v>15</v>
      </c>
      <c r="I67" s="249">
        <v>0</v>
      </c>
      <c r="AU67" s="117">
        <v>1</v>
      </c>
      <c r="AV67" s="129">
        <f t="shared" si="23"/>
        <v>1</v>
      </c>
      <c r="AW67" s="129" t="b">
        <f t="shared" si="24"/>
        <v>1</v>
      </c>
      <c r="AX67" s="279">
        <v>2.54</v>
      </c>
      <c r="BD67" s="129">
        <v>390</v>
      </c>
      <c r="BE67" s="129"/>
      <c r="BF67" s="129"/>
      <c r="BG67" s="129"/>
      <c r="BH67" s="266"/>
      <c r="BI67" s="129"/>
      <c r="BJ67" s="129" t="str">
        <f t="shared" si="25"/>
        <v>both</v>
      </c>
      <c r="BK67" s="129" t="str">
        <f t="shared" si="26"/>
        <v>NA</v>
      </c>
      <c r="BL67" s="129" t="str">
        <f t="shared" si="27"/>
        <v>NA</v>
      </c>
      <c r="BM67" s="129" t="str">
        <f t="shared" si="28"/>
        <v>NA</v>
      </c>
      <c r="BN67" s="129" t="str">
        <f t="shared" si="29"/>
        <v>NA</v>
      </c>
      <c r="BO67" s="129" t="str">
        <f t="shared" si="30"/>
        <v>NA</v>
      </c>
      <c r="BP67" s="129">
        <f>BD67*PI()*((AX67/2)^2)+BE67*PI()*((AY67/2)^2)+BF67*PI()*((AZ67/2)^2)+BG67*PI()*((BA67/2)^2)+BH67*PI()*((BB67/2)^2)+BI67*PI()*((BC67/2)^2)</f>
        <v>1976.1591684802411</v>
      </c>
      <c r="BQ67" s="129" t="str">
        <f>IF(AW67=TRUE,"ok","")</f>
        <v>ok</v>
      </c>
      <c r="BS67" s="276">
        <v>0</v>
      </c>
      <c r="BT67" s="265">
        <v>0</v>
      </c>
      <c r="BU67" s="265">
        <v>0</v>
      </c>
      <c r="BV67" s="265">
        <v>0</v>
      </c>
      <c r="BW67" s="265"/>
      <c r="BX67" s="265"/>
      <c r="BY67" s="259">
        <v>15</v>
      </c>
      <c r="BZ67" s="263">
        <v>42870</v>
      </c>
      <c r="CA67" s="263" t="s">
        <v>47</v>
      </c>
      <c r="CB67" s="258">
        <f t="shared" si="31"/>
        <v>15</v>
      </c>
      <c r="CC67" s="258" t="str">
        <f t="shared" si="32"/>
        <v/>
      </c>
      <c r="CD67" s="258" t="str">
        <f t="shared" si="33"/>
        <v/>
      </c>
      <c r="CE67" s="258" t="str">
        <f t="shared" si="34"/>
        <v/>
      </c>
      <c r="CF67" s="258" t="str">
        <f t="shared" si="35"/>
        <v/>
      </c>
      <c r="CG67" s="258" t="str">
        <f t="shared" si="36"/>
        <v/>
      </c>
      <c r="CH67" s="258" t="str">
        <f t="shared" si="37"/>
        <v/>
      </c>
      <c r="CI67" s="258">
        <v>15</v>
      </c>
      <c r="CJ67" s="263" t="s">
        <v>47</v>
      </c>
      <c r="CK67" s="258">
        <v>0</v>
      </c>
      <c r="CL67" s="258"/>
      <c r="CN67" s="262" t="s">
        <v>275</v>
      </c>
    </row>
    <row r="68" spans="1:93" ht="15" hidden="1" x14ac:dyDescent="0.25">
      <c r="A68" s="260">
        <v>99</v>
      </c>
      <c r="B68" s="261" t="s">
        <v>90</v>
      </c>
      <c r="C68" s="129">
        <v>0</v>
      </c>
      <c r="D68" s="87">
        <f t="shared" ref="D68:D99" si="41">IF(C68=1,1,0)</f>
        <v>0</v>
      </c>
      <c r="E68" s="276" t="s">
        <v>90</v>
      </c>
      <c r="H68" s="249"/>
      <c r="M68" t="s">
        <v>90</v>
      </c>
      <c r="N68" s="249"/>
      <c r="Q68" s="90" t="s">
        <v>90</v>
      </c>
      <c r="T68" s="249"/>
      <c r="W68" s="90" t="s">
        <v>90</v>
      </c>
      <c r="AV68" s="129">
        <f t="shared" ref="AV68:AV99" si="42">MAX(F68,L68,R68,X68,AD68,AJ68,AP68)</f>
        <v>0</v>
      </c>
      <c r="AW68" s="129" t="b">
        <f t="shared" ref="AW68:AW99" si="43">AU68=AV68</f>
        <v>1</v>
      </c>
      <c r="BD68" s="129"/>
      <c r="BE68" s="129"/>
      <c r="BF68" s="129"/>
      <c r="BG68" s="129"/>
      <c r="BH68" s="266"/>
      <c r="BI68" s="129"/>
      <c r="BJ68" s="129" t="str">
        <f t="shared" ref="BJ68:BJ99" si="44">IF(AND(ISBLANK(AX68),ISBLANK(BD68)),"NA",IF(ISBLANK(AX68),"h",IF(ISBLANK(BD68),"diam","both")))</f>
        <v>NA</v>
      </c>
      <c r="BK68" s="129" t="str">
        <f t="shared" ref="BK68:BK99" si="45">IF(AND(ISBLANK(AY68),ISBLANK(BE68)),"NA",IF(ISBLANK(AY68),"h",IF(ISBLANK(BE68),"diam","both")))</f>
        <v>NA</v>
      </c>
      <c r="BL68" s="129" t="str">
        <f t="shared" ref="BL68:BL99" si="46">IF(AND(ISBLANK(AZ68),ISBLANK(BF68)),"NA",IF(ISBLANK(AZ68),"h",IF(ISBLANK(BF68),"diam","both")))</f>
        <v>NA</v>
      </c>
      <c r="BM68" s="129" t="str">
        <f t="shared" ref="BM68:BM99" si="47">IF(AND(ISBLANK(BA68),ISBLANK(BG68)),"NA",IF(ISBLANK(BA68),"h",IF(ISBLANK(BG68),"diam","both")))</f>
        <v>NA</v>
      </c>
      <c r="BN68" s="129" t="str">
        <f t="shared" ref="BN68:BN99" si="48">IF(AND(ISBLANK(BB68),ISBLANK(BH68)),"NA",IF(ISBLANK(BB68),"h",IF(ISBLANK(BH68),"diam","both")))</f>
        <v>NA</v>
      </c>
      <c r="BO68" s="129" t="str">
        <f t="shared" ref="BO68:BO99" si="49">IF(ISBLANK(BC68),"NA","diam")</f>
        <v>NA</v>
      </c>
      <c r="BP68" s="129" t="s">
        <v>58</v>
      </c>
      <c r="BQ68" s="129" t="s">
        <v>58</v>
      </c>
      <c r="BT68" s="265">
        <v>0</v>
      </c>
      <c r="BU68" s="265">
        <v>0</v>
      </c>
      <c r="BV68" s="265">
        <v>0</v>
      </c>
      <c r="BW68" s="265"/>
      <c r="BZ68" s="129" t="s">
        <v>58</v>
      </c>
      <c r="CA68" s="129" t="s">
        <v>58</v>
      </c>
      <c r="CB68" s="258" t="str">
        <f t="shared" ref="CB68:CB99" si="50">IF(H68&gt;0,H68,"")</f>
        <v/>
      </c>
      <c r="CC68" s="258" t="str">
        <f t="shared" ref="CC68:CC99" si="51">IF(N68&gt;0,N68,"")</f>
        <v/>
      </c>
      <c r="CD68" s="258" t="str">
        <f t="shared" ref="CD68:CD99" si="52">IF(T68&gt;0,T68,"")</f>
        <v/>
      </c>
      <c r="CE68" s="258" t="str">
        <f t="shared" ref="CE68:CE99" si="53">IF(Z68&gt;0,Z68,"")</f>
        <v/>
      </c>
      <c r="CF68" s="258" t="str">
        <f t="shared" ref="CF68:CF99" si="54">IF(AF68&gt;0,AF68,"")</f>
        <v/>
      </c>
      <c r="CG68" s="258" t="str">
        <f t="shared" ref="CG68:CG99" si="55">IF(AL68&gt;0,AL68,"")</f>
        <v/>
      </c>
      <c r="CH68" s="258" t="str">
        <f t="shared" ref="CH68:CH99" si="56">IF(AR68&gt;0,AR68,"")</f>
        <v/>
      </c>
      <c r="CI68" s="258" t="s">
        <v>58</v>
      </c>
      <c r="CJ68" s="129" t="s">
        <v>58</v>
      </c>
      <c r="CK68" s="258" t="s">
        <v>58</v>
      </c>
      <c r="CL68" s="258"/>
      <c r="CO68" s="275" t="s">
        <v>90</v>
      </c>
    </row>
    <row r="69" spans="1:93" ht="15" hidden="1" x14ac:dyDescent="0.25">
      <c r="A69" s="260">
        <v>100</v>
      </c>
      <c r="B69" s="261" t="s">
        <v>181</v>
      </c>
      <c r="C69" s="129">
        <v>1</v>
      </c>
      <c r="D69" s="87">
        <f t="shared" si="41"/>
        <v>1</v>
      </c>
      <c r="E69" s="276" t="s">
        <v>90</v>
      </c>
      <c r="G69" s="268">
        <v>42862</v>
      </c>
      <c r="H69" s="249">
        <v>22</v>
      </c>
      <c r="I69" s="249">
        <v>0</v>
      </c>
      <c r="M69" s="268">
        <v>42866</v>
      </c>
      <c r="N69" s="249">
        <v>10</v>
      </c>
      <c r="O69" s="249">
        <v>0</v>
      </c>
      <c r="S69" s="268">
        <v>42868</v>
      </c>
      <c r="T69" s="249">
        <v>12</v>
      </c>
      <c r="U69" s="249">
        <v>0</v>
      </c>
      <c r="Y69" s="268">
        <v>42869</v>
      </c>
      <c r="AU69" s="117">
        <v>1</v>
      </c>
      <c r="AV69" s="129">
        <f t="shared" si="42"/>
        <v>0</v>
      </c>
      <c r="AW69" s="129" t="b">
        <f t="shared" si="43"/>
        <v>0</v>
      </c>
      <c r="AX69" s="267">
        <v>2.11</v>
      </c>
      <c r="BD69" s="105">
        <f t="shared" ref="BD69:BD74" si="57">67.544*AX69+88.788</f>
        <v>231.30583999999999</v>
      </c>
      <c r="BE69" s="129"/>
      <c r="BF69" s="129"/>
      <c r="BG69" s="129"/>
      <c r="BH69" s="266"/>
      <c r="BI69" s="129"/>
      <c r="BJ69" s="129" t="str">
        <f t="shared" si="44"/>
        <v>both</v>
      </c>
      <c r="BK69" s="129" t="str">
        <f t="shared" si="45"/>
        <v>NA</v>
      </c>
      <c r="BL69" s="129" t="str">
        <f t="shared" si="46"/>
        <v>NA</v>
      </c>
      <c r="BM69" s="129" t="str">
        <f t="shared" si="47"/>
        <v>NA</v>
      </c>
      <c r="BN69" s="129" t="str">
        <f t="shared" si="48"/>
        <v>NA</v>
      </c>
      <c r="BO69" s="129" t="str">
        <f t="shared" si="49"/>
        <v>NA</v>
      </c>
      <c r="BP69" s="129">
        <f t="shared" ref="BP69:BP74" si="58">BD69*PI()*((AX69/2)^2)+BE69*PI()*((AY69/2)^2)+BF69*PI()*((AZ69/2)^2)+BG69*PI()*((BA69/2)^2)+BH69*PI()*((BB69/2)^2)+BI69*PI()*((BC69/2)^2)</f>
        <v>808.80046062204292</v>
      </c>
      <c r="BQ69" s="129" t="s">
        <v>47</v>
      </c>
      <c r="BS69" s="90">
        <v>0</v>
      </c>
      <c r="BT69" s="265">
        <v>0</v>
      </c>
      <c r="BU69" s="265">
        <v>0</v>
      </c>
      <c r="BV69" s="265">
        <v>0</v>
      </c>
      <c r="BW69" s="265"/>
      <c r="BY69" s="264">
        <v>42869</v>
      </c>
      <c r="BZ69" s="263">
        <v>42869</v>
      </c>
      <c r="CA69" s="263" t="s">
        <v>47</v>
      </c>
      <c r="CB69" s="258">
        <f t="shared" si="50"/>
        <v>22</v>
      </c>
      <c r="CC69" s="258">
        <f t="shared" si="51"/>
        <v>10</v>
      </c>
      <c r="CD69" s="258">
        <f t="shared" si="52"/>
        <v>12</v>
      </c>
      <c r="CE69" s="258" t="str">
        <f t="shared" si="53"/>
        <v/>
      </c>
      <c r="CF69" s="258" t="str">
        <f t="shared" si="54"/>
        <v/>
      </c>
      <c r="CG69" s="258" t="str">
        <f t="shared" si="55"/>
        <v/>
      </c>
      <c r="CH69" s="258" t="str">
        <f t="shared" si="56"/>
        <v/>
      </c>
      <c r="CI69" s="258">
        <v>12</v>
      </c>
      <c r="CJ69" s="263" t="s">
        <v>47</v>
      </c>
      <c r="CK69" s="258">
        <v>1</v>
      </c>
      <c r="CL69" s="258"/>
      <c r="CM69" s="278">
        <v>42875</v>
      </c>
      <c r="CN69" s="256" t="s">
        <v>274</v>
      </c>
      <c r="CO69" s="275" t="s">
        <v>182</v>
      </c>
    </row>
    <row r="70" spans="1:93" ht="15" hidden="1" x14ac:dyDescent="0.25">
      <c r="A70" s="260">
        <v>101</v>
      </c>
      <c r="B70" s="295" t="s">
        <v>181</v>
      </c>
      <c r="C70" s="265">
        <v>1</v>
      </c>
      <c r="D70" s="87">
        <f t="shared" si="41"/>
        <v>1</v>
      </c>
      <c r="E70" s="271" t="s">
        <v>181</v>
      </c>
      <c r="F70">
        <v>1</v>
      </c>
      <c r="G70" s="294">
        <v>42872</v>
      </c>
      <c r="H70">
        <v>8</v>
      </c>
      <c r="I70" s="280">
        <v>0</v>
      </c>
      <c r="K70" s="271" t="s">
        <v>273</v>
      </c>
      <c r="L70" s="270">
        <v>2</v>
      </c>
      <c r="M70" s="268">
        <v>42878</v>
      </c>
      <c r="N70" s="271">
        <v>10</v>
      </c>
      <c r="O70" s="280">
        <v>0</v>
      </c>
      <c r="Q70" s="270" t="s">
        <v>190</v>
      </c>
      <c r="R70">
        <v>2</v>
      </c>
      <c r="S70" s="268">
        <v>42878</v>
      </c>
      <c r="T70" s="271">
        <v>12</v>
      </c>
      <c r="U70" s="280">
        <v>0</v>
      </c>
      <c r="W70" s="270" t="s">
        <v>272</v>
      </c>
      <c r="Y70" s="268">
        <v>42876</v>
      </c>
      <c r="Z70" s="271">
        <v>15</v>
      </c>
      <c r="AA70" s="188">
        <v>0</v>
      </c>
      <c r="AE70" s="268">
        <v>42877</v>
      </c>
      <c r="AF70">
        <v>15</v>
      </c>
      <c r="AG70" s="188">
        <v>0</v>
      </c>
      <c r="AH70" s="260">
        <v>4</v>
      </c>
      <c r="AK70" s="268">
        <v>42877</v>
      </c>
      <c r="AL70">
        <v>15</v>
      </c>
      <c r="AM70">
        <v>2</v>
      </c>
      <c r="AR70">
        <v>15</v>
      </c>
      <c r="AS70">
        <v>14</v>
      </c>
      <c r="AT70" s="260">
        <v>1</v>
      </c>
      <c r="AU70" s="117">
        <v>2</v>
      </c>
      <c r="AV70" s="129">
        <f t="shared" si="42"/>
        <v>2</v>
      </c>
      <c r="AW70" s="129" t="b">
        <f t="shared" si="43"/>
        <v>1</v>
      </c>
      <c r="AX70" s="271">
        <v>2.57</v>
      </c>
      <c r="AY70" s="271">
        <v>1.98</v>
      </c>
      <c r="BD70" s="105">
        <f t="shared" si="57"/>
        <v>262.37608</v>
      </c>
      <c r="BE70" s="105">
        <f>67.544*AY70+88.788</f>
        <v>222.52512000000002</v>
      </c>
      <c r="BF70" s="129"/>
      <c r="BG70" s="129"/>
      <c r="BH70" s="266"/>
      <c r="BI70" s="129"/>
      <c r="BJ70" s="129" t="str">
        <f t="shared" si="44"/>
        <v>both</v>
      </c>
      <c r="BK70" s="129" t="str">
        <f t="shared" si="45"/>
        <v>both</v>
      </c>
      <c r="BL70" s="129" t="str">
        <f t="shared" si="46"/>
        <v>NA</v>
      </c>
      <c r="BM70" s="129" t="str">
        <f t="shared" si="47"/>
        <v>NA</v>
      </c>
      <c r="BN70" s="129" t="str">
        <f t="shared" si="48"/>
        <v>NA</v>
      </c>
      <c r="BO70" s="129" t="str">
        <f t="shared" si="49"/>
        <v>NA</v>
      </c>
      <c r="BP70" s="129">
        <f t="shared" si="58"/>
        <v>2046.2412293217931</v>
      </c>
      <c r="BQ70" s="129" t="str">
        <f>IF(AW70=TRUE,"ok","")</f>
        <v>ok</v>
      </c>
      <c r="BS70" s="276">
        <v>0</v>
      </c>
      <c r="BT70" s="265">
        <v>0</v>
      </c>
      <c r="BU70" s="265">
        <v>0</v>
      </c>
      <c r="BV70" s="265">
        <v>0</v>
      </c>
      <c r="BW70" s="265"/>
      <c r="BX70" s="265"/>
      <c r="BY70" s="259">
        <v>22</v>
      </c>
      <c r="BZ70" s="263">
        <v>42877</v>
      </c>
      <c r="CA70" s="263" t="s">
        <v>47</v>
      </c>
      <c r="CB70" s="258">
        <f t="shared" si="50"/>
        <v>8</v>
      </c>
      <c r="CC70" s="258">
        <f t="shared" si="51"/>
        <v>10</v>
      </c>
      <c r="CD70" s="258">
        <f t="shared" si="52"/>
        <v>12</v>
      </c>
      <c r="CE70" s="258">
        <f t="shared" si="53"/>
        <v>15</v>
      </c>
      <c r="CF70" s="258">
        <f t="shared" si="54"/>
        <v>15</v>
      </c>
      <c r="CG70" s="258">
        <f t="shared" si="55"/>
        <v>15</v>
      </c>
      <c r="CH70" s="258">
        <f t="shared" si="56"/>
        <v>15</v>
      </c>
      <c r="CI70" s="258">
        <v>15</v>
      </c>
      <c r="CJ70" s="263" t="s">
        <v>47</v>
      </c>
      <c r="CK70" s="258">
        <v>0</v>
      </c>
      <c r="CL70" s="258"/>
      <c r="CN70" s="262" t="s">
        <v>271</v>
      </c>
      <c r="CO70" s="275" t="s">
        <v>182</v>
      </c>
    </row>
    <row r="71" spans="1:93" ht="15" hidden="1" x14ac:dyDescent="0.25">
      <c r="A71" s="260">
        <v>102</v>
      </c>
      <c r="B71" s="272" t="s">
        <v>220</v>
      </c>
      <c r="C71" s="129">
        <v>1</v>
      </c>
      <c r="D71" s="87">
        <f t="shared" si="41"/>
        <v>1</v>
      </c>
      <c r="E71" s="267" t="s">
        <v>181</v>
      </c>
      <c r="F71">
        <v>1</v>
      </c>
      <c r="G71" s="268">
        <v>42870</v>
      </c>
      <c r="H71">
        <v>10</v>
      </c>
      <c r="I71" s="249">
        <v>0</v>
      </c>
      <c r="M71" s="268">
        <v>42873</v>
      </c>
      <c r="N71">
        <v>10</v>
      </c>
      <c r="O71" s="249">
        <v>0</v>
      </c>
      <c r="S71" s="268">
        <v>42875</v>
      </c>
      <c r="T71">
        <v>5</v>
      </c>
      <c r="U71" s="249">
        <v>0</v>
      </c>
      <c r="Y71" s="268">
        <v>42877</v>
      </c>
      <c r="Z71">
        <v>8</v>
      </c>
      <c r="AA71" s="249">
        <v>0</v>
      </c>
      <c r="AE71" s="268"/>
      <c r="AU71" s="117">
        <v>1</v>
      </c>
      <c r="AV71" s="129">
        <f t="shared" si="42"/>
        <v>1</v>
      </c>
      <c r="AW71" s="129" t="b">
        <f t="shared" si="43"/>
        <v>1</v>
      </c>
      <c r="AX71" s="267">
        <v>2.69</v>
      </c>
      <c r="BD71" s="105">
        <f t="shared" si="57"/>
        <v>270.48136</v>
      </c>
      <c r="BE71" s="129"/>
      <c r="BF71" s="129"/>
      <c r="BG71" s="129"/>
      <c r="BH71" s="266"/>
      <c r="BI71" s="129"/>
      <c r="BJ71" s="129" t="str">
        <f t="shared" si="44"/>
        <v>both</v>
      </c>
      <c r="BK71" s="129" t="str">
        <f t="shared" si="45"/>
        <v>NA</v>
      </c>
      <c r="BL71" s="129" t="str">
        <f t="shared" si="46"/>
        <v>NA</v>
      </c>
      <c r="BM71" s="129" t="str">
        <f t="shared" si="47"/>
        <v>NA</v>
      </c>
      <c r="BN71" s="129" t="str">
        <f t="shared" si="48"/>
        <v>NA</v>
      </c>
      <c r="BO71" s="129" t="str">
        <f t="shared" si="49"/>
        <v>NA</v>
      </c>
      <c r="BP71" s="129">
        <f t="shared" si="58"/>
        <v>1537.2049801540754</v>
      </c>
      <c r="BQ71" s="129" t="str">
        <f>IF(AW71=TRUE,"ok","")</f>
        <v>ok</v>
      </c>
      <c r="BS71" s="90">
        <v>0</v>
      </c>
      <c r="BT71" s="265">
        <v>0</v>
      </c>
      <c r="BU71" s="265">
        <v>0</v>
      </c>
      <c r="BV71" s="265">
        <v>0</v>
      </c>
      <c r="BW71" s="265"/>
      <c r="BY71" s="259">
        <v>22</v>
      </c>
      <c r="BZ71" s="263">
        <v>42877</v>
      </c>
      <c r="CA71" s="263" t="s">
        <v>47</v>
      </c>
      <c r="CB71" s="258">
        <f t="shared" si="50"/>
        <v>10</v>
      </c>
      <c r="CC71" s="258">
        <f t="shared" si="51"/>
        <v>10</v>
      </c>
      <c r="CD71" s="258">
        <f t="shared" si="52"/>
        <v>5</v>
      </c>
      <c r="CE71" s="258">
        <f t="shared" si="53"/>
        <v>8</v>
      </c>
      <c r="CF71" s="258" t="str">
        <f t="shared" si="54"/>
        <v/>
      </c>
      <c r="CG71" s="258" t="str">
        <f t="shared" si="55"/>
        <v/>
      </c>
      <c r="CH71" s="258" t="str">
        <f t="shared" si="56"/>
        <v/>
      </c>
      <c r="CI71" s="258">
        <v>8</v>
      </c>
      <c r="CJ71" s="263" t="s">
        <v>47</v>
      </c>
      <c r="CK71" s="258">
        <v>1</v>
      </c>
      <c r="CL71" s="258"/>
      <c r="CM71" s="278">
        <v>42875</v>
      </c>
      <c r="CN71" s="262" t="s">
        <v>270</v>
      </c>
      <c r="CO71" s="255" t="s">
        <v>182</v>
      </c>
    </row>
    <row r="72" spans="1:93" ht="15" hidden="1" x14ac:dyDescent="0.25">
      <c r="A72" s="260">
        <v>103</v>
      </c>
      <c r="B72" s="272" t="s">
        <v>90</v>
      </c>
      <c r="C72" s="129">
        <v>1</v>
      </c>
      <c r="D72" s="87">
        <f t="shared" si="41"/>
        <v>1</v>
      </c>
      <c r="E72" s="267" t="s">
        <v>190</v>
      </c>
      <c r="F72">
        <v>1</v>
      </c>
      <c r="G72" s="268">
        <v>42875</v>
      </c>
      <c r="H72">
        <v>5</v>
      </c>
      <c r="I72" s="249">
        <v>0</v>
      </c>
      <c r="M72" s="268">
        <v>42878</v>
      </c>
      <c r="N72">
        <v>4</v>
      </c>
      <c r="O72" s="249">
        <v>0</v>
      </c>
      <c r="Q72" s="267" t="s">
        <v>191</v>
      </c>
      <c r="W72" s="267" t="s">
        <v>191</v>
      </c>
      <c r="AU72" s="117">
        <v>1</v>
      </c>
      <c r="AV72" s="129">
        <f t="shared" si="42"/>
        <v>1</v>
      </c>
      <c r="AW72" s="129" t="b">
        <f t="shared" si="43"/>
        <v>1</v>
      </c>
      <c r="AX72" s="267">
        <v>1.86</v>
      </c>
      <c r="BD72" s="105">
        <f t="shared" si="57"/>
        <v>214.41983999999999</v>
      </c>
      <c r="BE72" s="129"/>
      <c r="BF72" s="129"/>
      <c r="BG72" s="129"/>
      <c r="BH72" s="266"/>
      <c r="BI72" s="129"/>
      <c r="BJ72" s="129" t="str">
        <f t="shared" si="44"/>
        <v>both</v>
      </c>
      <c r="BK72" s="129" t="str">
        <f t="shared" si="45"/>
        <v>NA</v>
      </c>
      <c r="BL72" s="129" t="str">
        <f t="shared" si="46"/>
        <v>NA</v>
      </c>
      <c r="BM72" s="129" t="str">
        <f t="shared" si="47"/>
        <v>NA</v>
      </c>
      <c r="BN72" s="129" t="str">
        <f t="shared" si="48"/>
        <v>NA</v>
      </c>
      <c r="BO72" s="129" t="str">
        <f t="shared" si="49"/>
        <v>NA</v>
      </c>
      <c r="BP72" s="129">
        <f t="shared" si="58"/>
        <v>582.61375994121988</v>
      </c>
      <c r="BQ72" s="129" t="str">
        <f>IF(AW72=TRUE,"ok","")</f>
        <v>ok</v>
      </c>
      <c r="BS72" s="90">
        <v>0</v>
      </c>
      <c r="BT72" s="265">
        <v>0</v>
      </c>
      <c r="BU72" s="265">
        <v>0</v>
      </c>
      <c r="BV72" s="265">
        <v>0</v>
      </c>
      <c r="BW72" s="265"/>
      <c r="BZ72" s="263">
        <v>42878</v>
      </c>
      <c r="CA72" s="263" t="s">
        <v>47</v>
      </c>
      <c r="CB72" s="258">
        <f t="shared" si="50"/>
        <v>5</v>
      </c>
      <c r="CC72" s="258">
        <f t="shared" si="51"/>
        <v>4</v>
      </c>
      <c r="CD72" s="258" t="str">
        <f t="shared" si="52"/>
        <v/>
      </c>
      <c r="CE72" s="258" t="str">
        <f t="shared" si="53"/>
        <v/>
      </c>
      <c r="CF72" s="258" t="str">
        <f t="shared" si="54"/>
        <v/>
      </c>
      <c r="CG72" s="258" t="str">
        <f t="shared" si="55"/>
        <v/>
      </c>
      <c r="CH72" s="258" t="str">
        <f t="shared" si="56"/>
        <v/>
      </c>
      <c r="CI72" s="258">
        <v>4</v>
      </c>
      <c r="CJ72" s="263" t="s">
        <v>47</v>
      </c>
      <c r="CK72" s="258">
        <v>1</v>
      </c>
      <c r="CL72" s="258"/>
      <c r="CM72" s="278">
        <v>42875</v>
      </c>
      <c r="CN72" s="323" t="s">
        <v>269</v>
      </c>
      <c r="CO72" s="255" t="s">
        <v>182</v>
      </c>
    </row>
    <row r="73" spans="1:93" ht="15" hidden="1" x14ac:dyDescent="0.25">
      <c r="A73" s="260">
        <v>104</v>
      </c>
      <c r="B73" s="272" t="s">
        <v>181</v>
      </c>
      <c r="C73" s="129">
        <v>1</v>
      </c>
      <c r="D73" s="87">
        <f t="shared" si="41"/>
        <v>1</v>
      </c>
      <c r="E73" s="267" t="s">
        <v>181</v>
      </c>
      <c r="F73">
        <v>1</v>
      </c>
      <c r="G73" s="268">
        <v>42865</v>
      </c>
      <c r="H73">
        <v>25</v>
      </c>
      <c r="I73" s="249">
        <v>0</v>
      </c>
      <c r="M73" s="268">
        <v>42868</v>
      </c>
      <c r="N73">
        <v>10</v>
      </c>
      <c r="O73" s="249">
        <v>0</v>
      </c>
      <c r="U73" s="249">
        <v>0</v>
      </c>
      <c r="W73" s="321" t="s">
        <v>204</v>
      </c>
      <c r="AC73" s="321"/>
      <c r="AU73" s="117">
        <v>1</v>
      </c>
      <c r="AV73" s="129">
        <f t="shared" si="42"/>
        <v>1</v>
      </c>
      <c r="AW73" s="129" t="b">
        <f t="shared" si="43"/>
        <v>1</v>
      </c>
      <c r="AX73" s="279">
        <v>2.44</v>
      </c>
      <c r="BD73" s="105">
        <f t="shared" si="57"/>
        <v>253.59535999999997</v>
      </c>
      <c r="BE73" s="129"/>
      <c r="BF73" s="129"/>
      <c r="BG73" s="129"/>
      <c r="BH73" s="266"/>
      <c r="BI73" s="129"/>
      <c r="BJ73" s="129" t="str">
        <f t="shared" si="44"/>
        <v>both</v>
      </c>
      <c r="BK73" s="129" t="str">
        <f t="shared" si="45"/>
        <v>NA</v>
      </c>
      <c r="BL73" s="129" t="str">
        <f t="shared" si="46"/>
        <v>NA</v>
      </c>
      <c r="BM73" s="129" t="str">
        <f t="shared" si="47"/>
        <v>NA</v>
      </c>
      <c r="BN73" s="129" t="str">
        <f t="shared" si="48"/>
        <v>NA</v>
      </c>
      <c r="BO73" s="129" t="str">
        <f t="shared" si="49"/>
        <v>NA</v>
      </c>
      <c r="BP73" s="129">
        <f t="shared" si="58"/>
        <v>1185.7983374291468</v>
      </c>
      <c r="BQ73" s="129" t="str">
        <f>IF(AW73=TRUE,"ok","")</f>
        <v>ok</v>
      </c>
      <c r="BS73" s="276">
        <v>0</v>
      </c>
      <c r="BT73" s="265">
        <v>0</v>
      </c>
      <c r="BU73" s="265">
        <v>0</v>
      </c>
      <c r="BV73" s="265">
        <v>0</v>
      </c>
      <c r="BW73" s="265"/>
      <c r="BX73" s="265"/>
      <c r="BY73" s="259">
        <v>16</v>
      </c>
      <c r="BZ73" s="263">
        <v>42871</v>
      </c>
      <c r="CA73" s="263" t="s">
        <v>47</v>
      </c>
      <c r="CB73" s="258">
        <f t="shared" si="50"/>
        <v>25</v>
      </c>
      <c r="CC73" s="258">
        <f t="shared" si="51"/>
        <v>10</v>
      </c>
      <c r="CD73" s="258" t="str">
        <f t="shared" si="52"/>
        <v/>
      </c>
      <c r="CE73" s="258" t="str">
        <f t="shared" si="53"/>
        <v/>
      </c>
      <c r="CF73" s="258" t="str">
        <f t="shared" si="54"/>
        <v/>
      </c>
      <c r="CG73" s="258" t="str">
        <f t="shared" si="55"/>
        <v/>
      </c>
      <c r="CH73" s="258" t="str">
        <f t="shared" si="56"/>
        <v/>
      </c>
      <c r="CI73" s="258">
        <v>10</v>
      </c>
      <c r="CJ73" s="263" t="s">
        <v>47</v>
      </c>
      <c r="CK73" s="258">
        <v>1</v>
      </c>
      <c r="CL73" s="258"/>
      <c r="CM73" s="278">
        <v>42867</v>
      </c>
      <c r="CN73" s="262" t="s">
        <v>268</v>
      </c>
      <c r="CO73" s="275" t="s">
        <v>182</v>
      </c>
    </row>
    <row r="74" spans="1:93" ht="15" hidden="1" x14ac:dyDescent="0.25">
      <c r="A74" s="260">
        <v>106</v>
      </c>
      <c r="B74" s="272" t="s">
        <v>241</v>
      </c>
      <c r="C74" s="129">
        <v>1</v>
      </c>
      <c r="D74" s="87">
        <f t="shared" si="41"/>
        <v>1</v>
      </c>
      <c r="E74" s="267" t="s">
        <v>241</v>
      </c>
      <c r="F74">
        <v>2</v>
      </c>
      <c r="G74" s="268">
        <v>42872</v>
      </c>
      <c r="H74">
        <v>10</v>
      </c>
      <c r="I74" s="249">
        <v>0</v>
      </c>
      <c r="M74" s="268">
        <v>42873</v>
      </c>
      <c r="N74">
        <v>15</v>
      </c>
      <c r="O74" s="249">
        <v>0</v>
      </c>
      <c r="Q74" s="267" t="s">
        <v>241</v>
      </c>
      <c r="R74">
        <v>2</v>
      </c>
      <c r="S74" s="268">
        <v>42874</v>
      </c>
      <c r="T74">
        <v>18</v>
      </c>
      <c r="U74" s="249">
        <v>0</v>
      </c>
      <c r="Y74" s="268">
        <v>42875</v>
      </c>
      <c r="Z74">
        <v>22</v>
      </c>
      <c r="AA74" s="249">
        <v>0</v>
      </c>
      <c r="AU74" s="117">
        <v>3</v>
      </c>
      <c r="AV74" s="129">
        <f t="shared" si="42"/>
        <v>2</v>
      </c>
      <c r="AW74" s="129" t="b">
        <f t="shared" si="43"/>
        <v>0</v>
      </c>
      <c r="AX74" s="279">
        <v>3.11</v>
      </c>
      <c r="AY74" s="267">
        <v>1.75</v>
      </c>
      <c r="AZ74" s="267">
        <v>1.5</v>
      </c>
      <c r="BD74" s="105">
        <f t="shared" si="57"/>
        <v>298.84983999999997</v>
      </c>
      <c r="BE74" s="105">
        <f>67.544*AY74+88.788</f>
        <v>206.99</v>
      </c>
      <c r="BF74" s="105">
        <f>67.544*AZ74+88.788</f>
        <v>190.10399999999998</v>
      </c>
      <c r="BG74" s="129"/>
      <c r="BH74" s="266"/>
      <c r="BI74" s="129"/>
      <c r="BJ74" s="129" t="str">
        <f t="shared" si="44"/>
        <v>both</v>
      </c>
      <c r="BK74" s="129" t="str">
        <f t="shared" si="45"/>
        <v>both</v>
      </c>
      <c r="BL74" s="129" t="str">
        <f t="shared" si="46"/>
        <v>both</v>
      </c>
      <c r="BM74" s="129" t="str">
        <f t="shared" si="47"/>
        <v>NA</v>
      </c>
      <c r="BN74" s="129" t="str">
        <f t="shared" si="48"/>
        <v>NA</v>
      </c>
      <c r="BO74" s="129" t="str">
        <f t="shared" si="49"/>
        <v>NA</v>
      </c>
      <c r="BP74" s="129">
        <f t="shared" si="58"/>
        <v>3104.0085338270392</v>
      </c>
      <c r="BQ74" s="129" t="s">
        <v>47</v>
      </c>
      <c r="BS74" s="276">
        <v>0</v>
      </c>
      <c r="BT74" s="265">
        <v>0</v>
      </c>
      <c r="BU74" s="265">
        <v>0</v>
      </c>
      <c r="BV74" s="265">
        <v>0</v>
      </c>
      <c r="BW74" s="265"/>
      <c r="BX74" s="265"/>
      <c r="BY74" s="259">
        <v>20</v>
      </c>
      <c r="BZ74" s="263">
        <v>42875</v>
      </c>
      <c r="CA74" s="263" t="s">
        <v>47</v>
      </c>
      <c r="CB74" s="258">
        <f t="shared" si="50"/>
        <v>10</v>
      </c>
      <c r="CC74" s="258">
        <f t="shared" si="51"/>
        <v>15</v>
      </c>
      <c r="CD74" s="258">
        <f t="shared" si="52"/>
        <v>18</v>
      </c>
      <c r="CE74" s="258">
        <f t="shared" si="53"/>
        <v>22</v>
      </c>
      <c r="CF74" s="258" t="str">
        <f t="shared" si="54"/>
        <v/>
      </c>
      <c r="CG74" s="258" t="str">
        <f t="shared" si="55"/>
        <v/>
      </c>
      <c r="CH74" s="258" t="str">
        <f t="shared" si="56"/>
        <v/>
      </c>
      <c r="CI74" s="258">
        <v>22</v>
      </c>
      <c r="CJ74" s="263" t="s">
        <v>47</v>
      </c>
      <c r="CK74" s="258">
        <v>1</v>
      </c>
      <c r="CL74" s="258"/>
      <c r="CM74" s="278">
        <v>42875</v>
      </c>
      <c r="CO74" s="275" t="s">
        <v>182</v>
      </c>
    </row>
    <row r="75" spans="1:93" ht="15" hidden="1" x14ac:dyDescent="0.25">
      <c r="A75" s="260">
        <v>107</v>
      </c>
      <c r="B75" s="272" t="s">
        <v>181</v>
      </c>
      <c r="C75" s="129">
        <v>1</v>
      </c>
      <c r="D75" s="87">
        <f t="shared" si="41"/>
        <v>1</v>
      </c>
      <c r="E75" s="298" t="s">
        <v>204</v>
      </c>
      <c r="Q75" s="267" t="s">
        <v>185</v>
      </c>
      <c r="W75" s="267" t="s">
        <v>181</v>
      </c>
      <c r="Y75" s="268">
        <v>42880</v>
      </c>
      <c r="Z75" s="276">
        <v>5</v>
      </c>
      <c r="AA75" s="188">
        <v>0</v>
      </c>
      <c r="AV75" s="129">
        <f t="shared" si="42"/>
        <v>0</v>
      </c>
      <c r="AW75" s="129" t="b">
        <f t="shared" si="43"/>
        <v>1</v>
      </c>
      <c r="BD75" s="129"/>
      <c r="BE75" s="129"/>
      <c r="BF75" s="129"/>
      <c r="BG75" s="129"/>
      <c r="BH75" s="266"/>
      <c r="BI75" s="129"/>
      <c r="BJ75" s="129" t="str">
        <f t="shared" si="44"/>
        <v>NA</v>
      </c>
      <c r="BK75" s="129" t="str">
        <f t="shared" si="45"/>
        <v>NA</v>
      </c>
      <c r="BL75" s="129" t="str">
        <f t="shared" si="46"/>
        <v>NA</v>
      </c>
      <c r="BM75" s="129" t="str">
        <f t="shared" si="47"/>
        <v>NA</v>
      </c>
      <c r="BN75" s="129" t="str">
        <f t="shared" si="48"/>
        <v>NA</v>
      </c>
      <c r="BO75" s="129" t="str">
        <f t="shared" si="49"/>
        <v>NA</v>
      </c>
      <c r="BP75" s="129" t="s">
        <v>58</v>
      </c>
      <c r="BQ75" s="129" t="s">
        <v>108</v>
      </c>
      <c r="BT75" s="265">
        <v>0</v>
      </c>
      <c r="BU75" s="265">
        <v>0</v>
      </c>
      <c r="BV75" s="265">
        <v>0</v>
      </c>
      <c r="BW75" s="265"/>
      <c r="BY75" s="259">
        <v>25</v>
      </c>
      <c r="BZ75" s="263">
        <v>42880</v>
      </c>
      <c r="CA75" s="263" t="s">
        <v>47</v>
      </c>
      <c r="CB75" s="258" t="str">
        <f t="shared" si="50"/>
        <v/>
      </c>
      <c r="CC75" s="258" t="str">
        <f t="shared" si="51"/>
        <v/>
      </c>
      <c r="CD75" s="258" t="str">
        <f t="shared" si="52"/>
        <v/>
      </c>
      <c r="CE75" s="258">
        <f t="shared" si="53"/>
        <v>5</v>
      </c>
      <c r="CF75" s="258" t="str">
        <f t="shared" si="54"/>
        <v/>
      </c>
      <c r="CG75" s="258" t="str">
        <f t="shared" si="55"/>
        <v/>
      </c>
      <c r="CH75" s="258" t="str">
        <f t="shared" si="56"/>
        <v/>
      </c>
      <c r="CI75" s="258">
        <v>5</v>
      </c>
      <c r="CJ75" s="263" t="s">
        <v>47</v>
      </c>
      <c r="CK75" s="258">
        <v>0</v>
      </c>
      <c r="CL75" s="258"/>
      <c r="CN75" s="262" t="s">
        <v>267</v>
      </c>
      <c r="CO75" s="275" t="s">
        <v>90</v>
      </c>
    </row>
    <row r="76" spans="1:93" ht="15" hidden="1" x14ac:dyDescent="0.25">
      <c r="A76" s="260">
        <v>108</v>
      </c>
      <c r="B76" s="272" t="s">
        <v>181</v>
      </c>
      <c r="C76" s="129">
        <v>1</v>
      </c>
      <c r="D76" s="87">
        <f t="shared" si="41"/>
        <v>1</v>
      </c>
      <c r="E76" s="271" t="s">
        <v>190</v>
      </c>
      <c r="F76">
        <v>1</v>
      </c>
      <c r="G76" s="268">
        <v>42875</v>
      </c>
      <c r="H76">
        <v>3</v>
      </c>
      <c r="I76" s="249">
        <v>0</v>
      </c>
      <c r="K76" s="267" t="s">
        <v>190</v>
      </c>
      <c r="M76" s="268">
        <v>42878</v>
      </c>
      <c r="N76">
        <v>3</v>
      </c>
      <c r="O76" s="249">
        <v>0</v>
      </c>
      <c r="Q76" s="267" t="s">
        <v>181</v>
      </c>
      <c r="S76" s="268">
        <v>42878</v>
      </c>
      <c r="T76">
        <v>5</v>
      </c>
      <c r="U76" s="249">
        <v>0</v>
      </c>
      <c r="Y76" s="268">
        <v>42878</v>
      </c>
      <c r="Z76" s="276">
        <v>5</v>
      </c>
      <c r="AA76" s="188">
        <v>0</v>
      </c>
      <c r="AU76" s="117">
        <v>1</v>
      </c>
      <c r="AV76" s="129">
        <f t="shared" si="42"/>
        <v>1</v>
      </c>
      <c r="AW76" s="129" t="b">
        <f t="shared" si="43"/>
        <v>1</v>
      </c>
      <c r="AX76" s="271">
        <v>2.15</v>
      </c>
      <c r="BD76" s="105">
        <f>67.544*AX76+88.788</f>
        <v>234.00759999999997</v>
      </c>
      <c r="BE76" s="129"/>
      <c r="BF76" s="129"/>
      <c r="BG76" s="129"/>
      <c r="BH76" s="266"/>
      <c r="BI76" s="129"/>
      <c r="BJ76" s="129" t="str">
        <f t="shared" si="44"/>
        <v>both</v>
      </c>
      <c r="BK76" s="129" t="str">
        <f t="shared" si="45"/>
        <v>NA</v>
      </c>
      <c r="BL76" s="129" t="str">
        <f t="shared" si="46"/>
        <v>NA</v>
      </c>
      <c r="BM76" s="129" t="str">
        <f t="shared" si="47"/>
        <v>NA</v>
      </c>
      <c r="BN76" s="129" t="str">
        <f t="shared" si="48"/>
        <v>NA</v>
      </c>
      <c r="BO76" s="129" t="str">
        <f t="shared" si="49"/>
        <v>NA</v>
      </c>
      <c r="BP76" s="129">
        <f>BD76*PI()*((AX76/2)^2)+BE76*PI()*((AY76/2)^2)+BF76*PI()*((AZ76/2)^2)+BG76*PI()*((BA76/2)^2)+BH76*PI()*((BB76/2)^2)+BI76*PI()*((BC76/2)^2)</f>
        <v>849.56529623417896</v>
      </c>
      <c r="BQ76" s="129" t="str">
        <f>IF(AW76=TRUE,"ok","")</f>
        <v>ok</v>
      </c>
      <c r="BS76" s="276">
        <v>0</v>
      </c>
      <c r="BT76" s="265">
        <v>0</v>
      </c>
      <c r="BU76" s="265">
        <v>0</v>
      </c>
      <c r="BV76" s="265">
        <v>0</v>
      </c>
      <c r="BW76" s="265"/>
      <c r="BX76" s="265"/>
      <c r="BY76" s="259">
        <v>23</v>
      </c>
      <c r="BZ76" s="263">
        <v>42878</v>
      </c>
      <c r="CA76" s="263" t="s">
        <v>47</v>
      </c>
      <c r="CB76" s="258">
        <f t="shared" si="50"/>
        <v>3</v>
      </c>
      <c r="CC76" s="258">
        <f t="shared" si="51"/>
        <v>3</v>
      </c>
      <c r="CD76" s="258">
        <f t="shared" si="52"/>
        <v>5</v>
      </c>
      <c r="CE76" s="258">
        <f t="shared" si="53"/>
        <v>5</v>
      </c>
      <c r="CF76" s="258" t="str">
        <f t="shared" si="54"/>
        <v/>
      </c>
      <c r="CG76" s="258" t="str">
        <f t="shared" si="55"/>
        <v/>
      </c>
      <c r="CH76" s="258" t="str">
        <f t="shared" si="56"/>
        <v/>
      </c>
      <c r="CI76" s="258">
        <v>5</v>
      </c>
      <c r="CJ76" s="263" t="s">
        <v>47</v>
      </c>
      <c r="CK76" s="258">
        <v>1</v>
      </c>
      <c r="CL76" s="258"/>
      <c r="CM76" s="278">
        <v>42875</v>
      </c>
      <c r="CN76" s="262" t="s">
        <v>266</v>
      </c>
      <c r="CO76" s="274" t="s">
        <v>182</v>
      </c>
    </row>
    <row r="77" spans="1:93" ht="15" hidden="1" x14ac:dyDescent="0.25">
      <c r="A77" s="260">
        <v>109</v>
      </c>
      <c r="B77" s="272" t="s">
        <v>181</v>
      </c>
      <c r="C77" s="129">
        <v>1</v>
      </c>
      <c r="D77" s="87">
        <f t="shared" si="41"/>
        <v>1</v>
      </c>
      <c r="E77" s="271" t="s">
        <v>181</v>
      </c>
      <c r="F77">
        <v>2</v>
      </c>
      <c r="G77" s="268">
        <v>42870</v>
      </c>
      <c r="H77">
        <v>20</v>
      </c>
      <c r="I77" s="249">
        <v>0</v>
      </c>
      <c r="M77" s="268">
        <v>42869</v>
      </c>
      <c r="N77">
        <v>17</v>
      </c>
      <c r="O77" s="249">
        <v>0</v>
      </c>
      <c r="Q77" s="267" t="s">
        <v>265</v>
      </c>
      <c r="R77">
        <v>2</v>
      </c>
      <c r="S77" s="268">
        <v>42872</v>
      </c>
      <c r="T77">
        <v>10</v>
      </c>
      <c r="U77" s="249">
        <v>0</v>
      </c>
      <c r="Y77" s="268">
        <v>42875</v>
      </c>
      <c r="Z77">
        <v>12</v>
      </c>
      <c r="AA77" s="188">
        <v>0</v>
      </c>
      <c r="AE77" s="268">
        <v>42874</v>
      </c>
      <c r="AF77">
        <v>25</v>
      </c>
      <c r="AG77" s="188">
        <v>3</v>
      </c>
      <c r="AJ77" s="276">
        <v>1</v>
      </c>
      <c r="AR77">
        <v>12</v>
      </c>
      <c r="AS77">
        <v>2</v>
      </c>
      <c r="AT77" s="260">
        <v>1</v>
      </c>
      <c r="AU77" s="117">
        <v>2</v>
      </c>
      <c r="AV77" s="129">
        <f t="shared" si="42"/>
        <v>2</v>
      </c>
      <c r="AW77" s="129" t="b">
        <f t="shared" si="43"/>
        <v>1</v>
      </c>
      <c r="AX77" s="279">
        <v>1.94</v>
      </c>
      <c r="AY77" s="267">
        <v>2.5299999999999998</v>
      </c>
      <c r="BD77" s="105">
        <f>67.544*AX77+88.788</f>
        <v>219.82335999999998</v>
      </c>
      <c r="BE77" s="105">
        <f>67.544*AY77+88.788</f>
        <v>259.67431999999997</v>
      </c>
      <c r="BF77" s="129"/>
      <c r="BG77" s="129"/>
      <c r="BH77" s="266"/>
      <c r="BI77" s="129"/>
      <c r="BJ77" s="129" t="str">
        <f t="shared" si="44"/>
        <v>both</v>
      </c>
      <c r="BK77" s="129" t="str">
        <f t="shared" si="45"/>
        <v>both</v>
      </c>
      <c r="BL77" s="129" t="str">
        <f t="shared" si="46"/>
        <v>NA</v>
      </c>
      <c r="BM77" s="129" t="str">
        <f t="shared" si="47"/>
        <v>NA</v>
      </c>
      <c r="BN77" s="129" t="str">
        <f t="shared" si="48"/>
        <v>NA</v>
      </c>
      <c r="BO77" s="129" t="str">
        <f t="shared" si="49"/>
        <v>NA</v>
      </c>
      <c r="BP77" s="129">
        <f>BD77*PI()*((AX77/2)^2)+BE77*PI()*((AY77/2)^2)+BF77*PI()*((AZ77/2)^2)+BG77*PI()*((BA77/2)^2)+BH77*PI()*((BB77/2)^2)+BI77*PI()*((BC77/2)^2)</f>
        <v>1955.2303122204842</v>
      </c>
      <c r="BQ77" s="129" t="str">
        <f>IF(AW77=TRUE,"ok","")</f>
        <v>ok</v>
      </c>
      <c r="BS77" s="276">
        <v>0</v>
      </c>
      <c r="BT77" s="265">
        <v>0</v>
      </c>
      <c r="BU77" s="265">
        <v>0</v>
      </c>
      <c r="BV77" s="265">
        <v>0</v>
      </c>
      <c r="BW77" s="265"/>
      <c r="BX77" s="265"/>
      <c r="BY77" s="264">
        <v>42874</v>
      </c>
      <c r="BZ77" s="263">
        <v>42874</v>
      </c>
      <c r="CA77" s="263" t="s">
        <v>47</v>
      </c>
      <c r="CB77" s="258">
        <f t="shared" si="50"/>
        <v>20</v>
      </c>
      <c r="CC77" s="258">
        <f t="shared" si="51"/>
        <v>17</v>
      </c>
      <c r="CD77" s="258">
        <f t="shared" si="52"/>
        <v>10</v>
      </c>
      <c r="CE77" s="258">
        <f t="shared" si="53"/>
        <v>12</v>
      </c>
      <c r="CF77" s="258">
        <f t="shared" si="54"/>
        <v>25</v>
      </c>
      <c r="CG77" s="258" t="str">
        <f t="shared" si="55"/>
        <v/>
      </c>
      <c r="CH77" s="258">
        <f t="shared" si="56"/>
        <v>12</v>
      </c>
      <c r="CI77" s="258">
        <v>12</v>
      </c>
      <c r="CJ77" s="263" t="s">
        <v>47</v>
      </c>
      <c r="CK77" s="258">
        <v>0</v>
      </c>
      <c r="CL77" s="258"/>
      <c r="CN77" s="262" t="s">
        <v>264</v>
      </c>
      <c r="CO77" s="275" t="s">
        <v>182</v>
      </c>
    </row>
    <row r="78" spans="1:93" ht="15" hidden="1" x14ac:dyDescent="0.25">
      <c r="A78" s="260">
        <v>110</v>
      </c>
      <c r="B78" s="295" t="s">
        <v>181</v>
      </c>
      <c r="C78" s="265">
        <v>1</v>
      </c>
      <c r="D78" s="87">
        <f t="shared" si="41"/>
        <v>1</v>
      </c>
      <c r="E78" s="271" t="s">
        <v>181</v>
      </c>
      <c r="F78">
        <v>1</v>
      </c>
      <c r="G78" s="294">
        <v>42867</v>
      </c>
      <c r="H78">
        <v>11</v>
      </c>
      <c r="I78" s="280">
        <v>0</v>
      </c>
      <c r="M78" s="268">
        <v>42869</v>
      </c>
      <c r="N78">
        <v>10</v>
      </c>
      <c r="O78" s="249">
        <v>0</v>
      </c>
      <c r="Q78"/>
      <c r="S78" s="268">
        <v>42873</v>
      </c>
      <c r="T78">
        <v>12</v>
      </c>
      <c r="U78" s="249">
        <v>0</v>
      </c>
      <c r="W78"/>
      <c r="Y78" s="268">
        <v>42874</v>
      </c>
      <c r="Z78">
        <v>14</v>
      </c>
      <c r="AA78" s="188">
        <v>0</v>
      </c>
      <c r="AG78" s="188"/>
      <c r="AU78" s="117">
        <v>1</v>
      </c>
      <c r="AV78" s="129">
        <f t="shared" si="42"/>
        <v>1</v>
      </c>
      <c r="AW78" s="129" t="b">
        <f t="shared" si="43"/>
        <v>1</v>
      </c>
      <c r="AX78" s="271">
        <v>1.6</v>
      </c>
      <c r="BD78" s="105">
        <f>67.544*AX78+88.788</f>
        <v>196.85840000000002</v>
      </c>
      <c r="BE78" s="129"/>
      <c r="BF78" s="129"/>
      <c r="BG78" s="129"/>
      <c r="BH78" s="266"/>
      <c r="BI78" s="129"/>
      <c r="BJ78" s="129" t="str">
        <f t="shared" si="44"/>
        <v>both</v>
      </c>
      <c r="BK78" s="129" t="str">
        <f t="shared" si="45"/>
        <v>NA</v>
      </c>
      <c r="BL78" s="129" t="str">
        <f t="shared" si="46"/>
        <v>NA</v>
      </c>
      <c r="BM78" s="129" t="str">
        <f t="shared" si="47"/>
        <v>NA</v>
      </c>
      <c r="BN78" s="129" t="str">
        <f t="shared" si="48"/>
        <v>NA</v>
      </c>
      <c r="BO78" s="129" t="str">
        <f t="shared" si="49"/>
        <v>NA</v>
      </c>
      <c r="BP78" s="129">
        <f>BD78*PI()*((AX78/2)^2)+BE78*PI()*((AY78/2)^2)+BF78*PI()*((AZ78/2)^2)+BG78*PI()*((BA78/2)^2)+BH78*PI()*((BB78/2)^2)+BI78*PI()*((BC78/2)^2)</f>
        <v>395.80729807196229</v>
      </c>
      <c r="BQ78" s="129" t="str">
        <f>IF(AW78=TRUE,"ok","")</f>
        <v>ok</v>
      </c>
      <c r="BS78" s="276">
        <v>0</v>
      </c>
      <c r="BT78" s="265">
        <v>0</v>
      </c>
      <c r="BU78" s="265">
        <v>0</v>
      </c>
      <c r="BV78" s="265">
        <v>0</v>
      </c>
      <c r="BW78" s="265"/>
      <c r="BX78" s="265"/>
      <c r="BY78" s="259">
        <v>19</v>
      </c>
      <c r="BZ78" s="263">
        <v>42874</v>
      </c>
      <c r="CA78" s="263" t="s">
        <v>47</v>
      </c>
      <c r="CB78" s="258">
        <f t="shared" si="50"/>
        <v>11</v>
      </c>
      <c r="CC78" s="258">
        <f t="shared" si="51"/>
        <v>10</v>
      </c>
      <c r="CD78" s="258">
        <f t="shared" si="52"/>
        <v>12</v>
      </c>
      <c r="CE78" s="258">
        <f t="shared" si="53"/>
        <v>14</v>
      </c>
      <c r="CF78" s="258" t="str">
        <f t="shared" si="54"/>
        <v/>
      </c>
      <c r="CG78" s="258" t="str">
        <f t="shared" si="55"/>
        <v/>
      </c>
      <c r="CH78" s="258" t="str">
        <f t="shared" si="56"/>
        <v/>
      </c>
      <c r="CI78" s="258">
        <v>14</v>
      </c>
      <c r="CJ78" s="263" t="s">
        <v>47</v>
      </c>
      <c r="CK78" s="258">
        <v>1</v>
      </c>
      <c r="CL78" s="258"/>
      <c r="CM78" s="278">
        <v>42875</v>
      </c>
      <c r="CO78" s="274" t="s">
        <v>182</v>
      </c>
    </row>
    <row r="79" spans="1:93" ht="15" hidden="1" x14ac:dyDescent="0.25">
      <c r="A79" s="260">
        <v>111</v>
      </c>
      <c r="B79" s="295" t="s">
        <v>181</v>
      </c>
      <c r="C79" s="265">
        <v>1</v>
      </c>
      <c r="D79" s="87">
        <f t="shared" si="41"/>
        <v>1</v>
      </c>
      <c r="E79" s="271" t="s">
        <v>181</v>
      </c>
      <c r="F79" s="270">
        <v>2</v>
      </c>
      <c r="G79" s="268">
        <v>42870</v>
      </c>
      <c r="H79">
        <v>23</v>
      </c>
      <c r="I79" s="249">
        <v>0</v>
      </c>
      <c r="M79" s="268">
        <v>42875</v>
      </c>
      <c r="N79">
        <v>15</v>
      </c>
      <c r="O79" s="249">
        <v>0</v>
      </c>
      <c r="S79" s="268">
        <v>42878</v>
      </c>
      <c r="T79">
        <v>12</v>
      </c>
      <c r="U79" s="249">
        <v>0</v>
      </c>
      <c r="W79"/>
      <c r="Y79" s="268">
        <v>42872</v>
      </c>
      <c r="Z79">
        <v>16</v>
      </c>
      <c r="AA79" s="249">
        <v>0</v>
      </c>
      <c r="AC79"/>
      <c r="AE79" s="268">
        <v>42878</v>
      </c>
      <c r="AF79">
        <v>12</v>
      </c>
      <c r="AG79" s="249">
        <v>0</v>
      </c>
      <c r="AH79" s="260">
        <v>1</v>
      </c>
      <c r="AK79" s="268">
        <v>42877</v>
      </c>
      <c r="AL79">
        <v>17</v>
      </c>
      <c r="AM79">
        <v>2</v>
      </c>
      <c r="AN79" s="260">
        <v>4</v>
      </c>
      <c r="AR79">
        <v>17</v>
      </c>
      <c r="AS79">
        <v>14</v>
      </c>
      <c r="AT79" s="309">
        <v>7</v>
      </c>
      <c r="AU79" s="322">
        <v>2</v>
      </c>
      <c r="AV79" s="129">
        <f t="shared" si="42"/>
        <v>2</v>
      </c>
      <c r="AW79" s="129" t="b">
        <f t="shared" si="43"/>
        <v>1</v>
      </c>
      <c r="AX79" s="271">
        <v>2.6</v>
      </c>
      <c r="AY79" s="271">
        <v>3.07</v>
      </c>
      <c r="BD79" s="129">
        <v>300</v>
      </c>
      <c r="BE79" s="105">
        <f>67.544*AY79+88.788</f>
        <v>296.14807999999999</v>
      </c>
      <c r="BF79" s="129"/>
      <c r="BG79" s="129"/>
      <c r="BH79" s="266"/>
      <c r="BI79" s="129"/>
      <c r="BJ79" s="129" t="str">
        <f t="shared" si="44"/>
        <v>both</v>
      </c>
      <c r="BK79" s="129" t="str">
        <f t="shared" si="45"/>
        <v>both</v>
      </c>
      <c r="BL79" s="129" t="str">
        <f t="shared" si="46"/>
        <v>NA</v>
      </c>
      <c r="BM79" s="129" t="str">
        <f t="shared" si="47"/>
        <v>NA</v>
      </c>
      <c r="BN79" s="129" t="str">
        <f t="shared" si="48"/>
        <v>NA</v>
      </c>
      <c r="BO79" s="129" t="str">
        <f t="shared" si="49"/>
        <v>NA</v>
      </c>
      <c r="BP79" s="129">
        <f>BD79*PI()*((AX79/2)^2)+BE79*PI()*((AY79/2)^2)+BF79*PI()*((AZ79/2)^2)+BG79*PI()*((BA79/2)^2)+BH79*PI()*((BB79/2)^2)+BI79*PI()*((BC79/2)^2)</f>
        <v>3784.9641562887523</v>
      </c>
      <c r="BQ79" s="129" t="str">
        <f>IF(AW79=TRUE,"ok","")</f>
        <v>ok</v>
      </c>
      <c r="BS79" s="276">
        <v>0</v>
      </c>
      <c r="BT79" s="265">
        <v>0</v>
      </c>
      <c r="BU79" s="265">
        <v>0</v>
      </c>
      <c r="BV79" s="265">
        <v>0</v>
      </c>
      <c r="BW79" s="265"/>
      <c r="BX79" s="265"/>
      <c r="BY79" s="264">
        <v>42878</v>
      </c>
      <c r="BZ79" s="263">
        <v>42878</v>
      </c>
      <c r="CA79" s="263" t="s">
        <v>47</v>
      </c>
      <c r="CB79" s="258">
        <f t="shared" si="50"/>
        <v>23</v>
      </c>
      <c r="CC79" s="258">
        <f t="shared" si="51"/>
        <v>15</v>
      </c>
      <c r="CD79" s="258">
        <f t="shared" si="52"/>
        <v>12</v>
      </c>
      <c r="CE79" s="258">
        <f t="shared" si="53"/>
        <v>16</v>
      </c>
      <c r="CF79" s="258">
        <f t="shared" si="54"/>
        <v>12</v>
      </c>
      <c r="CG79" s="258">
        <f t="shared" si="55"/>
        <v>17</v>
      </c>
      <c r="CH79" s="258">
        <f t="shared" si="56"/>
        <v>17</v>
      </c>
      <c r="CI79" s="258">
        <v>17</v>
      </c>
      <c r="CJ79" s="263" t="s">
        <v>47</v>
      </c>
      <c r="CK79" s="258">
        <v>0</v>
      </c>
      <c r="CL79" s="258"/>
      <c r="CO79" s="275" t="s">
        <v>263</v>
      </c>
    </row>
    <row r="80" spans="1:93" ht="15" hidden="1" x14ac:dyDescent="0.25">
      <c r="A80" s="260">
        <v>112</v>
      </c>
      <c r="B80" s="272" t="s">
        <v>181</v>
      </c>
      <c r="C80" s="129">
        <v>1</v>
      </c>
      <c r="D80" s="87">
        <f t="shared" si="41"/>
        <v>1</v>
      </c>
      <c r="E80" s="267" t="s">
        <v>181</v>
      </c>
      <c r="F80">
        <v>1</v>
      </c>
      <c r="G80" s="268">
        <v>42869</v>
      </c>
      <c r="H80">
        <v>14</v>
      </c>
      <c r="I80" s="249">
        <v>0</v>
      </c>
      <c r="M80" s="268">
        <v>42867</v>
      </c>
      <c r="N80">
        <v>10</v>
      </c>
      <c r="O80" s="249">
        <v>0</v>
      </c>
      <c r="S80" s="268">
        <v>42870</v>
      </c>
      <c r="T80">
        <v>13</v>
      </c>
      <c r="U80" s="249">
        <v>0</v>
      </c>
      <c r="Y80" s="268">
        <v>42870</v>
      </c>
      <c r="Z80">
        <v>15</v>
      </c>
      <c r="AA80" s="249">
        <v>2</v>
      </c>
      <c r="AU80" s="117">
        <v>1</v>
      </c>
      <c r="AV80" s="129">
        <f t="shared" si="42"/>
        <v>1</v>
      </c>
      <c r="AW80" s="129" t="b">
        <f t="shared" si="43"/>
        <v>1</v>
      </c>
      <c r="AX80" s="279">
        <v>2.34</v>
      </c>
      <c r="BD80" s="105">
        <f>67.544*AX80+88.788</f>
        <v>246.84096</v>
      </c>
      <c r="BE80" s="129"/>
      <c r="BF80" s="129"/>
      <c r="BG80" s="129"/>
      <c r="BH80" s="266"/>
      <c r="BI80" s="129"/>
      <c r="BJ80" s="129" t="str">
        <f t="shared" si="44"/>
        <v>both</v>
      </c>
      <c r="BK80" s="129" t="str">
        <f t="shared" si="45"/>
        <v>NA</v>
      </c>
      <c r="BL80" s="129" t="str">
        <f t="shared" si="46"/>
        <v>NA</v>
      </c>
      <c r="BM80" s="129" t="str">
        <f t="shared" si="47"/>
        <v>NA</v>
      </c>
      <c r="BN80" s="129" t="str">
        <f t="shared" si="48"/>
        <v>NA</v>
      </c>
      <c r="BO80" s="129" t="str">
        <f t="shared" si="49"/>
        <v>NA</v>
      </c>
      <c r="BP80" s="129">
        <f>BD80*PI()*((AX80/2)^2)+BE80*PI()*((AY80/2)^2)+BF80*PI()*((AZ80/2)^2)+BG80*PI()*((BA80/2)^2)+BH80*PI()*((BB80/2)^2)+BI80*PI()*((BC80/2)^2)</f>
        <v>1061.5460116400459</v>
      </c>
      <c r="BQ80" s="129" t="str">
        <f>IF(AW80=TRUE,"ok","")</f>
        <v>ok</v>
      </c>
      <c r="BS80" s="276">
        <v>0</v>
      </c>
      <c r="BT80" s="265">
        <v>0</v>
      </c>
      <c r="BU80" s="265">
        <v>0</v>
      </c>
      <c r="BV80" s="265">
        <v>0</v>
      </c>
      <c r="BW80" s="265"/>
      <c r="BX80" s="265"/>
      <c r="BY80" s="264">
        <v>42870</v>
      </c>
      <c r="BZ80" s="263">
        <v>42870</v>
      </c>
      <c r="CA80" s="263" t="s">
        <v>47</v>
      </c>
      <c r="CB80" s="258">
        <f t="shared" si="50"/>
        <v>14</v>
      </c>
      <c r="CC80" s="258">
        <f t="shared" si="51"/>
        <v>10</v>
      </c>
      <c r="CD80" s="258">
        <f t="shared" si="52"/>
        <v>13</v>
      </c>
      <c r="CE80" s="258">
        <f t="shared" si="53"/>
        <v>15</v>
      </c>
      <c r="CF80" s="258" t="str">
        <f t="shared" si="54"/>
        <v/>
      </c>
      <c r="CG80" s="258" t="str">
        <f t="shared" si="55"/>
        <v/>
      </c>
      <c r="CH80" s="258" t="str">
        <f t="shared" si="56"/>
        <v/>
      </c>
      <c r="CI80" s="258">
        <v>15</v>
      </c>
      <c r="CJ80" s="263" t="s">
        <v>47</v>
      </c>
      <c r="CK80" s="258">
        <v>1</v>
      </c>
      <c r="CL80" s="258"/>
      <c r="CM80" s="278">
        <v>42875</v>
      </c>
      <c r="CO80" s="275" t="s">
        <v>182</v>
      </c>
    </row>
    <row r="81" spans="1:93" ht="15" hidden="1" x14ac:dyDescent="0.25">
      <c r="A81" s="260">
        <v>113</v>
      </c>
      <c r="B81" s="272" t="s">
        <v>191</v>
      </c>
      <c r="C81" s="129">
        <v>0</v>
      </c>
      <c r="D81" s="87">
        <f t="shared" si="41"/>
        <v>0</v>
      </c>
      <c r="E81" s="267" t="s">
        <v>90</v>
      </c>
      <c r="K81" s="267" t="s">
        <v>191</v>
      </c>
      <c r="Q81" s="267" t="s">
        <v>191</v>
      </c>
      <c r="W81" s="279" t="s">
        <v>191</v>
      </c>
      <c r="AC81" s="279"/>
      <c r="AV81" s="129">
        <f t="shared" si="42"/>
        <v>0</v>
      </c>
      <c r="AW81" s="129" t="b">
        <f t="shared" si="43"/>
        <v>1</v>
      </c>
      <c r="BD81" s="129"/>
      <c r="BE81" s="129"/>
      <c r="BF81" s="129"/>
      <c r="BG81" s="129"/>
      <c r="BH81" s="266"/>
      <c r="BI81" s="129"/>
      <c r="BJ81" s="129" t="str">
        <f t="shared" si="44"/>
        <v>NA</v>
      </c>
      <c r="BK81" s="129" t="str">
        <f t="shared" si="45"/>
        <v>NA</v>
      </c>
      <c r="BL81" s="129" t="str">
        <f t="shared" si="46"/>
        <v>NA</v>
      </c>
      <c r="BM81" s="129" t="str">
        <f t="shared" si="47"/>
        <v>NA</v>
      </c>
      <c r="BN81" s="129" t="str">
        <f t="shared" si="48"/>
        <v>NA</v>
      </c>
      <c r="BO81" s="129" t="str">
        <f t="shared" si="49"/>
        <v>NA</v>
      </c>
      <c r="BP81" s="129" t="s">
        <v>58</v>
      </c>
      <c r="BQ81" s="129" t="s">
        <v>58</v>
      </c>
      <c r="BT81" s="265">
        <v>0</v>
      </c>
      <c r="BU81" s="265">
        <v>0</v>
      </c>
      <c r="BV81" s="265">
        <v>0</v>
      </c>
      <c r="BW81" s="265"/>
      <c r="BZ81" s="129" t="s">
        <v>58</v>
      </c>
      <c r="CA81" s="129" t="s">
        <v>58</v>
      </c>
      <c r="CB81" s="258" t="str">
        <f t="shared" si="50"/>
        <v/>
      </c>
      <c r="CC81" s="258" t="str">
        <f t="shared" si="51"/>
        <v/>
      </c>
      <c r="CD81" s="258" t="str">
        <f t="shared" si="52"/>
        <v/>
      </c>
      <c r="CE81" s="258" t="str">
        <f t="shared" si="53"/>
        <v/>
      </c>
      <c r="CF81" s="258" t="str">
        <f t="shared" si="54"/>
        <v/>
      </c>
      <c r="CG81" s="258" t="str">
        <f t="shared" si="55"/>
        <v/>
      </c>
      <c r="CH81" s="258" t="str">
        <f t="shared" si="56"/>
        <v/>
      </c>
      <c r="CI81" s="258" t="s">
        <v>58</v>
      </c>
      <c r="CJ81" s="129" t="s">
        <v>58</v>
      </c>
      <c r="CK81" s="258" t="s">
        <v>58</v>
      </c>
      <c r="CL81" s="258"/>
      <c r="CO81" s="275" t="s">
        <v>90</v>
      </c>
    </row>
    <row r="82" spans="1:93" ht="15" hidden="1" x14ac:dyDescent="0.25">
      <c r="A82" s="260">
        <v>114</v>
      </c>
      <c r="B82" s="261" t="s">
        <v>90</v>
      </c>
      <c r="C82" s="129">
        <v>0</v>
      </c>
      <c r="D82" s="87">
        <f t="shared" si="41"/>
        <v>0</v>
      </c>
      <c r="E82" s="276" t="s">
        <v>90</v>
      </c>
      <c r="G82" t="s">
        <v>185</v>
      </c>
      <c r="H82" s="249"/>
      <c r="N82" s="249"/>
      <c r="Q82" s="90" t="s">
        <v>185</v>
      </c>
      <c r="T82" s="249"/>
      <c r="AC82" s="299" t="s">
        <v>204</v>
      </c>
      <c r="AV82" s="129">
        <f t="shared" si="42"/>
        <v>0</v>
      </c>
      <c r="AW82" s="129" t="b">
        <f t="shared" si="43"/>
        <v>1</v>
      </c>
      <c r="BD82" s="129"/>
      <c r="BE82" s="129"/>
      <c r="BF82" s="129"/>
      <c r="BG82" s="129"/>
      <c r="BH82" s="266"/>
      <c r="BI82" s="129"/>
      <c r="BJ82" s="129" t="str">
        <f t="shared" si="44"/>
        <v>NA</v>
      </c>
      <c r="BK82" s="129" t="str">
        <f t="shared" si="45"/>
        <v>NA</v>
      </c>
      <c r="BL82" s="129" t="str">
        <f t="shared" si="46"/>
        <v>NA</v>
      </c>
      <c r="BM82" s="129" t="str">
        <f t="shared" si="47"/>
        <v>NA</v>
      </c>
      <c r="BN82" s="129" t="str">
        <f t="shared" si="48"/>
        <v>NA</v>
      </c>
      <c r="BO82" s="129" t="str">
        <f t="shared" si="49"/>
        <v>NA</v>
      </c>
      <c r="BP82" s="129" t="s">
        <v>58</v>
      </c>
      <c r="BQ82" s="129" t="s">
        <v>58</v>
      </c>
      <c r="BT82" s="265">
        <v>0</v>
      </c>
      <c r="BU82" s="265">
        <v>0</v>
      </c>
      <c r="BV82" s="265">
        <v>0</v>
      </c>
      <c r="BW82" s="265"/>
      <c r="BZ82" s="129" t="s">
        <v>58</v>
      </c>
      <c r="CA82" s="129" t="s">
        <v>58</v>
      </c>
      <c r="CB82" s="258" t="str">
        <f t="shared" si="50"/>
        <v/>
      </c>
      <c r="CC82" s="258" t="str">
        <f t="shared" si="51"/>
        <v/>
      </c>
      <c r="CD82" s="258" t="str">
        <f t="shared" si="52"/>
        <v/>
      </c>
      <c r="CE82" s="258" t="str">
        <f t="shared" si="53"/>
        <v/>
      </c>
      <c r="CF82" s="258" t="str">
        <f t="shared" si="54"/>
        <v/>
      </c>
      <c r="CG82" s="258" t="str">
        <f t="shared" si="55"/>
        <v/>
      </c>
      <c r="CH82" s="258" t="str">
        <f t="shared" si="56"/>
        <v/>
      </c>
      <c r="CI82" s="258" t="s">
        <v>58</v>
      </c>
      <c r="CJ82" s="129" t="s">
        <v>58</v>
      </c>
      <c r="CK82" s="258" t="s">
        <v>58</v>
      </c>
      <c r="CL82" s="258"/>
      <c r="CO82" s="274" t="s">
        <v>90</v>
      </c>
    </row>
    <row r="83" spans="1:93" ht="15" hidden="1" x14ac:dyDescent="0.25">
      <c r="A83" s="260">
        <v>115</v>
      </c>
      <c r="B83" s="261" t="s">
        <v>199</v>
      </c>
      <c r="C83" s="129">
        <v>0</v>
      </c>
      <c r="D83" s="87">
        <f t="shared" si="41"/>
        <v>0</v>
      </c>
      <c r="E83" s="276" t="s">
        <v>199</v>
      </c>
      <c r="F83">
        <v>3</v>
      </c>
      <c r="H83" s="249"/>
      <c r="N83" s="249"/>
      <c r="Q83" s="90" t="s">
        <v>199</v>
      </c>
      <c r="T83" s="249"/>
      <c r="W83" s="90" t="s">
        <v>199</v>
      </c>
      <c r="AC83" s="90" t="s">
        <v>199</v>
      </c>
      <c r="AU83" s="117">
        <v>3</v>
      </c>
      <c r="AV83" s="129">
        <f t="shared" si="42"/>
        <v>3</v>
      </c>
      <c r="AW83" s="129" t="b">
        <f t="shared" si="43"/>
        <v>1</v>
      </c>
      <c r="AX83" s="271">
        <v>1.48</v>
      </c>
      <c r="AY83" s="271">
        <v>1.32</v>
      </c>
      <c r="AZ83" s="271">
        <v>0.94</v>
      </c>
      <c r="BD83" s="129">
        <v>140</v>
      </c>
      <c r="BE83" s="129">
        <v>130</v>
      </c>
      <c r="BF83" s="129">
        <v>90</v>
      </c>
      <c r="BG83" s="129"/>
      <c r="BH83" s="266"/>
      <c r="BI83" s="129"/>
      <c r="BJ83" s="129" t="str">
        <f t="shared" si="44"/>
        <v>both</v>
      </c>
      <c r="BK83" s="129" t="str">
        <f t="shared" si="45"/>
        <v>both</v>
      </c>
      <c r="BL83" s="129" t="str">
        <f t="shared" si="46"/>
        <v>both</v>
      </c>
      <c r="BM83" s="129" t="str">
        <f t="shared" si="47"/>
        <v>NA</v>
      </c>
      <c r="BN83" s="129" t="str">
        <f t="shared" si="48"/>
        <v>NA</v>
      </c>
      <c r="BO83" s="129" t="str">
        <f t="shared" si="49"/>
        <v>NA</v>
      </c>
      <c r="BP83" s="129">
        <f>BD83*PI()*((AX83/2)^2)+BE83*PI()*((AY83/2)^2)+BF83*PI()*((AZ83/2)^2)+BG83*PI()*((BA83/2)^2)+BH83*PI()*((BB83/2)^2)+BI83*PI()*((BC83/2)^2)</f>
        <v>481.2071715283094</v>
      </c>
      <c r="BQ83" s="129" t="str">
        <f>IF(AW83=TRUE,"ok","")</f>
        <v>ok</v>
      </c>
      <c r="BS83" s="276">
        <v>0</v>
      </c>
      <c r="BT83" s="265">
        <v>0</v>
      </c>
      <c r="BU83" s="265">
        <v>0</v>
      </c>
      <c r="BV83" s="265">
        <v>0</v>
      </c>
      <c r="BW83" s="265"/>
      <c r="BX83" s="265"/>
      <c r="BZ83" s="129" t="s">
        <v>58</v>
      </c>
      <c r="CA83" s="129" t="s">
        <v>58</v>
      </c>
      <c r="CB83" s="258" t="str">
        <f t="shared" si="50"/>
        <v/>
      </c>
      <c r="CC83" s="258" t="str">
        <f t="shared" si="51"/>
        <v/>
      </c>
      <c r="CD83" s="258" t="str">
        <f t="shared" si="52"/>
        <v/>
      </c>
      <c r="CE83" s="258" t="str">
        <f t="shared" si="53"/>
        <v/>
      </c>
      <c r="CF83" s="258" t="str">
        <f t="shared" si="54"/>
        <v/>
      </c>
      <c r="CG83" s="258" t="str">
        <f t="shared" si="55"/>
        <v/>
      </c>
      <c r="CH83" s="258" t="str">
        <f t="shared" si="56"/>
        <v/>
      </c>
      <c r="CI83" s="258" t="s">
        <v>58</v>
      </c>
      <c r="CJ83" s="129" t="s">
        <v>58</v>
      </c>
      <c r="CK83" s="258" t="s">
        <v>58</v>
      </c>
      <c r="CL83" s="258"/>
    </row>
    <row r="84" spans="1:93" ht="15" hidden="1" x14ac:dyDescent="0.25">
      <c r="A84" s="260">
        <v>116</v>
      </c>
      <c r="B84" s="261" t="s">
        <v>181</v>
      </c>
      <c r="C84" s="129">
        <v>1</v>
      </c>
      <c r="D84" s="87">
        <f t="shared" si="41"/>
        <v>1</v>
      </c>
      <c r="E84" s="276" t="s">
        <v>181</v>
      </c>
      <c r="F84">
        <v>1</v>
      </c>
      <c r="G84" s="268">
        <v>42865</v>
      </c>
      <c r="H84" s="249">
        <v>15</v>
      </c>
      <c r="I84" s="249">
        <v>0</v>
      </c>
      <c r="M84" s="268">
        <v>42868</v>
      </c>
      <c r="N84" s="249">
        <v>15</v>
      </c>
      <c r="O84" s="249">
        <v>0</v>
      </c>
      <c r="S84" s="268">
        <v>42870</v>
      </c>
      <c r="T84" s="249">
        <v>15</v>
      </c>
      <c r="U84" s="249">
        <v>0</v>
      </c>
      <c r="Y84" s="268">
        <v>42871</v>
      </c>
      <c r="AU84" s="117">
        <v>1</v>
      </c>
      <c r="AV84" s="129">
        <f t="shared" si="42"/>
        <v>1</v>
      </c>
      <c r="AW84" s="129" t="b">
        <f t="shared" si="43"/>
        <v>1</v>
      </c>
      <c r="AX84" s="271">
        <v>2.75</v>
      </c>
      <c r="BD84" s="105">
        <f>67.544*AX84+88.788</f>
        <v>274.53399999999999</v>
      </c>
      <c r="BE84" s="129"/>
      <c r="BF84" s="129"/>
      <c r="BG84" s="129"/>
      <c r="BH84" s="266"/>
      <c r="BI84" s="129"/>
      <c r="BJ84" s="129" t="str">
        <f t="shared" si="44"/>
        <v>both</v>
      </c>
      <c r="BK84" s="129" t="str">
        <f t="shared" si="45"/>
        <v>NA</v>
      </c>
      <c r="BL84" s="129" t="str">
        <f t="shared" si="46"/>
        <v>NA</v>
      </c>
      <c r="BM84" s="129" t="str">
        <f t="shared" si="47"/>
        <v>NA</v>
      </c>
      <c r="BN84" s="129" t="str">
        <f t="shared" si="48"/>
        <v>NA</v>
      </c>
      <c r="BO84" s="129" t="str">
        <f t="shared" si="49"/>
        <v>NA</v>
      </c>
      <c r="BP84" s="129">
        <f>BD84*PI()*((AX84/2)^2)+BE84*PI()*((AY84/2)^2)+BF84*PI()*((AZ84/2)^2)+BG84*PI()*((BA84/2)^2)+BH84*PI()*((BB84/2)^2)+BI84*PI()*((BC84/2)^2)</f>
        <v>1630.6149016380475</v>
      </c>
      <c r="BQ84" s="129" t="str">
        <f>IF(AW84=TRUE,"ok","")</f>
        <v>ok</v>
      </c>
      <c r="BS84" s="276">
        <v>0</v>
      </c>
      <c r="BT84" s="265">
        <v>0</v>
      </c>
      <c r="BU84" s="265">
        <v>0</v>
      </c>
      <c r="BV84" s="265">
        <v>0</v>
      </c>
      <c r="BW84" s="265"/>
      <c r="BX84" s="265"/>
      <c r="BY84" s="264">
        <v>42871</v>
      </c>
      <c r="BZ84" s="263">
        <v>42871</v>
      </c>
      <c r="CA84" s="263" t="s">
        <v>47</v>
      </c>
      <c r="CB84" s="258">
        <f t="shared" si="50"/>
        <v>15</v>
      </c>
      <c r="CC84" s="258">
        <f t="shared" si="51"/>
        <v>15</v>
      </c>
      <c r="CD84" s="258">
        <f t="shared" si="52"/>
        <v>15</v>
      </c>
      <c r="CE84" s="258" t="str">
        <f t="shared" si="53"/>
        <v/>
      </c>
      <c r="CF84" s="258" t="str">
        <f t="shared" si="54"/>
        <v/>
      </c>
      <c r="CG84" s="258" t="str">
        <f t="shared" si="55"/>
        <v/>
      </c>
      <c r="CH84" s="258" t="str">
        <f t="shared" si="56"/>
        <v/>
      </c>
      <c r="CI84" s="258">
        <v>15</v>
      </c>
      <c r="CJ84" s="263" t="s">
        <v>47</v>
      </c>
      <c r="CK84" s="258">
        <v>1</v>
      </c>
      <c r="CL84" s="258"/>
      <c r="CM84" s="278">
        <v>42875</v>
      </c>
      <c r="CO84" s="274" t="s">
        <v>182</v>
      </c>
    </row>
    <row r="85" spans="1:93" ht="15" hidden="1" x14ac:dyDescent="0.25">
      <c r="A85" s="260">
        <v>117</v>
      </c>
      <c r="B85" s="261" t="s">
        <v>181</v>
      </c>
      <c r="C85" s="129">
        <v>1</v>
      </c>
      <c r="D85" s="87">
        <f t="shared" si="41"/>
        <v>1</v>
      </c>
      <c r="E85" s="276" t="s">
        <v>181</v>
      </c>
      <c r="F85">
        <v>1</v>
      </c>
      <c r="G85" s="268">
        <v>42872</v>
      </c>
      <c r="H85">
        <v>5</v>
      </c>
      <c r="I85" s="249">
        <v>0</v>
      </c>
      <c r="K85" s="90" t="s">
        <v>181</v>
      </c>
      <c r="L85" s="276">
        <v>2</v>
      </c>
      <c r="M85" s="268">
        <v>42875</v>
      </c>
      <c r="N85" s="276">
        <v>20</v>
      </c>
      <c r="O85" s="249">
        <v>0</v>
      </c>
      <c r="S85" s="268">
        <v>42878</v>
      </c>
      <c r="T85">
        <v>18</v>
      </c>
      <c r="U85" s="249">
        <v>0</v>
      </c>
      <c r="Y85" s="268">
        <v>42878</v>
      </c>
      <c r="Z85">
        <v>8</v>
      </c>
      <c r="AA85" s="249">
        <v>0</v>
      </c>
      <c r="AU85" s="117">
        <v>1</v>
      </c>
      <c r="AV85" s="129">
        <f t="shared" si="42"/>
        <v>2</v>
      </c>
      <c r="AW85" s="129" t="b">
        <f t="shared" si="43"/>
        <v>0</v>
      </c>
      <c r="AX85" s="279">
        <v>1.98</v>
      </c>
      <c r="AY85" s="265">
        <v>1.98</v>
      </c>
      <c r="BD85" s="105">
        <f>67.544*AX85+88.788</f>
        <v>222.52512000000002</v>
      </c>
      <c r="BE85" s="105">
        <f>67.544*AY85+88.788</f>
        <v>222.52512000000002</v>
      </c>
      <c r="BF85" s="129"/>
      <c r="BG85" s="129"/>
      <c r="BH85" s="266"/>
      <c r="BI85" s="129"/>
      <c r="BJ85" s="129" t="str">
        <f t="shared" si="44"/>
        <v>both</v>
      </c>
      <c r="BK85" s="129" t="str">
        <f t="shared" si="45"/>
        <v>both</v>
      </c>
      <c r="BL85" s="129" t="str">
        <f t="shared" si="46"/>
        <v>NA</v>
      </c>
      <c r="BM85" s="129" t="str">
        <f t="shared" si="47"/>
        <v>NA</v>
      </c>
      <c r="BN85" s="129" t="str">
        <f t="shared" si="48"/>
        <v>NA</v>
      </c>
      <c r="BO85" s="129" t="str">
        <f t="shared" si="49"/>
        <v>NA</v>
      </c>
      <c r="BP85" s="129">
        <f>BD85*PI()*((AX85/2)^2)+BE85*PI()*((AY85/2)^2)+BF85*PI()*((AZ85/2)^2)+BG85*PI()*((BA85/2)^2)+BH85*PI()*((BB85/2)^2)+BI85*PI()*((BC85/2)^2)</f>
        <v>1370.3430498295731</v>
      </c>
      <c r="BQ85" s="129" t="s">
        <v>77</v>
      </c>
      <c r="BR85" s="129" t="s">
        <v>189</v>
      </c>
      <c r="BS85" s="276">
        <v>0</v>
      </c>
      <c r="BT85" s="265">
        <v>0</v>
      </c>
      <c r="BU85" s="265">
        <v>0</v>
      </c>
      <c r="BV85" s="265">
        <v>0</v>
      </c>
      <c r="BW85" s="265"/>
      <c r="BX85" s="265"/>
      <c r="BY85" s="259">
        <v>23</v>
      </c>
      <c r="BZ85" s="263">
        <v>42878</v>
      </c>
      <c r="CA85" s="263" t="s">
        <v>47</v>
      </c>
      <c r="CB85" s="258">
        <f t="shared" si="50"/>
        <v>5</v>
      </c>
      <c r="CC85" s="258">
        <f t="shared" si="51"/>
        <v>20</v>
      </c>
      <c r="CD85" s="258">
        <f t="shared" si="52"/>
        <v>18</v>
      </c>
      <c r="CE85" s="258">
        <f t="shared" si="53"/>
        <v>8</v>
      </c>
      <c r="CF85" s="258" t="str">
        <f t="shared" si="54"/>
        <v/>
      </c>
      <c r="CG85" s="258" t="str">
        <f t="shared" si="55"/>
        <v/>
      </c>
      <c r="CH85" s="258" t="str">
        <f t="shared" si="56"/>
        <v/>
      </c>
      <c r="CI85" s="258">
        <v>8</v>
      </c>
      <c r="CJ85" s="263" t="s">
        <v>47</v>
      </c>
      <c r="CK85" s="258">
        <v>1</v>
      </c>
      <c r="CL85" s="258"/>
      <c r="CM85" s="278">
        <v>42875</v>
      </c>
      <c r="CN85" s="256" t="s">
        <v>262</v>
      </c>
      <c r="CO85" s="275" t="s">
        <v>182</v>
      </c>
    </row>
    <row r="86" spans="1:93" ht="15" hidden="1" x14ac:dyDescent="0.25">
      <c r="A86" s="260">
        <v>118</v>
      </c>
      <c r="B86" s="261" t="s">
        <v>199</v>
      </c>
      <c r="C86" s="129">
        <v>0</v>
      </c>
      <c r="D86" s="87">
        <f t="shared" si="41"/>
        <v>0</v>
      </c>
      <c r="E86" s="276" t="s">
        <v>199</v>
      </c>
      <c r="F86">
        <v>2</v>
      </c>
      <c r="K86" s="90" t="s">
        <v>199</v>
      </c>
      <c r="L86">
        <v>2</v>
      </c>
      <c r="Q86" s="90" t="s">
        <v>199</v>
      </c>
      <c r="R86">
        <v>2</v>
      </c>
      <c r="W86" s="90" t="s">
        <v>199</v>
      </c>
      <c r="X86">
        <v>2</v>
      </c>
      <c r="AU86" s="117">
        <v>2</v>
      </c>
      <c r="AV86" s="129">
        <f t="shared" si="42"/>
        <v>2</v>
      </c>
      <c r="AW86" s="129" t="b">
        <f t="shared" si="43"/>
        <v>1</v>
      </c>
      <c r="AX86" s="279">
        <v>1.01</v>
      </c>
      <c r="AY86" s="267">
        <v>0.96</v>
      </c>
      <c r="BD86" s="129">
        <v>150</v>
      </c>
      <c r="BE86" s="129">
        <v>140</v>
      </c>
      <c r="BF86" s="129"/>
      <c r="BG86" s="129"/>
      <c r="BH86" s="266"/>
      <c r="BI86" s="129"/>
      <c r="BJ86" s="129" t="str">
        <f t="shared" si="44"/>
        <v>both</v>
      </c>
      <c r="BK86" s="129" t="str">
        <f t="shared" si="45"/>
        <v>both</v>
      </c>
      <c r="BL86" s="129" t="str">
        <f t="shared" si="46"/>
        <v>NA</v>
      </c>
      <c r="BM86" s="129" t="str">
        <f t="shared" si="47"/>
        <v>NA</v>
      </c>
      <c r="BN86" s="129" t="str">
        <f t="shared" si="48"/>
        <v>NA</v>
      </c>
      <c r="BO86" s="129" t="str">
        <f t="shared" si="49"/>
        <v>NA</v>
      </c>
      <c r="BP86" s="129">
        <f>BD86*PI()*((AX86/2)^2)+BE86*PI()*((AY86/2)^2)+BF86*PI()*((AZ86/2)^2)+BG86*PI()*((BA86/2)^2)+BH86*PI()*((BB86/2)^2)+BI86*PI()*((BC86/2)^2)</f>
        <v>221.51291260645291</v>
      </c>
      <c r="BQ86" s="129" t="str">
        <f>IF(AW86=TRUE,"ok","")</f>
        <v>ok</v>
      </c>
      <c r="BS86" s="276">
        <v>0</v>
      </c>
      <c r="BT86" s="265">
        <v>0</v>
      </c>
      <c r="BU86" s="265">
        <v>0</v>
      </c>
      <c r="BV86" s="265">
        <v>0</v>
      </c>
      <c r="BW86" s="265"/>
      <c r="BX86" s="265"/>
      <c r="BZ86" s="129" t="s">
        <v>58</v>
      </c>
      <c r="CA86" s="129" t="s">
        <v>58</v>
      </c>
      <c r="CB86" s="258" t="str">
        <f t="shared" si="50"/>
        <v/>
      </c>
      <c r="CC86" s="258" t="str">
        <f t="shared" si="51"/>
        <v/>
      </c>
      <c r="CD86" s="258" t="str">
        <f t="shared" si="52"/>
        <v/>
      </c>
      <c r="CE86" s="258" t="str">
        <f t="shared" si="53"/>
        <v/>
      </c>
      <c r="CF86" s="258" t="str">
        <f t="shared" si="54"/>
        <v/>
      </c>
      <c r="CG86" s="258" t="str">
        <f t="shared" si="55"/>
        <v/>
      </c>
      <c r="CH86" s="258" t="str">
        <f t="shared" si="56"/>
        <v/>
      </c>
      <c r="CI86" s="258" t="s">
        <v>58</v>
      </c>
      <c r="CJ86" s="129" t="s">
        <v>58</v>
      </c>
      <c r="CK86" s="258" t="s">
        <v>58</v>
      </c>
      <c r="CL86" s="258"/>
    </row>
    <row r="87" spans="1:93" ht="15" hidden="1" x14ac:dyDescent="0.25">
      <c r="A87" s="260">
        <v>119</v>
      </c>
      <c r="B87" s="295" t="s">
        <v>220</v>
      </c>
      <c r="C87" s="265">
        <v>1</v>
      </c>
      <c r="D87" s="87">
        <f t="shared" si="41"/>
        <v>1</v>
      </c>
      <c r="E87" s="271" t="s">
        <v>90</v>
      </c>
      <c r="K87" s="267" t="s">
        <v>231</v>
      </c>
      <c r="L87">
        <v>1</v>
      </c>
      <c r="M87" s="268">
        <v>42873</v>
      </c>
      <c r="N87">
        <v>8</v>
      </c>
      <c r="O87" s="249">
        <v>0</v>
      </c>
      <c r="R87" t="s">
        <v>90</v>
      </c>
      <c r="W87" s="270" t="s">
        <v>90</v>
      </c>
      <c r="AV87" s="129">
        <f t="shared" si="42"/>
        <v>1</v>
      </c>
      <c r="AW87" s="129" t="b">
        <f t="shared" si="43"/>
        <v>0</v>
      </c>
      <c r="BD87" s="129"/>
      <c r="BE87" s="129"/>
      <c r="BF87" s="129"/>
      <c r="BG87" s="129"/>
      <c r="BH87" s="266"/>
      <c r="BI87" s="129"/>
      <c r="BJ87" s="129" t="str">
        <f t="shared" si="44"/>
        <v>NA</v>
      </c>
      <c r="BK87" s="129" t="str">
        <f t="shared" si="45"/>
        <v>NA</v>
      </c>
      <c r="BL87" s="129" t="str">
        <f t="shared" si="46"/>
        <v>NA</v>
      </c>
      <c r="BM87" s="129" t="str">
        <f t="shared" si="47"/>
        <v>NA</v>
      </c>
      <c r="BN87" s="129" t="str">
        <f t="shared" si="48"/>
        <v>NA</v>
      </c>
      <c r="BO87" s="129" t="str">
        <f t="shared" si="49"/>
        <v>NA</v>
      </c>
      <c r="BP87" s="129" t="s">
        <v>58</v>
      </c>
      <c r="BQ87" s="129" t="s">
        <v>108</v>
      </c>
      <c r="BT87" s="265">
        <v>0</v>
      </c>
      <c r="BU87" s="265">
        <v>0</v>
      </c>
      <c r="BV87" s="265">
        <v>0</v>
      </c>
      <c r="BW87" s="265"/>
      <c r="BZ87" s="263">
        <v>42873</v>
      </c>
      <c r="CA87" s="263" t="s">
        <v>47</v>
      </c>
      <c r="CB87" s="258" t="str">
        <f t="shared" si="50"/>
        <v/>
      </c>
      <c r="CC87" s="258">
        <f t="shared" si="51"/>
        <v>8</v>
      </c>
      <c r="CD87" s="258" t="str">
        <f t="shared" si="52"/>
        <v/>
      </c>
      <c r="CE87" s="258" t="str">
        <f t="shared" si="53"/>
        <v/>
      </c>
      <c r="CF87" s="258" t="str">
        <f t="shared" si="54"/>
        <v/>
      </c>
      <c r="CG87" s="258" t="str">
        <f t="shared" si="55"/>
        <v/>
      </c>
      <c r="CH87" s="258" t="str">
        <f t="shared" si="56"/>
        <v/>
      </c>
      <c r="CI87" s="258">
        <v>8</v>
      </c>
      <c r="CJ87" s="263" t="s">
        <v>47</v>
      </c>
      <c r="CK87" s="258">
        <v>0</v>
      </c>
      <c r="CL87" s="258"/>
      <c r="CN87" s="256" t="s">
        <v>261</v>
      </c>
      <c r="CO87" s="274" t="s">
        <v>90</v>
      </c>
    </row>
    <row r="88" spans="1:93" ht="15" hidden="1" x14ac:dyDescent="0.25">
      <c r="A88" s="260">
        <v>120</v>
      </c>
      <c r="B88" s="293" t="s">
        <v>181</v>
      </c>
      <c r="C88" s="265">
        <v>1</v>
      </c>
      <c r="D88" s="87">
        <f t="shared" si="41"/>
        <v>1</v>
      </c>
      <c r="E88" s="271" t="s">
        <v>190</v>
      </c>
      <c r="F88">
        <v>1</v>
      </c>
      <c r="G88" s="268">
        <v>42870</v>
      </c>
      <c r="H88">
        <v>10</v>
      </c>
      <c r="I88" s="249">
        <v>0</v>
      </c>
      <c r="M88" s="268">
        <v>42868</v>
      </c>
      <c r="N88">
        <v>10</v>
      </c>
      <c r="O88" s="249">
        <v>0</v>
      </c>
      <c r="S88" s="268">
        <v>42872</v>
      </c>
      <c r="T88">
        <v>11</v>
      </c>
      <c r="U88" s="249">
        <v>0</v>
      </c>
      <c r="Y88" s="268">
        <v>42872</v>
      </c>
      <c r="Z88">
        <v>10</v>
      </c>
      <c r="AA88" s="249">
        <v>0</v>
      </c>
      <c r="AU88" s="117">
        <v>1</v>
      </c>
      <c r="AV88" s="129">
        <f t="shared" si="42"/>
        <v>1</v>
      </c>
      <c r="AW88" s="129" t="b">
        <f t="shared" si="43"/>
        <v>1</v>
      </c>
      <c r="AX88" s="271">
        <v>1.87</v>
      </c>
      <c r="BD88" s="105">
        <f>67.544*AX88+88.788</f>
        <v>215.09528</v>
      </c>
      <c r="BE88" s="129"/>
      <c r="BF88" s="129"/>
      <c r="BG88" s="129"/>
      <c r="BH88" s="266"/>
      <c r="BI88" s="129"/>
      <c r="BJ88" s="129" t="str">
        <f t="shared" si="44"/>
        <v>both</v>
      </c>
      <c r="BK88" s="129" t="str">
        <f t="shared" si="45"/>
        <v>NA</v>
      </c>
      <c r="BL88" s="129" t="str">
        <f t="shared" si="46"/>
        <v>NA</v>
      </c>
      <c r="BM88" s="129" t="str">
        <f t="shared" si="47"/>
        <v>NA</v>
      </c>
      <c r="BN88" s="129" t="str">
        <f t="shared" si="48"/>
        <v>NA</v>
      </c>
      <c r="BO88" s="129" t="str">
        <f t="shared" si="49"/>
        <v>NA</v>
      </c>
      <c r="BP88" s="129">
        <f>BD88*PI()*((AX88/2)^2)+BE88*PI()*((AY88/2)^2)+BF88*PI()*((AZ88/2)^2)+BG88*PI()*((BA88/2)^2)+BH88*PI()*((BB88/2)^2)+BI88*PI()*((BC88/2)^2)</f>
        <v>590.75033267872061</v>
      </c>
      <c r="BQ88" s="129" t="str">
        <f>IF(AW88=TRUE,"ok","")</f>
        <v>ok</v>
      </c>
      <c r="BS88" s="90">
        <v>0</v>
      </c>
      <c r="BT88" s="265">
        <v>0</v>
      </c>
      <c r="BU88" s="265">
        <v>0</v>
      </c>
      <c r="BV88" s="265">
        <v>0</v>
      </c>
      <c r="BW88" s="265"/>
      <c r="BY88" s="259">
        <v>17</v>
      </c>
      <c r="BZ88" s="263">
        <v>42872</v>
      </c>
      <c r="CA88" s="263" t="s">
        <v>47</v>
      </c>
      <c r="CB88" s="258">
        <f t="shared" si="50"/>
        <v>10</v>
      </c>
      <c r="CC88" s="258">
        <f t="shared" si="51"/>
        <v>10</v>
      </c>
      <c r="CD88" s="258">
        <f t="shared" si="52"/>
        <v>11</v>
      </c>
      <c r="CE88" s="258">
        <f t="shared" si="53"/>
        <v>10</v>
      </c>
      <c r="CF88" s="258" t="str">
        <f t="shared" si="54"/>
        <v/>
      </c>
      <c r="CG88" s="258" t="str">
        <f t="shared" si="55"/>
        <v/>
      </c>
      <c r="CH88" s="258" t="str">
        <f t="shared" si="56"/>
        <v/>
      </c>
      <c r="CI88" s="258">
        <v>10</v>
      </c>
      <c r="CJ88" s="263" t="s">
        <v>47</v>
      </c>
      <c r="CK88" s="258">
        <v>1</v>
      </c>
      <c r="CL88" s="258"/>
      <c r="CM88" s="278">
        <v>42875</v>
      </c>
      <c r="CN88" s="262" t="s">
        <v>260</v>
      </c>
      <c r="CO88" s="255" t="s">
        <v>182</v>
      </c>
    </row>
    <row r="89" spans="1:93" ht="15" hidden="1" x14ac:dyDescent="0.25">
      <c r="A89" s="260">
        <v>121</v>
      </c>
      <c r="C89" s="129">
        <v>0</v>
      </c>
      <c r="D89" s="87">
        <f t="shared" si="41"/>
        <v>0</v>
      </c>
      <c r="E89" s="298" t="s">
        <v>204</v>
      </c>
      <c r="Q89" s="321" t="s">
        <v>204</v>
      </c>
      <c r="W89" s="298" t="s">
        <v>204</v>
      </c>
      <c r="AA89" s="188"/>
      <c r="AV89" s="129">
        <f t="shared" si="42"/>
        <v>0</v>
      </c>
      <c r="AW89" s="129" t="b">
        <f t="shared" si="43"/>
        <v>1</v>
      </c>
      <c r="BD89" s="129"/>
      <c r="BE89" s="129"/>
      <c r="BF89" s="129"/>
      <c r="BG89" s="129"/>
      <c r="BH89" s="266"/>
      <c r="BI89" s="129"/>
      <c r="BJ89" s="129" t="str">
        <f t="shared" si="44"/>
        <v>NA</v>
      </c>
      <c r="BK89" s="129" t="str">
        <f t="shared" si="45"/>
        <v>NA</v>
      </c>
      <c r="BL89" s="129" t="str">
        <f t="shared" si="46"/>
        <v>NA</v>
      </c>
      <c r="BM89" s="129" t="str">
        <f t="shared" si="47"/>
        <v>NA</v>
      </c>
      <c r="BN89" s="129" t="str">
        <f t="shared" si="48"/>
        <v>NA</v>
      </c>
      <c r="BO89" s="129" t="str">
        <f t="shared" si="49"/>
        <v>NA</v>
      </c>
      <c r="BP89" s="129" t="s">
        <v>58</v>
      </c>
      <c r="BQ89" s="129" t="s">
        <v>58</v>
      </c>
      <c r="BT89" s="265">
        <v>0</v>
      </c>
      <c r="BU89" s="265">
        <v>0</v>
      </c>
      <c r="BV89" s="265">
        <v>0</v>
      </c>
      <c r="BW89" s="265"/>
      <c r="BZ89" s="129" t="s">
        <v>58</v>
      </c>
      <c r="CA89" s="129" t="s">
        <v>58</v>
      </c>
      <c r="CB89" s="258" t="str">
        <f t="shared" si="50"/>
        <v/>
      </c>
      <c r="CC89" s="258" t="str">
        <f t="shared" si="51"/>
        <v/>
      </c>
      <c r="CD89" s="258" t="str">
        <f t="shared" si="52"/>
        <v/>
      </c>
      <c r="CE89" s="258" t="str">
        <f t="shared" si="53"/>
        <v/>
      </c>
      <c r="CF89" s="258" t="str">
        <f t="shared" si="54"/>
        <v/>
      </c>
      <c r="CG89" s="258" t="str">
        <f t="shared" si="55"/>
        <v/>
      </c>
      <c r="CH89" s="258" t="str">
        <f t="shared" si="56"/>
        <v/>
      </c>
      <c r="CI89" s="258" t="s">
        <v>58</v>
      </c>
      <c r="CJ89" s="129" t="s">
        <v>58</v>
      </c>
      <c r="CK89" s="258" t="s">
        <v>58</v>
      </c>
      <c r="CL89" s="258"/>
      <c r="CN89" s="262" t="s">
        <v>259</v>
      </c>
    </row>
    <row r="90" spans="1:93" ht="15" hidden="1" x14ac:dyDescent="0.25">
      <c r="A90" s="260">
        <v>122</v>
      </c>
      <c r="B90" s="295" t="s">
        <v>199</v>
      </c>
      <c r="C90" s="265">
        <v>0</v>
      </c>
      <c r="D90" s="87">
        <f t="shared" si="41"/>
        <v>0</v>
      </c>
      <c r="E90" s="271" t="s">
        <v>199</v>
      </c>
      <c r="F90">
        <v>1</v>
      </c>
      <c r="K90" s="267" t="s">
        <v>199</v>
      </c>
      <c r="L90" s="270"/>
      <c r="O90" s="280"/>
      <c r="Q90" s="270" t="s">
        <v>199</v>
      </c>
      <c r="U90" s="280"/>
      <c r="W90"/>
      <c r="AA90" s="188"/>
      <c r="AG90" s="188"/>
      <c r="AU90" s="117">
        <v>1</v>
      </c>
      <c r="AV90" s="129">
        <f t="shared" si="42"/>
        <v>1</v>
      </c>
      <c r="AW90" s="129" t="b">
        <f t="shared" si="43"/>
        <v>1</v>
      </c>
      <c r="AX90" s="271">
        <v>1.4</v>
      </c>
      <c r="BD90" s="105">
        <f>67.544*AX90+88.788</f>
        <v>183.34959999999998</v>
      </c>
      <c r="BE90" s="129"/>
      <c r="BF90" s="129"/>
      <c r="BG90" s="129"/>
      <c r="BH90" s="266"/>
      <c r="BI90" s="129"/>
      <c r="BJ90" s="129" t="str">
        <f t="shared" si="44"/>
        <v>both</v>
      </c>
      <c r="BK90" s="129" t="str">
        <f t="shared" si="45"/>
        <v>NA</v>
      </c>
      <c r="BL90" s="129" t="str">
        <f t="shared" si="46"/>
        <v>NA</v>
      </c>
      <c r="BM90" s="129" t="str">
        <f t="shared" si="47"/>
        <v>NA</v>
      </c>
      <c r="BN90" s="129" t="str">
        <f t="shared" si="48"/>
        <v>NA</v>
      </c>
      <c r="BO90" s="129" t="str">
        <f t="shared" si="49"/>
        <v>NA</v>
      </c>
      <c r="BP90" s="129">
        <f>BD90*PI()*((AX90/2)^2)+BE90*PI()*((AY90/2)^2)+BF90*PI()*((AZ90/2)^2)+BG90*PI()*((BA90/2)^2)+BH90*PI()*((BB90/2)^2)+BI90*PI()*((BC90/2)^2)</f>
        <v>282.24478063532717</v>
      </c>
      <c r="BQ90" s="129" t="str">
        <f>IF(AW90=TRUE,"ok","")</f>
        <v>ok</v>
      </c>
      <c r="BS90" s="276">
        <v>0</v>
      </c>
      <c r="BT90" s="265">
        <v>0</v>
      </c>
      <c r="BU90" s="265">
        <v>0</v>
      </c>
      <c r="BV90" s="265">
        <v>0</v>
      </c>
      <c r="BW90" s="265"/>
      <c r="BX90" s="265"/>
      <c r="BZ90" s="129" t="s">
        <v>58</v>
      </c>
      <c r="CA90" s="129" t="s">
        <v>58</v>
      </c>
      <c r="CB90" s="258" t="str">
        <f t="shared" si="50"/>
        <v/>
      </c>
      <c r="CC90" s="258" t="str">
        <f t="shared" si="51"/>
        <v/>
      </c>
      <c r="CD90" s="258" t="str">
        <f t="shared" si="52"/>
        <v/>
      </c>
      <c r="CE90" s="258" t="str">
        <f t="shared" si="53"/>
        <v/>
      </c>
      <c r="CF90" s="258" t="str">
        <f t="shared" si="54"/>
        <v/>
      </c>
      <c r="CG90" s="258" t="str">
        <f t="shared" si="55"/>
        <v/>
      </c>
      <c r="CH90" s="258" t="str">
        <f t="shared" si="56"/>
        <v/>
      </c>
      <c r="CI90" s="258" t="s">
        <v>58</v>
      </c>
      <c r="CJ90" s="129" t="s">
        <v>58</v>
      </c>
      <c r="CK90" s="258" t="s">
        <v>58</v>
      </c>
      <c r="CL90" s="258"/>
      <c r="CO90" s="275" t="s">
        <v>182</v>
      </c>
    </row>
    <row r="91" spans="1:93" ht="15" hidden="1" x14ac:dyDescent="0.25">
      <c r="A91" s="260">
        <v>123</v>
      </c>
      <c r="B91" s="272" t="s">
        <v>90</v>
      </c>
      <c r="C91" s="129">
        <v>0</v>
      </c>
      <c r="D91" s="87">
        <f t="shared" si="41"/>
        <v>0</v>
      </c>
      <c r="E91" s="271" t="s">
        <v>90</v>
      </c>
      <c r="Q91" s="267" t="s">
        <v>185</v>
      </c>
      <c r="W91" s="301" t="s">
        <v>204</v>
      </c>
      <c r="AV91" s="129">
        <f t="shared" si="42"/>
        <v>0</v>
      </c>
      <c r="AW91" s="129" t="b">
        <f t="shared" si="43"/>
        <v>1</v>
      </c>
      <c r="BD91" s="129"/>
      <c r="BE91" s="129"/>
      <c r="BF91" s="129"/>
      <c r="BG91" s="129"/>
      <c r="BH91" s="266"/>
      <c r="BI91" s="129"/>
      <c r="BJ91" s="129" t="str">
        <f t="shared" si="44"/>
        <v>NA</v>
      </c>
      <c r="BK91" s="129" t="str">
        <f t="shared" si="45"/>
        <v>NA</v>
      </c>
      <c r="BL91" s="129" t="str">
        <f t="shared" si="46"/>
        <v>NA</v>
      </c>
      <c r="BM91" s="129" t="str">
        <f t="shared" si="47"/>
        <v>NA</v>
      </c>
      <c r="BN91" s="129" t="str">
        <f t="shared" si="48"/>
        <v>NA</v>
      </c>
      <c r="BO91" s="129" t="str">
        <f t="shared" si="49"/>
        <v>NA</v>
      </c>
      <c r="BP91" s="129" t="s">
        <v>58</v>
      </c>
      <c r="BQ91" s="129" t="s">
        <v>58</v>
      </c>
      <c r="BT91" s="265">
        <v>0</v>
      </c>
      <c r="BU91" s="265">
        <v>0</v>
      </c>
      <c r="BV91" s="265">
        <v>0</v>
      </c>
      <c r="BZ91" s="129" t="s">
        <v>58</v>
      </c>
      <c r="CA91" s="129" t="s">
        <v>58</v>
      </c>
      <c r="CB91" s="258" t="str">
        <f t="shared" si="50"/>
        <v/>
      </c>
      <c r="CC91" s="258" t="str">
        <f t="shared" si="51"/>
        <v/>
      </c>
      <c r="CD91" s="258" t="str">
        <f t="shared" si="52"/>
        <v/>
      </c>
      <c r="CE91" s="258" t="str">
        <f t="shared" si="53"/>
        <v/>
      </c>
      <c r="CF91" s="258" t="str">
        <f t="shared" si="54"/>
        <v/>
      </c>
      <c r="CG91" s="258" t="str">
        <f t="shared" si="55"/>
        <v/>
      </c>
      <c r="CH91" s="258" t="str">
        <f t="shared" si="56"/>
        <v/>
      </c>
      <c r="CI91" s="258" t="s">
        <v>58</v>
      </c>
      <c r="CJ91" s="129" t="s">
        <v>58</v>
      </c>
      <c r="CK91" s="258" t="s">
        <v>58</v>
      </c>
      <c r="CL91" s="258"/>
      <c r="CN91" s="262" t="s">
        <v>235</v>
      </c>
      <c r="CO91" s="275" t="s">
        <v>90</v>
      </c>
    </row>
    <row r="92" spans="1:93" ht="15" hidden="1" x14ac:dyDescent="0.25">
      <c r="A92" s="260">
        <v>124</v>
      </c>
      <c r="C92" s="129">
        <v>0</v>
      </c>
      <c r="D92" s="87">
        <f t="shared" si="41"/>
        <v>0</v>
      </c>
      <c r="E92" s="271" t="s">
        <v>90</v>
      </c>
      <c r="F92" s="270"/>
      <c r="Q92" s="267" t="s">
        <v>185</v>
      </c>
      <c r="W92" t="s">
        <v>185</v>
      </c>
      <c r="AV92" s="129">
        <f t="shared" si="42"/>
        <v>0</v>
      </c>
      <c r="AW92" s="129" t="b">
        <f t="shared" si="43"/>
        <v>1</v>
      </c>
      <c r="BD92" s="129"/>
      <c r="BE92" s="129"/>
      <c r="BF92" s="129"/>
      <c r="BG92" s="129"/>
      <c r="BH92" s="266"/>
      <c r="BI92" s="129"/>
      <c r="BJ92" s="129" t="str">
        <f t="shared" si="44"/>
        <v>NA</v>
      </c>
      <c r="BK92" s="129" t="str">
        <f t="shared" si="45"/>
        <v>NA</v>
      </c>
      <c r="BL92" s="129" t="str">
        <f t="shared" si="46"/>
        <v>NA</v>
      </c>
      <c r="BM92" s="129" t="str">
        <f t="shared" si="47"/>
        <v>NA</v>
      </c>
      <c r="BN92" s="129" t="str">
        <f t="shared" si="48"/>
        <v>NA</v>
      </c>
      <c r="BO92" s="129" t="str">
        <f t="shared" si="49"/>
        <v>NA</v>
      </c>
      <c r="BP92" s="129" t="s">
        <v>58</v>
      </c>
      <c r="BQ92" s="129" t="s">
        <v>58</v>
      </c>
      <c r="BT92" s="265">
        <v>0</v>
      </c>
      <c r="BU92" s="265">
        <v>0</v>
      </c>
      <c r="BV92" s="265">
        <v>0</v>
      </c>
      <c r="BZ92" s="129" t="s">
        <v>58</v>
      </c>
      <c r="CA92" s="129" t="s">
        <v>58</v>
      </c>
      <c r="CB92" s="258" t="str">
        <f t="shared" si="50"/>
        <v/>
      </c>
      <c r="CC92" s="258" t="str">
        <f t="shared" si="51"/>
        <v/>
      </c>
      <c r="CD92" s="258" t="str">
        <f t="shared" si="52"/>
        <v/>
      </c>
      <c r="CE92" s="258" t="str">
        <f t="shared" si="53"/>
        <v/>
      </c>
      <c r="CF92" s="258" t="str">
        <f t="shared" si="54"/>
        <v/>
      </c>
      <c r="CG92" s="258" t="str">
        <f t="shared" si="55"/>
        <v/>
      </c>
      <c r="CH92" s="258" t="str">
        <f t="shared" si="56"/>
        <v/>
      </c>
      <c r="CI92" s="258" t="s">
        <v>58</v>
      </c>
      <c r="CJ92" s="129" t="s">
        <v>58</v>
      </c>
      <c r="CK92" s="258" t="s">
        <v>58</v>
      </c>
      <c r="CL92" s="258"/>
      <c r="CO92" s="274" t="s">
        <v>90</v>
      </c>
    </row>
    <row r="93" spans="1:93" ht="15" hidden="1" x14ac:dyDescent="0.25">
      <c r="A93" s="260">
        <v>125</v>
      </c>
      <c r="B93" s="272" t="s">
        <v>199</v>
      </c>
      <c r="C93" s="129">
        <v>0</v>
      </c>
      <c r="D93" s="87">
        <f t="shared" si="41"/>
        <v>0</v>
      </c>
      <c r="E93" s="267" t="s">
        <v>199</v>
      </c>
      <c r="F93">
        <v>2</v>
      </c>
      <c r="K93" s="267" t="s">
        <v>199</v>
      </c>
      <c r="Q93" s="279" t="s">
        <v>199</v>
      </c>
      <c r="W93" s="279" t="s">
        <v>199</v>
      </c>
      <c r="AC93" s="279"/>
      <c r="AU93" s="117">
        <v>2</v>
      </c>
      <c r="AV93" s="129">
        <f t="shared" si="42"/>
        <v>2</v>
      </c>
      <c r="AW93" s="129" t="b">
        <f t="shared" si="43"/>
        <v>1</v>
      </c>
      <c r="AX93" s="271">
        <v>1.59</v>
      </c>
      <c r="AY93" s="267">
        <v>1.29</v>
      </c>
      <c r="BD93" s="105">
        <f>67.544*AX93+88.788</f>
        <v>196.18295999999998</v>
      </c>
      <c r="BE93" s="105">
        <f>67.544*AY93+88.788</f>
        <v>175.91976</v>
      </c>
      <c r="BF93" s="129"/>
      <c r="BG93" s="129"/>
      <c r="BH93" s="266"/>
      <c r="BI93" s="129"/>
      <c r="BJ93" s="129" t="str">
        <f t="shared" si="44"/>
        <v>both</v>
      </c>
      <c r="BK93" s="129" t="str">
        <f t="shared" si="45"/>
        <v>both</v>
      </c>
      <c r="BL93" s="129" t="str">
        <f t="shared" si="46"/>
        <v>NA</v>
      </c>
      <c r="BM93" s="129" t="str">
        <f t="shared" si="47"/>
        <v>NA</v>
      </c>
      <c r="BN93" s="129" t="str">
        <f t="shared" si="48"/>
        <v>NA</v>
      </c>
      <c r="BO93" s="129" t="str">
        <f t="shared" si="49"/>
        <v>NA</v>
      </c>
      <c r="BP93" s="129">
        <f t="shared" ref="BP93:BP98" si="59">BD93*PI()*((AX93/2)^2)+BE93*PI()*((AY93/2)^2)+BF93*PI()*((AZ93/2)^2)+BG93*PI()*((BA93/2)^2)+BH93*PI()*((BB93/2)^2)+BI93*PI()*((BC93/2)^2)</f>
        <v>619.45783655035279</v>
      </c>
      <c r="BQ93" s="129" t="str">
        <f>IF(AW93=TRUE,"ok","")</f>
        <v>ok</v>
      </c>
      <c r="BS93" s="276">
        <v>0</v>
      </c>
      <c r="BT93" s="265">
        <v>0</v>
      </c>
      <c r="BU93" s="265">
        <v>0</v>
      </c>
      <c r="BV93" s="265">
        <v>0</v>
      </c>
      <c r="BW93" s="265"/>
      <c r="BX93" s="265"/>
      <c r="BZ93" s="129" t="s">
        <v>58</v>
      </c>
      <c r="CA93" s="129" t="s">
        <v>58</v>
      </c>
      <c r="CB93" s="258" t="str">
        <f t="shared" si="50"/>
        <v/>
      </c>
      <c r="CC93" s="258" t="str">
        <f t="shared" si="51"/>
        <v/>
      </c>
      <c r="CD93" s="258" t="str">
        <f t="shared" si="52"/>
        <v/>
      </c>
      <c r="CE93" s="258" t="str">
        <f t="shared" si="53"/>
        <v/>
      </c>
      <c r="CF93" s="258" t="str">
        <f t="shared" si="54"/>
        <v/>
      </c>
      <c r="CG93" s="258" t="str">
        <f t="shared" si="55"/>
        <v/>
      </c>
      <c r="CH93" s="258" t="str">
        <f t="shared" si="56"/>
        <v/>
      </c>
      <c r="CI93" s="258" t="s">
        <v>58</v>
      </c>
      <c r="CJ93" s="129" t="s">
        <v>58</v>
      </c>
      <c r="CK93" s="258" t="s">
        <v>58</v>
      </c>
      <c r="CL93" s="258"/>
      <c r="CO93" s="275" t="s">
        <v>182</v>
      </c>
    </row>
    <row r="94" spans="1:93" ht="15" hidden="1" x14ac:dyDescent="0.25">
      <c r="A94" s="260">
        <v>126</v>
      </c>
      <c r="B94" s="293" t="s">
        <v>181</v>
      </c>
      <c r="C94" s="265">
        <v>1</v>
      </c>
      <c r="D94" s="87">
        <f t="shared" si="41"/>
        <v>1</v>
      </c>
      <c r="E94" s="271" t="s">
        <v>190</v>
      </c>
      <c r="F94">
        <v>1</v>
      </c>
      <c r="G94" s="268">
        <v>42870</v>
      </c>
      <c r="H94">
        <v>12</v>
      </c>
      <c r="I94" s="249">
        <v>0</v>
      </c>
      <c r="M94" s="268">
        <v>42868</v>
      </c>
      <c r="N94">
        <v>8</v>
      </c>
      <c r="O94" s="249">
        <v>0</v>
      </c>
      <c r="S94" s="268">
        <v>42870</v>
      </c>
      <c r="T94">
        <v>8</v>
      </c>
      <c r="U94" s="249">
        <v>0</v>
      </c>
      <c r="Y94" s="268">
        <v>42872</v>
      </c>
      <c r="Z94">
        <v>6</v>
      </c>
      <c r="AA94" s="249">
        <v>0</v>
      </c>
      <c r="AU94" s="117">
        <v>1</v>
      </c>
      <c r="AV94" s="129">
        <f t="shared" si="42"/>
        <v>1</v>
      </c>
      <c r="AW94" s="129" t="b">
        <f t="shared" si="43"/>
        <v>1</v>
      </c>
      <c r="AX94" s="271">
        <v>1.85</v>
      </c>
      <c r="BD94" s="105">
        <f>67.544*AX94+88.788</f>
        <v>213.74439999999998</v>
      </c>
      <c r="BE94" s="129"/>
      <c r="BF94" s="129"/>
      <c r="BG94" s="129"/>
      <c r="BH94" s="266"/>
      <c r="BI94" s="129"/>
      <c r="BJ94" s="129" t="str">
        <f t="shared" si="44"/>
        <v>both</v>
      </c>
      <c r="BK94" s="129" t="str">
        <f t="shared" si="45"/>
        <v>NA</v>
      </c>
      <c r="BL94" s="129" t="str">
        <f t="shared" si="46"/>
        <v>NA</v>
      </c>
      <c r="BM94" s="129" t="str">
        <f t="shared" si="47"/>
        <v>NA</v>
      </c>
      <c r="BN94" s="129" t="str">
        <f t="shared" si="48"/>
        <v>NA</v>
      </c>
      <c r="BO94" s="129" t="str">
        <f t="shared" si="49"/>
        <v>NA</v>
      </c>
      <c r="BP94" s="129">
        <f t="shared" si="59"/>
        <v>574.55033659998549</v>
      </c>
      <c r="BQ94" s="129" t="str">
        <f>IF(AW94=TRUE,"ok","")</f>
        <v>ok</v>
      </c>
      <c r="BT94" s="265">
        <v>0</v>
      </c>
      <c r="BU94" s="265">
        <v>0</v>
      </c>
      <c r="BV94" s="265">
        <v>0</v>
      </c>
      <c r="BY94" s="259">
        <v>17</v>
      </c>
      <c r="BZ94" s="263">
        <v>42872</v>
      </c>
      <c r="CA94" s="263" t="s">
        <v>47</v>
      </c>
      <c r="CB94" s="258">
        <f t="shared" si="50"/>
        <v>12</v>
      </c>
      <c r="CC94" s="258">
        <f t="shared" si="51"/>
        <v>8</v>
      </c>
      <c r="CD94" s="258">
        <f t="shared" si="52"/>
        <v>8</v>
      </c>
      <c r="CE94" s="258">
        <f t="shared" si="53"/>
        <v>6</v>
      </c>
      <c r="CF94" s="258" t="str">
        <f t="shared" si="54"/>
        <v/>
      </c>
      <c r="CG94" s="258" t="str">
        <f t="shared" si="55"/>
        <v/>
      </c>
      <c r="CH94" s="258" t="str">
        <f t="shared" si="56"/>
        <v/>
      </c>
      <c r="CI94" s="258">
        <v>6</v>
      </c>
      <c r="CJ94" s="263" t="s">
        <v>47</v>
      </c>
      <c r="CK94" s="258">
        <v>1</v>
      </c>
      <c r="CL94" s="258"/>
      <c r="CM94" s="278">
        <v>42875</v>
      </c>
      <c r="CN94" s="262" t="s">
        <v>258</v>
      </c>
      <c r="CO94" s="255" t="s">
        <v>182</v>
      </c>
    </row>
    <row r="95" spans="1:93" s="161" customFormat="1" ht="15" hidden="1" x14ac:dyDescent="0.25">
      <c r="A95" s="289">
        <v>127</v>
      </c>
      <c r="B95" s="320" t="s">
        <v>199</v>
      </c>
      <c r="C95" s="285">
        <v>0</v>
      </c>
      <c r="D95" s="87">
        <f t="shared" si="41"/>
        <v>0</v>
      </c>
      <c r="E95" s="303" t="s">
        <v>238</v>
      </c>
      <c r="I95" s="173"/>
      <c r="J95" s="289"/>
      <c r="K95" s="288" t="s">
        <v>199</v>
      </c>
      <c r="O95" s="173"/>
      <c r="P95" s="289"/>
      <c r="Q95" s="291" t="s">
        <v>191</v>
      </c>
      <c r="R95" s="286"/>
      <c r="U95" s="173"/>
      <c r="V95" s="289"/>
      <c r="W95" s="303" t="s">
        <v>199</v>
      </c>
      <c r="AA95" s="173"/>
      <c r="AB95" s="289"/>
      <c r="AC95" s="291" t="s">
        <v>199</v>
      </c>
      <c r="AG95" s="173"/>
      <c r="AH95" s="289"/>
      <c r="AN95" s="289"/>
      <c r="AT95" s="289"/>
      <c r="AU95" s="243">
        <v>1</v>
      </c>
      <c r="AV95" s="129">
        <f t="shared" si="42"/>
        <v>0</v>
      </c>
      <c r="AW95" s="129" t="b">
        <f t="shared" si="43"/>
        <v>0</v>
      </c>
      <c r="AX95" s="288">
        <v>1.56</v>
      </c>
      <c r="BB95" s="90"/>
      <c r="BC95" s="260"/>
      <c r="BD95" s="285">
        <v>160</v>
      </c>
      <c r="BE95" s="81"/>
      <c r="BF95" s="81"/>
      <c r="BG95" s="129"/>
      <c r="BH95" s="287"/>
      <c r="BI95" s="129"/>
      <c r="BJ95" s="129" t="str">
        <f t="shared" si="44"/>
        <v>both</v>
      </c>
      <c r="BK95" s="129" t="str">
        <f t="shared" si="45"/>
        <v>NA</v>
      </c>
      <c r="BL95" s="129" t="str">
        <f t="shared" si="46"/>
        <v>NA</v>
      </c>
      <c r="BM95" s="129" t="str">
        <f t="shared" si="47"/>
        <v>NA</v>
      </c>
      <c r="BN95" s="129" t="str">
        <f t="shared" si="48"/>
        <v>NA</v>
      </c>
      <c r="BO95" s="129" t="str">
        <f t="shared" si="49"/>
        <v>NA</v>
      </c>
      <c r="BP95" s="129">
        <f t="shared" si="59"/>
        <v>305.81519527104484</v>
      </c>
      <c r="BQ95" s="129" t="s">
        <v>47</v>
      </c>
      <c r="BR95" s="129"/>
      <c r="BS95" s="286">
        <v>0</v>
      </c>
      <c r="BT95" s="285">
        <v>0</v>
      </c>
      <c r="BU95" s="285">
        <v>0</v>
      </c>
      <c r="BV95" s="285">
        <v>0</v>
      </c>
      <c r="BW95" s="285"/>
      <c r="BX95" s="285"/>
      <c r="BY95" s="284"/>
      <c r="BZ95" s="129" t="s">
        <v>58</v>
      </c>
      <c r="CA95" s="129" t="s">
        <v>58</v>
      </c>
      <c r="CB95" s="258" t="str">
        <f t="shared" si="50"/>
        <v/>
      </c>
      <c r="CC95" s="258" t="str">
        <f t="shared" si="51"/>
        <v/>
      </c>
      <c r="CD95" s="258" t="str">
        <f t="shared" si="52"/>
        <v/>
      </c>
      <c r="CE95" s="258" t="str">
        <f t="shared" si="53"/>
        <v/>
      </c>
      <c r="CF95" s="258" t="str">
        <f t="shared" si="54"/>
        <v/>
      </c>
      <c r="CG95" s="258" t="str">
        <f t="shared" si="55"/>
        <v/>
      </c>
      <c r="CH95" s="258" t="str">
        <f t="shared" si="56"/>
        <v/>
      </c>
      <c r="CI95" s="258" t="s">
        <v>58</v>
      </c>
      <c r="CJ95" s="129" t="s">
        <v>58</v>
      </c>
      <c r="CK95" s="258" t="s">
        <v>58</v>
      </c>
      <c r="CL95" s="258"/>
      <c r="CM95" s="314"/>
      <c r="CN95" s="302"/>
      <c r="CO95" s="319"/>
    </row>
    <row r="96" spans="1:93" ht="15" hidden="1" x14ac:dyDescent="0.25">
      <c r="A96" s="260">
        <v>128</v>
      </c>
      <c r="B96" s="293" t="s">
        <v>220</v>
      </c>
      <c r="C96" s="265">
        <v>1</v>
      </c>
      <c r="D96" s="87">
        <f t="shared" si="41"/>
        <v>1</v>
      </c>
      <c r="E96" s="271" t="s">
        <v>257</v>
      </c>
      <c r="F96">
        <v>1</v>
      </c>
      <c r="G96" s="268">
        <v>42872</v>
      </c>
      <c r="H96">
        <v>8</v>
      </c>
      <c r="I96" s="249">
        <v>0</v>
      </c>
      <c r="M96" s="268">
        <v>42875</v>
      </c>
      <c r="N96">
        <v>8</v>
      </c>
      <c r="O96" s="249">
        <v>0</v>
      </c>
      <c r="Q96" s="267" t="s">
        <v>190</v>
      </c>
      <c r="R96">
        <v>1</v>
      </c>
      <c r="S96" s="268">
        <v>42877</v>
      </c>
      <c r="T96">
        <v>8</v>
      </c>
      <c r="U96" s="249">
        <v>0</v>
      </c>
      <c r="W96" s="267" t="s">
        <v>195</v>
      </c>
      <c r="X96" s="276">
        <v>1</v>
      </c>
      <c r="Y96" s="268">
        <v>42876</v>
      </c>
      <c r="Z96" s="276">
        <v>8</v>
      </c>
      <c r="AA96" s="249">
        <v>0</v>
      </c>
      <c r="AE96" s="268">
        <v>42876</v>
      </c>
      <c r="AF96">
        <v>9</v>
      </c>
      <c r="AG96" s="249">
        <v>0</v>
      </c>
      <c r="AK96" s="268">
        <v>42876</v>
      </c>
      <c r="AL96">
        <v>9</v>
      </c>
      <c r="AM96">
        <v>5</v>
      </c>
      <c r="AR96">
        <v>9</v>
      </c>
      <c r="AS96">
        <v>9</v>
      </c>
      <c r="AT96" s="260">
        <v>5</v>
      </c>
      <c r="AU96" s="117">
        <v>1</v>
      </c>
      <c r="AV96" s="129">
        <f t="shared" si="42"/>
        <v>1</v>
      </c>
      <c r="AW96" s="129" t="b">
        <f t="shared" si="43"/>
        <v>1</v>
      </c>
      <c r="AX96" s="279">
        <v>2.54</v>
      </c>
      <c r="BD96" s="129">
        <v>300</v>
      </c>
      <c r="BE96" s="129"/>
      <c r="BF96" s="129"/>
      <c r="BG96" s="129"/>
      <c r="BH96" s="266"/>
      <c r="BI96" s="129"/>
      <c r="BJ96" s="129" t="str">
        <f t="shared" si="44"/>
        <v>both</v>
      </c>
      <c r="BK96" s="129" t="str">
        <f t="shared" si="45"/>
        <v>NA</v>
      </c>
      <c r="BL96" s="129" t="str">
        <f t="shared" si="46"/>
        <v>NA</v>
      </c>
      <c r="BM96" s="129" t="str">
        <f t="shared" si="47"/>
        <v>NA</v>
      </c>
      <c r="BN96" s="129" t="str">
        <f t="shared" si="48"/>
        <v>NA</v>
      </c>
      <c r="BO96" s="129" t="str">
        <f t="shared" si="49"/>
        <v>NA</v>
      </c>
      <c r="BP96" s="129">
        <f t="shared" si="59"/>
        <v>1520.1224372924933</v>
      </c>
      <c r="BQ96" s="129" t="str">
        <f>IF(AW96=TRUE,"ok","")</f>
        <v>ok</v>
      </c>
      <c r="BS96" s="276">
        <v>0</v>
      </c>
      <c r="BT96" s="265">
        <v>0</v>
      </c>
      <c r="BU96" s="265">
        <v>0</v>
      </c>
      <c r="BV96" s="265">
        <v>0</v>
      </c>
      <c r="BW96" s="265"/>
      <c r="BX96" s="265"/>
      <c r="BY96" s="259">
        <v>21</v>
      </c>
      <c r="BZ96" s="263">
        <v>42876</v>
      </c>
      <c r="CA96" s="263" t="s">
        <v>47</v>
      </c>
      <c r="CB96" s="258">
        <f t="shared" si="50"/>
        <v>8</v>
      </c>
      <c r="CC96" s="258">
        <f t="shared" si="51"/>
        <v>8</v>
      </c>
      <c r="CD96" s="258">
        <f t="shared" si="52"/>
        <v>8</v>
      </c>
      <c r="CE96" s="258">
        <f t="shared" si="53"/>
        <v>8</v>
      </c>
      <c r="CF96" s="258">
        <f t="shared" si="54"/>
        <v>9</v>
      </c>
      <c r="CG96" s="258">
        <f t="shared" si="55"/>
        <v>9</v>
      </c>
      <c r="CH96" s="258">
        <f t="shared" si="56"/>
        <v>9</v>
      </c>
      <c r="CI96" s="258">
        <v>9</v>
      </c>
      <c r="CJ96" s="263" t="s">
        <v>47</v>
      </c>
      <c r="CK96" s="258">
        <v>0</v>
      </c>
      <c r="CL96" s="258"/>
      <c r="CN96" s="262" t="s">
        <v>256</v>
      </c>
    </row>
    <row r="97" spans="1:93" ht="15" hidden="1" x14ac:dyDescent="0.25">
      <c r="A97" s="260">
        <v>129</v>
      </c>
      <c r="B97" s="261" t="s">
        <v>181</v>
      </c>
      <c r="C97" s="129">
        <v>1</v>
      </c>
      <c r="D97" s="87">
        <f t="shared" si="41"/>
        <v>1</v>
      </c>
      <c r="E97" s="276" t="s">
        <v>181</v>
      </c>
      <c r="F97">
        <v>1</v>
      </c>
      <c r="G97" s="268">
        <v>42867</v>
      </c>
      <c r="H97" s="249">
        <v>15</v>
      </c>
      <c r="I97" s="249">
        <v>0</v>
      </c>
      <c r="M97" s="268">
        <v>42870</v>
      </c>
      <c r="N97" s="249">
        <v>15</v>
      </c>
      <c r="O97" s="249">
        <v>0</v>
      </c>
      <c r="S97" s="268">
        <v>42873</v>
      </c>
      <c r="T97" s="249">
        <v>12</v>
      </c>
      <c r="U97" s="249">
        <v>0</v>
      </c>
      <c r="Y97" s="268">
        <v>42873</v>
      </c>
      <c r="AU97" s="117">
        <v>1</v>
      </c>
      <c r="AV97" s="129">
        <f t="shared" si="42"/>
        <v>1</v>
      </c>
      <c r="AW97" s="129" t="b">
        <f t="shared" si="43"/>
        <v>1</v>
      </c>
      <c r="AX97" s="271">
        <v>2.1800000000000002</v>
      </c>
      <c r="BD97" s="105">
        <f>67.544*AX97+88.788</f>
        <v>236.03392000000002</v>
      </c>
      <c r="BE97" s="129"/>
      <c r="BF97" s="129"/>
      <c r="BG97" s="129"/>
      <c r="BH97" s="266"/>
      <c r="BI97" s="129"/>
      <c r="BJ97" s="129" t="str">
        <f t="shared" si="44"/>
        <v>both</v>
      </c>
      <c r="BK97" s="129" t="str">
        <f t="shared" si="45"/>
        <v>NA</v>
      </c>
      <c r="BL97" s="129" t="str">
        <f t="shared" si="46"/>
        <v>NA</v>
      </c>
      <c r="BM97" s="129" t="str">
        <f t="shared" si="47"/>
        <v>NA</v>
      </c>
      <c r="BN97" s="129" t="str">
        <f t="shared" si="48"/>
        <v>NA</v>
      </c>
      <c r="BO97" s="129" t="str">
        <f t="shared" si="49"/>
        <v>NA</v>
      </c>
      <c r="BP97" s="129">
        <f t="shared" si="59"/>
        <v>881.00279797806843</v>
      </c>
      <c r="BQ97" s="129" t="str">
        <f>IF(AW97=TRUE,"ok","")</f>
        <v>ok</v>
      </c>
      <c r="BS97" s="276">
        <v>0</v>
      </c>
      <c r="BT97" s="265">
        <v>0</v>
      </c>
      <c r="BU97" s="265">
        <v>0</v>
      </c>
      <c r="BV97" s="265">
        <v>0</v>
      </c>
      <c r="BW97" s="265"/>
      <c r="BX97" s="265"/>
      <c r="BY97" s="259">
        <v>18</v>
      </c>
      <c r="BZ97" s="263">
        <v>42873</v>
      </c>
      <c r="CA97" s="263" t="s">
        <v>47</v>
      </c>
      <c r="CB97" s="258">
        <f t="shared" si="50"/>
        <v>15</v>
      </c>
      <c r="CC97" s="258">
        <f t="shared" si="51"/>
        <v>15</v>
      </c>
      <c r="CD97" s="258">
        <f t="shared" si="52"/>
        <v>12</v>
      </c>
      <c r="CE97" s="258" t="str">
        <f t="shared" si="53"/>
        <v/>
      </c>
      <c r="CF97" s="258" t="str">
        <f t="shared" si="54"/>
        <v/>
      </c>
      <c r="CG97" s="258" t="str">
        <f t="shared" si="55"/>
        <v/>
      </c>
      <c r="CH97" s="258" t="str">
        <f t="shared" si="56"/>
        <v/>
      </c>
      <c r="CI97" s="258">
        <v>12</v>
      </c>
      <c r="CJ97" s="263" t="s">
        <v>47</v>
      </c>
      <c r="CK97" s="258">
        <v>1</v>
      </c>
      <c r="CL97" s="258"/>
      <c r="CM97" s="278">
        <v>42875</v>
      </c>
      <c r="CO97" s="274" t="s">
        <v>182</v>
      </c>
    </row>
    <row r="98" spans="1:93" ht="15" hidden="1" x14ac:dyDescent="0.25">
      <c r="A98" s="260">
        <v>130</v>
      </c>
      <c r="B98" s="295" t="s">
        <v>181</v>
      </c>
      <c r="C98" s="265">
        <v>1</v>
      </c>
      <c r="D98" s="87">
        <f t="shared" si="41"/>
        <v>1</v>
      </c>
      <c r="E98" s="271" t="s">
        <v>90</v>
      </c>
      <c r="F98">
        <v>3</v>
      </c>
      <c r="G98" s="294">
        <v>42870</v>
      </c>
      <c r="H98">
        <v>40</v>
      </c>
      <c r="I98" s="280">
        <v>0</v>
      </c>
      <c r="M98" s="268">
        <v>42868</v>
      </c>
      <c r="N98">
        <v>35</v>
      </c>
      <c r="O98" s="249">
        <v>0</v>
      </c>
      <c r="Q98"/>
      <c r="S98" s="268">
        <v>42871</v>
      </c>
      <c r="T98" s="276">
        <v>40</v>
      </c>
      <c r="U98" s="249">
        <v>0</v>
      </c>
      <c r="W98"/>
      <c r="Y98" s="268">
        <v>42872</v>
      </c>
      <c r="Z98">
        <v>38</v>
      </c>
      <c r="AA98" s="188">
        <v>0</v>
      </c>
      <c r="AG98" s="188"/>
      <c r="AU98" s="117">
        <v>1</v>
      </c>
      <c r="AV98" s="129">
        <f t="shared" si="42"/>
        <v>3</v>
      </c>
      <c r="AW98" s="129" t="b">
        <f t="shared" si="43"/>
        <v>0</v>
      </c>
      <c r="AX98" s="271">
        <v>2.34</v>
      </c>
      <c r="AY98" s="265">
        <v>2.34</v>
      </c>
      <c r="AZ98" s="265">
        <v>2.34</v>
      </c>
      <c r="BD98" s="105">
        <f>67.544*AX98+88.788</f>
        <v>246.84096</v>
      </c>
      <c r="BE98" s="105">
        <f>67.544*AY98+88.788</f>
        <v>246.84096</v>
      </c>
      <c r="BF98" s="105">
        <f>67.544*AZ98+88.788</f>
        <v>246.84096</v>
      </c>
      <c r="BG98" s="129"/>
      <c r="BH98" s="266"/>
      <c r="BI98" s="129"/>
      <c r="BJ98" s="129" t="str">
        <f t="shared" si="44"/>
        <v>both</v>
      </c>
      <c r="BK98" s="129" t="str">
        <f t="shared" si="45"/>
        <v>both</v>
      </c>
      <c r="BL98" s="129" t="str">
        <f t="shared" si="46"/>
        <v>both</v>
      </c>
      <c r="BM98" s="129" t="str">
        <f t="shared" si="47"/>
        <v>NA</v>
      </c>
      <c r="BN98" s="129" t="str">
        <f t="shared" si="48"/>
        <v>NA</v>
      </c>
      <c r="BO98" s="129" t="str">
        <f t="shared" si="49"/>
        <v>NA</v>
      </c>
      <c r="BP98" s="129">
        <f t="shared" si="59"/>
        <v>3184.6380349201377</v>
      </c>
      <c r="BQ98" s="129" t="s">
        <v>77</v>
      </c>
      <c r="BR98" s="129" t="s">
        <v>224</v>
      </c>
      <c r="BS98" s="90">
        <v>0</v>
      </c>
      <c r="BT98" s="265">
        <v>0</v>
      </c>
      <c r="BU98" s="265">
        <v>0</v>
      </c>
      <c r="BV98" s="265">
        <v>0</v>
      </c>
      <c r="BY98" s="259">
        <v>17</v>
      </c>
      <c r="BZ98" s="263">
        <v>42872</v>
      </c>
      <c r="CA98" s="263" t="s">
        <v>47</v>
      </c>
      <c r="CB98" s="258">
        <f t="shared" si="50"/>
        <v>40</v>
      </c>
      <c r="CC98" s="258">
        <f t="shared" si="51"/>
        <v>35</v>
      </c>
      <c r="CD98" s="258">
        <f t="shared" si="52"/>
        <v>40</v>
      </c>
      <c r="CE98" s="258">
        <f t="shared" si="53"/>
        <v>38</v>
      </c>
      <c r="CF98" s="258" t="str">
        <f t="shared" si="54"/>
        <v/>
      </c>
      <c r="CG98" s="258" t="str">
        <f t="shared" si="55"/>
        <v/>
      </c>
      <c r="CH98" s="258" t="str">
        <f t="shared" si="56"/>
        <v/>
      </c>
      <c r="CI98" s="258">
        <v>38</v>
      </c>
      <c r="CJ98" s="263" t="s">
        <v>47</v>
      </c>
      <c r="CK98" s="258">
        <v>1</v>
      </c>
      <c r="CL98" s="258"/>
      <c r="CM98" s="278">
        <v>42875</v>
      </c>
      <c r="CO98" s="274" t="s">
        <v>182</v>
      </c>
    </row>
    <row r="99" spans="1:93" ht="15" hidden="1" x14ac:dyDescent="0.25">
      <c r="A99" s="317">
        <v>131</v>
      </c>
      <c r="B99" s="295" t="s">
        <v>181</v>
      </c>
      <c r="C99" s="265">
        <v>1</v>
      </c>
      <c r="D99" s="87">
        <f t="shared" si="41"/>
        <v>1</v>
      </c>
      <c r="E99" s="271" t="s">
        <v>90</v>
      </c>
      <c r="F99">
        <v>2</v>
      </c>
      <c r="G99" s="268">
        <v>42866</v>
      </c>
      <c r="H99">
        <v>12</v>
      </c>
      <c r="I99" s="249">
        <v>0</v>
      </c>
      <c r="M99" s="268">
        <v>42868</v>
      </c>
      <c r="N99">
        <v>9</v>
      </c>
      <c r="O99" s="249">
        <v>0</v>
      </c>
      <c r="Q99"/>
      <c r="S99" s="268">
        <v>42869</v>
      </c>
      <c r="T99">
        <v>13</v>
      </c>
      <c r="U99" s="249">
        <v>0</v>
      </c>
      <c r="W99"/>
      <c r="Y99" s="268">
        <v>42871</v>
      </c>
      <c r="Z99">
        <v>10</v>
      </c>
      <c r="AA99" s="188">
        <v>1</v>
      </c>
      <c r="AG99" s="188"/>
      <c r="AV99" s="129">
        <f t="shared" si="42"/>
        <v>2</v>
      </c>
      <c r="AW99" s="129" t="b">
        <f t="shared" si="43"/>
        <v>0</v>
      </c>
      <c r="BD99" s="129"/>
      <c r="BE99" s="129"/>
      <c r="BF99" s="129"/>
      <c r="BG99" s="129"/>
      <c r="BH99" s="266"/>
      <c r="BI99" s="129"/>
      <c r="BJ99" s="129" t="str">
        <f t="shared" si="44"/>
        <v>NA</v>
      </c>
      <c r="BK99" s="129" t="str">
        <f t="shared" si="45"/>
        <v>NA</v>
      </c>
      <c r="BL99" s="129" t="str">
        <f t="shared" si="46"/>
        <v>NA</v>
      </c>
      <c r="BM99" s="129" t="str">
        <f t="shared" si="47"/>
        <v>NA</v>
      </c>
      <c r="BN99" s="129" t="str">
        <f t="shared" si="48"/>
        <v>NA</v>
      </c>
      <c r="BO99" s="129" t="str">
        <f t="shared" si="49"/>
        <v>NA</v>
      </c>
      <c r="BP99" s="129" t="s">
        <v>58</v>
      </c>
      <c r="BQ99" s="129" t="s">
        <v>108</v>
      </c>
      <c r="BT99" s="265">
        <v>0</v>
      </c>
      <c r="BU99" s="265">
        <v>0</v>
      </c>
      <c r="BV99" s="265">
        <v>0</v>
      </c>
      <c r="BY99" s="264">
        <v>42871</v>
      </c>
      <c r="BZ99" s="263">
        <v>42871</v>
      </c>
      <c r="CA99" s="263" t="s">
        <v>47</v>
      </c>
      <c r="CB99" s="258">
        <f t="shared" si="50"/>
        <v>12</v>
      </c>
      <c r="CC99" s="258">
        <f t="shared" si="51"/>
        <v>9</v>
      </c>
      <c r="CD99" s="258">
        <f t="shared" si="52"/>
        <v>13</v>
      </c>
      <c r="CE99" s="258">
        <f t="shared" si="53"/>
        <v>10</v>
      </c>
      <c r="CF99" s="258" t="str">
        <f t="shared" si="54"/>
        <v/>
      </c>
      <c r="CG99" s="258" t="str">
        <f t="shared" si="55"/>
        <v/>
      </c>
      <c r="CH99" s="258" t="str">
        <f t="shared" si="56"/>
        <v/>
      </c>
      <c r="CI99" s="258">
        <v>10</v>
      </c>
      <c r="CJ99" s="263" t="s">
        <v>47</v>
      </c>
      <c r="CK99" s="258">
        <v>1</v>
      </c>
      <c r="CL99" s="258"/>
      <c r="CM99" s="278">
        <v>42875</v>
      </c>
      <c r="CN99" s="262" t="s">
        <v>248</v>
      </c>
      <c r="CO99" s="275" t="s">
        <v>255</v>
      </c>
    </row>
    <row r="100" spans="1:93" ht="15" hidden="1" x14ac:dyDescent="0.25">
      <c r="A100" s="260">
        <v>132</v>
      </c>
      <c r="B100" s="295" t="s">
        <v>181</v>
      </c>
      <c r="C100" s="265">
        <v>1</v>
      </c>
      <c r="D100" s="87">
        <f t="shared" ref="D100:D131" si="60">IF(C100=1,1,0)</f>
        <v>1</v>
      </c>
      <c r="E100" s="271" t="s">
        <v>90</v>
      </c>
      <c r="F100">
        <v>1</v>
      </c>
      <c r="G100" s="268">
        <v>42875</v>
      </c>
      <c r="H100">
        <v>7</v>
      </c>
      <c r="I100" s="249">
        <v>0</v>
      </c>
      <c r="K100" s="267" t="s">
        <v>190</v>
      </c>
      <c r="L100" s="276">
        <v>1</v>
      </c>
      <c r="M100" s="268">
        <v>42878</v>
      </c>
      <c r="N100" s="276">
        <v>5</v>
      </c>
      <c r="O100" s="316">
        <v>0</v>
      </c>
      <c r="S100" s="268">
        <v>42878</v>
      </c>
      <c r="T100" s="276">
        <v>7</v>
      </c>
      <c r="U100" s="316">
        <v>0</v>
      </c>
      <c r="W100" s="270" t="s">
        <v>181</v>
      </c>
      <c r="Y100" s="268">
        <v>42878</v>
      </c>
      <c r="Z100" s="271">
        <v>5</v>
      </c>
      <c r="AA100" s="249">
        <v>0</v>
      </c>
      <c r="AU100" s="117">
        <v>1</v>
      </c>
      <c r="AV100" s="129">
        <f t="shared" ref="AV100:AV131" si="61">MAX(F100,L100,R100,X100,AD100,AJ100,AP100)</f>
        <v>1</v>
      </c>
      <c r="AW100" s="129" t="b">
        <f t="shared" ref="AW100:AW131" si="62">AU100=AV100</f>
        <v>1</v>
      </c>
      <c r="AX100" s="271">
        <v>1.79</v>
      </c>
      <c r="BD100" s="105">
        <f>67.544*AX100+88.788</f>
        <v>209.69175999999999</v>
      </c>
      <c r="BE100" s="129"/>
      <c r="BF100" s="129"/>
      <c r="BG100" s="129"/>
      <c r="BH100" s="266"/>
      <c r="BI100" s="129"/>
      <c r="BJ100" s="129" t="str">
        <f t="shared" ref="BJ100:BJ131" si="63">IF(AND(ISBLANK(AX100),ISBLANK(BD100)),"NA",IF(ISBLANK(AX100),"h",IF(ISBLANK(BD100),"diam","both")))</f>
        <v>both</v>
      </c>
      <c r="BK100" s="129" t="str">
        <f t="shared" ref="BK100:BK131" si="64">IF(AND(ISBLANK(AY100),ISBLANK(BE100)),"NA",IF(ISBLANK(AY100),"h",IF(ISBLANK(BE100),"diam","both")))</f>
        <v>NA</v>
      </c>
      <c r="BL100" s="129" t="str">
        <f t="shared" ref="BL100:BL131" si="65">IF(AND(ISBLANK(AZ100),ISBLANK(BF100)),"NA",IF(ISBLANK(AZ100),"h",IF(ISBLANK(BF100),"diam","both")))</f>
        <v>NA</v>
      </c>
      <c r="BM100" s="129" t="str">
        <f t="shared" ref="BM100:BM131" si="66">IF(AND(ISBLANK(BA100),ISBLANK(BG100)),"NA",IF(ISBLANK(BA100),"h",IF(ISBLANK(BG100),"diam","both")))</f>
        <v>NA</v>
      </c>
      <c r="BN100" s="129" t="str">
        <f t="shared" ref="BN100:BN131" si="67">IF(AND(ISBLANK(BB100),ISBLANK(BH100)),"NA",IF(ISBLANK(BB100),"h",IF(ISBLANK(BH100),"diam","both")))</f>
        <v>NA</v>
      </c>
      <c r="BO100" s="129" t="str">
        <f t="shared" ref="BO100:BO131" si="68">IF(ISBLANK(BC100),"NA","diam")</f>
        <v>NA</v>
      </c>
      <c r="BP100" s="129">
        <f>BD100*PI()*((AX100/2)^2)+BE100*PI()*((AY100/2)^2)+BF100*PI()*((AZ100/2)^2)+BG100*PI()*((BA100/2)^2)+BH100*PI()*((BB100/2)^2)+BI100*PI()*((BC100/2)^2)</f>
        <v>527.68810943250389</v>
      </c>
      <c r="BQ100" s="129" t="str">
        <f>IF(AW100=TRUE,"ok","")</f>
        <v>ok</v>
      </c>
      <c r="BS100" s="276">
        <v>0</v>
      </c>
      <c r="BT100" s="265">
        <v>0</v>
      </c>
      <c r="BU100" s="265">
        <v>0</v>
      </c>
      <c r="BV100" s="265">
        <v>0</v>
      </c>
      <c r="BW100" s="265"/>
      <c r="BX100" s="265"/>
      <c r="BY100" s="259">
        <v>23</v>
      </c>
      <c r="BZ100" s="263">
        <v>42878</v>
      </c>
      <c r="CA100" s="263" t="s">
        <v>47</v>
      </c>
      <c r="CB100" s="258">
        <f t="shared" ref="CB100:CB131" si="69">IF(H100&gt;0,H100,"")</f>
        <v>7</v>
      </c>
      <c r="CC100" s="258">
        <f t="shared" ref="CC100:CC131" si="70">IF(N100&gt;0,N100,"")</f>
        <v>5</v>
      </c>
      <c r="CD100" s="258">
        <f t="shared" ref="CD100:CD131" si="71">IF(T100&gt;0,T100,"")</f>
        <v>7</v>
      </c>
      <c r="CE100" s="258">
        <f t="shared" ref="CE100:CE131" si="72">IF(Z100&gt;0,Z100,"")</f>
        <v>5</v>
      </c>
      <c r="CF100" s="258" t="str">
        <f t="shared" ref="CF100:CF131" si="73">IF(AF100&gt;0,AF100,"")</f>
        <v/>
      </c>
      <c r="CG100" s="258" t="str">
        <f t="shared" ref="CG100:CG131" si="74">IF(AL100&gt;0,AL100,"")</f>
        <v/>
      </c>
      <c r="CH100" s="258" t="str">
        <f t="shared" ref="CH100:CH131" si="75">IF(AR100&gt;0,AR100,"")</f>
        <v/>
      </c>
      <c r="CI100" s="258">
        <v>5</v>
      </c>
      <c r="CJ100" s="263" t="s">
        <v>47</v>
      </c>
      <c r="CK100" s="258">
        <v>1</v>
      </c>
      <c r="CL100" s="258"/>
      <c r="CM100" s="278">
        <v>42875</v>
      </c>
      <c r="CN100" s="262" t="s">
        <v>254</v>
      </c>
      <c r="CO100" s="274" t="s">
        <v>182</v>
      </c>
    </row>
    <row r="101" spans="1:93" ht="15" hidden="1" x14ac:dyDescent="0.25">
      <c r="A101" s="260">
        <v>133</v>
      </c>
      <c r="B101" s="295" t="s">
        <v>181</v>
      </c>
      <c r="C101" s="265">
        <v>1</v>
      </c>
      <c r="D101" s="87">
        <f t="shared" si="60"/>
        <v>1</v>
      </c>
      <c r="E101" s="271" t="s">
        <v>181</v>
      </c>
      <c r="F101">
        <v>2</v>
      </c>
      <c r="G101" s="268">
        <v>42870</v>
      </c>
      <c r="H101">
        <v>25</v>
      </c>
      <c r="I101" s="249">
        <v>0</v>
      </c>
      <c r="M101" s="268">
        <v>42866</v>
      </c>
      <c r="N101" s="276">
        <v>17</v>
      </c>
      <c r="O101" s="249">
        <v>0</v>
      </c>
      <c r="S101" s="268">
        <v>42869</v>
      </c>
      <c r="T101" s="276">
        <v>20</v>
      </c>
      <c r="U101" s="249">
        <v>0</v>
      </c>
      <c r="Y101" s="268">
        <v>42870</v>
      </c>
      <c r="Z101" s="276">
        <v>27</v>
      </c>
      <c r="AA101" s="249">
        <v>1</v>
      </c>
      <c r="AU101" s="117">
        <v>2</v>
      </c>
      <c r="AV101" s="129">
        <f t="shared" si="61"/>
        <v>2</v>
      </c>
      <c r="AW101" s="129" t="b">
        <f t="shared" si="62"/>
        <v>1</v>
      </c>
      <c r="AX101" s="271">
        <v>2.69</v>
      </c>
      <c r="AY101" s="267">
        <v>2.13</v>
      </c>
      <c r="BD101" s="105">
        <f>67.544*AX101+88.788</f>
        <v>270.48136</v>
      </c>
      <c r="BE101" s="105">
        <f>67.544*AY101+88.788</f>
        <v>232.65672000000001</v>
      </c>
      <c r="BF101" s="129"/>
      <c r="BG101" s="129"/>
      <c r="BH101" s="266"/>
      <c r="BI101" s="129"/>
      <c r="BJ101" s="129" t="str">
        <f t="shared" si="63"/>
        <v>both</v>
      </c>
      <c r="BK101" s="129" t="str">
        <f t="shared" si="64"/>
        <v>both</v>
      </c>
      <c r="BL101" s="129" t="str">
        <f t="shared" si="65"/>
        <v>NA</v>
      </c>
      <c r="BM101" s="129" t="str">
        <f t="shared" si="66"/>
        <v>NA</v>
      </c>
      <c r="BN101" s="129" t="str">
        <f t="shared" si="67"/>
        <v>NA</v>
      </c>
      <c r="BO101" s="129" t="str">
        <f t="shared" si="68"/>
        <v>NA</v>
      </c>
      <c r="BP101" s="129">
        <f>BD101*PI()*((AX101/2)^2)+BE101*PI()*((AY101/2)^2)+BF101*PI()*((AZ101/2)^2)+BG101*PI()*((BA101/2)^2)+BH101*PI()*((BB101/2)^2)+BI101*PI()*((BC101/2)^2)</f>
        <v>2366.2243719351836</v>
      </c>
      <c r="BQ101" s="129" t="str">
        <f>IF(AW101=TRUE,"ok","")</f>
        <v>ok</v>
      </c>
      <c r="BS101" s="276">
        <v>0</v>
      </c>
      <c r="BT101" s="265">
        <v>0</v>
      </c>
      <c r="BU101" s="265">
        <v>0</v>
      </c>
      <c r="BV101" s="265">
        <v>0</v>
      </c>
      <c r="BW101" s="265"/>
      <c r="BX101" s="265"/>
      <c r="BY101" s="264">
        <v>42870</v>
      </c>
      <c r="BZ101" s="263">
        <v>42870</v>
      </c>
      <c r="CA101" s="263" t="s">
        <v>47</v>
      </c>
      <c r="CB101" s="258">
        <f t="shared" si="69"/>
        <v>25</v>
      </c>
      <c r="CC101" s="258">
        <f t="shared" si="70"/>
        <v>17</v>
      </c>
      <c r="CD101" s="258">
        <f t="shared" si="71"/>
        <v>20</v>
      </c>
      <c r="CE101" s="258">
        <f t="shared" si="72"/>
        <v>27</v>
      </c>
      <c r="CF101" s="258" t="str">
        <f t="shared" si="73"/>
        <v/>
      </c>
      <c r="CG101" s="258" t="str">
        <f t="shared" si="74"/>
        <v/>
      </c>
      <c r="CH101" s="258" t="str">
        <f t="shared" si="75"/>
        <v/>
      </c>
      <c r="CI101" s="258">
        <v>27</v>
      </c>
      <c r="CJ101" s="263" t="s">
        <v>47</v>
      </c>
      <c r="CK101" s="258">
        <v>1</v>
      </c>
      <c r="CL101" s="258"/>
      <c r="CM101" s="278">
        <v>42875</v>
      </c>
      <c r="CO101" s="274" t="s">
        <v>182</v>
      </c>
    </row>
    <row r="102" spans="1:93" ht="15" hidden="1" x14ac:dyDescent="0.25">
      <c r="A102" s="260">
        <v>134</v>
      </c>
      <c r="B102" s="293" t="s">
        <v>181</v>
      </c>
      <c r="C102" s="265">
        <v>1</v>
      </c>
      <c r="D102" s="87">
        <f t="shared" si="60"/>
        <v>1</v>
      </c>
      <c r="E102" s="271" t="s">
        <v>90</v>
      </c>
      <c r="F102">
        <v>1</v>
      </c>
      <c r="G102" s="268">
        <v>42870</v>
      </c>
      <c r="H102">
        <v>6</v>
      </c>
      <c r="I102" s="249">
        <v>0</v>
      </c>
      <c r="M102" s="268">
        <v>42867</v>
      </c>
      <c r="N102">
        <v>12</v>
      </c>
      <c r="O102" s="249">
        <v>0</v>
      </c>
      <c r="S102" s="268">
        <v>42869</v>
      </c>
      <c r="T102">
        <v>11</v>
      </c>
      <c r="U102" s="249">
        <v>0</v>
      </c>
      <c r="Y102" s="268">
        <v>42872</v>
      </c>
      <c r="Z102">
        <v>13</v>
      </c>
      <c r="AA102" s="249">
        <v>0</v>
      </c>
      <c r="AU102" s="117">
        <v>1</v>
      </c>
      <c r="AV102" s="129">
        <f t="shared" si="61"/>
        <v>1</v>
      </c>
      <c r="AW102" s="129" t="b">
        <f t="shared" si="62"/>
        <v>1</v>
      </c>
      <c r="AX102" s="271">
        <v>2.52</v>
      </c>
      <c r="BD102" s="105">
        <f>67.544*AX102+88.788</f>
        <v>258.99887999999999</v>
      </c>
      <c r="BE102" s="129"/>
      <c r="BF102" s="129"/>
      <c r="BG102" s="129"/>
      <c r="BH102" s="266"/>
      <c r="BI102" s="129"/>
      <c r="BJ102" s="129" t="str">
        <f t="shared" si="63"/>
        <v>both</v>
      </c>
      <c r="BK102" s="129" t="str">
        <f t="shared" si="64"/>
        <v>NA</v>
      </c>
      <c r="BL102" s="129" t="str">
        <f t="shared" si="65"/>
        <v>NA</v>
      </c>
      <c r="BM102" s="129" t="str">
        <f t="shared" si="66"/>
        <v>NA</v>
      </c>
      <c r="BN102" s="129" t="str">
        <f t="shared" si="67"/>
        <v>NA</v>
      </c>
      <c r="BO102" s="129" t="str">
        <f t="shared" si="68"/>
        <v>NA</v>
      </c>
      <c r="BP102" s="129">
        <f>BD102*PI()*((AX102/2)^2)+BE102*PI()*((AY102/2)^2)+BF102*PI()*((AZ102/2)^2)+BG102*PI()*((BA102/2)^2)+BH102*PI()*((BB102/2)^2)+BI102*PI()*((BC102/2)^2)</f>
        <v>1291.780870577745</v>
      </c>
      <c r="BQ102" s="129" t="str">
        <f>IF(AW102=TRUE,"ok","")</f>
        <v>ok</v>
      </c>
      <c r="BS102" s="276">
        <v>0</v>
      </c>
      <c r="BT102" s="265">
        <v>0</v>
      </c>
      <c r="BU102" s="265">
        <v>0</v>
      </c>
      <c r="BV102" s="265">
        <v>0</v>
      </c>
      <c r="BW102" s="265"/>
      <c r="BX102" s="265"/>
      <c r="BY102" s="259">
        <v>17</v>
      </c>
      <c r="BZ102" s="263">
        <v>42872</v>
      </c>
      <c r="CA102" s="263" t="s">
        <v>47</v>
      </c>
      <c r="CB102" s="258">
        <f t="shared" si="69"/>
        <v>6</v>
      </c>
      <c r="CC102" s="258">
        <f t="shared" si="70"/>
        <v>12</v>
      </c>
      <c r="CD102" s="258">
        <f t="shared" si="71"/>
        <v>11</v>
      </c>
      <c r="CE102" s="258">
        <f t="shared" si="72"/>
        <v>13</v>
      </c>
      <c r="CF102" s="258" t="str">
        <f t="shared" si="73"/>
        <v/>
      </c>
      <c r="CG102" s="258" t="str">
        <f t="shared" si="74"/>
        <v/>
      </c>
      <c r="CH102" s="258" t="str">
        <f t="shared" si="75"/>
        <v/>
      </c>
      <c r="CI102" s="258">
        <v>13</v>
      </c>
      <c r="CJ102" s="263" t="s">
        <v>47</v>
      </c>
      <c r="CK102" s="258">
        <v>1</v>
      </c>
      <c r="CL102" s="258"/>
      <c r="CM102" s="278">
        <v>42875</v>
      </c>
      <c r="CO102" s="255" t="s">
        <v>182</v>
      </c>
    </row>
    <row r="103" spans="1:93" ht="15" hidden="1" x14ac:dyDescent="0.25">
      <c r="A103" s="260">
        <v>135</v>
      </c>
      <c r="B103" s="261" t="s">
        <v>90</v>
      </c>
      <c r="C103" s="129">
        <v>0</v>
      </c>
      <c r="D103" s="87">
        <f t="shared" si="60"/>
        <v>0</v>
      </c>
      <c r="E103" s="276" t="s">
        <v>90</v>
      </c>
      <c r="H103" s="249"/>
      <c r="M103" t="s">
        <v>90</v>
      </c>
      <c r="N103" s="249"/>
      <c r="Q103" s="90" t="s">
        <v>90</v>
      </c>
      <c r="T103" s="249"/>
      <c r="W103" s="90" t="s">
        <v>90</v>
      </c>
      <c r="AV103" s="129">
        <f t="shared" si="61"/>
        <v>0</v>
      </c>
      <c r="AW103" s="129" t="b">
        <f t="shared" si="62"/>
        <v>1</v>
      </c>
      <c r="BD103" s="129"/>
      <c r="BE103" s="129"/>
      <c r="BF103" s="129"/>
      <c r="BG103" s="129"/>
      <c r="BH103" s="266"/>
      <c r="BI103" s="129"/>
      <c r="BJ103" s="129" t="str">
        <f t="shared" si="63"/>
        <v>NA</v>
      </c>
      <c r="BK103" s="129" t="str">
        <f t="shared" si="64"/>
        <v>NA</v>
      </c>
      <c r="BL103" s="129" t="str">
        <f t="shared" si="65"/>
        <v>NA</v>
      </c>
      <c r="BM103" s="129" t="str">
        <f t="shared" si="66"/>
        <v>NA</v>
      </c>
      <c r="BN103" s="129" t="str">
        <f t="shared" si="67"/>
        <v>NA</v>
      </c>
      <c r="BO103" s="129" t="str">
        <f t="shared" si="68"/>
        <v>NA</v>
      </c>
      <c r="BP103" s="129" t="s">
        <v>58</v>
      </c>
      <c r="BQ103" s="129" t="s">
        <v>58</v>
      </c>
      <c r="BT103" s="265">
        <v>0</v>
      </c>
      <c r="BU103" s="265">
        <v>0</v>
      </c>
      <c r="BV103" s="265">
        <v>0</v>
      </c>
      <c r="BZ103" s="129" t="s">
        <v>58</v>
      </c>
      <c r="CA103" s="129" t="s">
        <v>58</v>
      </c>
      <c r="CB103" s="258" t="str">
        <f t="shared" si="69"/>
        <v/>
      </c>
      <c r="CC103" s="258" t="str">
        <f t="shared" si="70"/>
        <v/>
      </c>
      <c r="CD103" s="258" t="str">
        <f t="shared" si="71"/>
        <v/>
      </c>
      <c r="CE103" s="258" t="str">
        <f t="shared" si="72"/>
        <v/>
      </c>
      <c r="CF103" s="258" t="str">
        <f t="shared" si="73"/>
        <v/>
      </c>
      <c r="CG103" s="258" t="str">
        <f t="shared" si="74"/>
        <v/>
      </c>
      <c r="CH103" s="258" t="str">
        <f t="shared" si="75"/>
        <v/>
      </c>
      <c r="CI103" s="258" t="s">
        <v>58</v>
      </c>
      <c r="CJ103" s="129" t="s">
        <v>58</v>
      </c>
      <c r="CK103" s="258" t="s">
        <v>58</v>
      </c>
      <c r="CL103" s="258"/>
      <c r="CO103" s="275" t="s">
        <v>90</v>
      </c>
    </row>
    <row r="104" spans="1:93" ht="15" hidden="1" x14ac:dyDescent="0.25">
      <c r="A104" s="260">
        <v>136</v>
      </c>
      <c r="B104" s="272" t="s">
        <v>90</v>
      </c>
      <c r="C104" s="129">
        <v>0</v>
      </c>
      <c r="D104" s="87">
        <f t="shared" si="60"/>
        <v>0</v>
      </c>
      <c r="E104" s="267" t="s">
        <v>191</v>
      </c>
      <c r="Q104" s="279" t="s">
        <v>185</v>
      </c>
      <c r="W104" s="279" t="s">
        <v>90</v>
      </c>
      <c r="AC104" s="279"/>
      <c r="AU104" s="117">
        <v>2</v>
      </c>
      <c r="AV104" s="129">
        <f t="shared" si="61"/>
        <v>0</v>
      </c>
      <c r="AW104" s="129" t="b">
        <f t="shared" si="62"/>
        <v>0</v>
      </c>
      <c r="AX104" s="271">
        <v>1.64</v>
      </c>
      <c r="AY104" s="267">
        <v>1.1299999999999999</v>
      </c>
      <c r="BD104" s="129">
        <v>210</v>
      </c>
      <c r="BE104" s="129">
        <v>180</v>
      </c>
      <c r="BF104" s="129"/>
      <c r="BG104" s="129"/>
      <c r="BH104" s="266"/>
      <c r="BI104" s="129"/>
      <c r="BJ104" s="129" t="str">
        <f t="shared" si="63"/>
        <v>both</v>
      </c>
      <c r="BK104" s="129" t="str">
        <f t="shared" si="64"/>
        <v>both</v>
      </c>
      <c r="BL104" s="129" t="str">
        <f t="shared" si="65"/>
        <v>NA</v>
      </c>
      <c r="BM104" s="129" t="str">
        <f t="shared" si="66"/>
        <v>NA</v>
      </c>
      <c r="BN104" s="129" t="str">
        <f t="shared" si="67"/>
        <v>NA</v>
      </c>
      <c r="BO104" s="129" t="str">
        <f t="shared" si="68"/>
        <v>NA</v>
      </c>
      <c r="BP104" s="129">
        <f>BD104*PI()*((AX104/2)^2)+BE104*PI()*((AY104/2)^2)+BF104*PI()*((AZ104/2)^2)+BG104*PI()*((BA104/2)^2)+BH104*PI()*((BB104/2)^2)+BI104*PI()*((BC104/2)^2)</f>
        <v>624.12293372908937</v>
      </c>
      <c r="BQ104" s="129" t="s">
        <v>47</v>
      </c>
      <c r="BS104" s="276">
        <v>0</v>
      </c>
      <c r="BT104" s="265">
        <v>0</v>
      </c>
      <c r="BU104" s="265">
        <v>0</v>
      </c>
      <c r="BV104" s="265">
        <v>0</v>
      </c>
      <c r="BW104" s="265"/>
      <c r="BX104" s="265"/>
      <c r="BZ104" s="129" t="s">
        <v>58</v>
      </c>
      <c r="CA104" s="129" t="s">
        <v>58</v>
      </c>
      <c r="CB104" s="258" t="str">
        <f t="shared" si="69"/>
        <v/>
      </c>
      <c r="CC104" s="258" t="str">
        <f t="shared" si="70"/>
        <v/>
      </c>
      <c r="CD104" s="258" t="str">
        <f t="shared" si="71"/>
        <v/>
      </c>
      <c r="CE104" s="258" t="str">
        <f t="shared" si="72"/>
        <v/>
      </c>
      <c r="CF104" s="258" t="str">
        <f t="shared" si="73"/>
        <v/>
      </c>
      <c r="CG104" s="258" t="str">
        <f t="shared" si="74"/>
        <v/>
      </c>
      <c r="CH104" s="258" t="str">
        <f t="shared" si="75"/>
        <v/>
      </c>
      <c r="CI104" s="258" t="s">
        <v>58</v>
      </c>
      <c r="CJ104" s="129" t="s">
        <v>58</v>
      </c>
      <c r="CK104" s="258" t="s">
        <v>58</v>
      </c>
      <c r="CL104" s="258"/>
      <c r="CO104" s="275" t="s">
        <v>253</v>
      </c>
    </row>
    <row r="105" spans="1:93" ht="15" hidden="1" x14ac:dyDescent="0.25">
      <c r="A105" s="260">
        <v>137</v>
      </c>
      <c r="B105" s="272" t="s">
        <v>90</v>
      </c>
      <c r="C105" s="129">
        <v>0</v>
      </c>
      <c r="D105" s="87">
        <f t="shared" si="60"/>
        <v>0</v>
      </c>
      <c r="E105" s="267" t="s">
        <v>90</v>
      </c>
      <c r="Q105" s="267" t="s">
        <v>185</v>
      </c>
      <c r="W105" s="271" t="s">
        <v>90</v>
      </c>
      <c r="AC105" s="271"/>
      <c r="AV105" s="129">
        <f t="shared" si="61"/>
        <v>0</v>
      </c>
      <c r="AW105" s="129" t="b">
        <f t="shared" si="62"/>
        <v>1</v>
      </c>
      <c r="BD105" s="129"/>
      <c r="BE105" s="129"/>
      <c r="BF105" s="129"/>
      <c r="BG105" s="129"/>
      <c r="BH105" s="266"/>
      <c r="BI105" s="129"/>
      <c r="BJ105" s="129" t="str">
        <f t="shared" si="63"/>
        <v>NA</v>
      </c>
      <c r="BK105" s="129" t="str">
        <f t="shared" si="64"/>
        <v>NA</v>
      </c>
      <c r="BL105" s="129" t="str">
        <f t="shared" si="65"/>
        <v>NA</v>
      </c>
      <c r="BM105" s="129" t="str">
        <f t="shared" si="66"/>
        <v>NA</v>
      </c>
      <c r="BN105" s="129" t="str">
        <f t="shared" si="67"/>
        <v>NA</v>
      </c>
      <c r="BO105" s="129" t="str">
        <f t="shared" si="68"/>
        <v>NA</v>
      </c>
      <c r="BP105" s="129" t="s">
        <v>58</v>
      </c>
      <c r="BQ105" s="129" t="s">
        <v>58</v>
      </c>
      <c r="BT105" s="265">
        <v>0</v>
      </c>
      <c r="BU105" s="265">
        <v>0</v>
      </c>
      <c r="BV105" s="265">
        <v>0</v>
      </c>
      <c r="BZ105" s="129" t="s">
        <v>58</v>
      </c>
      <c r="CA105" s="129" t="s">
        <v>58</v>
      </c>
      <c r="CB105" s="258" t="str">
        <f t="shared" si="69"/>
        <v/>
      </c>
      <c r="CC105" s="258" t="str">
        <f t="shared" si="70"/>
        <v/>
      </c>
      <c r="CD105" s="258" t="str">
        <f t="shared" si="71"/>
        <v/>
      </c>
      <c r="CE105" s="258" t="str">
        <f t="shared" si="72"/>
        <v/>
      </c>
      <c r="CF105" s="258" t="str">
        <f t="shared" si="73"/>
        <v/>
      </c>
      <c r="CG105" s="258" t="str">
        <f t="shared" si="74"/>
        <v/>
      </c>
      <c r="CH105" s="258" t="str">
        <f t="shared" si="75"/>
        <v/>
      </c>
      <c r="CI105" s="258" t="s">
        <v>58</v>
      </c>
      <c r="CJ105" s="129" t="s">
        <v>58</v>
      </c>
      <c r="CK105" s="258" t="s">
        <v>58</v>
      </c>
      <c r="CL105" s="258"/>
      <c r="CO105" s="275" t="s">
        <v>90</v>
      </c>
    </row>
    <row r="106" spans="1:93" ht="15" hidden="1" x14ac:dyDescent="0.25">
      <c r="A106" s="260">
        <v>138</v>
      </c>
      <c r="B106" s="295" t="s">
        <v>199</v>
      </c>
      <c r="C106" s="265">
        <v>0</v>
      </c>
      <c r="D106" s="87">
        <f t="shared" si="60"/>
        <v>0</v>
      </c>
      <c r="E106" s="271" t="s">
        <v>191</v>
      </c>
      <c r="F106" s="270">
        <v>1</v>
      </c>
      <c r="K106" s="267" t="s">
        <v>90</v>
      </c>
      <c r="L106" s="270" t="s">
        <v>90</v>
      </c>
      <c r="O106" s="280"/>
      <c r="U106" s="280"/>
      <c r="W106" s="270" t="s">
        <v>252</v>
      </c>
      <c r="X106">
        <v>3</v>
      </c>
      <c r="AC106" s="270" t="s">
        <v>191</v>
      </c>
      <c r="AD106">
        <v>2</v>
      </c>
      <c r="AU106" s="117">
        <v>2</v>
      </c>
      <c r="AV106" s="129">
        <f t="shared" si="61"/>
        <v>3</v>
      </c>
      <c r="AW106" s="129" t="b">
        <f t="shared" si="62"/>
        <v>0</v>
      </c>
      <c r="AX106" s="271">
        <v>2.29</v>
      </c>
      <c r="AY106" s="271">
        <v>2.54</v>
      </c>
      <c r="AZ106" s="129">
        <f>AVERAGE(AX106:AY106)</f>
        <v>2.415</v>
      </c>
      <c r="BD106" s="105">
        <f t="shared" ref="BD106:BE108" si="76">67.544*AX106+88.788</f>
        <v>243.46375999999998</v>
      </c>
      <c r="BE106" s="105">
        <f t="shared" si="76"/>
        <v>260.34976</v>
      </c>
      <c r="BF106" s="318">
        <f>AVERAGE(BD106:BE106)</f>
        <v>251.90675999999999</v>
      </c>
      <c r="BG106" s="129"/>
      <c r="BH106" s="266"/>
      <c r="BI106" s="129"/>
      <c r="BJ106" s="129" t="str">
        <f t="shared" si="63"/>
        <v>both</v>
      </c>
      <c r="BK106" s="129" t="str">
        <f t="shared" si="64"/>
        <v>both</v>
      </c>
      <c r="BL106" s="129" t="str">
        <f t="shared" si="65"/>
        <v>both</v>
      </c>
      <c r="BM106" s="129" t="str">
        <f t="shared" si="66"/>
        <v>NA</v>
      </c>
      <c r="BN106" s="129" t="str">
        <f t="shared" si="67"/>
        <v>NA</v>
      </c>
      <c r="BO106" s="129" t="str">
        <f t="shared" si="68"/>
        <v>NA</v>
      </c>
      <c r="BP106" s="129">
        <f>BD106*PI()*((AX106/2)^2)+BE106*PI()*((AY106/2)^2)+BF106*PI()*((AZ106/2)^2)+BG106*PI()*((BA106/2)^2)+BH106*PI()*((BB106/2)^2)+BI106*PI()*((BC106/2)^2)</f>
        <v>3475.8563202602509</v>
      </c>
      <c r="BQ106" s="129" t="s">
        <v>77</v>
      </c>
      <c r="BR106" s="129" t="s">
        <v>189</v>
      </c>
      <c r="BS106" s="276">
        <v>0</v>
      </c>
      <c r="BT106" s="265">
        <v>0</v>
      </c>
      <c r="BU106" s="265">
        <v>0</v>
      </c>
      <c r="BV106" s="265">
        <v>0</v>
      </c>
      <c r="BW106" s="265"/>
      <c r="BX106" s="265"/>
      <c r="BZ106" s="129" t="s">
        <v>58</v>
      </c>
      <c r="CA106" s="129" t="s">
        <v>58</v>
      </c>
      <c r="CB106" s="258" t="str">
        <f t="shared" si="69"/>
        <v/>
      </c>
      <c r="CC106" s="258" t="str">
        <f t="shared" si="70"/>
        <v/>
      </c>
      <c r="CD106" s="258" t="str">
        <f t="shared" si="71"/>
        <v/>
      </c>
      <c r="CE106" s="258" t="str">
        <f t="shared" si="72"/>
        <v/>
      </c>
      <c r="CF106" s="258" t="str">
        <f t="shared" si="73"/>
        <v/>
      </c>
      <c r="CG106" s="258" t="str">
        <f t="shared" si="74"/>
        <v/>
      </c>
      <c r="CH106" s="258" t="str">
        <f t="shared" si="75"/>
        <v/>
      </c>
      <c r="CI106" s="258" t="s">
        <v>58</v>
      </c>
      <c r="CJ106" s="129" t="s">
        <v>58</v>
      </c>
      <c r="CK106" s="258" t="s">
        <v>58</v>
      </c>
      <c r="CL106" s="258"/>
      <c r="CN106" s="262" t="s">
        <v>251</v>
      </c>
      <c r="CO106" s="275" t="s">
        <v>182</v>
      </c>
    </row>
    <row r="107" spans="1:93" ht="15" hidden="1" x14ac:dyDescent="0.25">
      <c r="A107" s="260">
        <v>211</v>
      </c>
      <c r="C107" s="129">
        <v>0</v>
      </c>
      <c r="D107" s="87">
        <f t="shared" si="60"/>
        <v>0</v>
      </c>
      <c r="E107" s="271" t="s">
        <v>90</v>
      </c>
      <c r="F107" s="270">
        <v>2</v>
      </c>
      <c r="W107" s="269" t="s">
        <v>204</v>
      </c>
      <c r="AU107" s="117">
        <v>2</v>
      </c>
      <c r="AV107" s="129">
        <f t="shared" si="61"/>
        <v>2</v>
      </c>
      <c r="AW107" s="129" t="b">
        <f t="shared" si="62"/>
        <v>1</v>
      </c>
      <c r="AX107" s="271">
        <v>2.4</v>
      </c>
      <c r="AY107" s="267">
        <v>2.12</v>
      </c>
      <c r="BD107" s="105">
        <f t="shared" si="76"/>
        <v>250.89359999999999</v>
      </c>
      <c r="BE107" s="105">
        <f t="shared" si="76"/>
        <v>231.98127999999997</v>
      </c>
      <c r="BF107" s="129"/>
      <c r="BG107" s="129"/>
      <c r="BH107" s="266"/>
      <c r="BI107" s="129"/>
      <c r="BJ107" s="129" t="str">
        <f t="shared" si="63"/>
        <v>both</v>
      </c>
      <c r="BK107" s="129" t="str">
        <f t="shared" si="64"/>
        <v>both</v>
      </c>
      <c r="BL107" s="129" t="str">
        <f t="shared" si="65"/>
        <v>NA</v>
      </c>
      <c r="BM107" s="129" t="str">
        <f t="shared" si="66"/>
        <v>NA</v>
      </c>
      <c r="BN107" s="129" t="str">
        <f t="shared" si="67"/>
        <v>NA</v>
      </c>
      <c r="BO107" s="129" t="str">
        <f t="shared" si="68"/>
        <v>NA</v>
      </c>
      <c r="BP107" s="129">
        <f>BD107*PI()*((AX107/2)^2)+BE107*PI()*((AY107/2)^2)+BF107*PI()*((AZ107/2)^2)+BG107*PI()*((BA107/2)^2)+BH107*PI()*((BB107/2)^2)+BI107*PI()*((BC107/2)^2)</f>
        <v>1953.885120140108</v>
      </c>
      <c r="BQ107" s="129" t="str">
        <f>IF(AW107=TRUE,"ok","")</f>
        <v>ok</v>
      </c>
      <c r="BS107" s="276">
        <v>0</v>
      </c>
      <c r="BT107" s="265">
        <v>0</v>
      </c>
      <c r="BU107" s="265">
        <v>0</v>
      </c>
      <c r="BV107" s="265">
        <v>0</v>
      </c>
      <c r="BW107" s="265"/>
      <c r="BX107" s="265"/>
      <c r="BZ107" s="129" t="s">
        <v>58</v>
      </c>
      <c r="CA107" s="129" t="s">
        <v>58</v>
      </c>
      <c r="CB107" s="258" t="str">
        <f t="shared" si="69"/>
        <v/>
      </c>
      <c r="CC107" s="258" t="str">
        <f t="shared" si="70"/>
        <v/>
      </c>
      <c r="CD107" s="258" t="str">
        <f t="shared" si="71"/>
        <v/>
      </c>
      <c r="CE107" s="258" t="str">
        <f t="shared" si="72"/>
        <v/>
      </c>
      <c r="CF107" s="258" t="str">
        <f t="shared" si="73"/>
        <v/>
      </c>
      <c r="CG107" s="258" t="str">
        <f t="shared" si="74"/>
        <v/>
      </c>
      <c r="CH107" s="258" t="str">
        <f t="shared" si="75"/>
        <v/>
      </c>
      <c r="CI107" s="258" t="s">
        <v>58</v>
      </c>
      <c r="CJ107" s="129" t="s">
        <v>58</v>
      </c>
      <c r="CK107" s="258" t="s">
        <v>58</v>
      </c>
      <c r="CL107" s="258"/>
      <c r="CM107" s="308" t="s">
        <v>250</v>
      </c>
      <c r="CO107" s="274" t="s">
        <v>182</v>
      </c>
    </row>
    <row r="108" spans="1:93" ht="15" hidden="1" x14ac:dyDescent="0.25">
      <c r="A108" s="260">
        <v>212</v>
      </c>
      <c r="B108" s="295" t="s">
        <v>181</v>
      </c>
      <c r="C108" s="265">
        <v>1</v>
      </c>
      <c r="D108" s="87">
        <f t="shared" si="60"/>
        <v>1</v>
      </c>
      <c r="E108" s="271" t="s">
        <v>181</v>
      </c>
      <c r="F108">
        <v>3</v>
      </c>
      <c r="G108" s="268">
        <v>42860</v>
      </c>
      <c r="H108">
        <v>60</v>
      </c>
      <c r="I108" s="249">
        <v>0</v>
      </c>
      <c r="M108" s="268">
        <v>42860</v>
      </c>
      <c r="N108">
        <v>60</v>
      </c>
      <c r="O108" s="249">
        <v>4</v>
      </c>
      <c r="S108" s="268"/>
      <c r="Y108" s="270"/>
      <c r="AA108" s="188"/>
      <c r="AG108" s="188"/>
      <c r="AU108" s="117">
        <v>3</v>
      </c>
      <c r="AV108" s="129">
        <f t="shared" si="61"/>
        <v>3</v>
      </c>
      <c r="AW108" s="129" t="b">
        <f t="shared" si="62"/>
        <v>1</v>
      </c>
      <c r="AX108" s="279">
        <v>2.42</v>
      </c>
      <c r="AY108" s="267">
        <v>2.31</v>
      </c>
      <c r="AZ108" s="267">
        <v>2.2599999999999998</v>
      </c>
      <c r="BD108" s="105">
        <f t="shared" si="76"/>
        <v>252.24448000000001</v>
      </c>
      <c r="BE108" s="105">
        <f t="shared" si="76"/>
        <v>244.81464</v>
      </c>
      <c r="BF108" s="105">
        <f>67.544*AZ108+88.788</f>
        <v>241.43743999999998</v>
      </c>
      <c r="BG108" s="129"/>
      <c r="BH108" s="266"/>
      <c r="BI108" s="129"/>
      <c r="BJ108" s="129" t="str">
        <f t="shared" si="63"/>
        <v>both</v>
      </c>
      <c r="BK108" s="129" t="str">
        <f t="shared" si="64"/>
        <v>both</v>
      </c>
      <c r="BL108" s="129" t="str">
        <f t="shared" si="65"/>
        <v>both</v>
      </c>
      <c r="BM108" s="129" t="str">
        <f t="shared" si="66"/>
        <v>NA</v>
      </c>
      <c r="BN108" s="129" t="str">
        <f t="shared" si="67"/>
        <v>NA</v>
      </c>
      <c r="BO108" s="129" t="str">
        <f t="shared" si="68"/>
        <v>NA</v>
      </c>
      <c r="BP108" s="129">
        <f>BD108*PI()*((AX108/2)^2)+BE108*PI()*((AY108/2)^2)+BF108*PI()*((AZ108/2)^2)+BG108*PI()*((BA108/2)^2)+BH108*PI()*((BB108/2)^2)+BI108*PI()*((BC108/2)^2)</f>
        <v>3154.7605148844932</v>
      </c>
      <c r="BQ108" s="129" t="str">
        <f>IF(AW108=TRUE,"ok","")</f>
        <v>ok</v>
      </c>
      <c r="BS108" s="276">
        <v>0</v>
      </c>
      <c r="BT108" s="265">
        <v>0</v>
      </c>
      <c r="BU108" s="265">
        <v>0</v>
      </c>
      <c r="BV108" s="265">
        <v>0</v>
      </c>
      <c r="BW108" s="265"/>
      <c r="BX108" s="265"/>
      <c r="BY108" s="264">
        <v>42860</v>
      </c>
      <c r="BZ108" s="263">
        <v>42860</v>
      </c>
      <c r="CA108" s="263" t="s">
        <v>47</v>
      </c>
      <c r="CB108" s="258">
        <f t="shared" si="69"/>
        <v>60</v>
      </c>
      <c r="CC108" s="258">
        <f t="shared" si="70"/>
        <v>60</v>
      </c>
      <c r="CD108" s="258" t="str">
        <f t="shared" si="71"/>
        <v/>
      </c>
      <c r="CE108" s="258" t="str">
        <f t="shared" si="72"/>
        <v/>
      </c>
      <c r="CF108" s="258" t="str">
        <f t="shared" si="73"/>
        <v/>
      </c>
      <c r="CG108" s="258" t="str">
        <f t="shared" si="74"/>
        <v/>
      </c>
      <c r="CH108" s="258" t="str">
        <f t="shared" si="75"/>
        <v/>
      </c>
      <c r="CI108" s="258">
        <v>60</v>
      </c>
      <c r="CJ108" s="263" t="s">
        <v>47</v>
      </c>
      <c r="CK108" s="258">
        <v>1</v>
      </c>
      <c r="CL108" s="258"/>
      <c r="CM108" s="278">
        <v>42867</v>
      </c>
      <c r="CN108" s="262" t="s">
        <v>249</v>
      </c>
      <c r="CO108" s="275" t="s">
        <v>182</v>
      </c>
    </row>
    <row r="109" spans="1:93" ht="15" hidden="1" x14ac:dyDescent="0.25">
      <c r="A109" s="317">
        <v>213</v>
      </c>
      <c r="B109" s="295" t="s">
        <v>191</v>
      </c>
      <c r="C109" s="265">
        <v>0</v>
      </c>
      <c r="D109" s="87">
        <f t="shared" si="60"/>
        <v>0</v>
      </c>
      <c r="E109" s="271" t="s">
        <v>90</v>
      </c>
      <c r="Q109" s="270" t="s">
        <v>191</v>
      </c>
      <c r="W109" s="269" t="s">
        <v>204</v>
      </c>
      <c r="AA109" s="188"/>
      <c r="AG109" s="188"/>
      <c r="AV109" s="129">
        <f t="shared" si="61"/>
        <v>0</v>
      </c>
      <c r="AW109" s="129" t="b">
        <f t="shared" si="62"/>
        <v>1</v>
      </c>
      <c r="BD109" s="129"/>
      <c r="BE109" s="129"/>
      <c r="BF109" s="129"/>
      <c r="BG109" s="129"/>
      <c r="BH109" s="266"/>
      <c r="BI109" s="129"/>
      <c r="BJ109" s="129" t="str">
        <f t="shared" si="63"/>
        <v>NA</v>
      </c>
      <c r="BK109" s="129" t="str">
        <f t="shared" si="64"/>
        <v>NA</v>
      </c>
      <c r="BL109" s="129" t="str">
        <f t="shared" si="65"/>
        <v>NA</v>
      </c>
      <c r="BM109" s="129" t="str">
        <f t="shared" si="66"/>
        <v>NA</v>
      </c>
      <c r="BN109" s="129" t="str">
        <f t="shared" si="67"/>
        <v>NA</v>
      </c>
      <c r="BO109" s="129" t="str">
        <f t="shared" si="68"/>
        <v>NA</v>
      </c>
      <c r="BP109" s="129" t="s">
        <v>58</v>
      </c>
      <c r="BQ109" s="129" t="s">
        <v>58</v>
      </c>
      <c r="BT109" s="265">
        <v>0</v>
      </c>
      <c r="BU109" s="265">
        <v>0</v>
      </c>
      <c r="BV109" s="265">
        <v>0</v>
      </c>
      <c r="BZ109" s="129" t="s">
        <v>58</v>
      </c>
      <c r="CA109" s="129" t="s">
        <v>58</v>
      </c>
      <c r="CB109" s="258" t="str">
        <f t="shared" si="69"/>
        <v/>
      </c>
      <c r="CC109" s="258" t="str">
        <f t="shared" si="70"/>
        <v/>
      </c>
      <c r="CD109" s="258" t="str">
        <f t="shared" si="71"/>
        <v/>
      </c>
      <c r="CE109" s="258" t="str">
        <f t="shared" si="72"/>
        <v/>
      </c>
      <c r="CF109" s="258" t="str">
        <f t="shared" si="73"/>
        <v/>
      </c>
      <c r="CG109" s="258" t="str">
        <f t="shared" si="74"/>
        <v/>
      </c>
      <c r="CH109" s="258" t="str">
        <f t="shared" si="75"/>
        <v/>
      </c>
      <c r="CI109" s="258" t="s">
        <v>58</v>
      </c>
      <c r="CJ109" s="129" t="s">
        <v>58</v>
      </c>
      <c r="CK109" s="258" t="s">
        <v>58</v>
      </c>
      <c r="CL109" s="258"/>
      <c r="CN109" s="262" t="s">
        <v>248</v>
      </c>
    </row>
    <row r="110" spans="1:93" ht="15" hidden="1" x14ac:dyDescent="0.25">
      <c r="A110" s="260">
        <v>214</v>
      </c>
      <c r="B110" s="295" t="s">
        <v>181</v>
      </c>
      <c r="C110" s="265">
        <v>1</v>
      </c>
      <c r="D110" s="87">
        <f t="shared" si="60"/>
        <v>1</v>
      </c>
      <c r="E110" s="271" t="s">
        <v>181</v>
      </c>
      <c r="F110">
        <v>3</v>
      </c>
      <c r="G110" s="268">
        <v>42863</v>
      </c>
      <c r="H110">
        <v>45</v>
      </c>
      <c r="I110" s="249">
        <v>0</v>
      </c>
      <c r="M110" s="268">
        <v>42866</v>
      </c>
      <c r="N110" s="271">
        <v>40</v>
      </c>
      <c r="O110" s="249">
        <v>0</v>
      </c>
      <c r="Q110"/>
      <c r="S110" s="268">
        <v>42868</v>
      </c>
      <c r="T110" s="271">
        <v>40</v>
      </c>
      <c r="U110" s="249">
        <v>0</v>
      </c>
      <c r="W110"/>
      <c r="Y110" s="268">
        <v>42869</v>
      </c>
      <c r="Z110" s="271">
        <v>40</v>
      </c>
      <c r="AA110" s="188">
        <v>3</v>
      </c>
      <c r="AG110" s="188"/>
      <c r="AU110" s="117">
        <v>5</v>
      </c>
      <c r="AV110" s="129">
        <f t="shared" si="61"/>
        <v>3</v>
      </c>
      <c r="AW110" s="129" t="b">
        <f t="shared" si="62"/>
        <v>0</v>
      </c>
      <c r="AX110" s="271">
        <v>2.13</v>
      </c>
      <c r="AY110" s="271">
        <v>2.94</v>
      </c>
      <c r="AZ110" s="267">
        <v>2.66</v>
      </c>
      <c r="BA110" s="267">
        <v>2.09</v>
      </c>
      <c r="BB110" s="267">
        <v>1.37</v>
      </c>
      <c r="BC110" s="309"/>
      <c r="BD110" s="105">
        <f>67.544*AX110+88.788</f>
        <v>232.65672000000001</v>
      </c>
      <c r="BE110" s="105">
        <f>67.544*AY110+88.788</f>
        <v>287.36735999999996</v>
      </c>
      <c r="BF110" s="105">
        <f>67.544*AZ110+88.788</f>
        <v>268.45504</v>
      </c>
      <c r="BG110" s="129">
        <v>240</v>
      </c>
      <c r="BH110" s="266">
        <v>230</v>
      </c>
      <c r="BI110" s="129"/>
      <c r="BJ110" s="129" t="str">
        <f t="shared" si="63"/>
        <v>both</v>
      </c>
      <c r="BK110" s="129" t="str">
        <f t="shared" si="64"/>
        <v>both</v>
      </c>
      <c r="BL110" s="129" t="str">
        <f t="shared" si="65"/>
        <v>both</v>
      </c>
      <c r="BM110" s="129" t="str">
        <f t="shared" si="66"/>
        <v>both</v>
      </c>
      <c r="BN110" s="129" t="str">
        <f t="shared" si="67"/>
        <v>both</v>
      </c>
      <c r="BO110" s="129" t="str">
        <f t="shared" si="68"/>
        <v>NA</v>
      </c>
      <c r="BP110" s="129">
        <f>BD110*PI()*((AX110/2)^2)+BE110*PI()*((AY110/2)^2)+BF110*PI()*((AZ110/2)^2)+BG110*PI()*((BA110/2)^2)+BH110*PI()*((BB110/2)^2)+BI110*PI()*((BC110/2)^2)</f>
        <v>5434.122978270485</v>
      </c>
      <c r="BQ110" s="129" t="s">
        <v>47</v>
      </c>
      <c r="BS110" s="276">
        <v>0</v>
      </c>
      <c r="BT110" s="265">
        <v>0</v>
      </c>
      <c r="BU110" s="265">
        <v>0</v>
      </c>
      <c r="BV110" s="265">
        <v>0</v>
      </c>
      <c r="BW110" s="265"/>
      <c r="BX110" s="265"/>
      <c r="BY110" s="264">
        <v>42869</v>
      </c>
      <c r="BZ110" s="263">
        <v>42869</v>
      </c>
      <c r="CA110" s="263" t="s">
        <v>47</v>
      </c>
      <c r="CB110" s="258">
        <f t="shared" si="69"/>
        <v>45</v>
      </c>
      <c r="CC110" s="258">
        <f t="shared" si="70"/>
        <v>40</v>
      </c>
      <c r="CD110" s="258">
        <f t="shared" si="71"/>
        <v>40</v>
      </c>
      <c r="CE110" s="258">
        <f t="shared" si="72"/>
        <v>40</v>
      </c>
      <c r="CF110" s="258" t="str">
        <f t="shared" si="73"/>
        <v/>
      </c>
      <c r="CG110" s="258" t="str">
        <f t="shared" si="74"/>
        <v/>
      </c>
      <c r="CH110" s="258" t="str">
        <f t="shared" si="75"/>
        <v/>
      </c>
      <c r="CI110" s="258">
        <v>40</v>
      </c>
      <c r="CJ110" s="263" t="s">
        <v>47</v>
      </c>
      <c r="CK110" s="258">
        <v>1</v>
      </c>
      <c r="CL110" s="258"/>
      <c r="CM110" s="278">
        <v>42875</v>
      </c>
      <c r="CN110" s="262" t="s">
        <v>247</v>
      </c>
      <c r="CO110" s="275" t="s">
        <v>246</v>
      </c>
    </row>
    <row r="111" spans="1:93" ht="15" hidden="1" x14ac:dyDescent="0.25">
      <c r="A111" s="260">
        <v>215</v>
      </c>
      <c r="B111" s="295" t="s">
        <v>181</v>
      </c>
      <c r="C111" s="265">
        <v>1</v>
      </c>
      <c r="D111" s="87">
        <f t="shared" si="60"/>
        <v>1</v>
      </c>
      <c r="E111" s="271" t="s">
        <v>181</v>
      </c>
      <c r="F111">
        <v>1</v>
      </c>
      <c r="G111" s="268">
        <v>42868</v>
      </c>
      <c r="H111">
        <v>18</v>
      </c>
      <c r="I111" s="249">
        <v>0</v>
      </c>
      <c r="M111" s="268">
        <v>42873</v>
      </c>
      <c r="N111">
        <v>15</v>
      </c>
      <c r="O111" s="249">
        <v>0</v>
      </c>
      <c r="S111" s="268"/>
      <c r="AA111" s="188"/>
      <c r="AG111" s="188"/>
      <c r="AU111" s="117">
        <v>1</v>
      </c>
      <c r="AV111" s="129">
        <f t="shared" si="61"/>
        <v>1</v>
      </c>
      <c r="AW111" s="129" t="b">
        <f t="shared" si="62"/>
        <v>1</v>
      </c>
      <c r="AX111" s="279">
        <v>1.82</v>
      </c>
      <c r="BD111" s="105">
        <f>67.544*AX111+88.788</f>
        <v>211.71807999999999</v>
      </c>
      <c r="BE111" s="129"/>
      <c r="BF111" s="129"/>
      <c r="BG111" s="129"/>
      <c r="BH111" s="266"/>
      <c r="BI111" s="129"/>
      <c r="BJ111" s="129" t="str">
        <f t="shared" si="63"/>
        <v>both</v>
      </c>
      <c r="BK111" s="129" t="str">
        <f t="shared" si="64"/>
        <v>NA</v>
      </c>
      <c r="BL111" s="129" t="str">
        <f t="shared" si="65"/>
        <v>NA</v>
      </c>
      <c r="BM111" s="129" t="str">
        <f t="shared" si="66"/>
        <v>NA</v>
      </c>
      <c r="BN111" s="129" t="str">
        <f t="shared" si="67"/>
        <v>NA</v>
      </c>
      <c r="BO111" s="129" t="str">
        <f t="shared" si="68"/>
        <v>NA</v>
      </c>
      <c r="BP111" s="129">
        <f>BD111*PI()*((AX111/2)^2)+BE111*PI()*((AY111/2)^2)+BF111*PI()*((AZ111/2)^2)+BG111*PI()*((BA111/2)^2)+BH111*PI()*((BB111/2)^2)+BI111*PI()*((BC111/2)^2)</f>
        <v>550.79578001786865</v>
      </c>
      <c r="BQ111" s="129" t="str">
        <f>IF(AW111=TRUE,"ok","")</f>
        <v>ok</v>
      </c>
      <c r="BS111" s="276">
        <v>0</v>
      </c>
      <c r="BT111" s="265">
        <v>0</v>
      </c>
      <c r="BU111" s="265">
        <v>0</v>
      </c>
      <c r="BV111" s="265">
        <v>0</v>
      </c>
      <c r="BW111" s="265"/>
      <c r="BX111" s="265"/>
      <c r="BY111" s="259">
        <v>17</v>
      </c>
      <c r="BZ111" s="263">
        <v>42872</v>
      </c>
      <c r="CA111" s="263" t="s">
        <v>47</v>
      </c>
      <c r="CB111" s="258">
        <f t="shared" si="69"/>
        <v>18</v>
      </c>
      <c r="CC111" s="258">
        <f t="shared" si="70"/>
        <v>15</v>
      </c>
      <c r="CD111" s="258" t="str">
        <f t="shared" si="71"/>
        <v/>
      </c>
      <c r="CE111" s="258" t="str">
        <f t="shared" si="72"/>
        <v/>
      </c>
      <c r="CF111" s="258" t="str">
        <f t="shared" si="73"/>
        <v/>
      </c>
      <c r="CG111" s="258" t="str">
        <f t="shared" si="74"/>
        <v/>
      </c>
      <c r="CH111" s="258" t="str">
        <f t="shared" si="75"/>
        <v/>
      </c>
      <c r="CI111" s="258">
        <v>15</v>
      </c>
      <c r="CJ111" s="263" t="s">
        <v>47</v>
      </c>
      <c r="CK111" s="258">
        <v>1</v>
      </c>
      <c r="CL111" s="258"/>
      <c r="CM111" s="278">
        <v>42867</v>
      </c>
      <c r="CN111" s="262" t="s">
        <v>245</v>
      </c>
      <c r="CO111" s="275" t="s">
        <v>182</v>
      </c>
    </row>
    <row r="112" spans="1:93" ht="15" hidden="1" x14ac:dyDescent="0.25">
      <c r="A112" s="260">
        <v>216</v>
      </c>
      <c r="B112" s="272" t="s">
        <v>181</v>
      </c>
      <c r="C112" s="129">
        <v>1</v>
      </c>
      <c r="D112" s="87">
        <f t="shared" si="60"/>
        <v>1</v>
      </c>
      <c r="E112" s="271" t="s">
        <v>181</v>
      </c>
      <c r="F112">
        <v>1</v>
      </c>
      <c r="AA112" s="188"/>
      <c r="AG112" s="188"/>
      <c r="AU112" s="117">
        <v>1</v>
      </c>
      <c r="AV112" s="129">
        <f t="shared" si="61"/>
        <v>1</v>
      </c>
      <c r="AW112" s="129" t="b">
        <f t="shared" si="62"/>
        <v>1</v>
      </c>
      <c r="AX112" s="279">
        <v>2.29</v>
      </c>
      <c r="BD112" s="105">
        <f>67.544*AX112+88.788</f>
        <v>243.46375999999998</v>
      </c>
      <c r="BE112" s="129"/>
      <c r="BF112" s="129"/>
      <c r="BG112" s="129"/>
      <c r="BH112" s="266"/>
      <c r="BI112" s="129"/>
      <c r="BJ112" s="129" t="str">
        <f t="shared" si="63"/>
        <v>both</v>
      </c>
      <c r="BK112" s="129" t="str">
        <f t="shared" si="64"/>
        <v>NA</v>
      </c>
      <c r="BL112" s="129" t="str">
        <f t="shared" si="65"/>
        <v>NA</v>
      </c>
      <c r="BM112" s="129" t="str">
        <f t="shared" si="66"/>
        <v>NA</v>
      </c>
      <c r="BN112" s="129" t="str">
        <f t="shared" si="67"/>
        <v>NA</v>
      </c>
      <c r="BO112" s="129" t="str">
        <f t="shared" si="68"/>
        <v>NA</v>
      </c>
      <c r="BP112" s="129">
        <f>BD112*PI()*((AX112/2)^2)+BE112*PI()*((AY112/2)^2)+BF112*PI()*((AZ112/2)^2)+BG112*PI()*((BA112/2)^2)+BH112*PI()*((BB112/2)^2)+BI112*PI()*((BC112/2)^2)</f>
        <v>1002.7557729378937</v>
      </c>
      <c r="BQ112" s="129" t="str">
        <f>IF(AW112=TRUE,"ok","")</f>
        <v>ok</v>
      </c>
      <c r="BS112" s="276">
        <v>0</v>
      </c>
      <c r="BT112" s="265">
        <v>0</v>
      </c>
      <c r="BU112" s="265">
        <v>0</v>
      </c>
      <c r="BV112" s="265">
        <v>0</v>
      </c>
      <c r="BW112" s="265"/>
      <c r="BX112" s="265"/>
      <c r="BZ112" s="129" t="s">
        <v>58</v>
      </c>
      <c r="CA112" s="129" t="s">
        <v>108</v>
      </c>
      <c r="CB112" s="258" t="str">
        <f t="shared" si="69"/>
        <v/>
      </c>
      <c r="CC112" s="258" t="str">
        <f t="shared" si="70"/>
        <v/>
      </c>
      <c r="CD112" s="258" t="str">
        <f t="shared" si="71"/>
        <v/>
      </c>
      <c r="CE112" s="258" t="str">
        <f t="shared" si="72"/>
        <v/>
      </c>
      <c r="CF112" s="258" t="str">
        <f t="shared" si="73"/>
        <v/>
      </c>
      <c r="CG112" s="258" t="str">
        <f t="shared" si="74"/>
        <v/>
      </c>
      <c r="CH112" s="258" t="str">
        <f t="shared" si="75"/>
        <v/>
      </c>
      <c r="CI112" s="258" t="s">
        <v>58</v>
      </c>
      <c r="CJ112" s="129" t="s">
        <v>108</v>
      </c>
      <c r="CK112" s="258">
        <v>0</v>
      </c>
      <c r="CL112" s="258"/>
      <c r="CN112" s="262" t="s">
        <v>244</v>
      </c>
      <c r="CO112" s="275" t="s">
        <v>182</v>
      </c>
    </row>
    <row r="113" spans="1:93" ht="15" hidden="1" x14ac:dyDescent="0.25">
      <c r="A113" s="260">
        <v>217</v>
      </c>
      <c r="B113" s="293" t="s">
        <v>90</v>
      </c>
      <c r="C113" s="265">
        <v>1</v>
      </c>
      <c r="D113" s="87">
        <f t="shared" si="60"/>
        <v>1</v>
      </c>
      <c r="E113" s="271" t="s">
        <v>90</v>
      </c>
      <c r="F113">
        <v>1</v>
      </c>
      <c r="G113" s="268">
        <v>42875</v>
      </c>
      <c r="H113">
        <v>3</v>
      </c>
      <c r="I113" s="249">
        <v>0</v>
      </c>
      <c r="K113" s="267" t="s">
        <v>190</v>
      </c>
      <c r="L113" s="276">
        <v>1</v>
      </c>
      <c r="M113" s="268">
        <v>42878</v>
      </c>
      <c r="N113" s="276">
        <v>3</v>
      </c>
      <c r="O113" s="316">
        <v>0</v>
      </c>
      <c r="Q113" s="270" t="s">
        <v>190</v>
      </c>
      <c r="R113" s="270"/>
      <c r="S113" s="268">
        <v>42878</v>
      </c>
      <c r="T113" s="271">
        <v>3</v>
      </c>
      <c r="U113" s="316">
        <v>0</v>
      </c>
      <c r="W113" s="270" t="s">
        <v>191</v>
      </c>
      <c r="AV113" s="129">
        <f t="shared" si="61"/>
        <v>1</v>
      </c>
      <c r="AW113" s="129" t="b">
        <f t="shared" si="62"/>
        <v>0</v>
      </c>
      <c r="BD113" s="129"/>
      <c r="BE113" s="129"/>
      <c r="BF113" s="129"/>
      <c r="BG113" s="129"/>
      <c r="BH113" s="266"/>
      <c r="BI113" s="129"/>
      <c r="BJ113" s="129" t="str">
        <f t="shared" si="63"/>
        <v>NA</v>
      </c>
      <c r="BK113" s="129" t="str">
        <f t="shared" si="64"/>
        <v>NA</v>
      </c>
      <c r="BL113" s="129" t="str">
        <f t="shared" si="65"/>
        <v>NA</v>
      </c>
      <c r="BM113" s="129" t="str">
        <f t="shared" si="66"/>
        <v>NA</v>
      </c>
      <c r="BN113" s="129" t="str">
        <f t="shared" si="67"/>
        <v>NA</v>
      </c>
      <c r="BO113" s="129" t="str">
        <f t="shared" si="68"/>
        <v>NA</v>
      </c>
      <c r="BP113" s="129" t="s">
        <v>58</v>
      </c>
      <c r="BQ113" s="129" t="s">
        <v>108</v>
      </c>
      <c r="BT113" s="265">
        <v>0</v>
      </c>
      <c r="BU113" s="265">
        <v>0</v>
      </c>
      <c r="BV113" s="265">
        <v>0</v>
      </c>
      <c r="BY113" s="259">
        <v>23</v>
      </c>
      <c r="BZ113" s="263">
        <v>42878</v>
      </c>
      <c r="CA113" s="263" t="s">
        <v>47</v>
      </c>
      <c r="CB113" s="258">
        <f t="shared" si="69"/>
        <v>3</v>
      </c>
      <c r="CC113" s="258">
        <f t="shared" si="70"/>
        <v>3</v>
      </c>
      <c r="CD113" s="258">
        <f t="shared" si="71"/>
        <v>3</v>
      </c>
      <c r="CE113" s="258" t="str">
        <f t="shared" si="72"/>
        <v/>
      </c>
      <c r="CF113" s="258" t="str">
        <f t="shared" si="73"/>
        <v/>
      </c>
      <c r="CG113" s="258" t="str">
        <f t="shared" si="74"/>
        <v/>
      </c>
      <c r="CH113" s="258" t="str">
        <f t="shared" si="75"/>
        <v/>
      </c>
      <c r="CI113" s="258">
        <v>3</v>
      </c>
      <c r="CJ113" s="263" t="s">
        <v>47</v>
      </c>
      <c r="CK113" s="258">
        <v>1</v>
      </c>
      <c r="CL113" s="258"/>
      <c r="CM113" s="278">
        <v>42875</v>
      </c>
      <c r="CO113" s="275" t="s">
        <v>243</v>
      </c>
    </row>
    <row r="114" spans="1:93" ht="15" hidden="1" x14ac:dyDescent="0.25">
      <c r="A114" s="260">
        <v>219</v>
      </c>
      <c r="B114" s="272" t="s">
        <v>90</v>
      </c>
      <c r="C114" s="129">
        <v>0</v>
      </c>
      <c r="D114" s="87">
        <f t="shared" si="60"/>
        <v>0</v>
      </c>
      <c r="E114" s="267" t="s">
        <v>90</v>
      </c>
      <c r="Q114" s="271" t="s">
        <v>90</v>
      </c>
      <c r="W114" s="271" t="s">
        <v>90</v>
      </c>
      <c r="AC114" s="271"/>
      <c r="AU114" s="117">
        <v>1</v>
      </c>
      <c r="AV114" s="129">
        <f t="shared" si="61"/>
        <v>0</v>
      </c>
      <c r="AW114" s="129" t="b">
        <f t="shared" si="62"/>
        <v>0</v>
      </c>
      <c r="AX114" s="279">
        <v>1.82</v>
      </c>
      <c r="BD114" s="105">
        <f>67.544*AX114+88.788</f>
        <v>211.71807999999999</v>
      </c>
      <c r="BE114" s="129"/>
      <c r="BF114" s="129"/>
      <c r="BG114" s="129"/>
      <c r="BH114" s="266"/>
      <c r="BI114" s="129"/>
      <c r="BJ114" s="129" t="str">
        <f t="shared" si="63"/>
        <v>both</v>
      </c>
      <c r="BK114" s="129" t="str">
        <f t="shared" si="64"/>
        <v>NA</v>
      </c>
      <c r="BL114" s="129" t="str">
        <f t="shared" si="65"/>
        <v>NA</v>
      </c>
      <c r="BM114" s="129" t="str">
        <f t="shared" si="66"/>
        <v>NA</v>
      </c>
      <c r="BN114" s="129" t="str">
        <f t="shared" si="67"/>
        <v>NA</v>
      </c>
      <c r="BO114" s="129" t="str">
        <f t="shared" si="68"/>
        <v>NA</v>
      </c>
      <c r="BP114" s="129">
        <f>BD114*PI()*((AX114/2)^2)+BE114*PI()*((AY114/2)^2)+BF114*PI()*((AZ114/2)^2)+BG114*PI()*((BA114/2)^2)+BH114*PI()*((BB114/2)^2)+BI114*PI()*((BC114/2)^2)</f>
        <v>550.79578001786865</v>
      </c>
      <c r="BQ114" s="129" t="s">
        <v>47</v>
      </c>
      <c r="BS114" s="276">
        <v>0</v>
      </c>
      <c r="BT114" s="265">
        <v>0</v>
      </c>
      <c r="BU114" s="265">
        <v>0</v>
      </c>
      <c r="BV114" s="265">
        <v>0</v>
      </c>
      <c r="BW114" s="265"/>
      <c r="BX114" s="265"/>
      <c r="BZ114" s="129" t="s">
        <v>58</v>
      </c>
      <c r="CA114" s="129" t="s">
        <v>58</v>
      </c>
      <c r="CB114" s="258" t="str">
        <f t="shared" si="69"/>
        <v/>
      </c>
      <c r="CC114" s="258" t="str">
        <f t="shared" si="70"/>
        <v/>
      </c>
      <c r="CD114" s="258" t="str">
        <f t="shared" si="71"/>
        <v/>
      </c>
      <c r="CE114" s="258" t="str">
        <f t="shared" si="72"/>
        <v/>
      </c>
      <c r="CF114" s="258" t="str">
        <f t="shared" si="73"/>
        <v/>
      </c>
      <c r="CG114" s="258" t="str">
        <f t="shared" si="74"/>
        <v/>
      </c>
      <c r="CH114" s="258" t="str">
        <f t="shared" si="75"/>
        <v/>
      </c>
      <c r="CI114" s="258" t="s">
        <v>58</v>
      </c>
      <c r="CJ114" s="129" t="s">
        <v>58</v>
      </c>
      <c r="CK114" s="258" t="s">
        <v>58</v>
      </c>
      <c r="CL114" s="258"/>
      <c r="CO114" s="275" t="s">
        <v>182</v>
      </c>
    </row>
    <row r="115" spans="1:93" ht="15" hidden="1" x14ac:dyDescent="0.25">
      <c r="A115" s="317">
        <v>220</v>
      </c>
      <c r="C115" s="129">
        <v>0</v>
      </c>
      <c r="D115" s="87">
        <f t="shared" si="60"/>
        <v>0</v>
      </c>
      <c r="E115" s="271" t="s">
        <v>90</v>
      </c>
      <c r="F115" s="270"/>
      <c r="Q115" s="267" t="s">
        <v>185</v>
      </c>
      <c r="R115" s="267"/>
      <c r="W115" s="269" t="s">
        <v>204</v>
      </c>
      <c r="AV115" s="129">
        <f t="shared" si="61"/>
        <v>0</v>
      </c>
      <c r="AW115" s="129" t="b">
        <f t="shared" si="62"/>
        <v>1</v>
      </c>
      <c r="BD115" s="129"/>
      <c r="BE115" s="129"/>
      <c r="BF115" s="129"/>
      <c r="BG115" s="129"/>
      <c r="BH115" s="266"/>
      <c r="BI115" s="129"/>
      <c r="BJ115" s="129" t="str">
        <f t="shared" si="63"/>
        <v>NA</v>
      </c>
      <c r="BK115" s="129" t="str">
        <f t="shared" si="64"/>
        <v>NA</v>
      </c>
      <c r="BL115" s="129" t="str">
        <f t="shared" si="65"/>
        <v>NA</v>
      </c>
      <c r="BM115" s="129" t="str">
        <f t="shared" si="66"/>
        <v>NA</v>
      </c>
      <c r="BN115" s="129" t="str">
        <f t="shared" si="67"/>
        <v>NA</v>
      </c>
      <c r="BO115" s="129" t="str">
        <f t="shared" si="68"/>
        <v>NA</v>
      </c>
      <c r="BP115" s="129" t="s">
        <v>58</v>
      </c>
      <c r="BQ115" s="129" t="s">
        <v>58</v>
      </c>
      <c r="BT115" s="265">
        <v>0</v>
      </c>
      <c r="BU115" s="265">
        <v>0</v>
      </c>
      <c r="BV115" s="265">
        <v>0</v>
      </c>
      <c r="BZ115" s="129" t="s">
        <v>58</v>
      </c>
      <c r="CA115" s="129" t="s">
        <v>58</v>
      </c>
      <c r="CB115" s="258" t="str">
        <f t="shared" si="69"/>
        <v/>
      </c>
      <c r="CC115" s="258" t="str">
        <f t="shared" si="70"/>
        <v/>
      </c>
      <c r="CD115" s="258" t="str">
        <f t="shared" si="71"/>
        <v/>
      </c>
      <c r="CE115" s="258" t="str">
        <f t="shared" si="72"/>
        <v/>
      </c>
      <c r="CF115" s="258" t="str">
        <f t="shared" si="73"/>
        <v/>
      </c>
      <c r="CG115" s="258" t="str">
        <f t="shared" si="74"/>
        <v/>
      </c>
      <c r="CH115" s="258" t="str">
        <f t="shared" si="75"/>
        <v/>
      </c>
      <c r="CI115" s="258" t="s">
        <v>58</v>
      </c>
      <c r="CJ115" s="129" t="s">
        <v>58</v>
      </c>
      <c r="CK115" s="258" t="s">
        <v>58</v>
      </c>
      <c r="CL115" s="258"/>
      <c r="CN115" s="262" t="s">
        <v>242</v>
      </c>
      <c r="CO115" s="275" t="s">
        <v>90</v>
      </c>
    </row>
    <row r="116" spans="1:93" ht="15" hidden="1" x14ac:dyDescent="0.25">
      <c r="A116" s="260">
        <v>221</v>
      </c>
      <c r="B116" s="272" t="s">
        <v>241</v>
      </c>
      <c r="C116" s="129">
        <v>1</v>
      </c>
      <c r="D116" s="87">
        <f t="shared" si="60"/>
        <v>1</v>
      </c>
      <c r="E116" s="271" t="s">
        <v>199</v>
      </c>
      <c r="F116" s="270">
        <v>2</v>
      </c>
      <c r="G116" s="268">
        <v>42872</v>
      </c>
      <c r="H116">
        <v>5</v>
      </c>
      <c r="I116" s="249">
        <v>0</v>
      </c>
      <c r="K116" s="267" t="s">
        <v>241</v>
      </c>
      <c r="L116" s="276">
        <v>2</v>
      </c>
      <c r="M116" s="268">
        <v>42875</v>
      </c>
      <c r="N116" s="276">
        <v>7</v>
      </c>
      <c r="O116" s="316">
        <v>0</v>
      </c>
      <c r="S116" s="268">
        <v>42867</v>
      </c>
      <c r="U116" s="316"/>
      <c r="W116"/>
      <c r="AC116"/>
      <c r="AU116" s="117">
        <v>2</v>
      </c>
      <c r="AV116" s="129">
        <f t="shared" si="61"/>
        <v>2</v>
      </c>
      <c r="AW116" s="129" t="b">
        <f t="shared" si="62"/>
        <v>1</v>
      </c>
      <c r="AX116" s="271">
        <v>1.66</v>
      </c>
      <c r="AY116" s="267">
        <v>1.71</v>
      </c>
      <c r="AZ116" s="267"/>
      <c r="BD116" s="105">
        <f>67.544*AX116+88.788</f>
        <v>200.91103999999999</v>
      </c>
      <c r="BE116" s="105">
        <f>67.544*AY116+88.788</f>
        <v>204.28823999999997</v>
      </c>
      <c r="BF116" s="129"/>
      <c r="BG116" s="129"/>
      <c r="BH116" s="266"/>
      <c r="BI116" s="129"/>
      <c r="BJ116" s="129" t="str">
        <f t="shared" si="63"/>
        <v>both</v>
      </c>
      <c r="BK116" s="129" t="str">
        <f t="shared" si="64"/>
        <v>both</v>
      </c>
      <c r="BL116" s="129" t="str">
        <f t="shared" si="65"/>
        <v>NA</v>
      </c>
      <c r="BM116" s="129" t="str">
        <f t="shared" si="66"/>
        <v>NA</v>
      </c>
      <c r="BN116" s="129" t="str">
        <f t="shared" si="67"/>
        <v>NA</v>
      </c>
      <c r="BO116" s="129" t="str">
        <f t="shared" si="68"/>
        <v>NA</v>
      </c>
      <c r="BP116" s="129">
        <f>BD116*PI()*((AX116/2)^2)+BE116*PI()*((AY116/2)^2)+BF116*PI()*((AZ116/2)^2)+BG116*PI()*((BA116/2)^2)+BH116*PI()*((BB116/2)^2)+BI116*PI()*((BC116/2)^2)</f>
        <v>903.98519993141497</v>
      </c>
      <c r="BQ116" s="129" t="str">
        <f>IF(AW116=TRUE,"ok","")</f>
        <v>ok</v>
      </c>
      <c r="BS116" s="276">
        <v>0</v>
      </c>
      <c r="BT116" s="265">
        <v>0</v>
      </c>
      <c r="BU116" s="265">
        <v>0</v>
      </c>
      <c r="BV116" s="265">
        <v>0</v>
      </c>
      <c r="BW116" s="265"/>
      <c r="BX116" s="265"/>
      <c r="BY116" s="264">
        <v>42873</v>
      </c>
      <c r="BZ116" s="263">
        <v>42873</v>
      </c>
      <c r="CA116" s="263" t="s">
        <v>47</v>
      </c>
      <c r="CB116" s="258">
        <f t="shared" si="69"/>
        <v>5</v>
      </c>
      <c r="CC116" s="258">
        <f t="shared" si="70"/>
        <v>7</v>
      </c>
      <c r="CD116" s="258" t="str">
        <f t="shared" si="71"/>
        <v/>
      </c>
      <c r="CE116" s="258" t="str">
        <f t="shared" si="72"/>
        <v/>
      </c>
      <c r="CF116" s="258" t="str">
        <f t="shared" si="73"/>
        <v/>
      </c>
      <c r="CG116" s="258" t="str">
        <f t="shared" si="74"/>
        <v/>
      </c>
      <c r="CH116" s="258" t="str">
        <f t="shared" si="75"/>
        <v/>
      </c>
      <c r="CI116" s="258">
        <v>7</v>
      </c>
      <c r="CJ116" s="263" t="s">
        <v>47</v>
      </c>
      <c r="CK116" s="258">
        <v>1</v>
      </c>
      <c r="CL116" s="258"/>
      <c r="CM116" s="278">
        <v>42867</v>
      </c>
      <c r="CN116" s="262" t="s">
        <v>240</v>
      </c>
      <c r="CO116" s="275" t="s">
        <v>182</v>
      </c>
    </row>
    <row r="117" spans="1:93" ht="15" hidden="1" x14ac:dyDescent="0.25">
      <c r="A117" s="260">
        <v>222</v>
      </c>
      <c r="B117" s="293" t="s">
        <v>231</v>
      </c>
      <c r="C117" s="265">
        <v>1</v>
      </c>
      <c r="D117" s="87">
        <f t="shared" si="60"/>
        <v>1</v>
      </c>
      <c r="E117" s="271" t="s">
        <v>90</v>
      </c>
      <c r="F117" s="269"/>
      <c r="Q117" s="267" t="s">
        <v>231</v>
      </c>
      <c r="R117">
        <v>2</v>
      </c>
      <c r="S117" s="268">
        <v>42879</v>
      </c>
      <c r="T117">
        <v>7</v>
      </c>
      <c r="W117" s="270" t="s">
        <v>191</v>
      </c>
      <c r="X117">
        <v>2</v>
      </c>
      <c r="AC117" s="270" t="s">
        <v>199</v>
      </c>
      <c r="AD117">
        <v>2</v>
      </c>
      <c r="AO117" s="267" t="s">
        <v>195</v>
      </c>
      <c r="AP117">
        <v>2</v>
      </c>
      <c r="AQ117" s="268">
        <v>42882</v>
      </c>
      <c r="AR117">
        <v>4</v>
      </c>
      <c r="AS117">
        <v>0</v>
      </c>
      <c r="AT117" s="260">
        <v>3</v>
      </c>
      <c r="AU117" s="117">
        <v>2</v>
      </c>
      <c r="AV117" s="129">
        <f t="shared" si="61"/>
        <v>2</v>
      </c>
      <c r="AW117" s="129" t="b">
        <f t="shared" si="62"/>
        <v>1</v>
      </c>
      <c r="AX117" s="271">
        <v>1.4</v>
      </c>
      <c r="AY117" s="279">
        <v>1.79</v>
      </c>
      <c r="BD117" s="105">
        <f>67.544*AX117+88.788</f>
        <v>183.34959999999998</v>
      </c>
      <c r="BE117" s="105">
        <f>67.544*AY117+88.788</f>
        <v>209.69175999999999</v>
      </c>
      <c r="BF117" s="129"/>
      <c r="BG117" s="129"/>
      <c r="BH117" s="266"/>
      <c r="BI117" s="129"/>
      <c r="BJ117" s="129" t="str">
        <f t="shared" si="63"/>
        <v>both</v>
      </c>
      <c r="BK117" s="129" t="str">
        <f t="shared" si="64"/>
        <v>both</v>
      </c>
      <c r="BL117" s="129" t="str">
        <f t="shared" si="65"/>
        <v>NA</v>
      </c>
      <c r="BM117" s="129" t="str">
        <f t="shared" si="66"/>
        <v>NA</v>
      </c>
      <c r="BN117" s="129" t="str">
        <f t="shared" si="67"/>
        <v>NA</v>
      </c>
      <c r="BO117" s="129" t="str">
        <f t="shared" si="68"/>
        <v>NA</v>
      </c>
      <c r="BP117" s="129">
        <f>BD117*PI()*((AX117/2)^2)+BE117*PI()*((AY117/2)^2)+BF117*PI()*((AZ117/2)^2)+BG117*PI()*((BA117/2)^2)+BH117*PI()*((BB117/2)^2)+BI117*PI()*((BC117/2)^2)</f>
        <v>809.93289006783107</v>
      </c>
      <c r="BQ117" s="129" t="str">
        <f>IF(AW117=TRUE,"ok","")</f>
        <v>ok</v>
      </c>
      <c r="BS117" s="276">
        <v>0</v>
      </c>
      <c r="BT117" s="265">
        <v>0</v>
      </c>
      <c r="BU117" s="265">
        <v>0</v>
      </c>
      <c r="BV117" s="265">
        <v>0</v>
      </c>
      <c r="BW117" s="265"/>
      <c r="BX117" s="265"/>
      <c r="BZ117" s="263">
        <v>42882</v>
      </c>
      <c r="CA117" s="263" t="s">
        <v>47</v>
      </c>
      <c r="CB117" s="258" t="str">
        <f t="shared" si="69"/>
        <v/>
      </c>
      <c r="CC117" s="258" t="str">
        <f t="shared" si="70"/>
        <v/>
      </c>
      <c r="CD117" s="258">
        <f t="shared" si="71"/>
        <v>7</v>
      </c>
      <c r="CE117" s="258" t="str">
        <f t="shared" si="72"/>
        <v/>
      </c>
      <c r="CF117" s="258" t="str">
        <f t="shared" si="73"/>
        <v/>
      </c>
      <c r="CG117" s="258" t="str">
        <f t="shared" si="74"/>
        <v/>
      </c>
      <c r="CH117" s="258">
        <f t="shared" si="75"/>
        <v>4</v>
      </c>
      <c r="CI117" s="258">
        <v>4</v>
      </c>
      <c r="CJ117" s="263" t="s">
        <v>47</v>
      </c>
      <c r="CK117" s="258">
        <v>0</v>
      </c>
      <c r="CL117" s="258"/>
      <c r="CN117" s="262" t="s">
        <v>239</v>
      </c>
      <c r="CO117" s="275" t="s">
        <v>182</v>
      </c>
    </row>
    <row r="118" spans="1:93" ht="15" hidden="1" x14ac:dyDescent="0.25">
      <c r="A118" s="260">
        <v>223</v>
      </c>
      <c r="B118" s="312" t="s">
        <v>204</v>
      </c>
      <c r="C118" s="311">
        <v>0</v>
      </c>
      <c r="D118" s="87">
        <f t="shared" si="60"/>
        <v>0</v>
      </c>
      <c r="E118" s="267" t="s">
        <v>204</v>
      </c>
      <c r="Q118" s="301" t="s">
        <v>204</v>
      </c>
      <c r="W118" s="267" t="s">
        <v>90</v>
      </c>
      <c r="AC118" s="267"/>
      <c r="AU118" s="117">
        <v>1</v>
      </c>
      <c r="AV118" s="129">
        <f t="shared" si="61"/>
        <v>0</v>
      </c>
      <c r="AW118" s="129" t="b">
        <f t="shared" si="62"/>
        <v>0</v>
      </c>
      <c r="AX118" s="279">
        <v>0.92</v>
      </c>
      <c r="BD118" s="129">
        <v>150</v>
      </c>
      <c r="BE118" s="129"/>
      <c r="BF118" s="129"/>
      <c r="BG118" s="129"/>
      <c r="BH118" s="266"/>
      <c r="BI118" s="129"/>
      <c r="BJ118" s="129" t="str">
        <f t="shared" si="63"/>
        <v>both</v>
      </c>
      <c r="BK118" s="129" t="str">
        <f t="shared" si="64"/>
        <v>NA</v>
      </c>
      <c r="BL118" s="129" t="str">
        <f t="shared" si="65"/>
        <v>NA</v>
      </c>
      <c r="BM118" s="129" t="str">
        <f t="shared" si="66"/>
        <v>NA</v>
      </c>
      <c r="BN118" s="129" t="str">
        <f t="shared" si="67"/>
        <v>NA</v>
      </c>
      <c r="BO118" s="129" t="str">
        <f t="shared" si="68"/>
        <v>NA</v>
      </c>
      <c r="BP118" s="129">
        <f>BD118*PI()*((AX118/2)^2)+BE118*PI()*((AY118/2)^2)+BF118*PI()*((AZ118/2)^2)+BG118*PI()*((BA118/2)^2)+BH118*PI()*((BB118/2)^2)+BI118*PI()*((BC118/2)^2)</f>
        <v>99.714150824940035</v>
      </c>
      <c r="BQ118" s="129" t="s">
        <v>47</v>
      </c>
      <c r="BS118" s="276">
        <v>0</v>
      </c>
      <c r="BT118" s="265">
        <v>0</v>
      </c>
      <c r="BU118" s="265">
        <v>0</v>
      </c>
      <c r="BV118" s="265">
        <v>0</v>
      </c>
      <c r="BW118" s="265"/>
      <c r="BX118" s="265"/>
      <c r="BZ118" s="129" t="s">
        <v>58</v>
      </c>
      <c r="CA118" s="129" t="s">
        <v>58</v>
      </c>
      <c r="CB118" s="258" t="str">
        <f t="shared" si="69"/>
        <v/>
      </c>
      <c r="CC118" s="258" t="str">
        <f t="shared" si="70"/>
        <v/>
      </c>
      <c r="CD118" s="258" t="str">
        <f t="shared" si="71"/>
        <v/>
      </c>
      <c r="CE118" s="258" t="str">
        <f t="shared" si="72"/>
        <v/>
      </c>
      <c r="CF118" s="258" t="str">
        <f t="shared" si="73"/>
        <v/>
      </c>
      <c r="CG118" s="258" t="str">
        <f t="shared" si="74"/>
        <v/>
      </c>
      <c r="CH118" s="258" t="str">
        <f t="shared" si="75"/>
        <v/>
      </c>
      <c r="CI118" s="258" t="s">
        <v>58</v>
      </c>
      <c r="CJ118" s="129" t="s">
        <v>58</v>
      </c>
      <c r="CK118" s="258" t="s">
        <v>58</v>
      </c>
      <c r="CL118" s="258"/>
    </row>
    <row r="119" spans="1:93" ht="15" hidden="1" x14ac:dyDescent="0.25">
      <c r="A119" s="260">
        <v>224</v>
      </c>
      <c r="B119" s="261" t="s">
        <v>90</v>
      </c>
      <c r="C119" s="129">
        <v>0</v>
      </c>
      <c r="D119" s="87">
        <f t="shared" si="60"/>
        <v>0</v>
      </c>
      <c r="E119" s="90" t="s">
        <v>90</v>
      </c>
      <c r="F119" s="90"/>
      <c r="G119" s="90"/>
      <c r="H119" s="90"/>
      <c r="I119" s="98"/>
      <c r="L119" s="90"/>
      <c r="M119" s="90" t="s">
        <v>90</v>
      </c>
      <c r="N119" s="90"/>
      <c r="O119" s="98"/>
      <c r="Q119" s="90" t="s">
        <v>90</v>
      </c>
      <c r="R119" s="90"/>
      <c r="S119" s="90"/>
      <c r="T119" s="90"/>
      <c r="U119" s="98"/>
      <c r="W119" s="90" t="s">
        <v>90</v>
      </c>
      <c r="X119" s="90"/>
      <c r="Y119" s="90"/>
      <c r="Z119" s="90"/>
      <c r="AA119" s="98"/>
      <c r="AD119" s="90"/>
      <c r="AE119" s="90"/>
      <c r="AF119" s="90"/>
      <c r="AG119" s="98"/>
      <c r="AJ119" s="90"/>
      <c r="AK119" s="90"/>
      <c r="AL119" s="90"/>
      <c r="AM119" s="90"/>
      <c r="AP119" s="90"/>
      <c r="AQ119" s="90"/>
      <c r="AR119" s="90"/>
      <c r="AS119" s="90"/>
      <c r="AV119" s="129">
        <f t="shared" si="61"/>
        <v>0</v>
      </c>
      <c r="AW119" s="129" t="b">
        <f t="shared" si="62"/>
        <v>1</v>
      </c>
      <c r="BD119" s="129"/>
      <c r="BE119" s="129"/>
      <c r="BF119" s="129"/>
      <c r="BG119" s="129"/>
      <c r="BH119" s="266"/>
      <c r="BI119" s="129"/>
      <c r="BJ119" s="129" t="str">
        <f t="shared" si="63"/>
        <v>NA</v>
      </c>
      <c r="BK119" s="129" t="str">
        <f t="shared" si="64"/>
        <v>NA</v>
      </c>
      <c r="BL119" s="129" t="str">
        <f t="shared" si="65"/>
        <v>NA</v>
      </c>
      <c r="BM119" s="129" t="str">
        <f t="shared" si="66"/>
        <v>NA</v>
      </c>
      <c r="BN119" s="129" t="str">
        <f t="shared" si="67"/>
        <v>NA</v>
      </c>
      <c r="BO119" s="129" t="str">
        <f t="shared" si="68"/>
        <v>NA</v>
      </c>
      <c r="BP119" s="129" t="s">
        <v>58</v>
      </c>
      <c r="BQ119" s="129" t="s">
        <v>58</v>
      </c>
      <c r="BT119" s="265">
        <v>0</v>
      </c>
      <c r="BU119" s="265">
        <v>0</v>
      </c>
      <c r="BV119" s="265">
        <v>0</v>
      </c>
      <c r="BZ119" s="129" t="s">
        <v>58</v>
      </c>
      <c r="CA119" s="129" t="s">
        <v>58</v>
      </c>
      <c r="CB119" s="258" t="str">
        <f t="shared" si="69"/>
        <v/>
      </c>
      <c r="CC119" s="258" t="str">
        <f t="shared" si="70"/>
        <v/>
      </c>
      <c r="CD119" s="258" t="str">
        <f t="shared" si="71"/>
        <v/>
      </c>
      <c r="CE119" s="258" t="str">
        <f t="shared" si="72"/>
        <v/>
      </c>
      <c r="CF119" s="258" t="str">
        <f t="shared" si="73"/>
        <v/>
      </c>
      <c r="CG119" s="258" t="str">
        <f t="shared" si="74"/>
        <v/>
      </c>
      <c r="CH119" s="258" t="str">
        <f t="shared" si="75"/>
        <v/>
      </c>
      <c r="CI119" s="258" t="s">
        <v>58</v>
      </c>
      <c r="CJ119" s="129" t="s">
        <v>58</v>
      </c>
      <c r="CK119" s="258" t="s">
        <v>58</v>
      </c>
      <c r="CL119" s="258"/>
      <c r="CO119" s="274" t="s">
        <v>90</v>
      </c>
    </row>
    <row r="120" spans="1:93" ht="15" hidden="1" x14ac:dyDescent="0.25">
      <c r="A120" s="260">
        <v>224</v>
      </c>
      <c r="B120" s="261" t="s">
        <v>185</v>
      </c>
      <c r="C120" s="129">
        <v>0</v>
      </c>
      <c r="D120" s="87">
        <f t="shared" si="60"/>
        <v>0</v>
      </c>
      <c r="E120" s="276" t="s">
        <v>185</v>
      </c>
      <c r="M120" t="s">
        <v>90</v>
      </c>
      <c r="AV120" s="129">
        <f t="shared" si="61"/>
        <v>0</v>
      </c>
      <c r="AW120" s="129" t="b">
        <f t="shared" si="62"/>
        <v>1</v>
      </c>
      <c r="BD120" s="129"/>
      <c r="BE120" s="129"/>
      <c r="BF120" s="129"/>
      <c r="BG120" s="129"/>
      <c r="BH120" s="266"/>
      <c r="BI120" s="129"/>
      <c r="BJ120" s="129" t="str">
        <f t="shared" si="63"/>
        <v>NA</v>
      </c>
      <c r="BK120" s="129" t="str">
        <f t="shared" si="64"/>
        <v>NA</v>
      </c>
      <c r="BL120" s="129" t="str">
        <f t="shared" si="65"/>
        <v>NA</v>
      </c>
      <c r="BM120" s="129" t="str">
        <f t="shared" si="66"/>
        <v>NA</v>
      </c>
      <c r="BN120" s="129" t="str">
        <f t="shared" si="67"/>
        <v>NA</v>
      </c>
      <c r="BO120" s="129" t="str">
        <f t="shared" si="68"/>
        <v>NA</v>
      </c>
      <c r="BP120" s="129" t="s">
        <v>58</v>
      </c>
      <c r="BQ120" s="129" t="s">
        <v>58</v>
      </c>
      <c r="BT120" s="265">
        <v>0</v>
      </c>
      <c r="BU120" s="265">
        <v>0</v>
      </c>
      <c r="BV120" s="265">
        <v>0</v>
      </c>
      <c r="BZ120" s="129" t="s">
        <v>58</v>
      </c>
      <c r="CA120" s="129" t="s">
        <v>58</v>
      </c>
      <c r="CB120" s="258" t="str">
        <f t="shared" si="69"/>
        <v/>
      </c>
      <c r="CC120" s="258" t="str">
        <f t="shared" si="70"/>
        <v/>
      </c>
      <c r="CD120" s="258" t="str">
        <f t="shared" si="71"/>
        <v/>
      </c>
      <c r="CE120" s="258" t="str">
        <f t="shared" si="72"/>
        <v/>
      </c>
      <c r="CF120" s="258" t="str">
        <f t="shared" si="73"/>
        <v/>
      </c>
      <c r="CG120" s="258" t="str">
        <f t="shared" si="74"/>
        <v/>
      </c>
      <c r="CH120" s="258" t="str">
        <f t="shared" si="75"/>
        <v/>
      </c>
      <c r="CI120" s="258" t="s">
        <v>58</v>
      </c>
      <c r="CJ120" s="129" t="s">
        <v>58</v>
      </c>
      <c r="CK120" s="258" t="s">
        <v>58</v>
      </c>
      <c r="CL120" s="258"/>
      <c r="CN120" s="256" t="s">
        <v>222</v>
      </c>
    </row>
    <row r="121" spans="1:93" ht="15" hidden="1" x14ac:dyDescent="0.25">
      <c r="A121" s="260">
        <v>225</v>
      </c>
      <c r="B121" s="295" t="s">
        <v>181</v>
      </c>
      <c r="C121" s="265">
        <v>1</v>
      </c>
      <c r="D121" s="87">
        <f t="shared" si="60"/>
        <v>1</v>
      </c>
      <c r="E121" s="271" t="s">
        <v>90</v>
      </c>
      <c r="F121">
        <v>1</v>
      </c>
      <c r="K121" s="267" t="s">
        <v>181</v>
      </c>
      <c r="L121">
        <v>1</v>
      </c>
      <c r="M121" s="268">
        <v>42878</v>
      </c>
      <c r="N121" s="276">
        <v>4</v>
      </c>
      <c r="O121" s="249">
        <v>0</v>
      </c>
      <c r="S121" s="268">
        <v>42877</v>
      </c>
      <c r="T121" s="276">
        <v>3</v>
      </c>
      <c r="U121" s="249">
        <v>0</v>
      </c>
      <c r="Y121" s="268">
        <v>42878</v>
      </c>
      <c r="Z121" s="276">
        <v>2</v>
      </c>
      <c r="AA121" s="249">
        <v>0</v>
      </c>
      <c r="AE121" s="268">
        <v>42880</v>
      </c>
      <c r="AF121">
        <v>1</v>
      </c>
      <c r="AG121" s="249">
        <v>0</v>
      </c>
      <c r="AK121" s="268">
        <v>42870</v>
      </c>
      <c r="AL121">
        <v>4</v>
      </c>
      <c r="AQ121" s="268">
        <v>42880</v>
      </c>
      <c r="AR121">
        <v>4</v>
      </c>
      <c r="AS121">
        <v>3</v>
      </c>
      <c r="AT121" s="260">
        <v>0</v>
      </c>
      <c r="AU121" s="117">
        <v>1</v>
      </c>
      <c r="AV121" s="129">
        <f t="shared" si="61"/>
        <v>1</v>
      </c>
      <c r="AW121" s="129" t="b">
        <f t="shared" si="62"/>
        <v>1</v>
      </c>
      <c r="AX121" s="271">
        <v>1.78</v>
      </c>
      <c r="BD121" s="129">
        <v>250</v>
      </c>
      <c r="BE121" s="129"/>
      <c r="BF121" s="129"/>
      <c r="BG121" s="129"/>
      <c r="BH121" s="266"/>
      <c r="BI121" s="129"/>
      <c r="BJ121" s="129" t="str">
        <f t="shared" si="63"/>
        <v>both</v>
      </c>
      <c r="BK121" s="129" t="str">
        <f t="shared" si="64"/>
        <v>NA</v>
      </c>
      <c r="BL121" s="129" t="str">
        <f t="shared" si="65"/>
        <v>NA</v>
      </c>
      <c r="BM121" s="129" t="str">
        <f t="shared" si="66"/>
        <v>NA</v>
      </c>
      <c r="BN121" s="129" t="str">
        <f t="shared" si="67"/>
        <v>NA</v>
      </c>
      <c r="BO121" s="129" t="str">
        <f t="shared" si="68"/>
        <v>NA</v>
      </c>
      <c r="BP121" s="129">
        <f>BD121*PI()*((AX121/2)^2)+BE121*PI()*((AY121/2)^2)+BF121*PI()*((AZ121/2)^2)+BG121*PI()*((BA121/2)^2)+BH121*PI()*((BB121/2)^2)+BI121*PI()*((BC121/2)^2)</f>
        <v>622.11388522711877</v>
      </c>
      <c r="BQ121" s="129" t="str">
        <f>IF(AW121=TRUE,"ok","")</f>
        <v>ok</v>
      </c>
      <c r="BS121" s="276">
        <v>0</v>
      </c>
      <c r="BT121" s="265">
        <v>0</v>
      </c>
      <c r="BU121" s="265">
        <v>0</v>
      </c>
      <c r="BV121" s="265">
        <v>0</v>
      </c>
      <c r="BW121" s="265"/>
      <c r="BX121" s="265"/>
      <c r="BY121" s="264">
        <v>42880</v>
      </c>
      <c r="BZ121" s="263">
        <v>42880</v>
      </c>
      <c r="CA121" s="263" t="s">
        <v>47</v>
      </c>
      <c r="CB121" s="258" t="str">
        <f t="shared" si="69"/>
        <v/>
      </c>
      <c r="CC121" s="258">
        <f t="shared" si="70"/>
        <v>4</v>
      </c>
      <c r="CD121" s="258">
        <f t="shared" si="71"/>
        <v>3</v>
      </c>
      <c r="CE121" s="258">
        <f t="shared" si="72"/>
        <v>2</v>
      </c>
      <c r="CF121" s="258">
        <f t="shared" si="73"/>
        <v>1</v>
      </c>
      <c r="CG121" s="258">
        <f t="shared" si="74"/>
        <v>4</v>
      </c>
      <c r="CH121" s="258">
        <f t="shared" si="75"/>
        <v>4</v>
      </c>
      <c r="CI121" s="258">
        <v>4</v>
      </c>
      <c r="CJ121" s="263" t="s">
        <v>47</v>
      </c>
      <c r="CK121" s="258">
        <v>0</v>
      </c>
      <c r="CL121" s="258"/>
    </row>
    <row r="122" spans="1:93" ht="15" hidden="1" x14ac:dyDescent="0.25">
      <c r="A122" s="260">
        <v>226</v>
      </c>
      <c r="B122" s="293" t="s">
        <v>199</v>
      </c>
      <c r="C122" s="265">
        <v>1</v>
      </c>
      <c r="D122" s="87">
        <f t="shared" si="60"/>
        <v>1</v>
      </c>
      <c r="E122" s="271" t="s">
        <v>238</v>
      </c>
      <c r="K122" s="279" t="s">
        <v>90</v>
      </c>
      <c r="Q122" s="271" t="s">
        <v>190</v>
      </c>
      <c r="R122">
        <v>1</v>
      </c>
      <c r="S122" s="268">
        <v>42877</v>
      </c>
      <c r="T122">
        <v>7</v>
      </c>
      <c r="U122" s="249">
        <v>0</v>
      </c>
      <c r="W122" s="271" t="s">
        <v>237</v>
      </c>
      <c r="X122" s="276">
        <v>2</v>
      </c>
      <c r="Y122" s="268">
        <v>42879</v>
      </c>
      <c r="Z122" s="276">
        <v>7</v>
      </c>
      <c r="AA122" s="249">
        <v>0</v>
      </c>
      <c r="AC122" s="267" t="s">
        <v>199</v>
      </c>
      <c r="AD122">
        <v>2</v>
      </c>
      <c r="AO122" s="267" t="s">
        <v>181</v>
      </c>
      <c r="AQ122" s="268">
        <v>42880</v>
      </c>
      <c r="AR122">
        <v>1</v>
      </c>
      <c r="AS122">
        <v>1</v>
      </c>
      <c r="AU122" s="117">
        <v>2</v>
      </c>
      <c r="AV122" s="129">
        <f t="shared" si="61"/>
        <v>2</v>
      </c>
      <c r="AW122" s="129" t="b">
        <f t="shared" si="62"/>
        <v>1</v>
      </c>
      <c r="AX122" s="279">
        <v>2.21</v>
      </c>
      <c r="AY122" s="267">
        <v>1.91</v>
      </c>
      <c r="BD122" s="265">
        <v>270</v>
      </c>
      <c r="BE122" s="129">
        <v>110</v>
      </c>
      <c r="BF122" s="129"/>
      <c r="BG122" s="129"/>
      <c r="BH122" s="266"/>
      <c r="BI122" s="129"/>
      <c r="BJ122" s="129" t="str">
        <f t="shared" si="63"/>
        <v>both</v>
      </c>
      <c r="BK122" s="129" t="str">
        <f t="shared" si="64"/>
        <v>both</v>
      </c>
      <c r="BL122" s="129" t="str">
        <f t="shared" si="65"/>
        <v>NA</v>
      </c>
      <c r="BM122" s="129" t="str">
        <f t="shared" si="66"/>
        <v>NA</v>
      </c>
      <c r="BN122" s="129" t="str">
        <f t="shared" si="67"/>
        <v>NA</v>
      </c>
      <c r="BO122" s="129" t="str">
        <f t="shared" si="68"/>
        <v>NA</v>
      </c>
      <c r="BP122" s="129">
        <f>BD122*PI()*((AX122/2)^2)+BE122*PI()*((AY122/2)^2)+BF122*PI()*((AZ122/2)^2)+BG122*PI()*((BA122/2)^2)+BH122*PI()*((BB122/2)^2)+BI122*PI()*((BC122/2)^2)</f>
        <v>1350.8832702472841</v>
      </c>
      <c r="BQ122" s="129" t="str">
        <f>IF(AW122=TRUE,"ok","")</f>
        <v>ok</v>
      </c>
      <c r="BS122" s="276">
        <v>0</v>
      </c>
      <c r="BT122" s="265">
        <v>0</v>
      </c>
      <c r="BU122" s="265">
        <v>0</v>
      </c>
      <c r="BV122" s="265">
        <v>0</v>
      </c>
      <c r="BW122" s="265"/>
      <c r="BX122" s="265"/>
      <c r="BZ122" s="263">
        <v>42880</v>
      </c>
      <c r="CA122" s="263" t="s">
        <v>47</v>
      </c>
      <c r="CB122" s="258" t="str">
        <f t="shared" si="69"/>
        <v/>
      </c>
      <c r="CC122" s="258" t="str">
        <f t="shared" si="70"/>
        <v/>
      </c>
      <c r="CD122" s="258">
        <f t="shared" si="71"/>
        <v>7</v>
      </c>
      <c r="CE122" s="258">
        <f t="shared" si="72"/>
        <v>7</v>
      </c>
      <c r="CF122" s="258" t="str">
        <f t="shared" si="73"/>
        <v/>
      </c>
      <c r="CG122" s="258" t="str">
        <f t="shared" si="74"/>
        <v/>
      </c>
      <c r="CH122" s="258">
        <f t="shared" si="75"/>
        <v>1</v>
      </c>
      <c r="CI122" s="258">
        <v>1</v>
      </c>
      <c r="CJ122" s="263" t="s">
        <v>47</v>
      </c>
      <c r="CK122" s="258">
        <v>0</v>
      </c>
      <c r="CL122" s="258"/>
      <c r="CN122" s="256" t="s">
        <v>236</v>
      </c>
    </row>
    <row r="123" spans="1:93" s="161" customFormat="1" ht="15" hidden="1" x14ac:dyDescent="0.25">
      <c r="A123" s="289">
        <v>227</v>
      </c>
      <c r="B123" s="304" t="s">
        <v>90</v>
      </c>
      <c r="C123" s="81">
        <v>0</v>
      </c>
      <c r="D123" s="87">
        <f t="shared" si="60"/>
        <v>0</v>
      </c>
      <c r="E123" s="303" t="s">
        <v>90</v>
      </c>
      <c r="I123" s="173"/>
      <c r="J123" s="289"/>
      <c r="O123" s="173"/>
      <c r="P123" s="289"/>
      <c r="Q123" s="291" t="s">
        <v>185</v>
      </c>
      <c r="U123" s="173"/>
      <c r="V123" s="289"/>
      <c r="W123" s="315" t="s">
        <v>204</v>
      </c>
      <c r="AA123" s="205"/>
      <c r="AC123" s="243"/>
      <c r="AG123" s="173"/>
      <c r="AH123" s="289"/>
      <c r="AN123" s="289"/>
      <c r="AT123" s="289"/>
      <c r="AU123" s="243"/>
      <c r="AV123" s="129">
        <f t="shared" si="61"/>
        <v>0</v>
      </c>
      <c r="AW123" s="129" t="b">
        <f t="shared" si="62"/>
        <v>1</v>
      </c>
      <c r="BB123" s="90"/>
      <c r="BC123" s="260"/>
      <c r="BD123" s="81"/>
      <c r="BE123" s="81"/>
      <c r="BF123" s="81"/>
      <c r="BG123" s="129"/>
      <c r="BH123" s="287"/>
      <c r="BI123" s="129"/>
      <c r="BJ123" s="129" t="str">
        <f t="shared" si="63"/>
        <v>NA</v>
      </c>
      <c r="BK123" s="129" t="str">
        <f t="shared" si="64"/>
        <v>NA</v>
      </c>
      <c r="BL123" s="129" t="str">
        <f t="shared" si="65"/>
        <v>NA</v>
      </c>
      <c r="BM123" s="129" t="str">
        <f t="shared" si="66"/>
        <v>NA</v>
      </c>
      <c r="BN123" s="129" t="str">
        <f t="shared" si="67"/>
        <v>NA</v>
      </c>
      <c r="BO123" s="129" t="str">
        <f t="shared" si="68"/>
        <v>NA</v>
      </c>
      <c r="BP123" s="81" t="s">
        <v>58</v>
      </c>
      <c r="BQ123" s="129" t="s">
        <v>58</v>
      </c>
      <c r="BR123" s="129"/>
      <c r="BT123" s="81">
        <v>0</v>
      </c>
      <c r="BU123" s="81">
        <v>0</v>
      </c>
      <c r="BV123" s="81">
        <v>0</v>
      </c>
      <c r="BW123" s="81"/>
      <c r="BX123" s="81"/>
      <c r="BY123" s="284"/>
      <c r="BZ123" s="129" t="s">
        <v>58</v>
      </c>
      <c r="CA123" s="129" t="s">
        <v>58</v>
      </c>
      <c r="CB123" s="258" t="str">
        <f t="shared" si="69"/>
        <v/>
      </c>
      <c r="CC123" s="258" t="str">
        <f t="shared" si="70"/>
        <v/>
      </c>
      <c r="CD123" s="258" t="str">
        <f t="shared" si="71"/>
        <v/>
      </c>
      <c r="CE123" s="258" t="str">
        <f t="shared" si="72"/>
        <v/>
      </c>
      <c r="CF123" s="258" t="str">
        <f t="shared" si="73"/>
        <v/>
      </c>
      <c r="CG123" s="258" t="str">
        <f t="shared" si="74"/>
        <v/>
      </c>
      <c r="CH123" s="258" t="str">
        <f t="shared" si="75"/>
        <v/>
      </c>
      <c r="CI123" s="258" t="s">
        <v>58</v>
      </c>
      <c r="CJ123" s="129" t="s">
        <v>58</v>
      </c>
      <c r="CK123" s="258" t="s">
        <v>58</v>
      </c>
      <c r="CL123" s="258"/>
      <c r="CM123" s="314"/>
      <c r="CN123" s="282" t="s">
        <v>235</v>
      </c>
      <c r="CO123" s="281" t="s">
        <v>90</v>
      </c>
    </row>
    <row r="124" spans="1:93" ht="15" hidden="1" x14ac:dyDescent="0.25">
      <c r="A124" s="260">
        <v>228</v>
      </c>
      <c r="B124" s="293" t="s">
        <v>181</v>
      </c>
      <c r="C124" s="265">
        <v>1</v>
      </c>
      <c r="D124" s="87">
        <f t="shared" si="60"/>
        <v>1</v>
      </c>
      <c r="E124" s="271" t="s">
        <v>190</v>
      </c>
      <c r="F124">
        <v>1</v>
      </c>
      <c r="G124" s="268">
        <v>42870</v>
      </c>
      <c r="H124">
        <v>8</v>
      </c>
      <c r="I124" s="249">
        <v>0</v>
      </c>
      <c r="M124" s="268">
        <v>42873</v>
      </c>
      <c r="N124">
        <v>10</v>
      </c>
      <c r="O124" s="249">
        <v>0</v>
      </c>
      <c r="S124" s="268">
        <v>42875</v>
      </c>
      <c r="T124">
        <v>12</v>
      </c>
      <c r="U124" s="249">
        <v>0</v>
      </c>
      <c r="W124" s="271"/>
      <c r="Y124" s="268">
        <v>42876</v>
      </c>
      <c r="Z124" s="276">
        <v>9</v>
      </c>
      <c r="AA124" s="249">
        <v>0</v>
      </c>
      <c r="AU124" s="117">
        <v>1</v>
      </c>
      <c r="AV124" s="129">
        <f t="shared" si="61"/>
        <v>1</v>
      </c>
      <c r="AW124" s="129" t="b">
        <f t="shared" si="62"/>
        <v>1</v>
      </c>
      <c r="AX124" s="267">
        <v>2.84</v>
      </c>
      <c r="BD124" s="105">
        <f>67.544*AX124+88.788</f>
        <v>280.61295999999999</v>
      </c>
      <c r="BE124" s="129"/>
      <c r="BF124" s="129"/>
      <c r="BG124" s="129"/>
      <c r="BH124" s="266"/>
      <c r="BI124" s="129"/>
      <c r="BJ124" s="129" t="str">
        <f t="shared" si="63"/>
        <v>both</v>
      </c>
      <c r="BK124" s="129" t="str">
        <f t="shared" si="64"/>
        <v>NA</v>
      </c>
      <c r="BL124" s="129" t="str">
        <f t="shared" si="65"/>
        <v>NA</v>
      </c>
      <c r="BM124" s="129" t="str">
        <f t="shared" si="66"/>
        <v>NA</v>
      </c>
      <c r="BN124" s="129" t="str">
        <f t="shared" si="67"/>
        <v>NA</v>
      </c>
      <c r="BO124" s="129" t="str">
        <f t="shared" si="68"/>
        <v>NA</v>
      </c>
      <c r="BP124" s="129">
        <f>BD124*PI()*((AX124/2)^2)+BE124*PI()*((AY124/2)^2)+BF124*PI()*((AZ124/2)^2)+BG124*PI()*((BA124/2)^2)+BH124*PI()*((BB124/2)^2)+BI124*PI()*((BC124/2)^2)</f>
        <v>1777.6010017398376</v>
      </c>
      <c r="BQ124" s="129" t="str">
        <f>IF(AW124=TRUE,"ok","")</f>
        <v>ok</v>
      </c>
      <c r="BT124" s="265">
        <v>0</v>
      </c>
      <c r="BU124" s="265">
        <v>0</v>
      </c>
      <c r="BV124" s="265">
        <v>0</v>
      </c>
      <c r="BY124" s="259">
        <v>21</v>
      </c>
      <c r="BZ124" s="263">
        <v>42876</v>
      </c>
      <c r="CA124" s="263" t="s">
        <v>47</v>
      </c>
      <c r="CB124" s="258">
        <f t="shared" si="69"/>
        <v>8</v>
      </c>
      <c r="CC124" s="258">
        <f t="shared" si="70"/>
        <v>10</v>
      </c>
      <c r="CD124" s="258">
        <f t="shared" si="71"/>
        <v>12</v>
      </c>
      <c r="CE124" s="258">
        <f t="shared" si="72"/>
        <v>9</v>
      </c>
      <c r="CF124" s="258" t="str">
        <f t="shared" si="73"/>
        <v/>
      </c>
      <c r="CG124" s="258" t="str">
        <f t="shared" si="74"/>
        <v/>
      </c>
      <c r="CH124" s="258" t="str">
        <f t="shared" si="75"/>
        <v/>
      </c>
      <c r="CI124" s="258">
        <v>9</v>
      </c>
      <c r="CJ124" s="263" t="s">
        <v>47</v>
      </c>
      <c r="CK124" s="258">
        <v>1</v>
      </c>
      <c r="CL124" s="258"/>
      <c r="CM124" s="278">
        <v>42875</v>
      </c>
      <c r="CN124" s="262" t="s">
        <v>234</v>
      </c>
      <c r="CO124" s="255" t="s">
        <v>182</v>
      </c>
    </row>
    <row r="125" spans="1:93" ht="15" hidden="1" x14ac:dyDescent="0.25">
      <c r="A125" s="260">
        <v>229</v>
      </c>
      <c r="B125" s="272" t="s">
        <v>181</v>
      </c>
      <c r="C125" s="129">
        <v>1</v>
      </c>
      <c r="D125" s="87">
        <f t="shared" si="60"/>
        <v>1</v>
      </c>
      <c r="E125" s="267" t="s">
        <v>190</v>
      </c>
      <c r="F125">
        <v>1</v>
      </c>
      <c r="G125" s="268">
        <v>42871</v>
      </c>
      <c r="H125">
        <v>5</v>
      </c>
      <c r="I125" s="249">
        <v>0</v>
      </c>
      <c r="M125" s="268">
        <v>42873</v>
      </c>
      <c r="N125">
        <v>6</v>
      </c>
      <c r="O125" s="249">
        <v>0</v>
      </c>
      <c r="S125" s="268">
        <v>42875</v>
      </c>
      <c r="T125">
        <v>6</v>
      </c>
      <c r="U125" s="249">
        <v>0</v>
      </c>
      <c r="Y125" s="268">
        <v>42873</v>
      </c>
      <c r="Z125">
        <v>10</v>
      </c>
      <c r="AA125" s="249">
        <v>0</v>
      </c>
      <c r="AU125" s="117">
        <v>1</v>
      </c>
      <c r="AV125" s="129">
        <f t="shared" si="61"/>
        <v>1</v>
      </c>
      <c r="AW125" s="129" t="b">
        <f t="shared" si="62"/>
        <v>1</v>
      </c>
      <c r="AX125" s="279">
        <v>1.89</v>
      </c>
      <c r="BD125" s="105">
        <f>67.544*AX125+88.788</f>
        <v>216.44615999999996</v>
      </c>
      <c r="BE125" s="129"/>
      <c r="BF125" s="129"/>
      <c r="BG125" s="129"/>
      <c r="BH125" s="266"/>
      <c r="BI125" s="129"/>
      <c r="BJ125" s="129" t="str">
        <f t="shared" si="63"/>
        <v>both</v>
      </c>
      <c r="BK125" s="129" t="str">
        <f t="shared" si="64"/>
        <v>NA</v>
      </c>
      <c r="BL125" s="129" t="str">
        <f t="shared" si="65"/>
        <v>NA</v>
      </c>
      <c r="BM125" s="129" t="str">
        <f t="shared" si="66"/>
        <v>NA</v>
      </c>
      <c r="BN125" s="129" t="str">
        <f t="shared" si="67"/>
        <v>NA</v>
      </c>
      <c r="BO125" s="129" t="str">
        <f t="shared" si="68"/>
        <v>NA</v>
      </c>
      <c r="BP125" s="129">
        <f>BD125*PI()*((AX125/2)^2)+BE125*PI()*((AY125/2)^2)+BF125*PI()*((AZ125/2)^2)+BG125*PI()*((BA125/2)^2)+BH125*PI()*((BB125/2)^2)+BI125*PI()*((BC125/2)^2)</f>
        <v>607.24419951692653</v>
      </c>
      <c r="BQ125" s="129" t="str">
        <f>IF(AW125=TRUE,"ok","")</f>
        <v>ok</v>
      </c>
      <c r="BS125" s="276">
        <v>0</v>
      </c>
      <c r="BT125" s="265">
        <v>0</v>
      </c>
      <c r="BU125" s="265">
        <v>0</v>
      </c>
      <c r="BV125" s="265">
        <v>0</v>
      </c>
      <c r="BW125" s="265"/>
      <c r="BX125" s="265"/>
      <c r="BY125" s="259">
        <v>18</v>
      </c>
      <c r="BZ125" s="263">
        <v>42873</v>
      </c>
      <c r="CA125" s="263" t="s">
        <v>47</v>
      </c>
      <c r="CB125" s="258">
        <f t="shared" si="69"/>
        <v>5</v>
      </c>
      <c r="CC125" s="258">
        <f t="shared" si="70"/>
        <v>6</v>
      </c>
      <c r="CD125" s="258">
        <f t="shared" si="71"/>
        <v>6</v>
      </c>
      <c r="CE125" s="258">
        <f t="shared" si="72"/>
        <v>10</v>
      </c>
      <c r="CF125" s="258" t="str">
        <f t="shared" si="73"/>
        <v/>
      </c>
      <c r="CG125" s="258" t="str">
        <f t="shared" si="74"/>
        <v/>
      </c>
      <c r="CH125" s="258" t="str">
        <f t="shared" si="75"/>
        <v/>
      </c>
      <c r="CI125" s="258">
        <v>10</v>
      </c>
      <c r="CJ125" s="263" t="s">
        <v>47</v>
      </c>
      <c r="CK125" s="258">
        <v>1</v>
      </c>
      <c r="CL125" s="258"/>
      <c r="CM125" s="278">
        <v>42875</v>
      </c>
      <c r="CN125" s="262" t="s">
        <v>198</v>
      </c>
      <c r="CO125" s="275" t="s">
        <v>182</v>
      </c>
    </row>
    <row r="126" spans="1:93" ht="15" hidden="1" x14ac:dyDescent="0.25">
      <c r="A126" s="260">
        <v>230</v>
      </c>
      <c r="B126" s="272" t="s">
        <v>90</v>
      </c>
      <c r="C126" s="129">
        <v>0</v>
      </c>
      <c r="D126" s="87">
        <f t="shared" si="60"/>
        <v>0</v>
      </c>
      <c r="E126" s="267" t="s">
        <v>90</v>
      </c>
      <c r="Q126" s="271" t="s">
        <v>185</v>
      </c>
      <c r="W126" s="271" t="s">
        <v>90</v>
      </c>
      <c r="AC126" s="271"/>
      <c r="AV126" s="129">
        <f t="shared" si="61"/>
        <v>0</v>
      </c>
      <c r="AW126" s="129" t="b">
        <f t="shared" si="62"/>
        <v>1</v>
      </c>
      <c r="BD126" s="129"/>
      <c r="BE126" s="129"/>
      <c r="BF126" s="129"/>
      <c r="BG126" s="129"/>
      <c r="BH126" s="266"/>
      <c r="BI126" s="129"/>
      <c r="BJ126" s="129" t="str">
        <f t="shared" si="63"/>
        <v>NA</v>
      </c>
      <c r="BK126" s="129" t="str">
        <f t="shared" si="64"/>
        <v>NA</v>
      </c>
      <c r="BL126" s="129" t="str">
        <f t="shared" si="65"/>
        <v>NA</v>
      </c>
      <c r="BM126" s="129" t="str">
        <f t="shared" si="66"/>
        <v>NA</v>
      </c>
      <c r="BN126" s="129" t="str">
        <f t="shared" si="67"/>
        <v>NA</v>
      </c>
      <c r="BO126" s="129" t="str">
        <f t="shared" si="68"/>
        <v>NA</v>
      </c>
      <c r="BP126" s="129" t="s">
        <v>58</v>
      </c>
      <c r="BQ126" s="129" t="s">
        <v>58</v>
      </c>
      <c r="BT126" s="265">
        <v>0</v>
      </c>
      <c r="BU126" s="265">
        <v>0</v>
      </c>
      <c r="BV126" s="265">
        <v>0</v>
      </c>
      <c r="BZ126" s="129" t="s">
        <v>58</v>
      </c>
      <c r="CA126" s="129" t="s">
        <v>58</v>
      </c>
      <c r="CB126" s="258" t="str">
        <f t="shared" si="69"/>
        <v/>
      </c>
      <c r="CC126" s="258" t="str">
        <f t="shared" si="70"/>
        <v/>
      </c>
      <c r="CD126" s="258" t="str">
        <f t="shared" si="71"/>
        <v/>
      </c>
      <c r="CE126" s="258" t="str">
        <f t="shared" si="72"/>
        <v/>
      </c>
      <c r="CF126" s="258" t="str">
        <f t="shared" si="73"/>
        <v/>
      </c>
      <c r="CG126" s="258" t="str">
        <f t="shared" si="74"/>
        <v/>
      </c>
      <c r="CH126" s="258" t="str">
        <f t="shared" si="75"/>
        <v/>
      </c>
      <c r="CI126" s="258" t="s">
        <v>58</v>
      </c>
      <c r="CJ126" s="129" t="s">
        <v>58</v>
      </c>
      <c r="CK126" s="258" t="s">
        <v>58</v>
      </c>
      <c r="CL126" s="258"/>
      <c r="CO126" s="275" t="s">
        <v>90</v>
      </c>
    </row>
    <row r="127" spans="1:93" ht="15" hidden="1" x14ac:dyDescent="0.25">
      <c r="A127" s="260">
        <v>231</v>
      </c>
      <c r="B127" s="272" t="s">
        <v>191</v>
      </c>
      <c r="C127" s="129">
        <v>0</v>
      </c>
      <c r="D127" s="87">
        <f t="shared" si="60"/>
        <v>0</v>
      </c>
      <c r="E127" s="267" t="s">
        <v>191</v>
      </c>
      <c r="F127">
        <v>1</v>
      </c>
      <c r="K127" s="267" t="s">
        <v>191</v>
      </c>
      <c r="Q127" s="267" t="s">
        <v>191</v>
      </c>
      <c r="W127" s="267" t="s">
        <v>191</v>
      </c>
      <c r="AC127" s="267" t="s">
        <v>191</v>
      </c>
      <c r="AU127" s="117">
        <v>1</v>
      </c>
      <c r="AV127" s="129">
        <f t="shared" si="61"/>
        <v>1</v>
      </c>
      <c r="AW127" s="129" t="b">
        <f t="shared" si="62"/>
        <v>1</v>
      </c>
      <c r="AX127" s="271">
        <v>1.37</v>
      </c>
      <c r="BD127" s="105">
        <f>67.544*AX127+88.788</f>
        <v>181.32328000000001</v>
      </c>
      <c r="BE127" s="129"/>
      <c r="BF127" s="129"/>
      <c r="BG127" s="129"/>
      <c r="BH127" s="266"/>
      <c r="BI127" s="129"/>
      <c r="BJ127" s="129" t="str">
        <f t="shared" si="63"/>
        <v>both</v>
      </c>
      <c r="BK127" s="129" t="str">
        <f t="shared" si="64"/>
        <v>NA</v>
      </c>
      <c r="BL127" s="129" t="str">
        <f t="shared" si="65"/>
        <v>NA</v>
      </c>
      <c r="BM127" s="129" t="str">
        <f t="shared" si="66"/>
        <v>NA</v>
      </c>
      <c r="BN127" s="129" t="str">
        <f t="shared" si="67"/>
        <v>NA</v>
      </c>
      <c r="BO127" s="129" t="str">
        <f t="shared" si="68"/>
        <v>NA</v>
      </c>
      <c r="BP127" s="129">
        <f t="shared" ref="BP127:BP140" si="77">BD127*PI()*((AX127/2)^2)+BE127*PI()*((AY127/2)^2)+BF127*PI()*((AZ127/2)^2)+BG127*PI()*((BA127/2)^2)+BH127*PI()*((BB127/2)^2)+BI127*PI()*((BC127/2)^2)</f>
        <v>267.29115164482954</v>
      </c>
      <c r="BQ127" s="129" t="str">
        <f>IF(AW127=TRUE,"ok","")</f>
        <v>ok</v>
      </c>
      <c r="BS127" s="276">
        <v>0</v>
      </c>
      <c r="BT127" s="265">
        <v>0</v>
      </c>
      <c r="BU127" s="265">
        <v>0</v>
      </c>
      <c r="BV127" s="265">
        <v>0</v>
      </c>
      <c r="BW127" s="265"/>
      <c r="BX127" s="265"/>
      <c r="BZ127" s="129" t="s">
        <v>58</v>
      </c>
      <c r="CA127" s="129" t="s">
        <v>58</v>
      </c>
      <c r="CB127" s="258" t="str">
        <f t="shared" si="69"/>
        <v/>
      </c>
      <c r="CC127" s="258" t="str">
        <f t="shared" si="70"/>
        <v/>
      </c>
      <c r="CD127" s="258" t="str">
        <f t="shared" si="71"/>
        <v/>
      </c>
      <c r="CE127" s="258" t="str">
        <f t="shared" si="72"/>
        <v/>
      </c>
      <c r="CF127" s="258" t="str">
        <f t="shared" si="73"/>
        <v/>
      </c>
      <c r="CG127" s="258" t="str">
        <f t="shared" si="74"/>
        <v/>
      </c>
      <c r="CH127" s="258" t="str">
        <f t="shared" si="75"/>
        <v/>
      </c>
      <c r="CI127" s="258" t="s">
        <v>58</v>
      </c>
      <c r="CJ127" s="129" t="s">
        <v>58</v>
      </c>
      <c r="CK127" s="258" t="s">
        <v>58</v>
      </c>
      <c r="CL127" s="258"/>
      <c r="CO127" s="275" t="s">
        <v>182</v>
      </c>
    </row>
    <row r="128" spans="1:93" ht="15" hidden="1" x14ac:dyDescent="0.25">
      <c r="A128" s="260">
        <v>232</v>
      </c>
      <c r="B128" s="272" t="s">
        <v>181</v>
      </c>
      <c r="C128" s="129">
        <v>1</v>
      </c>
      <c r="D128" s="87">
        <f t="shared" si="60"/>
        <v>1</v>
      </c>
      <c r="E128" s="271" t="s">
        <v>181</v>
      </c>
      <c r="F128">
        <v>1</v>
      </c>
      <c r="G128" s="268">
        <v>42869</v>
      </c>
      <c r="H128">
        <v>25</v>
      </c>
      <c r="I128" s="249">
        <v>0</v>
      </c>
      <c r="M128" s="268">
        <v>42867</v>
      </c>
      <c r="N128">
        <v>18</v>
      </c>
      <c r="O128" s="249">
        <v>0</v>
      </c>
      <c r="S128" s="268">
        <v>42868</v>
      </c>
      <c r="T128">
        <v>18</v>
      </c>
      <c r="U128" s="249">
        <v>0</v>
      </c>
      <c r="Y128" s="268">
        <v>42869</v>
      </c>
      <c r="Z128" s="276">
        <v>20</v>
      </c>
      <c r="AA128" s="188">
        <v>3</v>
      </c>
      <c r="AU128" s="117">
        <v>1</v>
      </c>
      <c r="AV128" s="129">
        <f t="shared" si="61"/>
        <v>1</v>
      </c>
      <c r="AW128" s="129" t="b">
        <f t="shared" si="62"/>
        <v>1</v>
      </c>
      <c r="AX128" s="279">
        <v>2.11</v>
      </c>
      <c r="BD128" s="105">
        <f>67.544*AX128+88.788</f>
        <v>231.30583999999999</v>
      </c>
      <c r="BE128" s="129"/>
      <c r="BF128" s="129"/>
      <c r="BG128" s="129"/>
      <c r="BH128" s="266"/>
      <c r="BI128" s="129"/>
      <c r="BJ128" s="129" t="str">
        <f t="shared" si="63"/>
        <v>both</v>
      </c>
      <c r="BK128" s="129" t="str">
        <f t="shared" si="64"/>
        <v>NA</v>
      </c>
      <c r="BL128" s="129" t="str">
        <f t="shared" si="65"/>
        <v>NA</v>
      </c>
      <c r="BM128" s="129" t="str">
        <f t="shared" si="66"/>
        <v>NA</v>
      </c>
      <c r="BN128" s="129" t="str">
        <f t="shared" si="67"/>
        <v>NA</v>
      </c>
      <c r="BO128" s="129" t="str">
        <f t="shared" si="68"/>
        <v>NA</v>
      </c>
      <c r="BP128" s="129">
        <f t="shared" si="77"/>
        <v>808.80046062204292</v>
      </c>
      <c r="BQ128" s="129" t="str">
        <f>IF(AW128=TRUE,"ok","")</f>
        <v>ok</v>
      </c>
      <c r="BS128" s="276">
        <v>0</v>
      </c>
      <c r="BT128" s="265">
        <v>0</v>
      </c>
      <c r="BU128" s="265">
        <v>0</v>
      </c>
      <c r="BV128" s="265">
        <v>0</v>
      </c>
      <c r="BW128" s="265"/>
      <c r="BX128" s="265"/>
      <c r="BY128" s="264">
        <v>42869</v>
      </c>
      <c r="BZ128" s="263">
        <v>42869</v>
      </c>
      <c r="CA128" s="263" t="s">
        <v>47</v>
      </c>
      <c r="CB128" s="258">
        <f t="shared" si="69"/>
        <v>25</v>
      </c>
      <c r="CC128" s="258">
        <f t="shared" si="70"/>
        <v>18</v>
      </c>
      <c r="CD128" s="258">
        <f t="shared" si="71"/>
        <v>18</v>
      </c>
      <c r="CE128" s="258">
        <f t="shared" si="72"/>
        <v>20</v>
      </c>
      <c r="CF128" s="258" t="str">
        <f t="shared" si="73"/>
        <v/>
      </c>
      <c r="CG128" s="258" t="str">
        <f t="shared" si="74"/>
        <v/>
      </c>
      <c r="CH128" s="258" t="str">
        <f t="shared" si="75"/>
        <v/>
      </c>
      <c r="CI128" s="258">
        <v>20</v>
      </c>
      <c r="CJ128" s="263" t="s">
        <v>47</v>
      </c>
      <c r="CK128" s="258">
        <v>1</v>
      </c>
      <c r="CL128" s="258"/>
      <c r="CM128" s="278">
        <v>42875</v>
      </c>
      <c r="CO128" s="274" t="s">
        <v>182</v>
      </c>
    </row>
    <row r="129" spans="1:93" ht="15" hidden="1" x14ac:dyDescent="0.25">
      <c r="A129" s="260">
        <v>233</v>
      </c>
      <c r="B129" s="295" t="s">
        <v>181</v>
      </c>
      <c r="C129" s="265">
        <v>1</v>
      </c>
      <c r="D129" s="87">
        <f t="shared" si="60"/>
        <v>1</v>
      </c>
      <c r="E129" s="271" t="s">
        <v>181</v>
      </c>
      <c r="F129">
        <v>2</v>
      </c>
      <c r="G129" s="268">
        <v>42870</v>
      </c>
      <c r="H129">
        <v>25</v>
      </c>
      <c r="I129" s="249">
        <v>0</v>
      </c>
      <c r="M129" s="268">
        <v>42868</v>
      </c>
      <c r="N129" s="271">
        <v>35</v>
      </c>
      <c r="O129" s="249">
        <v>0</v>
      </c>
      <c r="Q129"/>
      <c r="S129" s="268">
        <v>42872</v>
      </c>
      <c r="T129" s="271">
        <v>35</v>
      </c>
      <c r="U129" s="249">
        <v>0</v>
      </c>
      <c r="W129"/>
      <c r="Y129" s="268">
        <v>42872</v>
      </c>
      <c r="Z129" s="271">
        <v>23</v>
      </c>
      <c r="AA129" s="188">
        <v>0</v>
      </c>
      <c r="AG129" s="188"/>
      <c r="AU129" s="117">
        <v>2</v>
      </c>
      <c r="AV129" s="129">
        <f t="shared" si="61"/>
        <v>2</v>
      </c>
      <c r="AW129" s="129" t="b">
        <f t="shared" si="62"/>
        <v>1</v>
      </c>
      <c r="AX129" s="271">
        <v>2.95</v>
      </c>
      <c r="AY129" s="271">
        <v>2.4300000000000002</v>
      </c>
      <c r="BD129" s="105">
        <f>67.544*AX129+88.788</f>
        <v>288.0428</v>
      </c>
      <c r="BE129" s="105">
        <f>67.544*AY129+88.788</f>
        <v>252.91991999999999</v>
      </c>
      <c r="BF129" s="129"/>
      <c r="BG129" s="129"/>
      <c r="BH129" s="266"/>
      <c r="BI129" s="129"/>
      <c r="BJ129" s="129" t="str">
        <f t="shared" si="63"/>
        <v>both</v>
      </c>
      <c r="BK129" s="129" t="str">
        <f t="shared" si="64"/>
        <v>both</v>
      </c>
      <c r="BL129" s="129" t="str">
        <f t="shared" si="65"/>
        <v>NA</v>
      </c>
      <c r="BM129" s="129" t="str">
        <f t="shared" si="66"/>
        <v>NA</v>
      </c>
      <c r="BN129" s="129" t="str">
        <f t="shared" si="67"/>
        <v>NA</v>
      </c>
      <c r="BO129" s="129" t="str">
        <f t="shared" si="68"/>
        <v>NA</v>
      </c>
      <c r="BP129" s="129">
        <f t="shared" si="77"/>
        <v>3141.7177695655409</v>
      </c>
      <c r="BQ129" s="129" t="str">
        <f>IF(AW129=TRUE,"ok","")</f>
        <v>ok</v>
      </c>
      <c r="BS129" s="276">
        <v>0</v>
      </c>
      <c r="BT129" s="265">
        <v>0</v>
      </c>
      <c r="BU129" s="265">
        <v>0</v>
      </c>
      <c r="BV129" s="265">
        <v>0</v>
      </c>
      <c r="BW129" s="265"/>
      <c r="BX129" s="265"/>
      <c r="BY129" s="259">
        <v>17</v>
      </c>
      <c r="BZ129" s="263">
        <v>42872</v>
      </c>
      <c r="CA129" s="263" t="s">
        <v>47</v>
      </c>
      <c r="CB129" s="258">
        <f t="shared" si="69"/>
        <v>25</v>
      </c>
      <c r="CC129" s="258">
        <f t="shared" si="70"/>
        <v>35</v>
      </c>
      <c r="CD129" s="258">
        <f t="shared" si="71"/>
        <v>35</v>
      </c>
      <c r="CE129" s="258">
        <f t="shared" si="72"/>
        <v>23</v>
      </c>
      <c r="CF129" s="258" t="str">
        <f t="shared" si="73"/>
        <v/>
      </c>
      <c r="CG129" s="258" t="str">
        <f t="shared" si="74"/>
        <v/>
      </c>
      <c r="CH129" s="258" t="str">
        <f t="shared" si="75"/>
        <v/>
      </c>
      <c r="CI129" s="258">
        <v>23</v>
      </c>
      <c r="CJ129" s="263" t="s">
        <v>47</v>
      </c>
      <c r="CK129" s="258">
        <v>1</v>
      </c>
      <c r="CL129" s="258"/>
      <c r="CM129" s="278">
        <v>42875</v>
      </c>
      <c r="CO129" s="275" t="s">
        <v>182</v>
      </c>
    </row>
    <row r="130" spans="1:93" ht="15" hidden="1" x14ac:dyDescent="0.25">
      <c r="A130" s="260">
        <v>234</v>
      </c>
      <c r="B130" s="295" t="s">
        <v>181</v>
      </c>
      <c r="C130" s="265">
        <v>1</v>
      </c>
      <c r="D130" s="87">
        <f t="shared" si="60"/>
        <v>1</v>
      </c>
      <c r="E130" s="271" t="s">
        <v>199</v>
      </c>
      <c r="F130">
        <v>1</v>
      </c>
      <c r="K130" s="267" t="s">
        <v>199</v>
      </c>
      <c r="L130" s="270"/>
      <c r="O130" s="280"/>
      <c r="Q130" s="270" t="s">
        <v>195</v>
      </c>
      <c r="S130" s="268">
        <v>42874</v>
      </c>
      <c r="T130">
        <v>3</v>
      </c>
      <c r="U130" s="280">
        <v>0</v>
      </c>
      <c r="W130"/>
      <c r="Y130" s="268">
        <v>42878</v>
      </c>
      <c r="Z130">
        <v>2</v>
      </c>
      <c r="AA130" s="188">
        <v>0</v>
      </c>
      <c r="AE130" s="268">
        <v>42879</v>
      </c>
      <c r="AF130">
        <v>3</v>
      </c>
      <c r="AG130" s="188">
        <v>0</v>
      </c>
      <c r="AI130" s="267" t="s">
        <v>181</v>
      </c>
      <c r="AJ130" s="271">
        <v>2</v>
      </c>
      <c r="AK130" s="268">
        <v>42877</v>
      </c>
      <c r="AL130" s="271">
        <v>6</v>
      </c>
      <c r="AM130" s="271">
        <v>2</v>
      </c>
      <c r="AR130">
        <v>5</v>
      </c>
      <c r="AS130">
        <v>2</v>
      </c>
      <c r="AT130" s="260">
        <v>1</v>
      </c>
      <c r="AU130" s="117">
        <v>3</v>
      </c>
      <c r="AV130" s="129">
        <f t="shared" si="61"/>
        <v>2</v>
      </c>
      <c r="AW130" s="129" t="b">
        <f t="shared" si="62"/>
        <v>0</v>
      </c>
      <c r="AX130" s="271">
        <v>1.77</v>
      </c>
      <c r="AY130" s="267">
        <v>1.43</v>
      </c>
      <c r="AZ130" s="267">
        <v>1.45</v>
      </c>
      <c r="BD130" s="129">
        <v>200</v>
      </c>
      <c r="BE130" s="129">
        <v>160</v>
      </c>
      <c r="BF130" s="129">
        <v>180</v>
      </c>
      <c r="BG130" s="129"/>
      <c r="BH130" s="266"/>
      <c r="BI130" s="129"/>
      <c r="BJ130" s="129" t="str">
        <f t="shared" si="63"/>
        <v>both</v>
      </c>
      <c r="BK130" s="129" t="str">
        <f t="shared" si="64"/>
        <v>both</v>
      </c>
      <c r="BL130" s="129" t="str">
        <f t="shared" si="65"/>
        <v>both</v>
      </c>
      <c r="BM130" s="129" t="str">
        <f t="shared" si="66"/>
        <v>NA</v>
      </c>
      <c r="BN130" s="129" t="str">
        <f t="shared" si="67"/>
        <v>NA</v>
      </c>
      <c r="BO130" s="129" t="str">
        <f t="shared" si="68"/>
        <v>NA</v>
      </c>
      <c r="BP130" s="129">
        <f t="shared" si="77"/>
        <v>1046.3184288523682</v>
      </c>
      <c r="BQ130" s="129" t="s">
        <v>47</v>
      </c>
      <c r="BS130" s="276">
        <v>0</v>
      </c>
      <c r="BT130" s="265">
        <v>0</v>
      </c>
      <c r="BU130" s="265">
        <v>0</v>
      </c>
      <c r="BV130" s="265">
        <v>0</v>
      </c>
      <c r="BW130" s="265"/>
      <c r="BX130" s="265"/>
      <c r="BY130" s="259">
        <v>24</v>
      </c>
      <c r="BZ130" s="263">
        <v>42879</v>
      </c>
      <c r="CA130" s="263" t="s">
        <v>47</v>
      </c>
      <c r="CB130" s="258" t="str">
        <f t="shared" si="69"/>
        <v/>
      </c>
      <c r="CC130" s="258" t="str">
        <f t="shared" si="70"/>
        <v/>
      </c>
      <c r="CD130" s="258">
        <f t="shared" si="71"/>
        <v>3</v>
      </c>
      <c r="CE130" s="258">
        <f t="shared" si="72"/>
        <v>2</v>
      </c>
      <c r="CF130" s="258">
        <f t="shared" si="73"/>
        <v>3</v>
      </c>
      <c r="CG130" s="258">
        <f t="shared" si="74"/>
        <v>6</v>
      </c>
      <c r="CH130" s="258">
        <f t="shared" si="75"/>
        <v>5</v>
      </c>
      <c r="CI130" s="258">
        <v>5</v>
      </c>
      <c r="CJ130" s="263" t="s">
        <v>47</v>
      </c>
      <c r="CK130" s="258">
        <v>0</v>
      </c>
      <c r="CL130" s="258"/>
      <c r="CN130" s="262" t="s">
        <v>233</v>
      </c>
    </row>
    <row r="131" spans="1:93" ht="15" hidden="1" x14ac:dyDescent="0.25">
      <c r="A131" s="260">
        <v>235</v>
      </c>
      <c r="B131" s="261" t="s">
        <v>181</v>
      </c>
      <c r="C131" s="129">
        <v>1</v>
      </c>
      <c r="D131" s="87">
        <f t="shared" si="60"/>
        <v>1</v>
      </c>
      <c r="E131" s="276" t="s">
        <v>181</v>
      </c>
      <c r="F131">
        <v>2</v>
      </c>
      <c r="G131" s="268">
        <v>42872</v>
      </c>
      <c r="H131" s="249">
        <v>11</v>
      </c>
      <c r="I131" s="249">
        <v>0</v>
      </c>
      <c r="M131" s="268">
        <v>42872</v>
      </c>
      <c r="N131" s="249">
        <v>15</v>
      </c>
      <c r="O131" s="249">
        <v>0</v>
      </c>
      <c r="S131" s="268">
        <v>42877</v>
      </c>
      <c r="T131" s="249">
        <v>15</v>
      </c>
      <c r="U131" s="249">
        <v>0</v>
      </c>
      <c r="Y131" s="268">
        <v>42876</v>
      </c>
      <c r="AU131" s="117">
        <v>2</v>
      </c>
      <c r="AV131" s="129">
        <f t="shared" si="61"/>
        <v>2</v>
      </c>
      <c r="AW131" s="129" t="b">
        <f t="shared" si="62"/>
        <v>1</v>
      </c>
      <c r="AX131" s="271">
        <v>2.74</v>
      </c>
      <c r="AY131" s="271">
        <v>2.17</v>
      </c>
      <c r="BD131" s="105">
        <f>67.544*AX131+88.788</f>
        <v>273.85856000000001</v>
      </c>
      <c r="BE131" s="105">
        <f>67.544*AY131+88.788</f>
        <v>235.35847999999999</v>
      </c>
      <c r="BF131" s="129"/>
      <c r="BG131" s="129"/>
      <c r="BH131" s="266"/>
      <c r="BI131" s="129"/>
      <c r="BJ131" s="129" t="str">
        <f t="shared" si="63"/>
        <v>both</v>
      </c>
      <c r="BK131" s="129" t="str">
        <f t="shared" si="64"/>
        <v>both</v>
      </c>
      <c r="BL131" s="129" t="str">
        <f t="shared" si="65"/>
        <v>NA</v>
      </c>
      <c r="BM131" s="129" t="str">
        <f t="shared" si="66"/>
        <v>NA</v>
      </c>
      <c r="BN131" s="129" t="str">
        <f t="shared" si="67"/>
        <v>NA</v>
      </c>
      <c r="BO131" s="129" t="str">
        <f t="shared" si="68"/>
        <v>NA</v>
      </c>
      <c r="BP131" s="129">
        <f t="shared" si="77"/>
        <v>2485.2354646165059</v>
      </c>
      <c r="BQ131" s="129" t="str">
        <f t="shared" ref="BQ131:BQ138" si="78">IF(AW131=TRUE,"ok","")</f>
        <v>ok</v>
      </c>
      <c r="BS131" s="276">
        <v>0</v>
      </c>
      <c r="BT131" s="265">
        <v>0</v>
      </c>
      <c r="BU131" s="265">
        <v>0</v>
      </c>
      <c r="BV131" s="265">
        <v>0</v>
      </c>
      <c r="BW131" s="265"/>
      <c r="BX131" s="265"/>
      <c r="BY131" s="259">
        <v>21</v>
      </c>
      <c r="BZ131" s="263">
        <v>42876</v>
      </c>
      <c r="CA131" s="263" t="s">
        <v>47</v>
      </c>
      <c r="CB131" s="258">
        <f t="shared" si="69"/>
        <v>11</v>
      </c>
      <c r="CC131" s="258">
        <f t="shared" si="70"/>
        <v>15</v>
      </c>
      <c r="CD131" s="258">
        <f t="shared" si="71"/>
        <v>15</v>
      </c>
      <c r="CE131" s="258" t="str">
        <f t="shared" si="72"/>
        <v/>
      </c>
      <c r="CF131" s="258" t="str">
        <f t="shared" si="73"/>
        <v/>
      </c>
      <c r="CG131" s="258" t="str">
        <f t="shared" si="74"/>
        <v/>
      </c>
      <c r="CH131" s="258" t="str">
        <f t="shared" si="75"/>
        <v/>
      </c>
      <c r="CI131" s="258">
        <v>15</v>
      </c>
      <c r="CJ131" s="263" t="s">
        <v>47</v>
      </c>
      <c r="CK131" s="258">
        <v>1</v>
      </c>
      <c r="CL131" s="258"/>
      <c r="CM131" s="278">
        <v>42875</v>
      </c>
      <c r="CO131" s="275" t="s">
        <v>182</v>
      </c>
    </row>
    <row r="132" spans="1:93" ht="15" hidden="1" x14ac:dyDescent="0.25">
      <c r="A132" s="260">
        <v>236</v>
      </c>
      <c r="B132" s="261" t="s">
        <v>181</v>
      </c>
      <c r="C132" s="129">
        <v>1</v>
      </c>
      <c r="D132" s="87">
        <f t="shared" ref="D132:D163" si="79">IF(C132=1,1,0)</f>
        <v>1</v>
      </c>
      <c r="E132" s="276" t="s">
        <v>181</v>
      </c>
      <c r="F132">
        <v>1</v>
      </c>
      <c r="G132" s="268">
        <v>42873</v>
      </c>
      <c r="H132" s="249">
        <v>12</v>
      </c>
      <c r="I132" s="249">
        <v>0</v>
      </c>
      <c r="M132" s="268">
        <v>42875</v>
      </c>
      <c r="N132" s="249">
        <v>10</v>
      </c>
      <c r="O132" s="249">
        <v>0</v>
      </c>
      <c r="S132" s="268">
        <v>42875</v>
      </c>
      <c r="T132" s="249">
        <v>10</v>
      </c>
      <c r="U132" s="249">
        <v>0</v>
      </c>
      <c r="Y132" s="268">
        <v>42874</v>
      </c>
      <c r="AU132" s="117">
        <v>1</v>
      </c>
      <c r="AV132" s="129">
        <f t="shared" ref="AV132:AV163" si="80">MAX(F132,L132,R132,X132,AD132,AJ132,AP132)</f>
        <v>1</v>
      </c>
      <c r="AW132" s="129" t="b">
        <f t="shared" ref="AW132:AW163" si="81">AU132=AV132</f>
        <v>1</v>
      </c>
      <c r="AX132" s="279">
        <v>2.11</v>
      </c>
      <c r="BD132" s="105">
        <f t="shared" ref="BD132:BD140" si="82">67.544*AX132+88.788</f>
        <v>231.30583999999999</v>
      </c>
      <c r="BE132" s="129"/>
      <c r="BF132" s="129"/>
      <c r="BG132" s="129"/>
      <c r="BH132" s="266"/>
      <c r="BI132" s="129"/>
      <c r="BJ132" s="129" t="str">
        <f t="shared" ref="BJ132:BJ163" si="83">IF(AND(ISBLANK(AX132),ISBLANK(BD132)),"NA",IF(ISBLANK(AX132),"h",IF(ISBLANK(BD132),"diam","both")))</f>
        <v>both</v>
      </c>
      <c r="BK132" s="129" t="str">
        <f t="shared" ref="BK132:BK163" si="84">IF(AND(ISBLANK(AY132),ISBLANK(BE132)),"NA",IF(ISBLANK(AY132),"h",IF(ISBLANK(BE132),"diam","both")))</f>
        <v>NA</v>
      </c>
      <c r="BL132" s="129" t="str">
        <f t="shared" ref="BL132:BL163" si="85">IF(AND(ISBLANK(AZ132),ISBLANK(BF132)),"NA",IF(ISBLANK(AZ132),"h",IF(ISBLANK(BF132),"diam","both")))</f>
        <v>NA</v>
      </c>
      <c r="BM132" s="129" t="str">
        <f t="shared" ref="BM132:BM163" si="86">IF(AND(ISBLANK(BA132),ISBLANK(BG132)),"NA",IF(ISBLANK(BA132),"h",IF(ISBLANK(BG132),"diam","both")))</f>
        <v>NA</v>
      </c>
      <c r="BN132" s="129" t="str">
        <f t="shared" ref="BN132:BN163" si="87">IF(AND(ISBLANK(BB132),ISBLANK(BH132)),"NA",IF(ISBLANK(BB132),"h",IF(ISBLANK(BH132),"diam","both")))</f>
        <v>NA</v>
      </c>
      <c r="BO132" s="129" t="str">
        <f t="shared" ref="BO132:BO163" si="88">IF(ISBLANK(BC132),"NA","diam")</f>
        <v>NA</v>
      </c>
      <c r="BP132" s="129">
        <f t="shared" si="77"/>
        <v>808.80046062204292</v>
      </c>
      <c r="BQ132" s="129" t="str">
        <f t="shared" si="78"/>
        <v>ok</v>
      </c>
      <c r="BS132" s="276">
        <v>0</v>
      </c>
      <c r="BT132" s="265">
        <v>0</v>
      </c>
      <c r="BU132" s="265">
        <v>0</v>
      </c>
      <c r="BV132" s="265">
        <v>0</v>
      </c>
      <c r="BW132" s="265"/>
      <c r="BX132" s="265"/>
      <c r="BY132" s="259">
        <v>19</v>
      </c>
      <c r="BZ132" s="263">
        <v>42874</v>
      </c>
      <c r="CA132" s="263" t="s">
        <v>47</v>
      </c>
      <c r="CB132" s="258">
        <f t="shared" ref="CB132:CB163" si="89">IF(H132&gt;0,H132,"")</f>
        <v>12</v>
      </c>
      <c r="CC132" s="258">
        <f t="shared" ref="CC132:CC163" si="90">IF(N132&gt;0,N132,"")</f>
        <v>10</v>
      </c>
      <c r="CD132" s="258">
        <f t="shared" ref="CD132:CD163" si="91">IF(T132&gt;0,T132,"")</f>
        <v>10</v>
      </c>
      <c r="CE132" s="258" t="str">
        <f t="shared" ref="CE132:CE163" si="92">IF(Z132&gt;0,Z132,"")</f>
        <v/>
      </c>
      <c r="CF132" s="258" t="str">
        <f t="shared" ref="CF132:CF163" si="93">IF(AF132&gt;0,AF132,"")</f>
        <v/>
      </c>
      <c r="CG132" s="258" t="str">
        <f t="shared" ref="CG132:CG163" si="94">IF(AL132&gt;0,AL132,"")</f>
        <v/>
      </c>
      <c r="CH132" s="258" t="str">
        <f t="shared" ref="CH132:CH163" si="95">IF(AR132&gt;0,AR132,"")</f>
        <v/>
      </c>
      <c r="CI132" s="258">
        <v>10</v>
      </c>
      <c r="CJ132" s="263" t="s">
        <v>47</v>
      </c>
      <c r="CK132" s="258">
        <v>1</v>
      </c>
      <c r="CL132" s="258"/>
      <c r="CM132" s="278">
        <v>42875</v>
      </c>
      <c r="CN132" s="256" t="s">
        <v>232</v>
      </c>
      <c r="CO132" s="275" t="s">
        <v>182</v>
      </c>
    </row>
    <row r="133" spans="1:93" ht="15" hidden="1" x14ac:dyDescent="0.25">
      <c r="A133" s="260">
        <v>237</v>
      </c>
      <c r="B133" s="293" t="s">
        <v>181</v>
      </c>
      <c r="C133" s="265">
        <v>1</v>
      </c>
      <c r="D133" s="87">
        <f t="shared" si="79"/>
        <v>1</v>
      </c>
      <c r="E133" s="271" t="s">
        <v>231</v>
      </c>
      <c r="F133">
        <v>2</v>
      </c>
      <c r="G133" s="268">
        <v>42877</v>
      </c>
      <c r="H133">
        <v>5</v>
      </c>
      <c r="I133" s="249">
        <v>0</v>
      </c>
      <c r="M133" s="268">
        <v>42873</v>
      </c>
      <c r="N133">
        <v>15</v>
      </c>
      <c r="O133" s="249">
        <v>0</v>
      </c>
      <c r="Q133" s="267" t="s">
        <v>230</v>
      </c>
      <c r="R133">
        <v>2</v>
      </c>
      <c r="S133" s="268">
        <v>42877</v>
      </c>
      <c r="T133">
        <v>12</v>
      </c>
      <c r="U133" s="249">
        <v>0</v>
      </c>
      <c r="W133" s="267" t="s">
        <v>181</v>
      </c>
      <c r="X133" s="276">
        <v>2</v>
      </c>
      <c r="Y133" s="268">
        <v>42875</v>
      </c>
      <c r="Z133" s="276">
        <v>15</v>
      </c>
      <c r="AA133" s="249">
        <v>0</v>
      </c>
      <c r="AE133" s="268">
        <v>42875</v>
      </c>
      <c r="AF133">
        <v>13</v>
      </c>
      <c r="AG133" s="249">
        <v>0</v>
      </c>
      <c r="AL133">
        <v>12</v>
      </c>
      <c r="AM133">
        <v>9</v>
      </c>
      <c r="AN133" s="260">
        <v>2</v>
      </c>
      <c r="AR133">
        <v>13</v>
      </c>
      <c r="AS133">
        <v>13</v>
      </c>
      <c r="AT133" s="260">
        <v>0</v>
      </c>
      <c r="AU133" s="117">
        <v>2</v>
      </c>
      <c r="AV133" s="129">
        <f t="shared" si="80"/>
        <v>2</v>
      </c>
      <c r="AW133" s="129" t="b">
        <f t="shared" si="81"/>
        <v>1</v>
      </c>
      <c r="AX133" s="271">
        <v>2.4900000000000002</v>
      </c>
      <c r="AY133" s="267">
        <v>2.2799999999999998</v>
      </c>
      <c r="BD133" s="105">
        <f t="shared" si="82"/>
        <v>256.97255999999999</v>
      </c>
      <c r="BE133" s="105">
        <f>67.544*AY133+88.788</f>
        <v>242.78832</v>
      </c>
      <c r="BF133" s="129"/>
      <c r="BG133" s="129"/>
      <c r="BH133" s="266"/>
      <c r="BI133" s="129"/>
      <c r="BJ133" s="129" t="str">
        <f t="shared" si="83"/>
        <v>both</v>
      </c>
      <c r="BK133" s="129" t="str">
        <f t="shared" si="84"/>
        <v>both</v>
      </c>
      <c r="BL133" s="129" t="str">
        <f t="shared" si="85"/>
        <v>NA</v>
      </c>
      <c r="BM133" s="129" t="str">
        <f t="shared" si="86"/>
        <v>NA</v>
      </c>
      <c r="BN133" s="129" t="str">
        <f t="shared" si="87"/>
        <v>NA</v>
      </c>
      <c r="BO133" s="129" t="str">
        <f t="shared" si="88"/>
        <v>NA</v>
      </c>
      <c r="BP133" s="129">
        <f t="shared" si="77"/>
        <v>2242.5995043516527</v>
      </c>
      <c r="BQ133" s="129" t="str">
        <f t="shared" si="78"/>
        <v>ok</v>
      </c>
      <c r="BS133" s="276">
        <v>0</v>
      </c>
      <c r="BT133" s="265">
        <v>0</v>
      </c>
      <c r="BU133" s="265">
        <v>0</v>
      </c>
      <c r="BV133" s="265">
        <v>0</v>
      </c>
      <c r="BW133" s="265"/>
      <c r="BX133" s="265"/>
      <c r="BY133" s="264">
        <v>42510</v>
      </c>
      <c r="BZ133" s="263">
        <v>42875</v>
      </c>
      <c r="CA133" s="263" t="s">
        <v>47</v>
      </c>
      <c r="CB133" s="258">
        <f t="shared" si="89"/>
        <v>5</v>
      </c>
      <c r="CC133" s="258">
        <f t="shared" si="90"/>
        <v>15</v>
      </c>
      <c r="CD133" s="258">
        <f t="shared" si="91"/>
        <v>12</v>
      </c>
      <c r="CE133" s="258">
        <f t="shared" si="92"/>
        <v>15</v>
      </c>
      <c r="CF133" s="258">
        <f t="shared" si="93"/>
        <v>13</v>
      </c>
      <c r="CG133" s="258">
        <f t="shared" si="94"/>
        <v>12</v>
      </c>
      <c r="CH133" s="258">
        <f t="shared" si="95"/>
        <v>13</v>
      </c>
      <c r="CI133" s="258">
        <v>13</v>
      </c>
      <c r="CJ133" s="263" t="s">
        <v>47</v>
      </c>
      <c r="CK133" s="258">
        <v>0</v>
      </c>
      <c r="CL133" s="258"/>
      <c r="CM133" s="278"/>
      <c r="CN133" s="256" t="s">
        <v>229</v>
      </c>
      <c r="CO133" s="255" t="s">
        <v>182</v>
      </c>
    </row>
    <row r="134" spans="1:93" ht="15" hidden="1" x14ac:dyDescent="0.25">
      <c r="A134" s="260">
        <v>238</v>
      </c>
      <c r="B134" s="293" t="s">
        <v>181</v>
      </c>
      <c r="C134" s="265">
        <v>1</v>
      </c>
      <c r="D134" s="87">
        <f t="shared" si="79"/>
        <v>1</v>
      </c>
      <c r="E134" s="271" t="s">
        <v>181</v>
      </c>
      <c r="F134">
        <v>4</v>
      </c>
      <c r="G134" s="268">
        <v>42870</v>
      </c>
      <c r="H134">
        <v>50</v>
      </c>
      <c r="I134" s="249">
        <v>0</v>
      </c>
      <c r="M134" s="268">
        <v>42867</v>
      </c>
      <c r="N134">
        <v>35</v>
      </c>
      <c r="O134" s="249">
        <v>0</v>
      </c>
      <c r="S134" s="268">
        <v>42871</v>
      </c>
      <c r="T134">
        <v>37</v>
      </c>
      <c r="U134" s="249">
        <v>0</v>
      </c>
      <c r="Y134" s="268">
        <v>42873</v>
      </c>
      <c r="Z134">
        <v>45</v>
      </c>
      <c r="AA134" s="249">
        <v>0</v>
      </c>
      <c r="AU134" s="117">
        <v>4</v>
      </c>
      <c r="AV134" s="129">
        <f t="shared" si="80"/>
        <v>4</v>
      </c>
      <c r="AW134" s="129" t="b">
        <f t="shared" si="81"/>
        <v>1</v>
      </c>
      <c r="AX134" s="271">
        <v>1.87</v>
      </c>
      <c r="AY134" s="267">
        <v>2.36</v>
      </c>
      <c r="AZ134" s="267">
        <v>1.87</v>
      </c>
      <c r="BA134" s="271">
        <v>1.92</v>
      </c>
      <c r="BB134" s="271"/>
      <c r="BC134" s="313"/>
      <c r="BD134" s="105">
        <f t="shared" si="82"/>
        <v>215.09528</v>
      </c>
      <c r="BE134" s="105">
        <f>67.544*AY134+88.788</f>
        <v>248.19183999999996</v>
      </c>
      <c r="BF134" s="105">
        <f>67.544*AZ134+88.788</f>
        <v>215.09528</v>
      </c>
      <c r="BG134" s="105">
        <f>67.544*BA134+88.788</f>
        <v>218.47247999999996</v>
      </c>
      <c r="BH134" s="266"/>
      <c r="BI134" s="129"/>
      <c r="BJ134" s="129" t="str">
        <f t="shared" si="83"/>
        <v>both</v>
      </c>
      <c r="BK134" s="129" t="str">
        <f t="shared" si="84"/>
        <v>both</v>
      </c>
      <c r="BL134" s="129" t="str">
        <f t="shared" si="85"/>
        <v>both</v>
      </c>
      <c r="BM134" s="129" t="str">
        <f t="shared" si="86"/>
        <v>both</v>
      </c>
      <c r="BN134" s="129" t="str">
        <f t="shared" si="87"/>
        <v>NA</v>
      </c>
      <c r="BO134" s="129" t="str">
        <f t="shared" si="88"/>
        <v>NA</v>
      </c>
      <c r="BP134" s="129">
        <f t="shared" si="77"/>
        <v>2899.7211144333046</v>
      </c>
      <c r="BQ134" s="129" t="str">
        <f t="shared" si="78"/>
        <v>ok</v>
      </c>
      <c r="BS134" s="90">
        <v>0</v>
      </c>
      <c r="BT134" s="265">
        <v>0</v>
      </c>
      <c r="BU134" s="265">
        <v>0</v>
      </c>
      <c r="BV134" s="265">
        <v>0</v>
      </c>
      <c r="BY134" s="259">
        <v>18</v>
      </c>
      <c r="BZ134" s="263">
        <v>42873</v>
      </c>
      <c r="CA134" s="263" t="s">
        <v>47</v>
      </c>
      <c r="CB134" s="258">
        <f t="shared" si="89"/>
        <v>50</v>
      </c>
      <c r="CC134" s="258">
        <f t="shared" si="90"/>
        <v>35</v>
      </c>
      <c r="CD134" s="258">
        <f t="shared" si="91"/>
        <v>37</v>
      </c>
      <c r="CE134" s="258">
        <f t="shared" si="92"/>
        <v>45</v>
      </c>
      <c r="CF134" s="258" t="str">
        <f t="shared" si="93"/>
        <v/>
      </c>
      <c r="CG134" s="258" t="str">
        <f t="shared" si="94"/>
        <v/>
      </c>
      <c r="CH134" s="258" t="str">
        <f t="shared" si="95"/>
        <v/>
      </c>
      <c r="CI134" s="258">
        <v>45</v>
      </c>
      <c r="CJ134" s="263" t="s">
        <v>47</v>
      </c>
      <c r="CK134" s="258">
        <v>1</v>
      </c>
      <c r="CL134" s="258"/>
      <c r="CM134" s="278">
        <v>42875</v>
      </c>
    </row>
    <row r="135" spans="1:93" ht="15" hidden="1" x14ac:dyDescent="0.25">
      <c r="A135" s="260">
        <v>239</v>
      </c>
      <c r="B135" s="272" t="s">
        <v>181</v>
      </c>
      <c r="C135" s="129">
        <v>1</v>
      </c>
      <c r="D135" s="87">
        <f t="shared" si="79"/>
        <v>1</v>
      </c>
      <c r="E135" s="271" t="s">
        <v>181</v>
      </c>
      <c r="F135">
        <v>1</v>
      </c>
      <c r="G135" s="268">
        <v>42871</v>
      </c>
      <c r="H135">
        <v>13</v>
      </c>
      <c r="I135" s="249">
        <v>0</v>
      </c>
      <c r="M135" s="268">
        <v>42868</v>
      </c>
      <c r="N135">
        <v>8</v>
      </c>
      <c r="O135" s="249">
        <v>0</v>
      </c>
      <c r="S135" s="268">
        <v>42872</v>
      </c>
      <c r="T135">
        <v>9</v>
      </c>
      <c r="U135" s="249">
        <v>0</v>
      </c>
      <c r="Y135" s="268">
        <v>42872</v>
      </c>
      <c r="Z135" s="276">
        <v>8</v>
      </c>
      <c r="AA135" s="188">
        <v>0</v>
      </c>
      <c r="AI135" s="267" t="s">
        <v>228</v>
      </c>
      <c r="AL135">
        <v>3</v>
      </c>
      <c r="AM135">
        <v>6</v>
      </c>
      <c r="AN135" s="260">
        <v>3</v>
      </c>
      <c r="AR135">
        <v>6</v>
      </c>
      <c r="AS135">
        <v>6</v>
      </c>
      <c r="AU135" s="117">
        <v>1</v>
      </c>
      <c r="AV135" s="129">
        <f t="shared" si="80"/>
        <v>1</v>
      </c>
      <c r="AW135" s="129" t="b">
        <f t="shared" si="81"/>
        <v>1</v>
      </c>
      <c r="AX135" s="279">
        <v>2.02</v>
      </c>
      <c r="BD135" s="105">
        <f t="shared" si="82"/>
        <v>225.22687999999999</v>
      </c>
      <c r="BE135" s="129"/>
      <c r="BF135" s="129"/>
      <c r="BG135" s="129"/>
      <c r="BH135" s="266"/>
      <c r="BI135" s="129"/>
      <c r="BJ135" s="129" t="str">
        <f t="shared" si="83"/>
        <v>both</v>
      </c>
      <c r="BK135" s="129" t="str">
        <f t="shared" si="84"/>
        <v>NA</v>
      </c>
      <c r="BL135" s="129" t="str">
        <f t="shared" si="85"/>
        <v>NA</v>
      </c>
      <c r="BM135" s="129" t="str">
        <f t="shared" si="86"/>
        <v>NA</v>
      </c>
      <c r="BN135" s="129" t="str">
        <f t="shared" si="87"/>
        <v>NA</v>
      </c>
      <c r="BO135" s="129" t="str">
        <f t="shared" si="88"/>
        <v>NA</v>
      </c>
      <c r="BP135" s="129">
        <f t="shared" si="77"/>
        <v>721.79329094208879</v>
      </c>
      <c r="BQ135" s="129" t="str">
        <f t="shared" si="78"/>
        <v>ok</v>
      </c>
      <c r="BS135" s="276">
        <v>0</v>
      </c>
      <c r="BT135" s="265">
        <v>0</v>
      </c>
      <c r="BU135" s="265">
        <v>0</v>
      </c>
      <c r="BV135" s="265">
        <v>0</v>
      </c>
      <c r="BW135" s="265"/>
      <c r="BX135" s="265"/>
      <c r="BY135" s="259">
        <v>17</v>
      </c>
      <c r="BZ135" s="263">
        <v>42872</v>
      </c>
      <c r="CA135" s="263" t="s">
        <v>47</v>
      </c>
      <c r="CB135" s="258">
        <f t="shared" si="89"/>
        <v>13</v>
      </c>
      <c r="CC135" s="258">
        <f t="shared" si="90"/>
        <v>8</v>
      </c>
      <c r="CD135" s="258">
        <f t="shared" si="91"/>
        <v>9</v>
      </c>
      <c r="CE135" s="258">
        <f t="shared" si="92"/>
        <v>8</v>
      </c>
      <c r="CF135" s="258" t="str">
        <f t="shared" si="93"/>
        <v/>
      </c>
      <c r="CG135" s="258">
        <f t="shared" si="94"/>
        <v>3</v>
      </c>
      <c r="CH135" s="258">
        <f t="shared" si="95"/>
        <v>6</v>
      </c>
      <c r="CI135" s="258">
        <v>6</v>
      </c>
      <c r="CJ135" s="263" t="s">
        <v>47</v>
      </c>
      <c r="CK135" s="258">
        <v>1</v>
      </c>
      <c r="CL135" s="258"/>
      <c r="CM135" s="278">
        <v>42875</v>
      </c>
      <c r="CO135" s="274" t="s">
        <v>182</v>
      </c>
    </row>
    <row r="136" spans="1:93" ht="15" hidden="1" x14ac:dyDescent="0.25">
      <c r="A136" s="260">
        <v>240</v>
      </c>
      <c r="B136" s="295" t="s">
        <v>181</v>
      </c>
      <c r="C136" s="265">
        <v>1</v>
      </c>
      <c r="D136" s="87">
        <f t="shared" si="79"/>
        <v>1</v>
      </c>
      <c r="E136" s="271" t="s">
        <v>190</v>
      </c>
      <c r="F136">
        <v>1</v>
      </c>
      <c r="G136" s="268">
        <v>42875</v>
      </c>
      <c r="H136">
        <v>8</v>
      </c>
      <c r="I136" s="249">
        <v>0</v>
      </c>
      <c r="M136" s="268">
        <v>42878</v>
      </c>
      <c r="N136">
        <v>5</v>
      </c>
      <c r="O136" s="249">
        <v>0</v>
      </c>
      <c r="S136" s="268">
        <v>42873</v>
      </c>
      <c r="T136">
        <v>8</v>
      </c>
      <c r="U136" s="249">
        <v>0</v>
      </c>
      <c r="Y136" s="268">
        <v>42876</v>
      </c>
      <c r="Z136">
        <v>8</v>
      </c>
      <c r="AA136" s="188">
        <v>0</v>
      </c>
      <c r="AG136" s="188"/>
      <c r="AU136" s="117">
        <v>1</v>
      </c>
      <c r="AV136" s="129">
        <f t="shared" si="80"/>
        <v>1</v>
      </c>
      <c r="AW136" s="129" t="b">
        <f t="shared" si="81"/>
        <v>1</v>
      </c>
      <c r="AX136" s="279">
        <v>2.42</v>
      </c>
      <c r="BD136" s="105">
        <f t="shared" si="82"/>
        <v>252.24448000000001</v>
      </c>
      <c r="BE136" s="129"/>
      <c r="BF136" s="129"/>
      <c r="BG136" s="129"/>
      <c r="BH136" s="266"/>
      <c r="BI136" s="129"/>
      <c r="BJ136" s="129" t="str">
        <f t="shared" si="83"/>
        <v>both</v>
      </c>
      <c r="BK136" s="129" t="str">
        <f t="shared" si="84"/>
        <v>NA</v>
      </c>
      <c r="BL136" s="129" t="str">
        <f t="shared" si="85"/>
        <v>NA</v>
      </c>
      <c r="BM136" s="129" t="str">
        <f t="shared" si="86"/>
        <v>NA</v>
      </c>
      <c r="BN136" s="129" t="str">
        <f t="shared" si="87"/>
        <v>NA</v>
      </c>
      <c r="BO136" s="129" t="str">
        <f t="shared" si="88"/>
        <v>NA</v>
      </c>
      <c r="BP136" s="129">
        <f t="shared" si="77"/>
        <v>1160.2251742654371</v>
      </c>
      <c r="BQ136" s="129" t="str">
        <f t="shared" si="78"/>
        <v>ok</v>
      </c>
      <c r="BS136" s="276">
        <v>0</v>
      </c>
      <c r="BT136" s="265">
        <v>0</v>
      </c>
      <c r="BU136" s="265">
        <v>0</v>
      </c>
      <c r="BV136" s="265">
        <v>0</v>
      </c>
      <c r="BW136" s="265"/>
      <c r="BX136" s="265"/>
      <c r="BY136" s="259">
        <v>21</v>
      </c>
      <c r="BZ136" s="263">
        <v>42876</v>
      </c>
      <c r="CA136" s="263" t="s">
        <v>47</v>
      </c>
      <c r="CB136" s="258">
        <f t="shared" si="89"/>
        <v>8</v>
      </c>
      <c r="CC136" s="258">
        <f t="shared" si="90"/>
        <v>5</v>
      </c>
      <c r="CD136" s="258">
        <f t="shared" si="91"/>
        <v>8</v>
      </c>
      <c r="CE136" s="258">
        <f t="shared" si="92"/>
        <v>8</v>
      </c>
      <c r="CF136" s="258" t="str">
        <f t="shared" si="93"/>
        <v/>
      </c>
      <c r="CG136" s="258" t="str">
        <f t="shared" si="94"/>
        <v/>
      </c>
      <c r="CH136" s="258" t="str">
        <f t="shared" si="95"/>
        <v/>
      </c>
      <c r="CI136" s="258">
        <v>8</v>
      </c>
      <c r="CJ136" s="263" t="s">
        <v>47</v>
      </c>
      <c r="CK136" s="258">
        <v>1</v>
      </c>
      <c r="CL136" s="258"/>
      <c r="CM136" s="278">
        <v>42875</v>
      </c>
      <c r="CN136" s="262" t="s">
        <v>227</v>
      </c>
      <c r="CO136" s="275" t="s">
        <v>182</v>
      </c>
    </row>
    <row r="137" spans="1:93" ht="15" hidden="1" x14ac:dyDescent="0.25">
      <c r="A137" s="260">
        <v>241</v>
      </c>
      <c r="B137" s="261" t="s">
        <v>181</v>
      </c>
      <c r="C137" s="129">
        <v>1</v>
      </c>
      <c r="D137" s="87">
        <f t="shared" si="79"/>
        <v>1</v>
      </c>
      <c r="E137" s="276" t="s">
        <v>181</v>
      </c>
      <c r="F137">
        <v>1</v>
      </c>
      <c r="G137" s="268">
        <v>42866</v>
      </c>
      <c r="H137">
        <v>12</v>
      </c>
      <c r="I137" s="249">
        <v>0</v>
      </c>
      <c r="M137" s="268">
        <v>42866</v>
      </c>
      <c r="N137">
        <v>15</v>
      </c>
      <c r="O137" s="249">
        <v>0</v>
      </c>
      <c r="S137" s="268">
        <v>42870</v>
      </c>
      <c r="T137">
        <v>14</v>
      </c>
      <c r="U137" s="249">
        <v>0</v>
      </c>
      <c r="Y137" s="268">
        <v>42870</v>
      </c>
      <c r="Z137">
        <v>17</v>
      </c>
      <c r="AA137" s="249">
        <v>3</v>
      </c>
      <c r="AU137" s="117">
        <v>1</v>
      </c>
      <c r="AV137" s="129">
        <f t="shared" si="80"/>
        <v>1</v>
      </c>
      <c r="AW137" s="129" t="b">
        <f t="shared" si="81"/>
        <v>1</v>
      </c>
      <c r="AX137" s="267">
        <v>2.63</v>
      </c>
      <c r="BD137" s="105">
        <f t="shared" si="82"/>
        <v>266.42872</v>
      </c>
      <c r="BE137" s="129"/>
      <c r="BF137" s="129"/>
      <c r="BG137" s="129"/>
      <c r="BH137" s="266"/>
      <c r="BI137" s="129"/>
      <c r="BJ137" s="129" t="str">
        <f t="shared" si="83"/>
        <v>both</v>
      </c>
      <c r="BK137" s="129" t="str">
        <f t="shared" si="84"/>
        <v>NA</v>
      </c>
      <c r="BL137" s="129" t="str">
        <f t="shared" si="85"/>
        <v>NA</v>
      </c>
      <c r="BM137" s="129" t="str">
        <f t="shared" si="86"/>
        <v>NA</v>
      </c>
      <c r="BN137" s="129" t="str">
        <f t="shared" si="87"/>
        <v>NA</v>
      </c>
      <c r="BO137" s="129" t="str">
        <f t="shared" si="88"/>
        <v>NA</v>
      </c>
      <c r="BP137" s="129">
        <f t="shared" si="77"/>
        <v>1447.3794982163547</v>
      </c>
      <c r="BQ137" s="129" t="str">
        <f t="shared" si="78"/>
        <v>ok</v>
      </c>
      <c r="BS137" s="90">
        <v>0</v>
      </c>
      <c r="BT137" s="265">
        <v>0</v>
      </c>
      <c r="BU137" s="265">
        <v>0</v>
      </c>
      <c r="BV137" s="265">
        <v>0</v>
      </c>
      <c r="BY137" s="259">
        <v>15</v>
      </c>
      <c r="BZ137" s="263">
        <v>42870</v>
      </c>
      <c r="CA137" s="263" t="s">
        <v>47</v>
      </c>
      <c r="CB137" s="258">
        <f t="shared" si="89"/>
        <v>12</v>
      </c>
      <c r="CC137" s="258">
        <f t="shared" si="90"/>
        <v>15</v>
      </c>
      <c r="CD137" s="258">
        <f t="shared" si="91"/>
        <v>14</v>
      </c>
      <c r="CE137" s="258">
        <f t="shared" si="92"/>
        <v>17</v>
      </c>
      <c r="CF137" s="258" t="str">
        <f t="shared" si="93"/>
        <v/>
      </c>
      <c r="CG137" s="258" t="str">
        <f t="shared" si="94"/>
        <v/>
      </c>
      <c r="CH137" s="258" t="str">
        <f t="shared" si="95"/>
        <v/>
      </c>
      <c r="CI137" s="258">
        <v>17</v>
      </c>
      <c r="CJ137" s="263" t="s">
        <v>47</v>
      </c>
      <c r="CK137" s="258">
        <v>1</v>
      </c>
      <c r="CL137" s="258"/>
      <c r="CM137" s="278">
        <v>42875</v>
      </c>
      <c r="CO137" s="274" t="s">
        <v>182</v>
      </c>
    </row>
    <row r="138" spans="1:93" ht="15" hidden="1" x14ac:dyDescent="0.25">
      <c r="A138" s="260">
        <v>242</v>
      </c>
      <c r="B138" s="261" t="s">
        <v>199</v>
      </c>
      <c r="C138" s="129">
        <v>0</v>
      </c>
      <c r="D138" s="87">
        <f t="shared" si="79"/>
        <v>0</v>
      </c>
      <c r="E138" s="276" t="s">
        <v>199</v>
      </c>
      <c r="F138">
        <v>1</v>
      </c>
      <c r="K138" s="90" t="s">
        <v>191</v>
      </c>
      <c r="Q138" s="276" t="s">
        <v>199</v>
      </c>
      <c r="W138" s="90" t="s">
        <v>199</v>
      </c>
      <c r="AU138" s="117">
        <v>1</v>
      </c>
      <c r="AV138" s="129">
        <f t="shared" si="80"/>
        <v>1</v>
      </c>
      <c r="AW138" s="129" t="b">
        <f t="shared" si="81"/>
        <v>1</v>
      </c>
      <c r="AX138" s="279">
        <v>1.39</v>
      </c>
      <c r="AY138" s="267"/>
      <c r="BD138" s="105">
        <f t="shared" si="82"/>
        <v>182.67415999999997</v>
      </c>
      <c r="BE138" s="129"/>
      <c r="BF138" s="129"/>
      <c r="BG138" s="129"/>
      <c r="BH138" s="266"/>
      <c r="BI138" s="129"/>
      <c r="BJ138" s="129" t="str">
        <f t="shared" si="83"/>
        <v>both</v>
      </c>
      <c r="BK138" s="129" t="str">
        <f t="shared" si="84"/>
        <v>NA</v>
      </c>
      <c r="BL138" s="129" t="str">
        <f t="shared" si="85"/>
        <v>NA</v>
      </c>
      <c r="BM138" s="129" t="str">
        <f t="shared" si="86"/>
        <v>NA</v>
      </c>
      <c r="BN138" s="129" t="str">
        <f t="shared" si="87"/>
        <v>NA</v>
      </c>
      <c r="BO138" s="129" t="str">
        <f t="shared" si="88"/>
        <v>NA</v>
      </c>
      <c r="BP138" s="129">
        <f t="shared" si="77"/>
        <v>277.20215413935591</v>
      </c>
      <c r="BQ138" s="129" t="str">
        <f t="shared" si="78"/>
        <v>ok</v>
      </c>
      <c r="BS138" s="276">
        <v>0</v>
      </c>
      <c r="BT138" s="265">
        <v>0</v>
      </c>
      <c r="BU138" s="265">
        <v>0</v>
      </c>
      <c r="BV138" s="265">
        <v>0</v>
      </c>
      <c r="BW138" s="265"/>
      <c r="BX138" s="265"/>
      <c r="BZ138" s="129" t="s">
        <v>58</v>
      </c>
      <c r="CA138" s="129" t="s">
        <v>58</v>
      </c>
      <c r="CB138" s="258" t="str">
        <f t="shared" si="89"/>
        <v/>
      </c>
      <c r="CC138" s="258" t="str">
        <f t="shared" si="90"/>
        <v/>
      </c>
      <c r="CD138" s="258" t="str">
        <f t="shared" si="91"/>
        <v/>
      </c>
      <c r="CE138" s="258" t="str">
        <f t="shared" si="92"/>
        <v/>
      </c>
      <c r="CF138" s="258" t="str">
        <f t="shared" si="93"/>
        <v/>
      </c>
      <c r="CG138" s="258" t="str">
        <f t="shared" si="94"/>
        <v/>
      </c>
      <c r="CH138" s="258" t="str">
        <f t="shared" si="95"/>
        <v/>
      </c>
      <c r="CI138" s="258" t="s">
        <v>58</v>
      </c>
      <c r="CJ138" s="129" t="s">
        <v>58</v>
      </c>
      <c r="CK138" s="258" t="s">
        <v>58</v>
      </c>
      <c r="CL138" s="258"/>
      <c r="CO138" s="274" t="s">
        <v>226</v>
      </c>
    </row>
    <row r="139" spans="1:93" ht="15" hidden="1" x14ac:dyDescent="0.25">
      <c r="A139" s="260">
        <v>243</v>
      </c>
      <c r="B139" s="312" t="s">
        <v>204</v>
      </c>
      <c r="C139" s="311">
        <v>0</v>
      </c>
      <c r="D139" s="87">
        <f t="shared" si="79"/>
        <v>0</v>
      </c>
      <c r="E139" s="298" t="s">
        <v>204</v>
      </c>
      <c r="Q139" s="301" t="s">
        <v>204</v>
      </c>
      <c r="W139" s="301" t="s">
        <v>204</v>
      </c>
      <c r="AU139" s="117">
        <v>1</v>
      </c>
      <c r="AV139" s="129">
        <f t="shared" si="80"/>
        <v>0</v>
      </c>
      <c r="AW139" s="129" t="b">
        <f t="shared" si="81"/>
        <v>0</v>
      </c>
      <c r="AX139" s="279">
        <v>1.83</v>
      </c>
      <c r="BD139" s="105">
        <f t="shared" si="82"/>
        <v>212.39352</v>
      </c>
      <c r="BE139" s="129"/>
      <c r="BF139" s="129"/>
      <c r="BG139" s="129"/>
      <c r="BH139" s="266"/>
      <c r="BI139" s="129"/>
      <c r="BJ139" s="129" t="str">
        <f t="shared" si="83"/>
        <v>both</v>
      </c>
      <c r="BK139" s="129" t="str">
        <f t="shared" si="84"/>
        <v>NA</v>
      </c>
      <c r="BL139" s="129" t="str">
        <f t="shared" si="85"/>
        <v>NA</v>
      </c>
      <c r="BM139" s="129" t="str">
        <f t="shared" si="86"/>
        <v>NA</v>
      </c>
      <c r="BN139" s="129" t="str">
        <f t="shared" si="87"/>
        <v>NA</v>
      </c>
      <c r="BO139" s="129" t="str">
        <f t="shared" si="88"/>
        <v>NA</v>
      </c>
      <c r="BP139" s="129">
        <f t="shared" si="77"/>
        <v>558.64166493191135</v>
      </c>
      <c r="BQ139" s="129" t="s">
        <v>47</v>
      </c>
      <c r="BS139" s="276">
        <v>0</v>
      </c>
      <c r="BT139" s="265">
        <v>0</v>
      </c>
      <c r="BU139" s="265">
        <v>0</v>
      </c>
      <c r="BV139" s="265">
        <v>0</v>
      </c>
      <c r="BW139" s="265"/>
      <c r="BX139" s="265"/>
      <c r="BZ139" s="129" t="s">
        <v>58</v>
      </c>
      <c r="CA139" s="129" t="s">
        <v>58</v>
      </c>
      <c r="CB139" s="258" t="str">
        <f t="shared" si="89"/>
        <v/>
      </c>
      <c r="CC139" s="258" t="str">
        <f t="shared" si="90"/>
        <v/>
      </c>
      <c r="CD139" s="258" t="str">
        <f t="shared" si="91"/>
        <v/>
      </c>
      <c r="CE139" s="258" t="str">
        <f t="shared" si="92"/>
        <v/>
      </c>
      <c r="CF139" s="258" t="str">
        <f t="shared" si="93"/>
        <v/>
      </c>
      <c r="CG139" s="258" t="str">
        <f t="shared" si="94"/>
        <v/>
      </c>
      <c r="CH139" s="258" t="str">
        <f t="shared" si="95"/>
        <v/>
      </c>
      <c r="CI139" s="258" t="s">
        <v>58</v>
      </c>
      <c r="CJ139" s="129" t="s">
        <v>58</v>
      </c>
      <c r="CK139" s="258" t="s">
        <v>58</v>
      </c>
      <c r="CL139" s="258"/>
      <c r="CO139" s="274" t="s">
        <v>182</v>
      </c>
    </row>
    <row r="140" spans="1:93" ht="15" hidden="1" x14ac:dyDescent="0.25">
      <c r="A140" s="260">
        <v>244</v>
      </c>
      <c r="B140" s="261" t="s">
        <v>181</v>
      </c>
      <c r="C140" s="129">
        <v>1</v>
      </c>
      <c r="D140" s="87">
        <f t="shared" si="79"/>
        <v>1</v>
      </c>
      <c r="E140" s="276" t="s">
        <v>181</v>
      </c>
      <c r="F140">
        <v>1</v>
      </c>
      <c r="G140" s="268">
        <v>42868</v>
      </c>
      <c r="H140">
        <v>12</v>
      </c>
      <c r="I140" s="249">
        <v>0</v>
      </c>
      <c r="M140" s="268">
        <v>42867</v>
      </c>
      <c r="N140">
        <v>16</v>
      </c>
      <c r="O140" s="249">
        <v>0</v>
      </c>
      <c r="Q140" s="90" t="s">
        <v>181</v>
      </c>
      <c r="S140" s="268">
        <v>42871</v>
      </c>
      <c r="T140">
        <v>10</v>
      </c>
      <c r="U140" s="249">
        <v>0</v>
      </c>
      <c r="Y140" s="268">
        <v>42872</v>
      </c>
      <c r="Z140">
        <v>10</v>
      </c>
      <c r="AA140" s="249">
        <v>0</v>
      </c>
      <c r="AU140" s="117">
        <v>1</v>
      </c>
      <c r="AV140" s="129">
        <f t="shared" si="80"/>
        <v>1</v>
      </c>
      <c r="AW140" s="129" t="b">
        <f t="shared" si="81"/>
        <v>1</v>
      </c>
      <c r="AX140" s="271">
        <v>1.93</v>
      </c>
      <c r="BD140" s="105">
        <f t="shared" si="82"/>
        <v>219.14792</v>
      </c>
      <c r="BE140" s="129"/>
      <c r="BF140" s="129"/>
      <c r="BG140" s="129"/>
      <c r="BH140" s="266"/>
      <c r="BI140" s="129"/>
      <c r="BJ140" s="129" t="str">
        <f t="shared" si="83"/>
        <v>both</v>
      </c>
      <c r="BK140" s="129" t="str">
        <f t="shared" si="84"/>
        <v>NA</v>
      </c>
      <c r="BL140" s="129" t="str">
        <f t="shared" si="85"/>
        <v>NA</v>
      </c>
      <c r="BM140" s="129" t="str">
        <f t="shared" si="86"/>
        <v>NA</v>
      </c>
      <c r="BN140" s="129" t="str">
        <f t="shared" si="87"/>
        <v>NA</v>
      </c>
      <c r="BO140" s="129" t="str">
        <f t="shared" si="88"/>
        <v>NA</v>
      </c>
      <c r="BP140" s="129">
        <f t="shared" si="77"/>
        <v>641.12373086699358</v>
      </c>
      <c r="BQ140" s="129" t="str">
        <f>IF(AW140=TRUE,"ok","")</f>
        <v>ok</v>
      </c>
      <c r="BS140" s="276">
        <v>0</v>
      </c>
      <c r="BT140" s="265">
        <v>0</v>
      </c>
      <c r="BU140" s="265">
        <v>0</v>
      </c>
      <c r="BV140" s="265">
        <v>0</v>
      </c>
      <c r="BW140" s="265"/>
      <c r="BX140" s="265"/>
      <c r="BY140" s="259">
        <v>17</v>
      </c>
      <c r="BZ140" s="263">
        <v>42872</v>
      </c>
      <c r="CA140" s="263" t="s">
        <v>47</v>
      </c>
      <c r="CB140" s="258">
        <f t="shared" si="89"/>
        <v>12</v>
      </c>
      <c r="CC140" s="258">
        <f t="shared" si="90"/>
        <v>16</v>
      </c>
      <c r="CD140" s="258">
        <f t="shared" si="91"/>
        <v>10</v>
      </c>
      <c r="CE140" s="258">
        <f t="shared" si="92"/>
        <v>10</v>
      </c>
      <c r="CF140" s="258" t="str">
        <f t="shared" si="93"/>
        <v/>
      </c>
      <c r="CG140" s="258" t="str">
        <f t="shared" si="94"/>
        <v/>
      </c>
      <c r="CH140" s="258" t="str">
        <f t="shared" si="95"/>
        <v/>
      </c>
      <c r="CI140" s="258">
        <v>10</v>
      </c>
      <c r="CJ140" s="263" t="s">
        <v>47</v>
      </c>
      <c r="CK140" s="258">
        <v>1</v>
      </c>
      <c r="CL140" s="258"/>
      <c r="CM140" s="278">
        <v>42875</v>
      </c>
      <c r="CO140" s="274" t="s">
        <v>225</v>
      </c>
    </row>
    <row r="141" spans="1:93" ht="15" hidden="1" x14ac:dyDescent="0.25">
      <c r="A141" s="260">
        <v>245</v>
      </c>
      <c r="B141" s="261" t="s">
        <v>90</v>
      </c>
      <c r="C141" s="129">
        <v>0</v>
      </c>
      <c r="D141" s="87">
        <f t="shared" si="79"/>
        <v>0</v>
      </c>
      <c r="E141" s="276" t="s">
        <v>90</v>
      </c>
      <c r="H141" s="249"/>
      <c r="M141" t="s">
        <v>90</v>
      </c>
      <c r="N141" s="249"/>
      <c r="Q141" s="276" t="s">
        <v>90</v>
      </c>
      <c r="T141" s="249"/>
      <c r="W141" s="310" t="s">
        <v>204</v>
      </c>
      <c r="AV141" s="129">
        <f t="shared" si="80"/>
        <v>0</v>
      </c>
      <c r="AW141" s="129" t="b">
        <f t="shared" si="81"/>
        <v>1</v>
      </c>
      <c r="BD141" s="129"/>
      <c r="BE141" s="129"/>
      <c r="BF141" s="129"/>
      <c r="BG141" s="129"/>
      <c r="BH141" s="266"/>
      <c r="BI141" s="129"/>
      <c r="BJ141" s="129" t="str">
        <f t="shared" si="83"/>
        <v>NA</v>
      </c>
      <c r="BK141" s="129" t="str">
        <f t="shared" si="84"/>
        <v>NA</v>
      </c>
      <c r="BL141" s="129" t="str">
        <f t="shared" si="85"/>
        <v>NA</v>
      </c>
      <c r="BM141" s="129" t="str">
        <f t="shared" si="86"/>
        <v>NA</v>
      </c>
      <c r="BN141" s="129" t="str">
        <f t="shared" si="87"/>
        <v>NA</v>
      </c>
      <c r="BO141" s="129" t="str">
        <f t="shared" si="88"/>
        <v>NA</v>
      </c>
      <c r="BP141" s="129" t="s">
        <v>58</v>
      </c>
      <c r="BQ141" s="129" t="s">
        <v>58</v>
      </c>
      <c r="BT141" s="265">
        <v>0</v>
      </c>
      <c r="BU141" s="265">
        <v>0</v>
      </c>
      <c r="BV141" s="265">
        <v>0</v>
      </c>
      <c r="BZ141" s="129" t="s">
        <v>58</v>
      </c>
      <c r="CA141" s="129" t="s">
        <v>58</v>
      </c>
      <c r="CB141" s="258" t="str">
        <f t="shared" si="89"/>
        <v/>
      </c>
      <c r="CC141" s="258" t="str">
        <f t="shared" si="90"/>
        <v/>
      </c>
      <c r="CD141" s="258" t="str">
        <f t="shared" si="91"/>
        <v/>
      </c>
      <c r="CE141" s="258" t="str">
        <f t="shared" si="92"/>
        <v/>
      </c>
      <c r="CF141" s="258" t="str">
        <f t="shared" si="93"/>
        <v/>
      </c>
      <c r="CG141" s="258" t="str">
        <f t="shared" si="94"/>
        <v/>
      </c>
      <c r="CH141" s="258" t="str">
        <f t="shared" si="95"/>
        <v/>
      </c>
      <c r="CI141" s="258" t="s">
        <v>58</v>
      </c>
      <c r="CJ141" s="129" t="s">
        <v>58</v>
      </c>
      <c r="CK141" s="258" t="s">
        <v>58</v>
      </c>
      <c r="CL141" s="258"/>
      <c r="CO141" s="275" t="s">
        <v>90</v>
      </c>
    </row>
    <row r="142" spans="1:93" ht="15" hidden="1" x14ac:dyDescent="0.25">
      <c r="A142" s="260">
        <v>246</v>
      </c>
      <c r="B142" s="293" t="s">
        <v>181</v>
      </c>
      <c r="C142" s="265">
        <v>1</v>
      </c>
      <c r="D142" s="87">
        <f t="shared" si="79"/>
        <v>1</v>
      </c>
      <c r="E142" s="271" t="s">
        <v>190</v>
      </c>
      <c r="F142" s="270">
        <v>1</v>
      </c>
      <c r="G142" s="268">
        <v>42872</v>
      </c>
      <c r="H142">
        <v>7</v>
      </c>
      <c r="I142" s="249">
        <v>0</v>
      </c>
      <c r="M142" s="268">
        <v>42869</v>
      </c>
      <c r="N142">
        <v>15</v>
      </c>
      <c r="O142" s="249">
        <v>0</v>
      </c>
      <c r="S142" s="268">
        <v>42873</v>
      </c>
      <c r="T142">
        <v>15</v>
      </c>
      <c r="U142" s="249">
        <v>0</v>
      </c>
      <c r="W142"/>
      <c r="Y142" s="268">
        <v>42873</v>
      </c>
      <c r="Z142">
        <v>7</v>
      </c>
      <c r="AA142" s="249">
        <v>0</v>
      </c>
      <c r="AC142"/>
      <c r="AE142" s="268">
        <v>42874</v>
      </c>
      <c r="AF142">
        <v>6</v>
      </c>
      <c r="AG142" s="249">
        <v>1</v>
      </c>
      <c r="AL142">
        <v>6</v>
      </c>
      <c r="AM142">
        <v>5</v>
      </c>
      <c r="AR142">
        <v>6</v>
      </c>
      <c r="AS142">
        <v>6</v>
      </c>
      <c r="AT142" s="260">
        <v>0</v>
      </c>
      <c r="AU142" s="117">
        <v>1</v>
      </c>
      <c r="AV142" s="129">
        <f t="shared" si="80"/>
        <v>1</v>
      </c>
      <c r="AW142" s="129" t="b">
        <f t="shared" si="81"/>
        <v>1</v>
      </c>
      <c r="AX142" s="271">
        <v>2.0499999999999998</v>
      </c>
      <c r="BD142" s="129">
        <v>200</v>
      </c>
      <c r="BE142" s="129"/>
      <c r="BF142" s="129"/>
      <c r="BG142" s="129"/>
      <c r="BH142" s="266"/>
      <c r="BI142" s="129"/>
      <c r="BJ142" s="129" t="str">
        <f t="shared" si="83"/>
        <v>both</v>
      </c>
      <c r="BK142" s="129" t="str">
        <f t="shared" si="84"/>
        <v>NA</v>
      </c>
      <c r="BL142" s="129" t="str">
        <f t="shared" si="85"/>
        <v>NA</v>
      </c>
      <c r="BM142" s="129" t="str">
        <f t="shared" si="86"/>
        <v>NA</v>
      </c>
      <c r="BN142" s="129" t="str">
        <f t="shared" si="87"/>
        <v>NA</v>
      </c>
      <c r="BO142" s="129" t="str">
        <f t="shared" si="88"/>
        <v>NA</v>
      </c>
      <c r="BP142" s="129">
        <f t="shared" ref="BP142:BP149" si="96">BD142*PI()*((AX142/2)^2)+BE142*PI()*((AY142/2)^2)+BF142*PI()*((AZ142/2)^2)+BG142*PI()*((BA142/2)^2)+BH142*PI()*((BB142/2)^2)+BI142*PI()*((BC142/2)^2)</f>
        <v>660.12715633555524</v>
      </c>
      <c r="BQ142" s="129" t="str">
        <f>IF(AW142=TRUE,"ok","")</f>
        <v>ok</v>
      </c>
      <c r="BS142" s="276">
        <v>2</v>
      </c>
      <c r="BT142" s="265">
        <f>'[1]2017_seeds_Ali'!C8</f>
        <v>2</v>
      </c>
      <c r="BU142" s="265">
        <f>'[1]2017_seeds_Ali'!D8</f>
        <v>7</v>
      </c>
      <c r="BV142" s="265">
        <f>'[1]2017_seeds_Ali'!E8</f>
        <v>6</v>
      </c>
      <c r="BW142" s="265"/>
      <c r="BX142" s="265"/>
      <c r="BY142" s="264">
        <v>42874</v>
      </c>
      <c r="BZ142" s="263">
        <v>42874</v>
      </c>
      <c r="CA142" s="263" t="s">
        <v>47</v>
      </c>
      <c r="CB142" s="258">
        <f t="shared" si="89"/>
        <v>7</v>
      </c>
      <c r="CC142" s="258">
        <f t="shared" si="90"/>
        <v>15</v>
      </c>
      <c r="CD142" s="258">
        <f t="shared" si="91"/>
        <v>15</v>
      </c>
      <c r="CE142" s="258">
        <f t="shared" si="92"/>
        <v>7</v>
      </c>
      <c r="CF142" s="258">
        <f t="shared" si="93"/>
        <v>6</v>
      </c>
      <c r="CG142" s="258">
        <f t="shared" si="94"/>
        <v>6</v>
      </c>
      <c r="CH142" s="258">
        <f t="shared" si="95"/>
        <v>6</v>
      </c>
      <c r="CI142" s="258">
        <v>6</v>
      </c>
      <c r="CJ142" s="263" t="s">
        <v>47</v>
      </c>
      <c r="CK142" s="258">
        <v>0</v>
      </c>
      <c r="CL142" s="258"/>
    </row>
    <row r="143" spans="1:93" ht="15" hidden="1" x14ac:dyDescent="0.25">
      <c r="A143" s="260">
        <v>247</v>
      </c>
      <c r="B143" s="295" t="s">
        <v>181</v>
      </c>
      <c r="C143" s="265">
        <v>1</v>
      </c>
      <c r="D143" s="87">
        <f t="shared" si="79"/>
        <v>1</v>
      </c>
      <c r="E143" s="271" t="s">
        <v>181</v>
      </c>
      <c r="F143">
        <v>3</v>
      </c>
      <c r="G143" s="268">
        <v>42867</v>
      </c>
      <c r="H143">
        <v>20</v>
      </c>
      <c r="I143" s="249">
        <v>0</v>
      </c>
      <c r="M143" s="268">
        <v>42869</v>
      </c>
      <c r="N143">
        <v>25</v>
      </c>
      <c r="O143" s="249">
        <v>0</v>
      </c>
      <c r="Q143" s="267" t="s">
        <v>181</v>
      </c>
      <c r="R143">
        <v>3</v>
      </c>
      <c r="S143" s="268">
        <v>42871</v>
      </c>
      <c r="T143">
        <v>35</v>
      </c>
      <c r="U143" s="249">
        <v>0</v>
      </c>
      <c r="Y143" s="268">
        <v>42872</v>
      </c>
      <c r="Z143">
        <v>28</v>
      </c>
      <c r="AA143" s="188">
        <v>0</v>
      </c>
      <c r="AF143">
        <v>4</v>
      </c>
      <c r="AG143" s="188">
        <v>1</v>
      </c>
      <c r="AL143">
        <v>7</v>
      </c>
      <c r="AM143">
        <v>3</v>
      </c>
      <c r="AR143">
        <v>7</v>
      </c>
      <c r="AS143">
        <v>7</v>
      </c>
      <c r="AT143" s="260">
        <v>1</v>
      </c>
      <c r="AU143" s="117">
        <v>1</v>
      </c>
      <c r="AV143" s="129">
        <f t="shared" si="80"/>
        <v>3</v>
      </c>
      <c r="AW143" s="129" t="b">
        <f t="shared" si="81"/>
        <v>0</v>
      </c>
      <c r="AX143" s="279">
        <v>2.41</v>
      </c>
      <c r="AY143" s="265">
        <v>2.41</v>
      </c>
      <c r="AZ143" s="265">
        <v>2.41</v>
      </c>
      <c r="BD143" s="105">
        <f>67.544*AX143+88.788</f>
        <v>251.56903999999997</v>
      </c>
      <c r="BE143" s="105">
        <f>67.544*AY143+88.788</f>
        <v>251.56903999999997</v>
      </c>
      <c r="BF143" s="105">
        <f>67.544*AZ143+88.788</f>
        <v>251.56903999999997</v>
      </c>
      <c r="BG143" s="129"/>
      <c r="BH143" s="266"/>
      <c r="BI143" s="129"/>
      <c r="BJ143" s="129" t="str">
        <f t="shared" si="83"/>
        <v>both</v>
      </c>
      <c r="BK143" s="129" t="str">
        <f t="shared" si="84"/>
        <v>both</v>
      </c>
      <c r="BL143" s="129" t="str">
        <f t="shared" si="85"/>
        <v>both</v>
      </c>
      <c r="BM143" s="129" t="str">
        <f t="shared" si="86"/>
        <v>NA</v>
      </c>
      <c r="BN143" s="129" t="str">
        <f t="shared" si="87"/>
        <v>NA</v>
      </c>
      <c r="BO143" s="129" t="str">
        <f t="shared" si="88"/>
        <v>NA</v>
      </c>
      <c r="BP143" s="129">
        <f t="shared" si="96"/>
        <v>3442.7256377618728</v>
      </c>
      <c r="BQ143" s="129" t="s">
        <v>77</v>
      </c>
      <c r="BR143" s="129" t="s">
        <v>224</v>
      </c>
      <c r="BS143" s="276">
        <v>1</v>
      </c>
      <c r="BT143" s="265">
        <f>'[1]2017_seeds_Ali'!C9</f>
        <v>1</v>
      </c>
      <c r="BU143" s="265">
        <f>'[1]2017_seeds_Ali'!D9</f>
        <v>4</v>
      </c>
      <c r="BV143" s="265">
        <f>'[1]2017_seeds_Ali'!E9</f>
        <v>4</v>
      </c>
      <c r="BW143" s="265"/>
      <c r="BX143" s="265"/>
      <c r="BY143" s="259">
        <v>17</v>
      </c>
      <c r="BZ143" s="263">
        <v>42872</v>
      </c>
      <c r="CA143" s="263" t="s">
        <v>47</v>
      </c>
      <c r="CB143" s="258">
        <f t="shared" si="89"/>
        <v>20</v>
      </c>
      <c r="CC143" s="258">
        <f t="shared" si="90"/>
        <v>25</v>
      </c>
      <c r="CD143" s="258">
        <f t="shared" si="91"/>
        <v>35</v>
      </c>
      <c r="CE143" s="258">
        <f t="shared" si="92"/>
        <v>28</v>
      </c>
      <c r="CF143" s="258">
        <f t="shared" si="93"/>
        <v>4</v>
      </c>
      <c r="CG143" s="258">
        <f t="shared" si="94"/>
        <v>7</v>
      </c>
      <c r="CH143" s="258">
        <f t="shared" si="95"/>
        <v>7</v>
      </c>
      <c r="CI143" s="258">
        <v>7</v>
      </c>
      <c r="CJ143" s="263" t="s">
        <v>47</v>
      </c>
      <c r="CK143" s="258">
        <v>1</v>
      </c>
      <c r="CL143" s="258"/>
      <c r="CM143" s="278">
        <v>42875</v>
      </c>
      <c r="CN143" s="262" t="s">
        <v>223</v>
      </c>
      <c r="CO143" s="275" t="s">
        <v>182</v>
      </c>
    </row>
    <row r="144" spans="1:93" ht="15" hidden="1" x14ac:dyDescent="0.25">
      <c r="A144" s="260">
        <v>248</v>
      </c>
      <c r="B144" s="261" t="s">
        <v>181</v>
      </c>
      <c r="C144" s="129">
        <v>1</v>
      </c>
      <c r="D144" s="87">
        <f t="shared" si="79"/>
        <v>1</v>
      </c>
      <c r="E144" s="276" t="s">
        <v>181</v>
      </c>
      <c r="F144">
        <v>1</v>
      </c>
      <c r="G144" s="268">
        <v>42870</v>
      </c>
      <c r="H144">
        <v>12</v>
      </c>
      <c r="I144" s="249">
        <v>0</v>
      </c>
      <c r="M144" s="268">
        <v>42869</v>
      </c>
      <c r="N144">
        <v>14</v>
      </c>
      <c r="O144" s="249">
        <v>0</v>
      </c>
      <c r="S144" s="268">
        <v>42872</v>
      </c>
      <c r="T144">
        <v>13</v>
      </c>
      <c r="U144" s="249">
        <v>0</v>
      </c>
      <c r="Y144" s="268">
        <v>42872</v>
      </c>
      <c r="Z144">
        <v>14</v>
      </c>
      <c r="AA144" s="249">
        <v>0</v>
      </c>
      <c r="AU144" s="117">
        <v>1</v>
      </c>
      <c r="AV144" s="129">
        <f t="shared" si="80"/>
        <v>1</v>
      </c>
      <c r="AW144" s="129" t="b">
        <f t="shared" si="81"/>
        <v>1</v>
      </c>
      <c r="AX144" s="267">
        <v>2.06</v>
      </c>
      <c r="BD144" s="105">
        <f>67.544*AX144+88.788</f>
        <v>227.92863999999997</v>
      </c>
      <c r="BE144" s="129"/>
      <c r="BF144" s="129"/>
      <c r="BG144" s="129"/>
      <c r="BH144" s="266"/>
      <c r="BI144" s="129"/>
      <c r="BJ144" s="129" t="str">
        <f t="shared" si="83"/>
        <v>both</v>
      </c>
      <c r="BK144" s="129" t="str">
        <f t="shared" si="84"/>
        <v>NA</v>
      </c>
      <c r="BL144" s="129" t="str">
        <f t="shared" si="85"/>
        <v>NA</v>
      </c>
      <c r="BM144" s="129" t="str">
        <f t="shared" si="86"/>
        <v>NA</v>
      </c>
      <c r="BN144" s="129" t="str">
        <f t="shared" si="87"/>
        <v>NA</v>
      </c>
      <c r="BO144" s="129" t="str">
        <f t="shared" si="88"/>
        <v>NA</v>
      </c>
      <c r="BP144" s="129">
        <f t="shared" si="96"/>
        <v>759.66693047158537</v>
      </c>
      <c r="BQ144" s="129" t="str">
        <f>IF(AW144=TRUE,"ok","")</f>
        <v>ok</v>
      </c>
      <c r="BS144" s="90">
        <v>0</v>
      </c>
      <c r="BT144" s="265">
        <v>0</v>
      </c>
      <c r="BU144" s="265">
        <v>0</v>
      </c>
      <c r="BV144" s="265">
        <v>0</v>
      </c>
      <c r="BY144" s="259">
        <v>17</v>
      </c>
      <c r="BZ144" s="263">
        <v>42872</v>
      </c>
      <c r="CA144" s="263" t="s">
        <v>47</v>
      </c>
      <c r="CB144" s="258">
        <f t="shared" si="89"/>
        <v>12</v>
      </c>
      <c r="CC144" s="258">
        <f t="shared" si="90"/>
        <v>14</v>
      </c>
      <c r="CD144" s="258">
        <f t="shared" si="91"/>
        <v>13</v>
      </c>
      <c r="CE144" s="258">
        <f t="shared" si="92"/>
        <v>14</v>
      </c>
      <c r="CF144" s="258" t="str">
        <f t="shared" si="93"/>
        <v/>
      </c>
      <c r="CG144" s="258" t="str">
        <f t="shared" si="94"/>
        <v/>
      </c>
      <c r="CH144" s="258" t="str">
        <f t="shared" si="95"/>
        <v/>
      </c>
      <c r="CI144" s="258">
        <v>14</v>
      </c>
      <c r="CJ144" s="263" t="s">
        <v>47</v>
      </c>
      <c r="CK144" s="258">
        <v>1</v>
      </c>
      <c r="CL144" s="258"/>
      <c r="CM144" s="278">
        <v>42875</v>
      </c>
      <c r="CN144" s="256" t="s">
        <v>222</v>
      </c>
      <c r="CO144" s="274" t="s">
        <v>221</v>
      </c>
    </row>
    <row r="145" spans="1:93" ht="15" hidden="1" x14ac:dyDescent="0.25">
      <c r="A145" s="260">
        <v>249</v>
      </c>
      <c r="C145" s="129">
        <v>0</v>
      </c>
      <c r="D145" s="87">
        <f t="shared" si="79"/>
        <v>0</v>
      </c>
      <c r="E145" s="267" t="s">
        <v>90</v>
      </c>
      <c r="F145" s="270"/>
      <c r="Q145" s="267" t="s">
        <v>90</v>
      </c>
      <c r="R145" s="270"/>
      <c r="W145" s="270" t="s">
        <v>185</v>
      </c>
      <c r="AC145" s="270" t="s">
        <v>199</v>
      </c>
      <c r="AU145" s="117">
        <v>1</v>
      </c>
      <c r="AV145" s="129">
        <f t="shared" si="80"/>
        <v>0</v>
      </c>
      <c r="AW145" s="129" t="b">
        <f t="shared" si="81"/>
        <v>0</v>
      </c>
      <c r="AX145" s="271">
        <v>1.28</v>
      </c>
      <c r="BD145" s="105">
        <f>67.544*AX145+88.788</f>
        <v>175.24431999999999</v>
      </c>
      <c r="BE145" s="129"/>
      <c r="BF145" s="129"/>
      <c r="BG145" s="129"/>
      <c r="BH145" s="266"/>
      <c r="BI145" s="129"/>
      <c r="BJ145" s="129" t="str">
        <f t="shared" si="83"/>
        <v>both</v>
      </c>
      <c r="BK145" s="129" t="str">
        <f t="shared" si="84"/>
        <v>NA</v>
      </c>
      <c r="BL145" s="129" t="str">
        <f t="shared" si="85"/>
        <v>NA</v>
      </c>
      <c r="BM145" s="129" t="str">
        <f t="shared" si="86"/>
        <v>NA</v>
      </c>
      <c r="BN145" s="129" t="str">
        <f t="shared" si="87"/>
        <v>NA</v>
      </c>
      <c r="BO145" s="129" t="str">
        <f t="shared" si="88"/>
        <v>NA</v>
      </c>
      <c r="BP145" s="129">
        <f t="shared" si="96"/>
        <v>225.50375149377078</v>
      </c>
      <c r="BQ145" s="129" t="s">
        <v>47</v>
      </c>
      <c r="BS145" s="276">
        <v>0</v>
      </c>
      <c r="BT145" s="265">
        <v>0</v>
      </c>
      <c r="BU145" s="265">
        <v>0</v>
      </c>
      <c r="BV145" s="265">
        <v>0</v>
      </c>
      <c r="BW145" s="265"/>
      <c r="BX145" s="265"/>
      <c r="BZ145" s="129" t="s">
        <v>58</v>
      </c>
      <c r="CA145" s="129" t="s">
        <v>58</v>
      </c>
      <c r="CB145" s="258" t="str">
        <f t="shared" si="89"/>
        <v/>
      </c>
      <c r="CC145" s="258" t="str">
        <f t="shared" si="90"/>
        <v/>
      </c>
      <c r="CD145" s="258" t="str">
        <f t="shared" si="91"/>
        <v/>
      </c>
      <c r="CE145" s="258" t="str">
        <f t="shared" si="92"/>
        <v/>
      </c>
      <c r="CF145" s="258" t="str">
        <f t="shared" si="93"/>
        <v/>
      </c>
      <c r="CG145" s="258" t="str">
        <f t="shared" si="94"/>
        <v/>
      </c>
      <c r="CH145" s="258" t="str">
        <f t="shared" si="95"/>
        <v/>
      </c>
      <c r="CI145" s="258" t="s">
        <v>58</v>
      </c>
      <c r="CJ145" s="129" t="s">
        <v>58</v>
      </c>
      <c r="CK145" s="258" t="s">
        <v>58</v>
      </c>
      <c r="CL145" s="258"/>
      <c r="CO145" s="275" t="s">
        <v>182</v>
      </c>
    </row>
    <row r="146" spans="1:93" ht="15" hidden="1" x14ac:dyDescent="0.25">
      <c r="A146" s="260">
        <v>250</v>
      </c>
      <c r="B146" s="272" t="s">
        <v>181</v>
      </c>
      <c r="C146" s="129">
        <v>1</v>
      </c>
      <c r="D146" s="87">
        <f t="shared" si="79"/>
        <v>1</v>
      </c>
      <c r="E146" s="267" t="s">
        <v>181</v>
      </c>
      <c r="F146">
        <v>3</v>
      </c>
      <c r="G146" s="268">
        <v>42870</v>
      </c>
      <c r="H146">
        <v>40</v>
      </c>
      <c r="I146" s="249">
        <v>0</v>
      </c>
      <c r="M146" s="268">
        <v>42869</v>
      </c>
      <c r="N146">
        <v>40</v>
      </c>
      <c r="O146" s="249">
        <v>0</v>
      </c>
      <c r="S146" s="268">
        <v>42873</v>
      </c>
      <c r="T146">
        <v>35</v>
      </c>
      <c r="U146" s="249">
        <v>0</v>
      </c>
      <c r="Y146" s="268">
        <v>42873</v>
      </c>
      <c r="Z146">
        <v>30</v>
      </c>
      <c r="AA146" s="249">
        <v>0</v>
      </c>
      <c r="AU146" s="117">
        <v>3</v>
      </c>
      <c r="AV146" s="129">
        <f t="shared" si="80"/>
        <v>3</v>
      </c>
      <c r="AW146" s="129" t="b">
        <f t="shared" si="81"/>
        <v>1</v>
      </c>
      <c r="AX146" s="279">
        <v>2.41</v>
      </c>
      <c r="AY146" s="267">
        <v>2.62</v>
      </c>
      <c r="AZ146" s="267">
        <v>1.97</v>
      </c>
      <c r="BD146" s="105">
        <f>67.544*AX146+88.788</f>
        <v>251.56903999999997</v>
      </c>
      <c r="BE146" s="105">
        <f>67.544*AY146+88.788</f>
        <v>265.75328000000002</v>
      </c>
      <c r="BF146" s="105">
        <f>67.544*AZ146+88.788</f>
        <v>221.84967999999998</v>
      </c>
      <c r="BG146" s="129"/>
      <c r="BH146" s="266"/>
      <c r="BI146" s="129"/>
      <c r="BJ146" s="129" t="str">
        <f t="shared" si="83"/>
        <v>both</v>
      </c>
      <c r="BK146" s="129" t="str">
        <f t="shared" si="84"/>
        <v>both</v>
      </c>
      <c r="BL146" s="129" t="str">
        <f t="shared" si="85"/>
        <v>both</v>
      </c>
      <c r="BM146" s="129" t="str">
        <f t="shared" si="86"/>
        <v>NA</v>
      </c>
      <c r="BN146" s="129" t="str">
        <f t="shared" si="87"/>
        <v>NA</v>
      </c>
      <c r="BO146" s="129" t="str">
        <f t="shared" si="88"/>
        <v>NA</v>
      </c>
      <c r="BP146" s="129">
        <f t="shared" si="96"/>
        <v>3256.5367583131833</v>
      </c>
      <c r="BQ146" s="129" t="str">
        <f>IF(AW146=TRUE,"ok","")</f>
        <v>ok</v>
      </c>
      <c r="BS146" s="276">
        <v>0</v>
      </c>
      <c r="BT146" s="265">
        <v>0</v>
      </c>
      <c r="BU146" s="265">
        <v>0</v>
      </c>
      <c r="BV146" s="265">
        <v>0</v>
      </c>
      <c r="BW146" s="265"/>
      <c r="BX146" s="265"/>
      <c r="BY146" s="259">
        <v>18</v>
      </c>
      <c r="BZ146" s="263">
        <v>42873</v>
      </c>
      <c r="CA146" s="263" t="s">
        <v>47</v>
      </c>
      <c r="CB146" s="258">
        <f t="shared" si="89"/>
        <v>40</v>
      </c>
      <c r="CC146" s="258">
        <f t="shared" si="90"/>
        <v>40</v>
      </c>
      <c r="CD146" s="258">
        <f t="shared" si="91"/>
        <v>35</v>
      </c>
      <c r="CE146" s="258">
        <f t="shared" si="92"/>
        <v>30</v>
      </c>
      <c r="CF146" s="258" t="str">
        <f t="shared" si="93"/>
        <v/>
      </c>
      <c r="CG146" s="258" t="str">
        <f t="shared" si="94"/>
        <v/>
      </c>
      <c r="CH146" s="258" t="str">
        <f t="shared" si="95"/>
        <v/>
      </c>
      <c r="CI146" s="258">
        <v>30</v>
      </c>
      <c r="CJ146" s="263" t="s">
        <v>47</v>
      </c>
      <c r="CK146" s="258">
        <v>1</v>
      </c>
      <c r="CL146" s="258"/>
      <c r="CM146" s="278">
        <v>42875</v>
      </c>
      <c r="CO146" s="275" t="s">
        <v>182</v>
      </c>
    </row>
    <row r="147" spans="1:93" ht="15" hidden="1" x14ac:dyDescent="0.25">
      <c r="A147" s="260">
        <v>251</v>
      </c>
      <c r="B147" s="272" t="s">
        <v>181</v>
      </c>
      <c r="C147" s="129">
        <v>1</v>
      </c>
      <c r="D147" s="87">
        <f t="shared" si="79"/>
        <v>1</v>
      </c>
      <c r="E147" s="267" t="s">
        <v>220</v>
      </c>
      <c r="F147">
        <v>3</v>
      </c>
      <c r="G147" s="268">
        <v>42865</v>
      </c>
      <c r="H147">
        <v>45</v>
      </c>
      <c r="I147" s="249">
        <v>0</v>
      </c>
      <c r="M147" s="268">
        <v>42868</v>
      </c>
      <c r="N147">
        <v>50</v>
      </c>
      <c r="O147" s="249">
        <v>0</v>
      </c>
      <c r="S147" s="268">
        <v>42875</v>
      </c>
      <c r="T147">
        <v>45</v>
      </c>
      <c r="U147" s="249">
        <v>0</v>
      </c>
      <c r="Y147" s="268">
        <v>42873</v>
      </c>
      <c r="Z147">
        <v>45</v>
      </c>
      <c r="AA147" s="249">
        <v>0</v>
      </c>
      <c r="AE147" s="268"/>
      <c r="AU147" s="117">
        <v>3</v>
      </c>
      <c r="AV147" s="129">
        <f t="shared" si="80"/>
        <v>3</v>
      </c>
      <c r="AW147" s="129" t="b">
        <f t="shared" si="81"/>
        <v>1</v>
      </c>
      <c r="AX147" s="267">
        <v>2.69</v>
      </c>
      <c r="AY147" s="267">
        <v>2.91</v>
      </c>
      <c r="AZ147" s="267">
        <v>1.86</v>
      </c>
      <c r="BA147" s="267">
        <v>1.86</v>
      </c>
      <c r="BB147" s="267"/>
      <c r="BC147" s="309"/>
      <c r="BD147" s="105">
        <f>67.544*AX147+88.788</f>
        <v>270.48136</v>
      </c>
      <c r="BE147" s="105">
        <f>67.544*AY147+88.788</f>
        <v>285.34104000000002</v>
      </c>
      <c r="BF147" s="105">
        <f>67.544*AZ147+88.788</f>
        <v>214.41983999999999</v>
      </c>
      <c r="BG147" s="105">
        <f>67.544*BA147+88.788</f>
        <v>214.41983999999999</v>
      </c>
      <c r="BH147" s="266"/>
      <c r="BI147" s="129"/>
      <c r="BJ147" s="129" t="str">
        <f t="shared" si="83"/>
        <v>both</v>
      </c>
      <c r="BK147" s="129" t="str">
        <f t="shared" si="84"/>
        <v>both</v>
      </c>
      <c r="BL147" s="129" t="str">
        <f t="shared" si="85"/>
        <v>both</v>
      </c>
      <c r="BM147" s="129" t="str">
        <f t="shared" si="86"/>
        <v>both</v>
      </c>
      <c r="BN147" s="129" t="str">
        <f t="shared" si="87"/>
        <v>NA</v>
      </c>
      <c r="BO147" s="129" t="str">
        <f t="shared" si="88"/>
        <v>NA</v>
      </c>
      <c r="BP147" s="129">
        <f t="shared" si="96"/>
        <v>4600.1873025914401</v>
      </c>
      <c r="BQ147" s="129" t="str">
        <f>IF(AW147=TRUE,"ok","")</f>
        <v>ok</v>
      </c>
      <c r="BS147" s="90">
        <v>0</v>
      </c>
      <c r="BT147" s="265">
        <v>0</v>
      </c>
      <c r="BU147" s="265">
        <v>0</v>
      </c>
      <c r="BV147" s="265">
        <v>0</v>
      </c>
      <c r="BY147" s="259">
        <v>20170118</v>
      </c>
      <c r="BZ147" s="263">
        <v>42873</v>
      </c>
      <c r="CA147" s="263" t="s">
        <v>47</v>
      </c>
      <c r="CB147" s="258">
        <f t="shared" si="89"/>
        <v>45</v>
      </c>
      <c r="CC147" s="258">
        <f t="shared" si="90"/>
        <v>50</v>
      </c>
      <c r="CD147" s="258">
        <f t="shared" si="91"/>
        <v>45</v>
      </c>
      <c r="CE147" s="258">
        <f t="shared" si="92"/>
        <v>45</v>
      </c>
      <c r="CF147" s="258" t="str">
        <f t="shared" si="93"/>
        <v/>
      </c>
      <c r="CG147" s="258" t="str">
        <f t="shared" si="94"/>
        <v/>
      </c>
      <c r="CH147" s="258" t="str">
        <f t="shared" si="95"/>
        <v/>
      </c>
      <c r="CI147" s="258">
        <v>45</v>
      </c>
      <c r="CJ147" s="263" t="s">
        <v>47</v>
      </c>
      <c r="CK147" s="258">
        <v>1</v>
      </c>
      <c r="CL147" s="258"/>
      <c r="CM147" s="308" t="s">
        <v>219</v>
      </c>
      <c r="CO147" s="274" t="s">
        <v>182</v>
      </c>
    </row>
    <row r="148" spans="1:93" ht="15" hidden="1" x14ac:dyDescent="0.25">
      <c r="A148" s="260">
        <v>252</v>
      </c>
      <c r="C148" s="129">
        <v>0</v>
      </c>
      <c r="D148" s="87">
        <f t="shared" si="79"/>
        <v>0</v>
      </c>
      <c r="E148" s="271" t="s">
        <v>90</v>
      </c>
      <c r="F148">
        <v>1</v>
      </c>
      <c r="Q148" s="267" t="s">
        <v>185</v>
      </c>
      <c r="W148" s="301" t="s">
        <v>204</v>
      </c>
      <c r="AA148" s="188"/>
      <c r="AU148" s="117">
        <v>1</v>
      </c>
      <c r="AV148" s="129">
        <f t="shared" si="80"/>
        <v>1</v>
      </c>
      <c r="AW148" s="129" t="b">
        <f t="shared" si="81"/>
        <v>1</v>
      </c>
      <c r="AX148" s="279">
        <v>2.04</v>
      </c>
      <c r="BD148" s="105">
        <f>67.544*AX148+88.788</f>
        <v>226.57776000000001</v>
      </c>
      <c r="BE148" s="129"/>
      <c r="BF148" s="129"/>
      <c r="BG148" s="129"/>
      <c r="BH148" s="266"/>
      <c r="BI148" s="129"/>
      <c r="BJ148" s="129" t="str">
        <f t="shared" si="83"/>
        <v>both</v>
      </c>
      <c r="BK148" s="129" t="str">
        <f t="shared" si="84"/>
        <v>NA</v>
      </c>
      <c r="BL148" s="129" t="str">
        <f t="shared" si="85"/>
        <v>NA</v>
      </c>
      <c r="BM148" s="129" t="str">
        <f t="shared" si="86"/>
        <v>NA</v>
      </c>
      <c r="BN148" s="129" t="str">
        <f t="shared" si="87"/>
        <v>NA</v>
      </c>
      <c r="BO148" s="129" t="str">
        <f t="shared" si="88"/>
        <v>NA</v>
      </c>
      <c r="BP148" s="129">
        <f t="shared" si="96"/>
        <v>740.5723533446577</v>
      </c>
      <c r="BQ148" s="129" t="str">
        <f>IF(AW148=TRUE,"ok","")</f>
        <v>ok</v>
      </c>
      <c r="BS148" s="276">
        <v>0</v>
      </c>
      <c r="BT148" s="265">
        <v>0</v>
      </c>
      <c r="BU148" s="265">
        <v>0</v>
      </c>
      <c r="BV148" s="265">
        <v>0</v>
      </c>
      <c r="BW148" s="265"/>
      <c r="BX148" s="265"/>
      <c r="BZ148" s="129" t="s">
        <v>58</v>
      </c>
      <c r="CA148" s="129" t="s">
        <v>58</v>
      </c>
      <c r="CB148" s="258" t="str">
        <f t="shared" si="89"/>
        <v/>
      </c>
      <c r="CC148" s="258" t="str">
        <f t="shared" si="90"/>
        <v/>
      </c>
      <c r="CD148" s="258" t="str">
        <f t="shared" si="91"/>
        <v/>
      </c>
      <c r="CE148" s="258" t="str">
        <f t="shared" si="92"/>
        <v/>
      </c>
      <c r="CF148" s="258" t="str">
        <f t="shared" si="93"/>
        <v/>
      </c>
      <c r="CG148" s="258" t="str">
        <f t="shared" si="94"/>
        <v/>
      </c>
      <c r="CH148" s="258" t="str">
        <f t="shared" si="95"/>
        <v/>
      </c>
      <c r="CI148" s="258" t="s">
        <v>58</v>
      </c>
      <c r="CJ148" s="129" t="s">
        <v>58</v>
      </c>
      <c r="CK148" s="258" t="s">
        <v>58</v>
      </c>
      <c r="CL148" s="258"/>
      <c r="CN148" s="262" t="s">
        <v>218</v>
      </c>
      <c r="CO148" s="274" t="s">
        <v>182</v>
      </c>
    </row>
    <row r="149" spans="1:93" ht="15" hidden="1" x14ac:dyDescent="0.25">
      <c r="A149" s="260">
        <v>253</v>
      </c>
      <c r="B149" s="295" t="s">
        <v>217</v>
      </c>
      <c r="C149" s="265">
        <v>1</v>
      </c>
      <c r="D149" s="87">
        <f t="shared" si="79"/>
        <v>1</v>
      </c>
      <c r="E149" s="271" t="s">
        <v>90</v>
      </c>
      <c r="F149" s="270"/>
      <c r="Q149" s="271" t="s">
        <v>190</v>
      </c>
      <c r="S149" s="268">
        <v>42878</v>
      </c>
      <c r="T149" s="276">
        <v>3</v>
      </c>
      <c r="U149" s="249">
        <v>0</v>
      </c>
      <c r="W149" s="270" t="s">
        <v>191</v>
      </c>
      <c r="AA149" s="188"/>
      <c r="AG149" s="188"/>
      <c r="AI149" s="267" t="s">
        <v>181</v>
      </c>
      <c r="AK149" s="268">
        <v>42878</v>
      </c>
      <c r="AL149">
        <v>17</v>
      </c>
      <c r="AM149">
        <v>1</v>
      </c>
      <c r="AR149">
        <v>17</v>
      </c>
      <c r="AS149">
        <v>6</v>
      </c>
      <c r="AT149" s="260">
        <v>6</v>
      </c>
      <c r="AU149" s="117">
        <v>1</v>
      </c>
      <c r="AV149" s="129">
        <f t="shared" si="80"/>
        <v>0</v>
      </c>
      <c r="AW149" s="129" t="b">
        <f t="shared" si="81"/>
        <v>0</v>
      </c>
      <c r="AX149" s="267">
        <v>2.9</v>
      </c>
      <c r="BD149" s="129">
        <v>310</v>
      </c>
      <c r="BE149" s="129"/>
      <c r="BF149" s="129"/>
      <c r="BG149" s="129"/>
      <c r="BH149" s="266"/>
      <c r="BI149" s="129"/>
      <c r="BJ149" s="129" t="str">
        <f t="shared" si="83"/>
        <v>both</v>
      </c>
      <c r="BK149" s="129" t="str">
        <f t="shared" si="84"/>
        <v>NA</v>
      </c>
      <c r="BL149" s="129" t="str">
        <f t="shared" si="85"/>
        <v>NA</v>
      </c>
      <c r="BM149" s="129" t="str">
        <f t="shared" si="86"/>
        <v>NA</v>
      </c>
      <c r="BN149" s="129" t="str">
        <f t="shared" si="87"/>
        <v>NA</v>
      </c>
      <c r="BO149" s="129" t="str">
        <f t="shared" si="88"/>
        <v>NA</v>
      </c>
      <c r="BP149" s="129">
        <f t="shared" si="96"/>
        <v>2047.6115517934875</v>
      </c>
      <c r="BQ149" s="129" t="s">
        <v>47</v>
      </c>
      <c r="BS149" s="90">
        <v>0</v>
      </c>
      <c r="BT149" s="265">
        <v>0</v>
      </c>
      <c r="BU149" s="265">
        <v>0</v>
      </c>
      <c r="BV149" s="265">
        <v>0</v>
      </c>
      <c r="BZ149" s="263">
        <v>42878</v>
      </c>
      <c r="CA149" s="263" t="s">
        <v>47</v>
      </c>
      <c r="CB149" s="258" t="str">
        <f t="shared" si="89"/>
        <v/>
      </c>
      <c r="CC149" s="258" t="str">
        <f t="shared" si="90"/>
        <v/>
      </c>
      <c r="CD149" s="258">
        <f t="shared" si="91"/>
        <v>3</v>
      </c>
      <c r="CE149" s="258" t="str">
        <f t="shared" si="92"/>
        <v/>
      </c>
      <c r="CF149" s="258" t="str">
        <f t="shared" si="93"/>
        <v/>
      </c>
      <c r="CG149" s="258">
        <f t="shared" si="94"/>
        <v>17</v>
      </c>
      <c r="CH149" s="258">
        <f t="shared" si="95"/>
        <v>17</v>
      </c>
      <c r="CI149" s="258">
        <v>17</v>
      </c>
      <c r="CJ149" s="263" t="s">
        <v>47</v>
      </c>
      <c r="CK149" s="258">
        <v>1</v>
      </c>
      <c r="CL149" s="258"/>
      <c r="CM149" s="278">
        <v>42875</v>
      </c>
      <c r="CN149" s="262" t="s">
        <v>216</v>
      </c>
      <c r="CO149" s="274" t="s">
        <v>215</v>
      </c>
    </row>
    <row r="150" spans="1:93" ht="15" hidden="1" x14ac:dyDescent="0.25">
      <c r="A150" s="260">
        <v>300</v>
      </c>
      <c r="B150" s="272" t="s">
        <v>90</v>
      </c>
      <c r="C150" s="129">
        <v>0</v>
      </c>
      <c r="D150" s="87">
        <f t="shared" si="79"/>
        <v>0</v>
      </c>
      <c r="E150" s="271" t="s">
        <v>90</v>
      </c>
      <c r="Q150" s="271" t="s">
        <v>90</v>
      </c>
      <c r="AV150" s="129">
        <f t="shared" si="80"/>
        <v>0</v>
      </c>
      <c r="AW150" s="129" t="b">
        <f t="shared" si="81"/>
        <v>1</v>
      </c>
      <c r="BD150" s="129"/>
      <c r="BE150" s="129"/>
      <c r="BF150" s="129"/>
      <c r="BG150" s="129"/>
      <c r="BH150" s="266"/>
      <c r="BI150" s="129"/>
      <c r="BJ150" s="129" t="str">
        <f t="shared" si="83"/>
        <v>NA</v>
      </c>
      <c r="BK150" s="129" t="str">
        <f t="shared" si="84"/>
        <v>NA</v>
      </c>
      <c r="BL150" s="129" t="str">
        <f t="shared" si="85"/>
        <v>NA</v>
      </c>
      <c r="BM150" s="129" t="str">
        <f t="shared" si="86"/>
        <v>NA</v>
      </c>
      <c r="BN150" s="129" t="str">
        <f t="shared" si="87"/>
        <v>NA</v>
      </c>
      <c r="BO150" s="129" t="str">
        <f t="shared" si="88"/>
        <v>NA</v>
      </c>
      <c r="BP150" s="129" t="s">
        <v>58</v>
      </c>
      <c r="BQ150" s="129" t="s">
        <v>58</v>
      </c>
      <c r="BT150" s="265">
        <v>0</v>
      </c>
      <c r="BU150" s="265">
        <v>0</v>
      </c>
      <c r="BV150" s="265">
        <v>0</v>
      </c>
      <c r="BZ150" s="129" t="s">
        <v>58</v>
      </c>
      <c r="CA150" s="129" t="s">
        <v>58</v>
      </c>
      <c r="CB150" s="258" t="str">
        <f t="shared" si="89"/>
        <v/>
      </c>
      <c r="CC150" s="258" t="str">
        <f t="shared" si="90"/>
        <v/>
      </c>
      <c r="CD150" s="258" t="str">
        <f t="shared" si="91"/>
        <v/>
      </c>
      <c r="CE150" s="258" t="str">
        <f t="shared" si="92"/>
        <v/>
      </c>
      <c r="CF150" s="258" t="str">
        <f t="shared" si="93"/>
        <v/>
      </c>
      <c r="CG150" s="258" t="str">
        <f t="shared" si="94"/>
        <v/>
      </c>
      <c r="CH150" s="258" t="str">
        <f t="shared" si="95"/>
        <v/>
      </c>
      <c r="CI150" s="258" t="s">
        <v>58</v>
      </c>
      <c r="CJ150" s="129" t="s">
        <v>58</v>
      </c>
      <c r="CK150" s="258" t="s">
        <v>58</v>
      </c>
      <c r="CL150" s="258"/>
      <c r="CO150" s="275" t="s">
        <v>90</v>
      </c>
    </row>
    <row r="151" spans="1:93" ht="15" hidden="1" x14ac:dyDescent="0.25">
      <c r="A151" s="260">
        <v>301</v>
      </c>
      <c r="B151" s="295" t="s">
        <v>181</v>
      </c>
      <c r="C151" s="265">
        <v>1</v>
      </c>
      <c r="D151" s="87">
        <f t="shared" si="79"/>
        <v>1</v>
      </c>
      <c r="E151" s="271" t="s">
        <v>181</v>
      </c>
      <c r="F151">
        <v>2</v>
      </c>
      <c r="G151" s="268">
        <v>42867</v>
      </c>
      <c r="H151">
        <v>30</v>
      </c>
      <c r="I151" s="249">
        <v>0</v>
      </c>
      <c r="K151" s="271" t="s">
        <v>181</v>
      </c>
      <c r="L151" s="270">
        <v>3</v>
      </c>
      <c r="M151" s="294">
        <v>42867</v>
      </c>
      <c r="N151" s="271">
        <v>30</v>
      </c>
      <c r="O151" s="280">
        <v>0</v>
      </c>
      <c r="Q151"/>
      <c r="S151" s="268">
        <v>42870</v>
      </c>
      <c r="T151" s="271">
        <v>30</v>
      </c>
      <c r="U151" s="280">
        <v>0</v>
      </c>
      <c r="W151"/>
      <c r="Y151" s="268">
        <v>42873</v>
      </c>
      <c r="Z151" s="271">
        <v>40</v>
      </c>
      <c r="AA151" s="188">
        <v>0</v>
      </c>
      <c r="AG151" s="188"/>
      <c r="AU151" s="117">
        <v>3</v>
      </c>
      <c r="AV151" s="129">
        <f t="shared" si="80"/>
        <v>3</v>
      </c>
      <c r="AW151" s="129" t="b">
        <f t="shared" si="81"/>
        <v>1</v>
      </c>
      <c r="AX151" s="271">
        <v>2.72</v>
      </c>
      <c r="AY151" s="271">
        <v>2.06</v>
      </c>
      <c r="AZ151" s="267">
        <v>2.87</v>
      </c>
      <c r="BD151" s="105">
        <f>67.544*AX151+88.788</f>
        <v>272.50767999999999</v>
      </c>
      <c r="BE151" s="105">
        <f>67.544*AY151+88.788</f>
        <v>227.92863999999997</v>
      </c>
      <c r="BF151" s="105">
        <f>67.544*AZ151+88.788</f>
        <v>282.63927999999999</v>
      </c>
      <c r="BG151" s="129"/>
      <c r="BH151" s="266"/>
      <c r="BI151" s="129"/>
      <c r="BJ151" s="129" t="str">
        <f t="shared" si="83"/>
        <v>both</v>
      </c>
      <c r="BK151" s="129" t="str">
        <f t="shared" si="84"/>
        <v>both</v>
      </c>
      <c r="BL151" s="129" t="str">
        <f t="shared" si="85"/>
        <v>both</v>
      </c>
      <c r="BM151" s="129" t="str">
        <f t="shared" si="86"/>
        <v>NA</v>
      </c>
      <c r="BN151" s="129" t="str">
        <f t="shared" si="87"/>
        <v>NA</v>
      </c>
      <c r="BO151" s="129" t="str">
        <f t="shared" si="88"/>
        <v>NA</v>
      </c>
      <c r="BP151" s="129">
        <f t="shared" ref="BP151:BP156" si="97">BD151*PI()*((AX151/2)^2)+BE151*PI()*((AY151/2)^2)+BF151*PI()*((AZ151/2)^2)+BG151*PI()*((BA151/2)^2)+BH151*PI()*((BB151/2)^2)+BI151*PI()*((BC151/2)^2)</f>
        <v>4171.5875883770104</v>
      </c>
      <c r="BQ151" s="129" t="str">
        <f>IF(AW151=TRUE,"ok","")</f>
        <v>ok</v>
      </c>
      <c r="BS151" s="276">
        <v>0</v>
      </c>
      <c r="BT151" s="265">
        <v>0</v>
      </c>
      <c r="BU151" s="265">
        <v>0</v>
      </c>
      <c r="BV151" s="265">
        <v>0</v>
      </c>
      <c r="BW151" s="265"/>
      <c r="BX151" s="265"/>
      <c r="BY151" s="259">
        <v>18</v>
      </c>
      <c r="BZ151" s="263">
        <v>42873</v>
      </c>
      <c r="CA151" s="263" t="s">
        <v>47</v>
      </c>
      <c r="CB151" s="258">
        <f t="shared" si="89"/>
        <v>30</v>
      </c>
      <c r="CC151" s="258">
        <f t="shared" si="90"/>
        <v>30</v>
      </c>
      <c r="CD151" s="258">
        <f t="shared" si="91"/>
        <v>30</v>
      </c>
      <c r="CE151" s="258">
        <f t="shared" si="92"/>
        <v>40</v>
      </c>
      <c r="CF151" s="258" t="str">
        <f t="shared" si="93"/>
        <v/>
      </c>
      <c r="CG151" s="258" t="str">
        <f t="shared" si="94"/>
        <v/>
      </c>
      <c r="CH151" s="258" t="str">
        <f t="shared" si="95"/>
        <v/>
      </c>
      <c r="CI151" s="258">
        <v>40</v>
      </c>
      <c r="CJ151" s="263" t="s">
        <v>47</v>
      </c>
      <c r="CK151" s="258">
        <v>1</v>
      </c>
      <c r="CL151" s="258"/>
      <c r="CM151" s="278">
        <v>42875</v>
      </c>
      <c r="CN151" s="262" t="s">
        <v>214</v>
      </c>
      <c r="CO151" s="275" t="s">
        <v>182</v>
      </c>
    </row>
    <row r="152" spans="1:93" ht="15" hidden="1" x14ac:dyDescent="0.25">
      <c r="A152" s="260">
        <v>303</v>
      </c>
      <c r="B152" s="272" t="s">
        <v>181</v>
      </c>
      <c r="C152" s="129">
        <v>1</v>
      </c>
      <c r="D152" s="87">
        <f t="shared" si="79"/>
        <v>1</v>
      </c>
      <c r="E152" s="271" t="s">
        <v>181</v>
      </c>
      <c r="F152">
        <v>1</v>
      </c>
      <c r="G152" s="268">
        <v>42867</v>
      </c>
      <c r="H152">
        <v>15</v>
      </c>
      <c r="I152" s="249">
        <v>0</v>
      </c>
      <c r="M152" s="268">
        <v>42865</v>
      </c>
      <c r="N152">
        <v>11</v>
      </c>
      <c r="O152" s="249">
        <v>0</v>
      </c>
      <c r="S152" s="268">
        <v>42868</v>
      </c>
      <c r="T152">
        <v>11</v>
      </c>
      <c r="U152" s="249">
        <v>0</v>
      </c>
      <c r="Y152" s="268">
        <v>42869</v>
      </c>
      <c r="Z152">
        <v>10</v>
      </c>
      <c r="AA152" s="188">
        <v>3</v>
      </c>
      <c r="AB152" s="260">
        <v>5</v>
      </c>
      <c r="AG152" s="188"/>
      <c r="AU152" s="117">
        <v>1</v>
      </c>
      <c r="AV152" s="129">
        <f t="shared" si="80"/>
        <v>1</v>
      </c>
      <c r="AW152" s="129" t="b">
        <f t="shared" si="81"/>
        <v>1</v>
      </c>
      <c r="AX152" s="279">
        <v>2.0299999999999998</v>
      </c>
      <c r="BD152" s="105">
        <f>67.544*AX152+88.788</f>
        <v>225.90231999999997</v>
      </c>
      <c r="BE152" s="129"/>
      <c r="BF152" s="129"/>
      <c r="BG152" s="129"/>
      <c r="BH152" s="266"/>
      <c r="BI152" s="129"/>
      <c r="BJ152" s="129" t="str">
        <f t="shared" si="83"/>
        <v>both</v>
      </c>
      <c r="BK152" s="129" t="str">
        <f t="shared" si="84"/>
        <v>NA</v>
      </c>
      <c r="BL152" s="129" t="str">
        <f t="shared" si="85"/>
        <v>NA</v>
      </c>
      <c r="BM152" s="129" t="str">
        <f t="shared" si="86"/>
        <v>NA</v>
      </c>
      <c r="BN152" s="129" t="str">
        <f t="shared" si="87"/>
        <v>NA</v>
      </c>
      <c r="BO152" s="129" t="str">
        <f t="shared" si="88"/>
        <v>NA</v>
      </c>
      <c r="BP152" s="129">
        <f t="shared" si="97"/>
        <v>731.14354194962868</v>
      </c>
      <c r="BQ152" s="129" t="str">
        <f>IF(AW152=TRUE,"ok","")</f>
        <v>ok</v>
      </c>
      <c r="BS152" s="276">
        <v>0</v>
      </c>
      <c r="BT152" s="265">
        <v>0</v>
      </c>
      <c r="BU152" s="265">
        <v>0</v>
      </c>
      <c r="BV152" s="265">
        <v>0</v>
      </c>
      <c r="BW152" s="265"/>
      <c r="BX152" s="265"/>
      <c r="BY152" s="264">
        <v>42869</v>
      </c>
      <c r="BZ152" s="263">
        <v>42869</v>
      </c>
      <c r="CA152" s="263" t="s">
        <v>47</v>
      </c>
      <c r="CB152" s="258">
        <f t="shared" si="89"/>
        <v>15</v>
      </c>
      <c r="CC152" s="258">
        <f t="shared" si="90"/>
        <v>11</v>
      </c>
      <c r="CD152" s="258">
        <f t="shared" si="91"/>
        <v>11</v>
      </c>
      <c r="CE152" s="258">
        <f t="shared" si="92"/>
        <v>10</v>
      </c>
      <c r="CF152" s="258" t="str">
        <f t="shared" si="93"/>
        <v/>
      </c>
      <c r="CG152" s="258" t="str">
        <f t="shared" si="94"/>
        <v/>
      </c>
      <c r="CH152" s="258" t="str">
        <f t="shared" si="95"/>
        <v/>
      </c>
      <c r="CI152" s="258">
        <v>10</v>
      </c>
      <c r="CJ152" s="263" t="s">
        <v>47</v>
      </c>
      <c r="CK152" s="258">
        <v>1</v>
      </c>
      <c r="CL152" s="258"/>
      <c r="CM152" s="278">
        <v>42875</v>
      </c>
      <c r="CO152" s="275" t="s">
        <v>182</v>
      </c>
    </row>
    <row r="153" spans="1:93" s="90" customFormat="1" ht="15" hidden="1" x14ac:dyDescent="0.25">
      <c r="A153" s="90">
        <v>304</v>
      </c>
      <c r="B153" s="90" t="s">
        <v>181</v>
      </c>
      <c r="C153" s="129">
        <v>1</v>
      </c>
      <c r="D153" s="87">
        <f t="shared" si="79"/>
        <v>1</v>
      </c>
      <c r="E153" s="276" t="s">
        <v>181</v>
      </c>
      <c r="F153">
        <v>1</v>
      </c>
      <c r="G153" s="268">
        <v>42870</v>
      </c>
      <c r="H153" s="249">
        <v>18</v>
      </c>
      <c r="I153" s="249">
        <v>0</v>
      </c>
      <c r="L153"/>
      <c r="M153" s="268">
        <v>42868</v>
      </c>
      <c r="N153" s="249">
        <v>15</v>
      </c>
      <c r="O153" s="249">
        <v>0</v>
      </c>
      <c r="R153"/>
      <c r="S153" s="268">
        <v>42872</v>
      </c>
      <c r="T153" s="249">
        <v>16</v>
      </c>
      <c r="U153" s="249">
        <v>0</v>
      </c>
      <c r="X153"/>
      <c r="Y153" s="268">
        <v>42871</v>
      </c>
      <c r="Z153"/>
      <c r="AA153" s="249"/>
      <c r="AD153"/>
      <c r="AE153"/>
      <c r="AF153"/>
      <c r="AG153" s="249"/>
      <c r="AJ153"/>
      <c r="AK153"/>
      <c r="AL153"/>
      <c r="AM153"/>
      <c r="AP153"/>
      <c r="AQ153"/>
      <c r="AR153"/>
      <c r="AS153"/>
      <c r="AU153" s="117">
        <v>1</v>
      </c>
      <c r="AV153" s="129">
        <f t="shared" si="80"/>
        <v>1</v>
      </c>
      <c r="AW153" s="129" t="b">
        <f t="shared" si="81"/>
        <v>1</v>
      </c>
      <c r="AX153" s="271">
        <v>2.21</v>
      </c>
      <c r="BC153" s="260"/>
      <c r="BD153" s="105">
        <f>67.544*AX153+88.788</f>
        <v>238.06023999999996</v>
      </c>
      <c r="BE153" s="129"/>
      <c r="BF153" s="129"/>
      <c r="BG153" s="129"/>
      <c r="BH153" s="266"/>
      <c r="BI153" s="129"/>
      <c r="BJ153" s="129" t="str">
        <f t="shared" si="83"/>
        <v>both</v>
      </c>
      <c r="BK153" s="129" t="str">
        <f t="shared" si="84"/>
        <v>NA</v>
      </c>
      <c r="BL153" s="129" t="str">
        <f t="shared" si="85"/>
        <v>NA</v>
      </c>
      <c r="BM153" s="129" t="str">
        <f t="shared" si="86"/>
        <v>NA</v>
      </c>
      <c r="BN153" s="129" t="str">
        <f t="shared" si="87"/>
        <v>NA</v>
      </c>
      <c r="BO153" s="129" t="str">
        <f t="shared" si="88"/>
        <v>NA</v>
      </c>
      <c r="BP153" s="129">
        <f t="shared" si="97"/>
        <v>913.19031284552727</v>
      </c>
      <c r="BQ153" s="129" t="str">
        <f>IF(AW153=TRUE,"ok","")</f>
        <v>ok</v>
      </c>
      <c r="BR153" s="129"/>
      <c r="BS153" s="276">
        <v>0</v>
      </c>
      <c r="BT153" s="265">
        <v>0</v>
      </c>
      <c r="BU153" s="265">
        <v>0</v>
      </c>
      <c r="BV153" s="265">
        <v>0</v>
      </c>
      <c r="BW153" s="265"/>
      <c r="BX153" s="265"/>
      <c r="BY153" s="307">
        <v>42871</v>
      </c>
      <c r="BZ153" s="263">
        <v>42871</v>
      </c>
      <c r="CA153" s="263" t="s">
        <v>47</v>
      </c>
      <c r="CB153" s="258">
        <f t="shared" si="89"/>
        <v>18</v>
      </c>
      <c r="CC153" s="258">
        <f t="shared" si="90"/>
        <v>15</v>
      </c>
      <c r="CD153" s="258">
        <f t="shared" si="91"/>
        <v>16</v>
      </c>
      <c r="CE153" s="258" t="str">
        <f t="shared" si="92"/>
        <v/>
      </c>
      <c r="CF153" s="258" t="str">
        <f t="shared" si="93"/>
        <v/>
      </c>
      <c r="CG153" s="258" t="str">
        <f t="shared" si="94"/>
        <v/>
      </c>
      <c r="CH153" s="258" t="str">
        <f t="shared" si="95"/>
        <v/>
      </c>
      <c r="CI153" s="258">
        <v>16</v>
      </c>
      <c r="CJ153" s="263" t="s">
        <v>47</v>
      </c>
      <c r="CK153" s="258">
        <v>1</v>
      </c>
      <c r="CL153" s="258"/>
      <c r="CM153" s="306">
        <v>42875</v>
      </c>
      <c r="CN153" s="305"/>
      <c r="CO153" s="274" t="s">
        <v>182</v>
      </c>
    </row>
    <row r="154" spans="1:93" s="161" customFormat="1" ht="15" hidden="1" x14ac:dyDescent="0.25">
      <c r="A154" s="289">
        <v>305</v>
      </c>
      <c r="B154" s="304" t="s">
        <v>181</v>
      </c>
      <c r="C154" s="81">
        <v>1</v>
      </c>
      <c r="D154" s="87">
        <f t="shared" si="79"/>
        <v>1</v>
      </c>
      <c r="E154" s="303" t="s">
        <v>181</v>
      </c>
      <c r="F154" s="161">
        <v>1</v>
      </c>
      <c r="G154" s="290">
        <v>42870</v>
      </c>
      <c r="H154" s="161">
        <v>10</v>
      </c>
      <c r="I154" s="173">
        <v>0</v>
      </c>
      <c r="J154" s="289"/>
      <c r="M154" s="290">
        <v>42870</v>
      </c>
      <c r="N154" s="161">
        <v>12</v>
      </c>
      <c r="O154" s="173">
        <v>0</v>
      </c>
      <c r="P154" s="289"/>
      <c r="S154" s="290">
        <v>42877</v>
      </c>
      <c r="T154" s="161">
        <v>11</v>
      </c>
      <c r="U154" s="173">
        <v>0</v>
      </c>
      <c r="V154" s="289"/>
      <c r="Y154" s="290">
        <v>42876</v>
      </c>
      <c r="Z154" s="161">
        <v>9</v>
      </c>
      <c r="AA154" s="173">
        <v>0</v>
      </c>
      <c r="AB154" s="289"/>
      <c r="AG154" s="173"/>
      <c r="AH154" s="289"/>
      <c r="AN154" s="289"/>
      <c r="AT154" s="289"/>
      <c r="AU154" s="243">
        <v>1</v>
      </c>
      <c r="AV154" s="129">
        <f t="shared" si="80"/>
        <v>1</v>
      </c>
      <c r="AW154" s="129" t="b">
        <f t="shared" si="81"/>
        <v>1</v>
      </c>
      <c r="AX154" s="288">
        <v>2.58</v>
      </c>
      <c r="BB154" s="90"/>
      <c r="BC154" s="260"/>
      <c r="BD154" s="105">
        <f>67.544*AX154+88.788</f>
        <v>263.05151999999998</v>
      </c>
      <c r="BE154" s="81"/>
      <c r="BF154" s="81"/>
      <c r="BG154" s="129"/>
      <c r="BH154" s="287"/>
      <c r="BI154" s="129"/>
      <c r="BJ154" s="129" t="str">
        <f t="shared" si="83"/>
        <v>both</v>
      </c>
      <c r="BK154" s="129" t="str">
        <f t="shared" si="84"/>
        <v>NA</v>
      </c>
      <c r="BL154" s="129" t="str">
        <f t="shared" si="85"/>
        <v>NA</v>
      </c>
      <c r="BM154" s="129" t="str">
        <f t="shared" si="86"/>
        <v>NA</v>
      </c>
      <c r="BN154" s="129" t="str">
        <f t="shared" si="87"/>
        <v>NA</v>
      </c>
      <c r="BO154" s="129" t="str">
        <f t="shared" si="88"/>
        <v>NA</v>
      </c>
      <c r="BP154" s="129">
        <f t="shared" si="97"/>
        <v>1375.2134427243286</v>
      </c>
      <c r="BQ154" s="129" t="str">
        <f>IF(AW154=TRUE,"ok","")</f>
        <v>ok</v>
      </c>
      <c r="BR154" s="129"/>
      <c r="BS154" s="286">
        <v>0</v>
      </c>
      <c r="BT154" s="285">
        <v>0</v>
      </c>
      <c r="BU154" s="285">
        <v>0</v>
      </c>
      <c r="BV154" s="285">
        <v>0</v>
      </c>
      <c r="BW154" s="285"/>
      <c r="BX154" s="285"/>
      <c r="BY154" s="284">
        <v>21</v>
      </c>
      <c r="BZ154" s="263">
        <v>42876</v>
      </c>
      <c r="CA154" s="263" t="s">
        <v>47</v>
      </c>
      <c r="CB154" s="258">
        <f t="shared" si="89"/>
        <v>10</v>
      </c>
      <c r="CC154" s="258">
        <f t="shared" si="90"/>
        <v>12</v>
      </c>
      <c r="CD154" s="258">
        <f t="shared" si="91"/>
        <v>11</v>
      </c>
      <c r="CE154" s="258">
        <f t="shared" si="92"/>
        <v>9</v>
      </c>
      <c r="CF154" s="258" t="str">
        <f t="shared" si="93"/>
        <v/>
      </c>
      <c r="CG154" s="258" t="str">
        <f t="shared" si="94"/>
        <v/>
      </c>
      <c r="CH154" s="258" t="str">
        <f t="shared" si="95"/>
        <v/>
      </c>
      <c r="CI154" s="258">
        <v>9</v>
      </c>
      <c r="CJ154" s="263" t="s">
        <v>47</v>
      </c>
      <c r="CK154" s="258">
        <v>1</v>
      </c>
      <c r="CL154" s="258"/>
      <c r="CM154" s="283">
        <v>42875</v>
      </c>
      <c r="CN154" s="302"/>
      <c r="CO154" s="281" t="s">
        <v>182</v>
      </c>
    </row>
    <row r="155" spans="1:93" ht="15" hidden="1" x14ac:dyDescent="0.25">
      <c r="A155" s="260">
        <v>306</v>
      </c>
      <c r="B155" s="272" t="s">
        <v>199</v>
      </c>
      <c r="C155" s="129">
        <v>0</v>
      </c>
      <c r="D155" s="87">
        <f t="shared" si="79"/>
        <v>0</v>
      </c>
      <c r="E155" s="267" t="s">
        <v>199</v>
      </c>
      <c r="K155" s="267" t="s">
        <v>199</v>
      </c>
      <c r="Q155" s="267" t="s">
        <v>199</v>
      </c>
      <c r="W155" s="301" t="s">
        <v>204</v>
      </c>
      <c r="AA155" s="188"/>
      <c r="AU155" s="117">
        <v>1</v>
      </c>
      <c r="AV155" s="129">
        <f t="shared" si="80"/>
        <v>0</v>
      </c>
      <c r="AW155" s="129" t="b">
        <f t="shared" si="81"/>
        <v>0</v>
      </c>
      <c r="AX155" s="271">
        <v>1.63</v>
      </c>
      <c r="BD155" s="129">
        <v>210</v>
      </c>
      <c r="BE155" s="129"/>
      <c r="BF155" s="129"/>
      <c r="BG155" s="129"/>
      <c r="BH155" s="266"/>
      <c r="BI155" s="129"/>
      <c r="BJ155" s="129" t="str">
        <f t="shared" si="83"/>
        <v>both</v>
      </c>
      <c r="BK155" s="129" t="str">
        <f t="shared" si="84"/>
        <v>NA</v>
      </c>
      <c r="BL155" s="129" t="str">
        <f t="shared" si="85"/>
        <v>NA</v>
      </c>
      <c r="BM155" s="129" t="str">
        <f t="shared" si="86"/>
        <v>NA</v>
      </c>
      <c r="BN155" s="129" t="str">
        <f t="shared" si="87"/>
        <v>NA</v>
      </c>
      <c r="BO155" s="129" t="str">
        <f t="shared" si="88"/>
        <v>NA</v>
      </c>
      <c r="BP155" s="129">
        <f t="shared" si="97"/>
        <v>438.21211986944286</v>
      </c>
      <c r="BQ155" s="129" t="s">
        <v>47</v>
      </c>
      <c r="BT155" s="265">
        <v>0</v>
      </c>
      <c r="BU155" s="265">
        <v>0</v>
      </c>
      <c r="BV155" s="265">
        <v>0</v>
      </c>
      <c r="BZ155" s="129" t="s">
        <v>58</v>
      </c>
      <c r="CA155" s="129" t="s">
        <v>58</v>
      </c>
      <c r="CB155" s="258" t="str">
        <f t="shared" si="89"/>
        <v/>
      </c>
      <c r="CC155" s="258" t="str">
        <f t="shared" si="90"/>
        <v/>
      </c>
      <c r="CD155" s="258" t="str">
        <f t="shared" si="91"/>
        <v/>
      </c>
      <c r="CE155" s="258" t="str">
        <f t="shared" si="92"/>
        <v/>
      </c>
      <c r="CF155" s="258" t="str">
        <f t="shared" si="93"/>
        <v/>
      </c>
      <c r="CG155" s="258" t="str">
        <f t="shared" si="94"/>
        <v/>
      </c>
      <c r="CH155" s="258" t="str">
        <f t="shared" si="95"/>
        <v/>
      </c>
      <c r="CI155" s="258" t="s">
        <v>58</v>
      </c>
      <c r="CJ155" s="129" t="s">
        <v>58</v>
      </c>
      <c r="CK155" s="258" t="s">
        <v>58</v>
      </c>
      <c r="CL155" s="258"/>
    </row>
    <row r="156" spans="1:93" ht="15" hidden="1" x14ac:dyDescent="0.25">
      <c r="A156" s="260">
        <v>307</v>
      </c>
      <c r="B156" s="272" t="s">
        <v>181</v>
      </c>
      <c r="C156" s="129">
        <v>1</v>
      </c>
      <c r="D156" s="87">
        <f t="shared" si="79"/>
        <v>1</v>
      </c>
      <c r="E156" s="267" t="s">
        <v>190</v>
      </c>
      <c r="F156">
        <v>1</v>
      </c>
      <c r="G156" s="268">
        <v>42875</v>
      </c>
      <c r="H156">
        <v>3</v>
      </c>
      <c r="I156" s="249">
        <v>0</v>
      </c>
      <c r="M156" s="268">
        <v>42870</v>
      </c>
      <c r="N156" s="276">
        <v>3</v>
      </c>
      <c r="O156" s="249">
        <v>0</v>
      </c>
      <c r="S156" s="268">
        <v>42873</v>
      </c>
      <c r="T156">
        <v>3</v>
      </c>
      <c r="U156" s="249">
        <v>0</v>
      </c>
      <c r="Y156" s="268">
        <v>42874</v>
      </c>
      <c r="Z156" s="276">
        <v>3</v>
      </c>
      <c r="AA156" s="188">
        <v>0</v>
      </c>
      <c r="AU156" s="117">
        <v>1</v>
      </c>
      <c r="AV156" s="129">
        <f t="shared" si="80"/>
        <v>1</v>
      </c>
      <c r="AW156" s="129" t="b">
        <f t="shared" si="81"/>
        <v>1</v>
      </c>
      <c r="AX156" s="271">
        <v>1.68</v>
      </c>
      <c r="BD156" s="105">
        <f>67.544*AX156+88.788</f>
        <v>202.26191999999998</v>
      </c>
      <c r="BE156" s="129"/>
      <c r="BF156" s="129"/>
      <c r="BG156" s="129"/>
      <c r="BH156" s="266"/>
      <c r="BI156" s="129"/>
      <c r="BJ156" s="129" t="str">
        <f t="shared" si="83"/>
        <v>both</v>
      </c>
      <c r="BK156" s="129" t="str">
        <f t="shared" si="84"/>
        <v>NA</v>
      </c>
      <c r="BL156" s="129" t="str">
        <f t="shared" si="85"/>
        <v>NA</v>
      </c>
      <c r="BM156" s="129" t="str">
        <f t="shared" si="86"/>
        <v>NA</v>
      </c>
      <c r="BN156" s="129" t="str">
        <f t="shared" si="87"/>
        <v>NA</v>
      </c>
      <c r="BO156" s="129" t="str">
        <f t="shared" si="88"/>
        <v>NA</v>
      </c>
      <c r="BP156" s="129">
        <f t="shared" si="97"/>
        <v>448.35557092812496</v>
      </c>
      <c r="BQ156" s="129" t="str">
        <f>IF(AW156=TRUE,"ok","")</f>
        <v>ok</v>
      </c>
      <c r="BS156" s="276">
        <v>0</v>
      </c>
      <c r="BT156" s="265">
        <v>0</v>
      </c>
      <c r="BU156" s="265">
        <v>0</v>
      </c>
      <c r="BV156" s="265">
        <v>0</v>
      </c>
      <c r="BW156" s="265"/>
      <c r="BX156" s="265"/>
      <c r="BY156" s="259">
        <v>19</v>
      </c>
      <c r="BZ156" s="263">
        <v>42874</v>
      </c>
      <c r="CA156" s="263" t="s">
        <v>47</v>
      </c>
      <c r="CB156" s="258">
        <f t="shared" si="89"/>
        <v>3</v>
      </c>
      <c r="CC156" s="258">
        <f t="shared" si="90"/>
        <v>3</v>
      </c>
      <c r="CD156" s="258">
        <f t="shared" si="91"/>
        <v>3</v>
      </c>
      <c r="CE156" s="258">
        <f t="shared" si="92"/>
        <v>3</v>
      </c>
      <c r="CF156" s="258" t="str">
        <f t="shared" si="93"/>
        <v/>
      </c>
      <c r="CG156" s="258" t="str">
        <f t="shared" si="94"/>
        <v/>
      </c>
      <c r="CH156" s="258" t="str">
        <f t="shared" si="95"/>
        <v/>
      </c>
      <c r="CI156" s="258">
        <v>3</v>
      </c>
      <c r="CJ156" s="263" t="s">
        <v>47</v>
      </c>
      <c r="CK156" s="258">
        <v>1</v>
      </c>
      <c r="CL156" s="258"/>
      <c r="CM156" s="278">
        <v>42875</v>
      </c>
      <c r="CN156" s="262" t="s">
        <v>142</v>
      </c>
      <c r="CO156" s="274" t="s">
        <v>182</v>
      </c>
    </row>
    <row r="157" spans="1:93" ht="15" hidden="1" x14ac:dyDescent="0.25">
      <c r="A157" s="260">
        <v>307</v>
      </c>
      <c r="B157" s="261" t="s">
        <v>90</v>
      </c>
      <c r="C157" s="129">
        <v>0</v>
      </c>
      <c r="D157" s="87">
        <f t="shared" si="79"/>
        <v>0</v>
      </c>
      <c r="E157" s="276" t="s">
        <v>90</v>
      </c>
      <c r="M157" t="s">
        <v>90</v>
      </c>
      <c r="Q157" s="90" t="s">
        <v>185</v>
      </c>
      <c r="W157" s="90" t="s">
        <v>185</v>
      </c>
      <c r="AV157" s="129">
        <f t="shared" si="80"/>
        <v>0</v>
      </c>
      <c r="AW157" s="129" t="b">
        <f t="shared" si="81"/>
        <v>1</v>
      </c>
      <c r="BD157" s="129"/>
      <c r="BE157" s="129"/>
      <c r="BF157" s="129"/>
      <c r="BG157" s="129"/>
      <c r="BH157" s="266"/>
      <c r="BI157" s="129"/>
      <c r="BJ157" s="129" t="str">
        <f t="shared" si="83"/>
        <v>NA</v>
      </c>
      <c r="BK157" s="129" t="str">
        <f t="shared" si="84"/>
        <v>NA</v>
      </c>
      <c r="BL157" s="129" t="str">
        <f t="shared" si="85"/>
        <v>NA</v>
      </c>
      <c r="BM157" s="129" t="str">
        <f t="shared" si="86"/>
        <v>NA</v>
      </c>
      <c r="BN157" s="129" t="str">
        <f t="shared" si="87"/>
        <v>NA</v>
      </c>
      <c r="BO157" s="129" t="str">
        <f t="shared" si="88"/>
        <v>NA</v>
      </c>
      <c r="BP157" s="129" t="s">
        <v>58</v>
      </c>
      <c r="BQ157" s="129" t="s">
        <v>58</v>
      </c>
      <c r="BT157" s="265">
        <v>0</v>
      </c>
      <c r="BU157" s="265">
        <v>0</v>
      </c>
      <c r="BV157" s="265">
        <v>0</v>
      </c>
      <c r="BZ157" s="129" t="s">
        <v>58</v>
      </c>
      <c r="CA157" s="129" t="s">
        <v>58</v>
      </c>
      <c r="CB157" s="258" t="str">
        <f t="shared" si="89"/>
        <v/>
      </c>
      <c r="CC157" s="258" t="str">
        <f t="shared" si="90"/>
        <v/>
      </c>
      <c r="CD157" s="258" t="str">
        <f t="shared" si="91"/>
        <v/>
      </c>
      <c r="CE157" s="258" t="str">
        <f t="shared" si="92"/>
        <v/>
      </c>
      <c r="CF157" s="258" t="str">
        <f t="shared" si="93"/>
        <v/>
      </c>
      <c r="CG157" s="258" t="str">
        <f t="shared" si="94"/>
        <v/>
      </c>
      <c r="CH157" s="258" t="str">
        <f t="shared" si="95"/>
        <v/>
      </c>
      <c r="CI157" s="258" t="s">
        <v>58</v>
      </c>
      <c r="CJ157" s="129" t="s">
        <v>58</v>
      </c>
      <c r="CK157" s="258" t="s">
        <v>58</v>
      </c>
      <c r="CL157" s="258"/>
    </row>
    <row r="158" spans="1:93" ht="15" hidden="1" x14ac:dyDescent="0.25">
      <c r="A158" s="260">
        <v>308</v>
      </c>
      <c r="B158" s="293" t="s">
        <v>181</v>
      </c>
      <c r="C158" s="265">
        <v>1</v>
      </c>
      <c r="D158" s="87">
        <f t="shared" si="79"/>
        <v>1</v>
      </c>
      <c r="E158" s="271" t="s">
        <v>181</v>
      </c>
      <c r="F158" s="270">
        <v>1</v>
      </c>
      <c r="G158" s="268">
        <v>42872</v>
      </c>
      <c r="H158">
        <v>10</v>
      </c>
      <c r="I158" s="249">
        <v>0</v>
      </c>
      <c r="M158" s="268">
        <v>42873</v>
      </c>
      <c r="N158">
        <v>10</v>
      </c>
      <c r="O158" s="249">
        <v>0</v>
      </c>
      <c r="S158" s="268">
        <v>42873</v>
      </c>
      <c r="T158">
        <v>15</v>
      </c>
      <c r="U158" s="249">
        <v>0</v>
      </c>
      <c r="W158"/>
      <c r="Y158" s="268">
        <v>42874</v>
      </c>
      <c r="Z158">
        <v>14</v>
      </c>
      <c r="AA158" s="249">
        <v>0</v>
      </c>
      <c r="AC158" s="270" t="s">
        <v>181</v>
      </c>
      <c r="AD158">
        <v>2</v>
      </c>
      <c r="AE158" s="268">
        <v>42874</v>
      </c>
      <c r="AF158" s="271">
        <v>17</v>
      </c>
      <c r="AG158" s="249">
        <v>1</v>
      </c>
      <c r="AH158" s="260">
        <v>4</v>
      </c>
      <c r="AL158">
        <v>16</v>
      </c>
      <c r="AM158">
        <v>10</v>
      </c>
      <c r="AN158" s="260">
        <v>6</v>
      </c>
      <c r="AO158" s="267" t="s">
        <v>195</v>
      </c>
      <c r="AP158">
        <v>2</v>
      </c>
      <c r="AR158">
        <v>24</v>
      </c>
      <c r="AS158">
        <v>17</v>
      </c>
      <c r="AT158" s="260">
        <v>5</v>
      </c>
      <c r="AU158" s="117">
        <v>2</v>
      </c>
      <c r="AV158" s="129">
        <f t="shared" si="80"/>
        <v>2</v>
      </c>
      <c r="AW158" s="129" t="b">
        <f t="shared" si="81"/>
        <v>1</v>
      </c>
      <c r="AX158" s="271">
        <v>2.68</v>
      </c>
      <c r="AY158" s="279">
        <v>1.88</v>
      </c>
      <c r="BD158" s="105">
        <f>67.544*AX158+88.788</f>
        <v>269.80592000000001</v>
      </c>
      <c r="BE158" s="105">
        <f>67.544*AY158+88.788</f>
        <v>215.77071999999998</v>
      </c>
      <c r="BF158" s="129"/>
      <c r="BG158" s="129"/>
      <c r="BH158" s="266"/>
      <c r="BI158" s="129"/>
      <c r="BJ158" s="129" t="str">
        <f t="shared" si="83"/>
        <v>both</v>
      </c>
      <c r="BK158" s="129" t="str">
        <f t="shared" si="84"/>
        <v>both</v>
      </c>
      <c r="BL158" s="129" t="str">
        <f t="shared" si="85"/>
        <v>NA</v>
      </c>
      <c r="BM158" s="129" t="str">
        <f t="shared" si="86"/>
        <v>NA</v>
      </c>
      <c r="BN158" s="129" t="str">
        <f t="shared" si="87"/>
        <v>NA</v>
      </c>
      <c r="BO158" s="129" t="str">
        <f t="shared" si="88"/>
        <v>NA</v>
      </c>
      <c r="BP158" s="129">
        <f>BD158*PI()*((AX158/2)^2)+BE158*PI()*((AY158/2)^2)+BF158*PI()*((AZ158/2)^2)+BG158*PI()*((BA158/2)^2)+BH158*PI()*((BB158/2)^2)+BI158*PI()*((BC158/2)^2)</f>
        <v>2120.9473769036181</v>
      </c>
      <c r="BQ158" s="129" t="str">
        <f>IF(AW158=TRUE,"ok","")</f>
        <v>ok</v>
      </c>
      <c r="BS158" s="276">
        <v>0</v>
      </c>
      <c r="BT158" s="265">
        <v>0</v>
      </c>
      <c r="BU158" s="265">
        <v>0</v>
      </c>
      <c r="BV158" s="265">
        <v>0</v>
      </c>
      <c r="BW158" s="265"/>
      <c r="BX158" s="265"/>
      <c r="BY158" s="264">
        <v>42874</v>
      </c>
      <c r="BZ158" s="263">
        <v>42874</v>
      </c>
      <c r="CA158" s="263" t="s">
        <v>47</v>
      </c>
      <c r="CB158" s="258">
        <f t="shared" si="89"/>
        <v>10</v>
      </c>
      <c r="CC158" s="258">
        <f t="shared" si="90"/>
        <v>10</v>
      </c>
      <c r="CD158" s="258">
        <f t="shared" si="91"/>
        <v>15</v>
      </c>
      <c r="CE158" s="258">
        <f t="shared" si="92"/>
        <v>14</v>
      </c>
      <c r="CF158" s="258">
        <f t="shared" si="93"/>
        <v>17</v>
      </c>
      <c r="CG158" s="258">
        <f t="shared" si="94"/>
        <v>16</v>
      </c>
      <c r="CH158" s="258">
        <f t="shared" si="95"/>
        <v>24</v>
      </c>
      <c r="CI158" s="258">
        <v>24</v>
      </c>
      <c r="CJ158" s="263" t="s">
        <v>47</v>
      </c>
      <c r="CK158" s="258">
        <v>0</v>
      </c>
      <c r="CL158" s="258"/>
      <c r="CN158" s="300" t="s">
        <v>213</v>
      </c>
      <c r="CO158" s="275" t="s">
        <v>182</v>
      </c>
    </row>
    <row r="159" spans="1:93" ht="15" hidden="1" x14ac:dyDescent="0.25">
      <c r="A159" s="260">
        <v>309</v>
      </c>
      <c r="B159" s="272" t="s">
        <v>181</v>
      </c>
      <c r="C159" s="129">
        <v>1</v>
      </c>
      <c r="D159" s="87">
        <f t="shared" si="79"/>
        <v>1</v>
      </c>
      <c r="E159" s="271" t="s">
        <v>90</v>
      </c>
      <c r="F159">
        <v>1</v>
      </c>
      <c r="G159" s="268">
        <v>42870</v>
      </c>
      <c r="H159">
        <v>12</v>
      </c>
      <c r="I159" s="249">
        <v>0</v>
      </c>
      <c r="M159" s="268">
        <v>42869</v>
      </c>
      <c r="N159">
        <v>10</v>
      </c>
      <c r="O159" s="249">
        <v>0</v>
      </c>
      <c r="S159" s="268">
        <v>42872</v>
      </c>
      <c r="T159">
        <v>15</v>
      </c>
      <c r="U159" s="249">
        <v>0</v>
      </c>
      <c r="Y159" s="268">
        <v>42874</v>
      </c>
      <c r="Z159" s="276">
        <v>15</v>
      </c>
      <c r="AA159" s="188">
        <v>0</v>
      </c>
      <c r="AU159" s="117">
        <v>1</v>
      </c>
      <c r="AV159" s="129">
        <f t="shared" si="80"/>
        <v>1</v>
      </c>
      <c r="AW159" s="129" t="b">
        <f t="shared" si="81"/>
        <v>1</v>
      </c>
      <c r="AX159" s="271">
        <v>2.91</v>
      </c>
      <c r="BD159" s="105">
        <f>67.544*AX159+88.788</f>
        <v>285.34104000000002</v>
      </c>
      <c r="BE159" s="129"/>
      <c r="BF159" s="129"/>
      <c r="BG159" s="129"/>
      <c r="BH159" s="266"/>
      <c r="BI159" s="129"/>
      <c r="BJ159" s="129" t="str">
        <f t="shared" si="83"/>
        <v>both</v>
      </c>
      <c r="BK159" s="129" t="str">
        <f t="shared" si="84"/>
        <v>NA</v>
      </c>
      <c r="BL159" s="129" t="str">
        <f t="shared" si="85"/>
        <v>NA</v>
      </c>
      <c r="BM159" s="129" t="str">
        <f t="shared" si="86"/>
        <v>NA</v>
      </c>
      <c r="BN159" s="129" t="str">
        <f t="shared" si="87"/>
        <v>NA</v>
      </c>
      <c r="BO159" s="129" t="str">
        <f t="shared" si="88"/>
        <v>NA</v>
      </c>
      <c r="BP159" s="129">
        <f>BD159*PI()*((AX159/2)^2)+BE159*PI()*((AY159/2)^2)+BF159*PI()*((AZ159/2)^2)+BG159*PI()*((BA159/2)^2)+BH159*PI()*((BB159/2)^2)+BI159*PI()*((BC159/2)^2)</f>
        <v>1897.7548025549245</v>
      </c>
      <c r="BQ159" s="129" t="str">
        <f>IF(AW159=TRUE,"ok","")</f>
        <v>ok</v>
      </c>
      <c r="BS159" s="276">
        <v>0</v>
      </c>
      <c r="BT159" s="265">
        <v>0</v>
      </c>
      <c r="BU159" s="265">
        <v>0</v>
      </c>
      <c r="BV159" s="265">
        <v>0</v>
      </c>
      <c r="BW159" s="265"/>
      <c r="BX159" s="265"/>
      <c r="BY159" s="259">
        <v>19</v>
      </c>
      <c r="BZ159" s="263">
        <v>42874</v>
      </c>
      <c r="CA159" s="263" t="s">
        <v>47</v>
      </c>
      <c r="CB159" s="258">
        <f t="shared" si="89"/>
        <v>12</v>
      </c>
      <c r="CC159" s="258">
        <f t="shared" si="90"/>
        <v>10</v>
      </c>
      <c r="CD159" s="258">
        <f t="shared" si="91"/>
        <v>15</v>
      </c>
      <c r="CE159" s="258">
        <f t="shared" si="92"/>
        <v>15</v>
      </c>
      <c r="CF159" s="258" t="str">
        <f t="shared" si="93"/>
        <v/>
      </c>
      <c r="CG159" s="258" t="str">
        <f t="shared" si="94"/>
        <v/>
      </c>
      <c r="CH159" s="258" t="str">
        <f t="shared" si="95"/>
        <v/>
      </c>
      <c r="CI159" s="258">
        <v>15</v>
      </c>
      <c r="CJ159" s="263" t="s">
        <v>47</v>
      </c>
      <c r="CK159" s="258">
        <v>1</v>
      </c>
      <c r="CL159" s="258"/>
      <c r="CM159" s="278">
        <v>42875</v>
      </c>
      <c r="CO159" s="274" t="s">
        <v>182</v>
      </c>
    </row>
    <row r="160" spans="1:93" ht="15" hidden="1" x14ac:dyDescent="0.25">
      <c r="A160" s="260">
        <v>310</v>
      </c>
      <c r="B160" s="272" t="s">
        <v>181</v>
      </c>
      <c r="C160" s="129">
        <v>1</v>
      </c>
      <c r="D160" s="87">
        <f t="shared" si="79"/>
        <v>1</v>
      </c>
      <c r="E160" s="271" t="s">
        <v>181</v>
      </c>
      <c r="F160">
        <v>1</v>
      </c>
      <c r="G160" s="268">
        <v>42870</v>
      </c>
      <c r="H160">
        <v>15</v>
      </c>
      <c r="I160" s="249">
        <v>0</v>
      </c>
      <c r="M160" s="268">
        <v>42867</v>
      </c>
      <c r="N160">
        <v>12</v>
      </c>
      <c r="O160" s="249">
        <v>0</v>
      </c>
      <c r="S160" s="268">
        <v>42868</v>
      </c>
      <c r="T160">
        <v>12</v>
      </c>
      <c r="U160" s="249">
        <v>0</v>
      </c>
      <c r="W160" s="267" t="s">
        <v>181</v>
      </c>
      <c r="X160">
        <v>2</v>
      </c>
      <c r="Y160" s="268">
        <v>42870</v>
      </c>
      <c r="Z160" s="276">
        <v>22</v>
      </c>
      <c r="AA160" s="188">
        <v>2</v>
      </c>
      <c r="AU160" s="117">
        <v>1</v>
      </c>
      <c r="AV160" s="129">
        <f t="shared" si="80"/>
        <v>2</v>
      </c>
      <c r="AW160" s="129" t="b">
        <f t="shared" si="81"/>
        <v>0</v>
      </c>
      <c r="AX160" s="271">
        <v>2.41</v>
      </c>
      <c r="AY160" s="265">
        <v>2.41</v>
      </c>
      <c r="AZ160" s="265"/>
      <c r="BD160" s="105">
        <f>67.544*AX160+88.788</f>
        <v>251.56903999999997</v>
      </c>
      <c r="BE160" s="105">
        <f>67.544*AY160+88.788</f>
        <v>251.56903999999997</v>
      </c>
      <c r="BF160" s="105"/>
      <c r="BG160" s="129"/>
      <c r="BH160" s="266"/>
      <c r="BI160" s="129"/>
      <c r="BJ160" s="129" t="str">
        <f t="shared" si="83"/>
        <v>both</v>
      </c>
      <c r="BK160" s="129" t="str">
        <f t="shared" si="84"/>
        <v>both</v>
      </c>
      <c r="BL160" s="129" t="str">
        <f t="shared" si="85"/>
        <v>NA</v>
      </c>
      <c r="BM160" s="129" t="str">
        <f t="shared" si="86"/>
        <v>NA</v>
      </c>
      <c r="BN160" s="129" t="str">
        <f t="shared" si="87"/>
        <v>NA</v>
      </c>
      <c r="BO160" s="129" t="str">
        <f t="shared" si="88"/>
        <v>NA</v>
      </c>
      <c r="BP160" s="129">
        <f>BD160*PI()*((AX160/2)^2)+BE160*PI()*((AY160/2)^2)+BF160*PI()*((AZ160/2)^2)+BG160*PI()*((BA160/2)^2)+BH160*PI()*((BB160/2)^2)+BI160*PI()*((BC160/2)^2)</f>
        <v>2295.1504251745819</v>
      </c>
      <c r="BQ160" s="129" t="s">
        <v>77</v>
      </c>
      <c r="BR160" s="129" t="s">
        <v>189</v>
      </c>
      <c r="BS160" s="276">
        <v>0</v>
      </c>
      <c r="BT160" s="265">
        <v>0</v>
      </c>
      <c r="BU160" s="265">
        <v>0</v>
      </c>
      <c r="BV160" s="265">
        <v>0</v>
      </c>
      <c r="BW160" s="265"/>
      <c r="BX160" s="265"/>
      <c r="BY160" s="264">
        <v>42870</v>
      </c>
      <c r="BZ160" s="263">
        <v>42870</v>
      </c>
      <c r="CA160" s="263" t="s">
        <v>47</v>
      </c>
      <c r="CB160" s="258">
        <f t="shared" si="89"/>
        <v>15</v>
      </c>
      <c r="CC160" s="258">
        <f t="shared" si="90"/>
        <v>12</v>
      </c>
      <c r="CD160" s="258">
        <f t="shared" si="91"/>
        <v>12</v>
      </c>
      <c r="CE160" s="258">
        <f t="shared" si="92"/>
        <v>22</v>
      </c>
      <c r="CF160" s="258" t="str">
        <f t="shared" si="93"/>
        <v/>
      </c>
      <c r="CG160" s="258" t="str">
        <f t="shared" si="94"/>
        <v/>
      </c>
      <c r="CH160" s="258" t="str">
        <f t="shared" si="95"/>
        <v/>
      </c>
      <c r="CI160" s="258">
        <v>22</v>
      </c>
      <c r="CJ160" s="263" t="s">
        <v>47</v>
      </c>
      <c r="CK160" s="258">
        <v>1</v>
      </c>
      <c r="CL160" s="258"/>
      <c r="CM160" s="278">
        <v>42875</v>
      </c>
      <c r="CO160" s="274" t="s">
        <v>182</v>
      </c>
    </row>
    <row r="161" spans="1:93" ht="15" hidden="1" x14ac:dyDescent="0.25">
      <c r="A161" s="260">
        <v>401</v>
      </c>
      <c r="B161" s="295" t="s">
        <v>181</v>
      </c>
      <c r="C161" s="265">
        <v>1</v>
      </c>
      <c r="D161" s="87">
        <f t="shared" si="79"/>
        <v>1</v>
      </c>
      <c r="E161" s="271" t="s">
        <v>181</v>
      </c>
      <c r="F161">
        <v>1</v>
      </c>
      <c r="G161" s="294">
        <v>42865</v>
      </c>
      <c r="H161">
        <v>20</v>
      </c>
      <c r="I161" s="280">
        <v>0</v>
      </c>
      <c r="M161" s="268">
        <v>42867</v>
      </c>
      <c r="N161">
        <v>20</v>
      </c>
      <c r="O161" s="249">
        <v>0</v>
      </c>
      <c r="Q161"/>
      <c r="S161" s="268"/>
      <c r="W161"/>
      <c r="AA161" s="188"/>
      <c r="AG161" s="188"/>
      <c r="AU161" s="117">
        <v>1</v>
      </c>
      <c r="AV161" s="129">
        <f t="shared" si="80"/>
        <v>1</v>
      </c>
      <c r="AW161" s="129" t="b">
        <f t="shared" si="81"/>
        <v>1</v>
      </c>
      <c r="AX161" s="271">
        <v>2.0299999999999998</v>
      </c>
      <c r="BD161" s="105">
        <f>67.544*AX161+88.788</f>
        <v>225.90231999999997</v>
      </c>
      <c r="BE161" s="129"/>
      <c r="BF161" s="129"/>
      <c r="BG161" s="129"/>
      <c r="BH161" s="266"/>
      <c r="BI161" s="129"/>
      <c r="BJ161" s="129" t="str">
        <f t="shared" si="83"/>
        <v>both</v>
      </c>
      <c r="BK161" s="129" t="str">
        <f t="shared" si="84"/>
        <v>NA</v>
      </c>
      <c r="BL161" s="129" t="str">
        <f t="shared" si="85"/>
        <v>NA</v>
      </c>
      <c r="BM161" s="129" t="str">
        <f t="shared" si="86"/>
        <v>NA</v>
      </c>
      <c r="BN161" s="129" t="str">
        <f t="shared" si="87"/>
        <v>NA</v>
      </c>
      <c r="BO161" s="129" t="str">
        <f t="shared" si="88"/>
        <v>NA</v>
      </c>
      <c r="BP161" s="129">
        <f>BD161*PI()*((AX161/2)^2)+BE161*PI()*((AY161/2)^2)+BF161*PI()*((AZ161/2)^2)+BG161*PI()*((BA161/2)^2)+BH161*PI()*((BB161/2)^2)+BI161*PI()*((BC161/2)^2)</f>
        <v>731.14354194962868</v>
      </c>
      <c r="BQ161" s="129" t="str">
        <f>IF(AW161=TRUE,"ok","")</f>
        <v>ok</v>
      </c>
      <c r="BS161" s="276">
        <v>0</v>
      </c>
      <c r="BT161" s="265">
        <v>0</v>
      </c>
      <c r="BU161" s="265">
        <v>0</v>
      </c>
      <c r="BV161" s="265">
        <v>0</v>
      </c>
      <c r="BW161" s="265"/>
      <c r="BX161" s="265"/>
      <c r="BY161" s="259">
        <v>15</v>
      </c>
      <c r="BZ161" s="263">
        <v>42870</v>
      </c>
      <c r="CA161" s="263" t="s">
        <v>47</v>
      </c>
      <c r="CB161" s="258">
        <f t="shared" si="89"/>
        <v>20</v>
      </c>
      <c r="CC161" s="258">
        <f t="shared" si="90"/>
        <v>20</v>
      </c>
      <c r="CD161" s="258" t="str">
        <f t="shared" si="91"/>
        <v/>
      </c>
      <c r="CE161" s="258" t="str">
        <f t="shared" si="92"/>
        <v/>
      </c>
      <c r="CF161" s="258" t="str">
        <f t="shared" si="93"/>
        <v/>
      </c>
      <c r="CG161" s="258" t="str">
        <f t="shared" si="94"/>
        <v/>
      </c>
      <c r="CH161" s="258" t="str">
        <f t="shared" si="95"/>
        <v/>
      </c>
      <c r="CI161" s="258">
        <v>20</v>
      </c>
      <c r="CJ161" s="263" t="s">
        <v>47</v>
      </c>
      <c r="CK161" s="258">
        <v>1</v>
      </c>
      <c r="CL161" s="258"/>
      <c r="CM161" s="278">
        <v>42867</v>
      </c>
      <c r="CN161" s="262" t="s">
        <v>212</v>
      </c>
      <c r="CO161" s="274" t="s">
        <v>182</v>
      </c>
    </row>
    <row r="162" spans="1:93" ht="15" hidden="1" x14ac:dyDescent="0.25">
      <c r="A162" s="260">
        <v>402</v>
      </c>
      <c r="B162" s="272" t="s">
        <v>181</v>
      </c>
      <c r="C162" s="129">
        <v>1</v>
      </c>
      <c r="D162" s="87">
        <f t="shared" si="79"/>
        <v>1</v>
      </c>
      <c r="E162" s="271" t="s">
        <v>181</v>
      </c>
      <c r="F162">
        <v>1</v>
      </c>
      <c r="G162" s="268">
        <v>42865</v>
      </c>
      <c r="H162">
        <v>18</v>
      </c>
      <c r="I162" s="249">
        <v>0</v>
      </c>
      <c r="M162" s="268">
        <v>42867</v>
      </c>
      <c r="N162">
        <v>15</v>
      </c>
      <c r="O162" s="249">
        <v>0</v>
      </c>
      <c r="S162" s="268"/>
      <c r="AA162" s="188"/>
      <c r="AG162" s="188"/>
      <c r="AU162" s="117">
        <v>1</v>
      </c>
      <c r="AV162" s="129">
        <f t="shared" si="80"/>
        <v>1</v>
      </c>
      <c r="AW162" s="129" t="b">
        <f t="shared" si="81"/>
        <v>1</v>
      </c>
      <c r="AX162" s="279">
        <v>2.31</v>
      </c>
      <c r="BD162" s="105">
        <f>67.544*AX162+88.788</f>
        <v>244.81464</v>
      </c>
      <c r="BE162" s="129"/>
      <c r="BF162" s="129"/>
      <c r="BG162" s="129"/>
      <c r="BH162" s="266"/>
      <c r="BI162" s="129"/>
      <c r="BJ162" s="129" t="str">
        <f t="shared" si="83"/>
        <v>both</v>
      </c>
      <c r="BK162" s="129" t="str">
        <f t="shared" si="84"/>
        <v>NA</v>
      </c>
      <c r="BL162" s="129" t="str">
        <f t="shared" si="85"/>
        <v>NA</v>
      </c>
      <c r="BM162" s="129" t="str">
        <f t="shared" si="86"/>
        <v>NA</v>
      </c>
      <c r="BN162" s="129" t="str">
        <f t="shared" si="87"/>
        <v>NA</v>
      </c>
      <c r="BO162" s="129" t="str">
        <f t="shared" si="88"/>
        <v>NA</v>
      </c>
      <c r="BP162" s="129">
        <f>BD162*PI()*((AX162/2)^2)+BE162*PI()*((AY162/2)^2)+BF162*PI()*((AZ162/2)^2)+BG162*PI()*((BA162/2)^2)+BH162*PI()*((BB162/2)^2)+BI162*PI()*((BC162/2)^2)</f>
        <v>1026.0091323001795</v>
      </c>
      <c r="BQ162" s="129" t="str">
        <f>IF(AW162=TRUE,"ok","")</f>
        <v>ok</v>
      </c>
      <c r="BS162" s="276">
        <v>0</v>
      </c>
      <c r="BT162" s="265">
        <v>0</v>
      </c>
      <c r="BU162" s="265">
        <v>0</v>
      </c>
      <c r="BV162" s="265">
        <v>0</v>
      </c>
      <c r="BW162" s="265"/>
      <c r="BX162" s="265"/>
      <c r="BY162" s="259">
        <v>15</v>
      </c>
      <c r="BZ162" s="263">
        <v>42870</v>
      </c>
      <c r="CA162" s="263" t="s">
        <v>47</v>
      </c>
      <c r="CB162" s="258">
        <f t="shared" si="89"/>
        <v>18</v>
      </c>
      <c r="CC162" s="258">
        <f t="shared" si="90"/>
        <v>15</v>
      </c>
      <c r="CD162" s="258" t="str">
        <f t="shared" si="91"/>
        <v/>
      </c>
      <c r="CE162" s="258" t="str">
        <f t="shared" si="92"/>
        <v/>
      </c>
      <c r="CF162" s="258" t="str">
        <f t="shared" si="93"/>
        <v/>
      </c>
      <c r="CG162" s="258" t="str">
        <f t="shared" si="94"/>
        <v/>
      </c>
      <c r="CH162" s="258" t="str">
        <f t="shared" si="95"/>
        <v/>
      </c>
      <c r="CI162" s="258">
        <v>15</v>
      </c>
      <c r="CJ162" s="263" t="s">
        <v>47</v>
      </c>
      <c r="CK162" s="258">
        <v>1</v>
      </c>
      <c r="CL162" s="258"/>
      <c r="CM162" s="278">
        <v>42867</v>
      </c>
      <c r="CN162" s="262" t="s">
        <v>211</v>
      </c>
      <c r="CO162" s="275" t="s">
        <v>182</v>
      </c>
    </row>
    <row r="163" spans="1:93" ht="15" hidden="1" x14ac:dyDescent="0.25">
      <c r="A163" s="260">
        <v>403</v>
      </c>
      <c r="B163" s="261" t="s">
        <v>199</v>
      </c>
      <c r="C163" s="129">
        <v>1</v>
      </c>
      <c r="D163" s="87">
        <f t="shared" si="79"/>
        <v>1</v>
      </c>
      <c r="E163" s="90" t="s">
        <v>90</v>
      </c>
      <c r="G163" s="268">
        <v>42873</v>
      </c>
      <c r="H163" s="249">
        <v>5</v>
      </c>
      <c r="I163" s="249">
        <v>0</v>
      </c>
      <c r="K163" s="90" t="s">
        <v>191</v>
      </c>
      <c r="N163" s="249"/>
      <c r="Q163" s="90" t="s">
        <v>210</v>
      </c>
      <c r="T163" s="249"/>
      <c r="W163" s="90" t="s">
        <v>191</v>
      </c>
      <c r="AC163" s="90" t="s">
        <v>199</v>
      </c>
      <c r="AV163" s="129">
        <f t="shared" si="80"/>
        <v>0</v>
      </c>
      <c r="AW163" s="129" t="b">
        <f t="shared" si="81"/>
        <v>1</v>
      </c>
      <c r="BD163" s="129"/>
      <c r="BE163" s="129"/>
      <c r="BF163" s="129"/>
      <c r="BG163" s="129"/>
      <c r="BH163" s="266"/>
      <c r="BI163" s="129"/>
      <c r="BJ163" s="129" t="str">
        <f t="shared" si="83"/>
        <v>NA</v>
      </c>
      <c r="BK163" s="129" t="str">
        <f t="shared" si="84"/>
        <v>NA</v>
      </c>
      <c r="BL163" s="129" t="str">
        <f t="shared" si="85"/>
        <v>NA</v>
      </c>
      <c r="BM163" s="129" t="str">
        <f t="shared" si="86"/>
        <v>NA</v>
      </c>
      <c r="BN163" s="129" t="str">
        <f t="shared" si="87"/>
        <v>NA</v>
      </c>
      <c r="BO163" s="129" t="str">
        <f t="shared" si="88"/>
        <v>NA</v>
      </c>
      <c r="BP163" s="129" t="s">
        <v>58</v>
      </c>
      <c r="BQ163" s="129" t="s">
        <v>108</v>
      </c>
      <c r="BT163" s="265">
        <v>0</v>
      </c>
      <c r="BU163" s="265">
        <v>0</v>
      </c>
      <c r="BV163" s="265">
        <v>0</v>
      </c>
      <c r="BZ163" s="263">
        <v>42873</v>
      </c>
      <c r="CA163" s="263" t="s">
        <v>47</v>
      </c>
      <c r="CB163" s="258">
        <f t="shared" si="89"/>
        <v>5</v>
      </c>
      <c r="CC163" s="258" t="str">
        <f t="shared" si="90"/>
        <v/>
      </c>
      <c r="CD163" s="258" t="str">
        <f t="shared" si="91"/>
        <v/>
      </c>
      <c r="CE163" s="258" t="str">
        <f t="shared" si="92"/>
        <v/>
      </c>
      <c r="CF163" s="258" t="str">
        <f t="shared" si="93"/>
        <v/>
      </c>
      <c r="CG163" s="258" t="str">
        <f t="shared" si="94"/>
        <v/>
      </c>
      <c r="CH163" s="258" t="str">
        <f t="shared" si="95"/>
        <v/>
      </c>
      <c r="CI163" s="258">
        <v>5</v>
      </c>
      <c r="CJ163" s="263" t="s">
        <v>47</v>
      </c>
      <c r="CK163" s="258">
        <v>0</v>
      </c>
      <c r="CL163" s="258"/>
      <c r="CN163" s="256" t="s">
        <v>198</v>
      </c>
      <c r="CO163" s="274" t="s">
        <v>209</v>
      </c>
    </row>
    <row r="164" spans="1:93" ht="15" hidden="1" x14ac:dyDescent="0.25">
      <c r="A164" s="260">
        <v>404</v>
      </c>
      <c r="B164" s="261" t="s">
        <v>90</v>
      </c>
      <c r="C164" s="129">
        <v>0</v>
      </c>
      <c r="D164" s="87">
        <f t="shared" ref="D164:D195" si="98">IF(C164=1,1,0)</f>
        <v>0</v>
      </c>
      <c r="E164" s="90" t="s">
        <v>90</v>
      </c>
      <c r="H164" s="249"/>
      <c r="M164" t="s">
        <v>90</v>
      </c>
      <c r="N164" s="249"/>
      <c r="Q164" s="90" t="s">
        <v>90</v>
      </c>
      <c r="T164" s="249"/>
      <c r="W164" s="299" t="s">
        <v>204</v>
      </c>
      <c r="AV164" s="129">
        <f t="shared" ref="AV164:AV192" si="99">MAX(F164,L164,R164,X164,AD164,AJ164,AP164)</f>
        <v>0</v>
      </c>
      <c r="AW164" s="129" t="b">
        <f t="shared" ref="AW164:AW195" si="100">AU164=AV164</f>
        <v>1</v>
      </c>
      <c r="BD164" s="129"/>
      <c r="BE164" s="129"/>
      <c r="BF164" s="129"/>
      <c r="BG164" s="129"/>
      <c r="BH164" s="266"/>
      <c r="BI164" s="129"/>
      <c r="BJ164" s="129" t="str">
        <f t="shared" ref="BJ164:BJ192" si="101">IF(AND(ISBLANK(AX164),ISBLANK(BD164)),"NA",IF(ISBLANK(AX164),"h",IF(ISBLANK(BD164),"diam","both")))</f>
        <v>NA</v>
      </c>
      <c r="BK164" s="129" t="str">
        <f t="shared" ref="BK164:BK192" si="102">IF(AND(ISBLANK(AY164),ISBLANK(BE164)),"NA",IF(ISBLANK(AY164),"h",IF(ISBLANK(BE164),"diam","both")))</f>
        <v>NA</v>
      </c>
      <c r="BL164" s="129" t="str">
        <f t="shared" ref="BL164:BL192" si="103">IF(AND(ISBLANK(AZ164),ISBLANK(BF164)),"NA",IF(ISBLANK(AZ164),"h",IF(ISBLANK(BF164),"diam","both")))</f>
        <v>NA</v>
      </c>
      <c r="BM164" s="129" t="str">
        <f t="shared" ref="BM164:BM192" si="104">IF(AND(ISBLANK(BA164),ISBLANK(BG164)),"NA",IF(ISBLANK(BA164),"h",IF(ISBLANK(BG164),"diam","both")))</f>
        <v>NA</v>
      </c>
      <c r="BN164" s="129" t="str">
        <f t="shared" ref="BN164:BN192" si="105">IF(AND(ISBLANK(BB164),ISBLANK(BH164)),"NA",IF(ISBLANK(BB164),"h",IF(ISBLANK(BH164),"diam","both")))</f>
        <v>NA</v>
      </c>
      <c r="BO164" s="129" t="str">
        <f t="shared" ref="BO164:BO192" si="106">IF(ISBLANK(BC164),"NA","diam")</f>
        <v>NA</v>
      </c>
      <c r="BP164" s="129" t="s">
        <v>58</v>
      </c>
      <c r="BQ164" s="129" t="s">
        <v>58</v>
      </c>
      <c r="BT164" s="265">
        <v>0</v>
      </c>
      <c r="BU164" s="265">
        <v>0</v>
      </c>
      <c r="BV164" s="265">
        <v>0</v>
      </c>
      <c r="BZ164" s="129" t="s">
        <v>58</v>
      </c>
      <c r="CA164" s="129" t="s">
        <v>58</v>
      </c>
      <c r="CB164" s="258" t="str">
        <f t="shared" ref="CB164:CB192" si="107">IF(H164&gt;0,H164,"")</f>
        <v/>
      </c>
      <c r="CC164" s="258" t="str">
        <f t="shared" ref="CC164:CC192" si="108">IF(N164&gt;0,N164,"")</f>
        <v/>
      </c>
      <c r="CD164" s="258" t="str">
        <f t="shared" ref="CD164:CD192" si="109">IF(T164&gt;0,T164,"")</f>
        <v/>
      </c>
      <c r="CE164" s="258" t="str">
        <f t="shared" ref="CE164:CE192" si="110">IF(Z164&gt;0,Z164,"")</f>
        <v/>
      </c>
      <c r="CF164" s="258" t="str">
        <f t="shared" ref="CF164:CF192" si="111">IF(AF164&gt;0,AF164,"")</f>
        <v/>
      </c>
      <c r="CG164" s="258" t="str">
        <f t="shared" ref="CG164:CG192" si="112">IF(AL164&gt;0,AL164,"")</f>
        <v/>
      </c>
      <c r="CH164" s="258" t="str">
        <f t="shared" ref="CH164:CH192" si="113">IF(AR164&gt;0,AR164,"")</f>
        <v/>
      </c>
      <c r="CI164" s="258" t="s">
        <v>58</v>
      </c>
      <c r="CJ164" s="129" t="s">
        <v>58</v>
      </c>
      <c r="CK164" s="258" t="s">
        <v>58</v>
      </c>
      <c r="CL164" s="258"/>
      <c r="CO164" s="274" t="s">
        <v>90</v>
      </c>
    </row>
    <row r="165" spans="1:93" ht="15" x14ac:dyDescent="0.25">
      <c r="A165" s="260">
        <v>405</v>
      </c>
      <c r="B165" s="293" t="s">
        <v>181</v>
      </c>
      <c r="C165" s="265">
        <v>1</v>
      </c>
      <c r="D165" s="87">
        <f t="shared" si="98"/>
        <v>1</v>
      </c>
      <c r="E165" s="271" t="s">
        <v>181</v>
      </c>
      <c r="F165" s="270">
        <v>1</v>
      </c>
      <c r="G165" s="268">
        <v>42870</v>
      </c>
      <c r="H165">
        <v>15</v>
      </c>
      <c r="I165" s="249">
        <v>0</v>
      </c>
      <c r="M165" s="268">
        <v>42867</v>
      </c>
      <c r="N165">
        <v>17</v>
      </c>
      <c r="O165" s="249">
        <v>0</v>
      </c>
      <c r="S165" s="268">
        <v>42871</v>
      </c>
      <c r="T165">
        <v>12</v>
      </c>
      <c r="U165" s="249">
        <v>0</v>
      </c>
      <c r="W165"/>
      <c r="Y165" s="268">
        <v>42872</v>
      </c>
      <c r="Z165">
        <v>12</v>
      </c>
      <c r="AA165" s="249">
        <v>0</v>
      </c>
      <c r="AC165"/>
      <c r="AU165" s="117">
        <v>1</v>
      </c>
      <c r="AV165" s="129">
        <f t="shared" si="99"/>
        <v>1</v>
      </c>
      <c r="AW165" s="129" t="b">
        <f t="shared" si="100"/>
        <v>1</v>
      </c>
      <c r="AX165" s="271">
        <v>2.23</v>
      </c>
      <c r="BD165" s="105">
        <f t="shared" ref="BD165:BD176" si="114">67.544*AX165+88.788</f>
        <v>239.41111999999998</v>
      </c>
      <c r="BE165" s="129"/>
      <c r="BF165" s="129"/>
      <c r="BG165" s="129"/>
      <c r="BH165" s="266"/>
      <c r="BI165" s="129"/>
      <c r="BJ165" s="129" t="str">
        <f t="shared" si="101"/>
        <v>both</v>
      </c>
      <c r="BK165" s="129" t="str">
        <f t="shared" si="102"/>
        <v>NA</v>
      </c>
      <c r="BL165" s="129" t="str">
        <f t="shared" si="103"/>
        <v>NA</v>
      </c>
      <c r="BM165" s="129" t="str">
        <f t="shared" si="104"/>
        <v>NA</v>
      </c>
      <c r="BN165" s="129" t="str">
        <f t="shared" si="105"/>
        <v>NA</v>
      </c>
      <c r="BO165" s="129" t="str">
        <f t="shared" si="106"/>
        <v>NA</v>
      </c>
      <c r="BP165" s="129">
        <f t="shared" ref="BP165:BP192" si="115">BD165*PI()*((AX165/2)^2)+BE165*PI()*((AY165/2)^2)+BF165*PI()*((AZ165/2)^2)+BG165*PI()*((BA165/2)^2)+BH165*PI()*((BB165/2)^2)+BI165*PI()*((BC165/2)^2)</f>
        <v>935.06957396272298</v>
      </c>
      <c r="BQ165" s="129" t="str">
        <f>IF(AW165=TRUE,"ok","")</f>
        <v>ok</v>
      </c>
      <c r="BS165" s="276">
        <v>0</v>
      </c>
      <c r="BT165" s="265">
        <v>0</v>
      </c>
      <c r="BU165" s="265">
        <v>0</v>
      </c>
      <c r="BV165" s="265">
        <v>0</v>
      </c>
      <c r="BW165" s="265"/>
      <c r="BX165" s="265"/>
      <c r="BY165" s="259">
        <v>17</v>
      </c>
      <c r="BZ165" s="263">
        <v>42872</v>
      </c>
      <c r="CA165" s="263" t="s">
        <v>47</v>
      </c>
      <c r="CB165" s="258">
        <f t="shared" si="107"/>
        <v>15</v>
      </c>
      <c r="CC165" s="258">
        <f t="shared" si="108"/>
        <v>17</v>
      </c>
      <c r="CD165" s="258">
        <f t="shared" si="109"/>
        <v>12</v>
      </c>
      <c r="CE165" s="258">
        <f t="shared" si="110"/>
        <v>12</v>
      </c>
      <c r="CF165" s="258" t="str">
        <f t="shared" si="111"/>
        <v/>
      </c>
      <c r="CG165" s="258" t="str">
        <f t="shared" si="112"/>
        <v/>
      </c>
      <c r="CH165" s="258" t="str">
        <f t="shared" si="113"/>
        <v/>
      </c>
      <c r="CI165" s="258">
        <v>12</v>
      </c>
      <c r="CJ165" s="263" t="s">
        <v>47</v>
      </c>
      <c r="CK165" s="258">
        <v>0.5</v>
      </c>
      <c r="CL165" s="401">
        <v>1</v>
      </c>
      <c r="CM165" s="297" t="s">
        <v>201</v>
      </c>
      <c r="CO165" s="275" t="s">
        <v>182</v>
      </c>
    </row>
    <row r="166" spans="1:93" ht="15" hidden="1" x14ac:dyDescent="0.25">
      <c r="A166" s="260">
        <v>406</v>
      </c>
      <c r="B166" s="295" t="s">
        <v>208</v>
      </c>
      <c r="C166" s="265">
        <v>1</v>
      </c>
      <c r="D166" s="87">
        <f t="shared" si="98"/>
        <v>1</v>
      </c>
      <c r="E166" s="271" t="s">
        <v>191</v>
      </c>
      <c r="F166" s="270"/>
      <c r="K166" s="267" t="s">
        <v>207</v>
      </c>
      <c r="Q166" s="267" t="s">
        <v>206</v>
      </c>
      <c r="R166" s="270"/>
      <c r="S166" s="268">
        <v>42878</v>
      </c>
      <c r="T166">
        <v>3</v>
      </c>
      <c r="U166" s="249">
        <v>0</v>
      </c>
      <c r="W166" s="270" t="s">
        <v>191</v>
      </c>
      <c r="X166">
        <v>2</v>
      </c>
      <c r="AC166"/>
      <c r="AU166" s="117">
        <v>2</v>
      </c>
      <c r="AV166" s="129">
        <f t="shared" si="99"/>
        <v>2</v>
      </c>
      <c r="AW166" s="129" t="b">
        <f t="shared" si="100"/>
        <v>1</v>
      </c>
      <c r="AX166" s="271">
        <v>2.4</v>
      </c>
      <c r="BD166" s="105">
        <f t="shared" si="114"/>
        <v>250.89359999999999</v>
      </c>
      <c r="BE166" s="129"/>
      <c r="BF166" s="129"/>
      <c r="BG166" s="129"/>
      <c r="BH166" s="266"/>
      <c r="BI166" s="129"/>
      <c r="BJ166" s="129" t="str">
        <f t="shared" si="101"/>
        <v>both</v>
      </c>
      <c r="BK166" s="129" t="str">
        <f t="shared" si="102"/>
        <v>NA</v>
      </c>
      <c r="BL166" s="129" t="str">
        <f t="shared" si="103"/>
        <v>NA</v>
      </c>
      <c r="BM166" s="129" t="str">
        <f t="shared" si="104"/>
        <v>NA</v>
      </c>
      <c r="BN166" s="129" t="str">
        <f t="shared" si="105"/>
        <v>NA</v>
      </c>
      <c r="BO166" s="129" t="str">
        <f t="shared" si="106"/>
        <v>NA</v>
      </c>
      <c r="BP166" s="129">
        <f t="shared" si="115"/>
        <v>1135.0159064534823</v>
      </c>
      <c r="BQ166" s="129" t="str">
        <f>IF(AW166=TRUE,"ok","")</f>
        <v>ok</v>
      </c>
      <c r="BS166" s="276">
        <v>0</v>
      </c>
      <c r="BT166" s="265">
        <v>0</v>
      </c>
      <c r="BU166" s="265">
        <v>0</v>
      </c>
      <c r="BV166" s="265">
        <v>0</v>
      </c>
      <c r="BW166" s="265"/>
      <c r="BX166" s="265"/>
      <c r="BZ166" s="263">
        <v>42878</v>
      </c>
      <c r="CA166" s="263" t="s">
        <v>47</v>
      </c>
      <c r="CB166" s="258" t="str">
        <f t="shared" si="107"/>
        <v/>
      </c>
      <c r="CC166" s="258" t="str">
        <f t="shared" si="108"/>
        <v/>
      </c>
      <c r="CD166" s="258">
        <f t="shared" si="109"/>
        <v>3</v>
      </c>
      <c r="CE166" s="258" t="str">
        <f t="shared" si="110"/>
        <v/>
      </c>
      <c r="CF166" s="258" t="str">
        <f t="shared" si="111"/>
        <v/>
      </c>
      <c r="CG166" s="258" t="str">
        <f t="shared" si="112"/>
        <v/>
      </c>
      <c r="CH166" s="258" t="str">
        <f t="shared" si="113"/>
        <v/>
      </c>
      <c r="CI166" s="258">
        <v>3</v>
      </c>
      <c r="CJ166" s="263" t="s">
        <v>47</v>
      </c>
      <c r="CK166" s="258">
        <v>1</v>
      </c>
      <c r="CL166" s="258"/>
      <c r="CM166" s="278">
        <v>42875</v>
      </c>
      <c r="CO166" s="275" t="s">
        <v>182</v>
      </c>
    </row>
    <row r="167" spans="1:93" ht="15" hidden="1" x14ac:dyDescent="0.25">
      <c r="A167" s="260">
        <v>407</v>
      </c>
      <c r="B167" s="295" t="s">
        <v>181</v>
      </c>
      <c r="C167" s="265">
        <v>1</v>
      </c>
      <c r="D167" s="87">
        <f t="shared" si="98"/>
        <v>1</v>
      </c>
      <c r="E167" s="271" t="s">
        <v>181</v>
      </c>
      <c r="F167">
        <v>3</v>
      </c>
      <c r="G167" s="294">
        <v>42870</v>
      </c>
      <c r="H167">
        <v>25</v>
      </c>
      <c r="I167" s="280">
        <v>0</v>
      </c>
      <c r="M167" s="268">
        <v>42867</v>
      </c>
      <c r="N167">
        <v>35</v>
      </c>
      <c r="O167" s="249">
        <v>0</v>
      </c>
      <c r="Q167"/>
      <c r="S167" s="268">
        <v>42869</v>
      </c>
      <c r="T167">
        <v>30</v>
      </c>
      <c r="U167" s="249">
        <v>0</v>
      </c>
      <c r="W167"/>
      <c r="Y167" s="268">
        <v>42870</v>
      </c>
      <c r="Z167">
        <v>48</v>
      </c>
      <c r="AA167" s="188">
        <v>2</v>
      </c>
      <c r="AB167" s="260">
        <v>1</v>
      </c>
      <c r="AG167" s="188"/>
      <c r="AU167" s="117">
        <v>3</v>
      </c>
      <c r="AV167" s="129">
        <f t="shared" si="99"/>
        <v>3</v>
      </c>
      <c r="AW167" s="129" t="b">
        <f t="shared" si="100"/>
        <v>1</v>
      </c>
      <c r="AX167" s="271">
        <v>2.23</v>
      </c>
      <c r="AY167" s="267">
        <v>2.92</v>
      </c>
      <c r="AZ167" s="267">
        <v>2.8</v>
      </c>
      <c r="BD167" s="105">
        <f t="shared" si="114"/>
        <v>239.41111999999998</v>
      </c>
      <c r="BE167" s="105">
        <f>67.544*AY167+88.788</f>
        <v>286.01648</v>
      </c>
      <c r="BF167" s="105">
        <f>67.544*AZ167+88.788</f>
        <v>277.91119999999995</v>
      </c>
      <c r="BG167" s="129"/>
      <c r="BH167" s="266"/>
      <c r="BI167" s="129"/>
      <c r="BJ167" s="129" t="str">
        <f t="shared" si="101"/>
        <v>both</v>
      </c>
      <c r="BK167" s="129" t="str">
        <f t="shared" si="102"/>
        <v>both</v>
      </c>
      <c r="BL167" s="129" t="str">
        <f t="shared" si="103"/>
        <v>both</v>
      </c>
      <c r="BM167" s="129" t="str">
        <f t="shared" si="104"/>
        <v>NA</v>
      </c>
      <c r="BN167" s="129" t="str">
        <f t="shared" si="105"/>
        <v>NA</v>
      </c>
      <c r="BO167" s="129" t="str">
        <f t="shared" si="106"/>
        <v>NA</v>
      </c>
      <c r="BP167" s="129">
        <f t="shared" si="115"/>
        <v>4561.6571569241478</v>
      </c>
      <c r="BQ167" s="129" t="str">
        <f>IF(AW167=TRUE,"ok","")</f>
        <v>ok</v>
      </c>
      <c r="BS167" s="276">
        <v>0</v>
      </c>
      <c r="BT167" s="265">
        <v>0</v>
      </c>
      <c r="BU167" s="265">
        <v>0</v>
      </c>
      <c r="BV167" s="265">
        <v>0</v>
      </c>
      <c r="BW167" s="265"/>
      <c r="BX167" s="265"/>
      <c r="BY167" s="264">
        <v>42870</v>
      </c>
      <c r="BZ167" s="263">
        <v>42870</v>
      </c>
      <c r="CA167" s="263" t="s">
        <v>47</v>
      </c>
      <c r="CB167" s="258">
        <f t="shared" si="107"/>
        <v>25</v>
      </c>
      <c r="CC167" s="258">
        <f t="shared" si="108"/>
        <v>35</v>
      </c>
      <c r="CD167" s="258">
        <f t="shared" si="109"/>
        <v>30</v>
      </c>
      <c r="CE167" s="258">
        <f t="shared" si="110"/>
        <v>48</v>
      </c>
      <c r="CF167" s="258" t="str">
        <f t="shared" si="111"/>
        <v/>
      </c>
      <c r="CG167" s="258" t="str">
        <f t="shared" si="112"/>
        <v/>
      </c>
      <c r="CH167" s="258" t="str">
        <f t="shared" si="113"/>
        <v/>
      </c>
      <c r="CI167" s="258">
        <v>48</v>
      </c>
      <c r="CJ167" s="263" t="s">
        <v>47</v>
      </c>
      <c r="CK167" s="258">
        <v>1</v>
      </c>
      <c r="CL167" s="258"/>
      <c r="CM167" s="278">
        <v>42875</v>
      </c>
      <c r="CO167" s="275" t="s">
        <v>182</v>
      </c>
    </row>
    <row r="168" spans="1:93" ht="15" hidden="1" x14ac:dyDescent="0.25">
      <c r="A168" s="260">
        <v>408</v>
      </c>
      <c r="B168" s="272" t="s">
        <v>181</v>
      </c>
      <c r="C168" s="129">
        <v>1</v>
      </c>
      <c r="D168" s="87">
        <f t="shared" si="98"/>
        <v>1</v>
      </c>
      <c r="E168" s="271" t="s">
        <v>181</v>
      </c>
      <c r="F168">
        <v>1</v>
      </c>
      <c r="M168" s="270" t="s">
        <v>90</v>
      </c>
      <c r="Q168" s="270" t="s">
        <v>185</v>
      </c>
      <c r="W168" s="267" t="s">
        <v>185</v>
      </c>
      <c r="AU168" s="117">
        <v>2</v>
      </c>
      <c r="AV168" s="129">
        <f t="shared" si="99"/>
        <v>1</v>
      </c>
      <c r="AW168" s="129" t="b">
        <f t="shared" si="100"/>
        <v>0</v>
      </c>
      <c r="AX168" s="279">
        <v>2.74</v>
      </c>
      <c r="AY168" s="267">
        <v>2.14</v>
      </c>
      <c r="BD168" s="105">
        <f t="shared" si="114"/>
        <v>273.85856000000001</v>
      </c>
      <c r="BE168" s="105">
        <f>67.544*AY168+88.788</f>
        <v>233.33215999999999</v>
      </c>
      <c r="BF168" s="129"/>
      <c r="BG168" s="129"/>
      <c r="BH168" s="266"/>
      <c r="BI168" s="129"/>
      <c r="BJ168" s="129" t="str">
        <f t="shared" si="101"/>
        <v>both</v>
      </c>
      <c r="BK168" s="129" t="str">
        <f t="shared" si="102"/>
        <v>both</v>
      </c>
      <c r="BL168" s="129" t="str">
        <f t="shared" si="103"/>
        <v>NA</v>
      </c>
      <c r="BM168" s="129" t="str">
        <f t="shared" si="104"/>
        <v>NA</v>
      </c>
      <c r="BN168" s="129" t="str">
        <f t="shared" si="105"/>
        <v>NA</v>
      </c>
      <c r="BO168" s="129" t="str">
        <f t="shared" si="106"/>
        <v>NA</v>
      </c>
      <c r="BP168" s="129">
        <f t="shared" si="115"/>
        <v>2454.0460574855324</v>
      </c>
      <c r="BQ168" s="129" t="s">
        <v>47</v>
      </c>
      <c r="BS168" s="276">
        <v>0</v>
      </c>
      <c r="BT168" s="265">
        <v>0</v>
      </c>
      <c r="BU168" s="265">
        <v>0</v>
      </c>
      <c r="BV168" s="265">
        <v>0</v>
      </c>
      <c r="BW168" s="265"/>
      <c r="BX168" s="265"/>
      <c r="BZ168" s="129" t="s">
        <v>58</v>
      </c>
      <c r="CA168" s="129" t="s">
        <v>108</v>
      </c>
      <c r="CB168" s="258" t="str">
        <f t="shared" si="107"/>
        <v/>
      </c>
      <c r="CC168" s="258" t="str">
        <f t="shared" si="108"/>
        <v/>
      </c>
      <c r="CD168" s="258" t="str">
        <f t="shared" si="109"/>
        <v/>
      </c>
      <c r="CE168" s="258" t="str">
        <f t="shared" si="110"/>
        <v/>
      </c>
      <c r="CF168" s="258" t="str">
        <f t="shared" si="111"/>
        <v/>
      </c>
      <c r="CG168" s="258" t="str">
        <f t="shared" si="112"/>
        <v/>
      </c>
      <c r="CH168" s="258" t="str">
        <f t="shared" si="113"/>
        <v/>
      </c>
      <c r="CI168" s="258" t="s">
        <v>58</v>
      </c>
      <c r="CJ168" s="129" t="s">
        <v>108</v>
      </c>
      <c r="CK168" s="258">
        <v>0</v>
      </c>
      <c r="CL168" s="258"/>
      <c r="CN168" s="262" t="s">
        <v>205</v>
      </c>
      <c r="CO168" s="275" t="s">
        <v>182</v>
      </c>
    </row>
    <row r="169" spans="1:93" ht="15" hidden="1" x14ac:dyDescent="0.25">
      <c r="A169" s="260">
        <v>409</v>
      </c>
      <c r="B169" s="272" t="s">
        <v>181</v>
      </c>
      <c r="C169" s="129">
        <v>1</v>
      </c>
      <c r="D169" s="87">
        <f t="shared" si="98"/>
        <v>1</v>
      </c>
      <c r="E169" s="271" t="s">
        <v>181</v>
      </c>
      <c r="F169">
        <v>1</v>
      </c>
      <c r="G169" s="268">
        <v>42872</v>
      </c>
      <c r="H169">
        <v>12</v>
      </c>
      <c r="I169" s="249">
        <v>0</v>
      </c>
      <c r="M169" s="268">
        <v>42873</v>
      </c>
      <c r="N169">
        <v>10</v>
      </c>
      <c r="O169" s="249">
        <v>0</v>
      </c>
      <c r="W169" s="298" t="s">
        <v>204</v>
      </c>
      <c r="AA169" s="188"/>
      <c r="AU169" s="117">
        <v>1</v>
      </c>
      <c r="AV169" s="129">
        <f t="shared" si="99"/>
        <v>1</v>
      </c>
      <c r="AW169" s="129" t="b">
        <f t="shared" si="100"/>
        <v>1</v>
      </c>
      <c r="AX169" s="279">
        <v>1.82</v>
      </c>
      <c r="BD169" s="105">
        <f t="shared" si="114"/>
        <v>211.71807999999999</v>
      </c>
      <c r="BE169" s="129"/>
      <c r="BF169" s="129"/>
      <c r="BG169" s="129"/>
      <c r="BH169" s="266"/>
      <c r="BI169" s="129"/>
      <c r="BJ169" s="129" t="str">
        <f t="shared" si="101"/>
        <v>both</v>
      </c>
      <c r="BK169" s="129" t="str">
        <f t="shared" si="102"/>
        <v>NA</v>
      </c>
      <c r="BL169" s="129" t="str">
        <f t="shared" si="103"/>
        <v>NA</v>
      </c>
      <c r="BM169" s="129" t="str">
        <f t="shared" si="104"/>
        <v>NA</v>
      </c>
      <c r="BN169" s="129" t="str">
        <f t="shared" si="105"/>
        <v>NA</v>
      </c>
      <c r="BO169" s="129" t="str">
        <f t="shared" si="106"/>
        <v>NA</v>
      </c>
      <c r="BP169" s="129">
        <f t="shared" si="115"/>
        <v>550.79578001786865</v>
      </c>
      <c r="BQ169" s="129" t="str">
        <f t="shared" ref="BQ169:BQ177" si="116">IF(AW169=TRUE,"ok","")</f>
        <v>ok</v>
      </c>
      <c r="BS169" s="276">
        <v>0</v>
      </c>
      <c r="BT169" s="265">
        <v>0</v>
      </c>
      <c r="BU169" s="265">
        <v>0</v>
      </c>
      <c r="BV169" s="265">
        <v>0</v>
      </c>
      <c r="BW169" s="265"/>
      <c r="BX169" s="265"/>
      <c r="BY169" s="259">
        <v>17</v>
      </c>
      <c r="BZ169" s="263">
        <v>42872</v>
      </c>
      <c r="CA169" s="263" t="s">
        <v>47</v>
      </c>
      <c r="CB169" s="258">
        <f t="shared" si="107"/>
        <v>12</v>
      </c>
      <c r="CC169" s="258">
        <f t="shared" si="108"/>
        <v>10</v>
      </c>
      <c r="CD169" s="258" t="str">
        <f t="shared" si="109"/>
        <v/>
      </c>
      <c r="CE169" s="258" t="str">
        <f t="shared" si="110"/>
        <v/>
      </c>
      <c r="CF169" s="258" t="str">
        <f t="shared" si="111"/>
        <v/>
      </c>
      <c r="CG169" s="258" t="str">
        <f t="shared" si="112"/>
        <v/>
      </c>
      <c r="CH169" s="258" t="str">
        <f t="shared" si="113"/>
        <v/>
      </c>
      <c r="CI169" s="258">
        <v>10</v>
      </c>
      <c r="CJ169" s="263" t="s">
        <v>47</v>
      </c>
      <c r="CK169" s="258">
        <v>1</v>
      </c>
      <c r="CL169" s="258"/>
      <c r="CM169" s="278">
        <v>42867</v>
      </c>
      <c r="CN169" s="262" t="s">
        <v>203</v>
      </c>
      <c r="CO169" s="274" t="s">
        <v>182</v>
      </c>
    </row>
    <row r="170" spans="1:93" ht="15" hidden="1" x14ac:dyDescent="0.25">
      <c r="A170" s="260">
        <v>410</v>
      </c>
      <c r="B170" s="272" t="s">
        <v>181</v>
      </c>
      <c r="C170" s="129">
        <v>1</v>
      </c>
      <c r="D170" s="87">
        <f t="shared" si="98"/>
        <v>1</v>
      </c>
      <c r="E170" s="271" t="s">
        <v>181</v>
      </c>
      <c r="F170">
        <v>1</v>
      </c>
      <c r="G170" s="268">
        <v>42872</v>
      </c>
      <c r="H170">
        <v>12</v>
      </c>
      <c r="I170" s="249">
        <v>0</v>
      </c>
      <c r="M170" s="268">
        <v>42869</v>
      </c>
      <c r="N170">
        <v>10</v>
      </c>
      <c r="O170" s="249">
        <v>0</v>
      </c>
      <c r="S170" s="268">
        <v>42872</v>
      </c>
      <c r="T170">
        <v>10</v>
      </c>
      <c r="U170" s="249">
        <v>0</v>
      </c>
      <c r="Y170" s="268">
        <v>42875</v>
      </c>
      <c r="Z170" s="276">
        <v>14</v>
      </c>
      <c r="AA170" s="188">
        <v>0</v>
      </c>
      <c r="AU170" s="117">
        <v>1</v>
      </c>
      <c r="AV170" s="129">
        <f t="shared" si="99"/>
        <v>1</v>
      </c>
      <c r="AW170" s="129" t="b">
        <f t="shared" si="100"/>
        <v>1</v>
      </c>
      <c r="AX170" s="271">
        <v>1.98</v>
      </c>
      <c r="BD170" s="105">
        <f t="shared" si="114"/>
        <v>222.52512000000002</v>
      </c>
      <c r="BE170" s="129"/>
      <c r="BF170" s="129"/>
      <c r="BG170" s="129"/>
      <c r="BH170" s="266"/>
      <c r="BI170" s="129"/>
      <c r="BJ170" s="129" t="str">
        <f t="shared" si="101"/>
        <v>both</v>
      </c>
      <c r="BK170" s="129" t="str">
        <f t="shared" si="102"/>
        <v>NA</v>
      </c>
      <c r="BL170" s="129" t="str">
        <f t="shared" si="103"/>
        <v>NA</v>
      </c>
      <c r="BM170" s="129" t="str">
        <f t="shared" si="104"/>
        <v>NA</v>
      </c>
      <c r="BN170" s="129" t="str">
        <f t="shared" si="105"/>
        <v>NA</v>
      </c>
      <c r="BO170" s="129" t="str">
        <f t="shared" si="106"/>
        <v>NA</v>
      </c>
      <c r="BP170" s="129">
        <f t="shared" si="115"/>
        <v>685.17152491478657</v>
      </c>
      <c r="BQ170" s="129" t="str">
        <f t="shared" si="116"/>
        <v>ok</v>
      </c>
      <c r="BS170" s="276">
        <v>0</v>
      </c>
      <c r="BT170" s="265">
        <v>0</v>
      </c>
      <c r="BU170" s="265">
        <v>0</v>
      </c>
      <c r="BV170" s="265">
        <v>0</v>
      </c>
      <c r="BW170" s="265"/>
      <c r="BX170" s="265"/>
      <c r="BY170" s="259">
        <v>20</v>
      </c>
      <c r="BZ170" s="263">
        <v>42875</v>
      </c>
      <c r="CA170" s="263" t="s">
        <v>47</v>
      </c>
      <c r="CB170" s="258">
        <f t="shared" si="107"/>
        <v>12</v>
      </c>
      <c r="CC170" s="258">
        <f t="shared" si="108"/>
        <v>10</v>
      </c>
      <c r="CD170" s="258">
        <f t="shared" si="109"/>
        <v>10</v>
      </c>
      <c r="CE170" s="258">
        <f t="shared" si="110"/>
        <v>14</v>
      </c>
      <c r="CF170" s="258" t="str">
        <f t="shared" si="111"/>
        <v/>
      </c>
      <c r="CG170" s="258" t="str">
        <f t="shared" si="112"/>
        <v/>
      </c>
      <c r="CH170" s="258" t="str">
        <f t="shared" si="113"/>
        <v/>
      </c>
      <c r="CI170" s="258">
        <v>14</v>
      </c>
      <c r="CJ170" s="263" t="s">
        <v>47</v>
      </c>
      <c r="CK170" s="258">
        <v>1</v>
      </c>
      <c r="CL170" s="258"/>
      <c r="CM170" s="278">
        <v>42875</v>
      </c>
      <c r="CN170" s="262" t="s">
        <v>202</v>
      </c>
      <c r="CO170" s="274" t="s">
        <v>182</v>
      </c>
    </row>
    <row r="171" spans="1:93" ht="15" x14ac:dyDescent="0.25">
      <c r="A171" s="260">
        <v>411</v>
      </c>
      <c r="B171" s="272" t="s">
        <v>181</v>
      </c>
      <c r="C171" s="129">
        <v>1</v>
      </c>
      <c r="D171" s="87">
        <f t="shared" si="98"/>
        <v>1</v>
      </c>
      <c r="E171" s="271" t="s">
        <v>190</v>
      </c>
      <c r="F171">
        <v>1</v>
      </c>
      <c r="G171" s="268">
        <v>42872</v>
      </c>
      <c r="H171">
        <v>8</v>
      </c>
      <c r="I171" s="249">
        <v>0</v>
      </c>
      <c r="M171" s="268">
        <v>42871</v>
      </c>
      <c r="N171">
        <v>5</v>
      </c>
      <c r="O171" s="249">
        <v>0</v>
      </c>
      <c r="S171" s="268">
        <v>42872</v>
      </c>
      <c r="T171">
        <v>10</v>
      </c>
      <c r="U171" s="249">
        <v>0</v>
      </c>
      <c r="Y171" s="268">
        <v>42874</v>
      </c>
      <c r="Z171" s="276">
        <v>12</v>
      </c>
      <c r="AA171" s="249">
        <v>0</v>
      </c>
      <c r="AU171" s="117">
        <v>1</v>
      </c>
      <c r="AV171" s="129">
        <f t="shared" si="99"/>
        <v>1</v>
      </c>
      <c r="AW171" s="129" t="b">
        <f t="shared" si="100"/>
        <v>1</v>
      </c>
      <c r="AX171" s="279">
        <v>2.2200000000000002</v>
      </c>
      <c r="BD171" s="105">
        <f t="shared" si="114"/>
        <v>238.73568</v>
      </c>
      <c r="BE171" s="129"/>
      <c r="BF171" s="129"/>
      <c r="BG171" s="129"/>
      <c r="BH171" s="266"/>
      <c r="BI171" s="129"/>
      <c r="BJ171" s="129" t="str">
        <f t="shared" si="101"/>
        <v>both</v>
      </c>
      <c r="BK171" s="129" t="str">
        <f t="shared" si="102"/>
        <v>NA</v>
      </c>
      <c r="BL171" s="129" t="str">
        <f t="shared" si="103"/>
        <v>NA</v>
      </c>
      <c r="BM171" s="129" t="str">
        <f t="shared" si="104"/>
        <v>NA</v>
      </c>
      <c r="BN171" s="129" t="str">
        <f t="shared" si="105"/>
        <v>NA</v>
      </c>
      <c r="BO171" s="129" t="str">
        <f t="shared" si="106"/>
        <v>NA</v>
      </c>
      <c r="BP171" s="129">
        <f t="shared" si="115"/>
        <v>924.08763942116877</v>
      </c>
      <c r="BQ171" s="129" t="str">
        <f t="shared" si="116"/>
        <v>ok</v>
      </c>
      <c r="BS171" s="276">
        <v>0</v>
      </c>
      <c r="BT171" s="265">
        <v>0</v>
      </c>
      <c r="BU171" s="265">
        <v>0</v>
      </c>
      <c r="BV171" s="265">
        <v>0</v>
      </c>
      <c r="BW171" s="265"/>
      <c r="BX171" s="265"/>
      <c r="BY171" s="259">
        <v>19</v>
      </c>
      <c r="BZ171" s="263">
        <v>42874</v>
      </c>
      <c r="CA171" s="263" t="s">
        <v>47</v>
      </c>
      <c r="CB171" s="258">
        <f t="shared" si="107"/>
        <v>8</v>
      </c>
      <c r="CC171" s="258">
        <f t="shared" si="108"/>
        <v>5</v>
      </c>
      <c r="CD171" s="258">
        <f t="shared" si="109"/>
        <v>10</v>
      </c>
      <c r="CE171" s="258">
        <f t="shared" si="110"/>
        <v>12</v>
      </c>
      <c r="CF171" s="258" t="str">
        <f t="shared" si="111"/>
        <v/>
      </c>
      <c r="CG171" s="258" t="str">
        <f t="shared" si="112"/>
        <v/>
      </c>
      <c r="CH171" s="258" t="str">
        <f t="shared" si="113"/>
        <v/>
      </c>
      <c r="CI171" s="258">
        <v>12</v>
      </c>
      <c r="CJ171" s="263" t="s">
        <v>47</v>
      </c>
      <c r="CK171" s="258">
        <v>0.5</v>
      </c>
      <c r="CL171" s="401">
        <v>1</v>
      </c>
      <c r="CM171" s="297" t="s">
        <v>201</v>
      </c>
      <c r="CN171" s="262" t="s">
        <v>200</v>
      </c>
      <c r="CO171" s="274" t="s">
        <v>182</v>
      </c>
    </row>
    <row r="172" spans="1:93" ht="15" hidden="1" x14ac:dyDescent="0.25">
      <c r="A172" s="260">
        <v>412</v>
      </c>
      <c r="B172" s="272" t="s">
        <v>199</v>
      </c>
      <c r="C172" s="129">
        <v>0</v>
      </c>
      <c r="D172" s="87">
        <f t="shared" si="98"/>
        <v>0</v>
      </c>
      <c r="E172" s="267" t="s">
        <v>199</v>
      </c>
      <c r="F172">
        <v>1</v>
      </c>
      <c r="K172" s="267" t="s">
        <v>199</v>
      </c>
      <c r="Q172" s="267" t="s">
        <v>199</v>
      </c>
      <c r="W172" s="267" t="s">
        <v>199</v>
      </c>
      <c r="AC172" s="267"/>
      <c r="AU172" s="117">
        <v>1</v>
      </c>
      <c r="AV172" s="129">
        <f t="shared" si="99"/>
        <v>1</v>
      </c>
      <c r="AW172" s="129" t="b">
        <f t="shared" si="100"/>
        <v>1</v>
      </c>
      <c r="AX172" s="279">
        <v>1.6</v>
      </c>
      <c r="BD172" s="105">
        <f t="shared" si="114"/>
        <v>196.85840000000002</v>
      </c>
      <c r="BE172" s="129"/>
      <c r="BF172" s="129"/>
      <c r="BG172" s="129"/>
      <c r="BH172" s="266"/>
      <c r="BI172" s="129"/>
      <c r="BJ172" s="129" t="str">
        <f t="shared" si="101"/>
        <v>both</v>
      </c>
      <c r="BK172" s="129" t="str">
        <f t="shared" si="102"/>
        <v>NA</v>
      </c>
      <c r="BL172" s="129" t="str">
        <f t="shared" si="103"/>
        <v>NA</v>
      </c>
      <c r="BM172" s="129" t="str">
        <f t="shared" si="104"/>
        <v>NA</v>
      </c>
      <c r="BN172" s="129" t="str">
        <f t="shared" si="105"/>
        <v>NA</v>
      </c>
      <c r="BO172" s="129" t="str">
        <f t="shared" si="106"/>
        <v>NA</v>
      </c>
      <c r="BP172" s="129">
        <f t="shared" si="115"/>
        <v>395.80729807196229</v>
      </c>
      <c r="BQ172" s="129" t="str">
        <f t="shared" si="116"/>
        <v>ok</v>
      </c>
      <c r="BS172" s="276">
        <v>0</v>
      </c>
      <c r="BT172" s="265">
        <v>0</v>
      </c>
      <c r="BU172" s="265">
        <v>0</v>
      </c>
      <c r="BV172" s="265">
        <v>0</v>
      </c>
      <c r="BW172" s="265"/>
      <c r="BX172" s="265"/>
      <c r="BZ172" s="129" t="s">
        <v>58</v>
      </c>
      <c r="CA172" s="129" t="s">
        <v>58</v>
      </c>
      <c r="CB172" s="258" t="str">
        <f t="shared" si="107"/>
        <v/>
      </c>
      <c r="CC172" s="258" t="str">
        <f t="shared" si="108"/>
        <v/>
      </c>
      <c r="CD172" s="258" t="str">
        <f t="shared" si="109"/>
        <v/>
      </c>
      <c r="CE172" s="258" t="str">
        <f t="shared" si="110"/>
        <v/>
      </c>
      <c r="CF172" s="258" t="str">
        <f t="shared" si="111"/>
        <v/>
      </c>
      <c r="CG172" s="258" t="str">
        <f t="shared" si="112"/>
        <v/>
      </c>
      <c r="CH172" s="258" t="str">
        <f t="shared" si="113"/>
        <v/>
      </c>
      <c r="CI172" s="258" t="s">
        <v>58</v>
      </c>
      <c r="CJ172" s="129" t="s">
        <v>58</v>
      </c>
      <c r="CK172" s="258" t="s">
        <v>58</v>
      </c>
      <c r="CL172" s="258"/>
      <c r="CO172" s="275" t="s">
        <v>182</v>
      </c>
    </row>
    <row r="173" spans="1:93" ht="15" hidden="1" x14ac:dyDescent="0.25">
      <c r="A173" s="260">
        <v>413</v>
      </c>
      <c r="B173" s="272" t="s">
        <v>181</v>
      </c>
      <c r="C173" s="129">
        <v>1</v>
      </c>
      <c r="D173" s="87">
        <f t="shared" si="98"/>
        <v>1</v>
      </c>
      <c r="E173" s="267" t="s">
        <v>181</v>
      </c>
      <c r="F173">
        <v>1</v>
      </c>
      <c r="G173" s="268">
        <v>42873</v>
      </c>
      <c r="H173">
        <v>7</v>
      </c>
      <c r="I173" s="249">
        <v>0</v>
      </c>
      <c r="M173" s="268">
        <v>42867</v>
      </c>
      <c r="N173">
        <v>7</v>
      </c>
      <c r="O173" s="249">
        <v>0</v>
      </c>
      <c r="S173" s="268">
        <v>42869</v>
      </c>
      <c r="T173">
        <v>9</v>
      </c>
      <c r="U173" s="249">
        <v>0</v>
      </c>
      <c r="Y173" s="268">
        <v>42871</v>
      </c>
      <c r="Z173">
        <v>7</v>
      </c>
      <c r="AA173" s="249">
        <v>1</v>
      </c>
      <c r="AU173" s="117">
        <v>1</v>
      </c>
      <c r="AV173" s="129">
        <f t="shared" si="99"/>
        <v>1</v>
      </c>
      <c r="AW173" s="129" t="b">
        <f t="shared" si="100"/>
        <v>1</v>
      </c>
      <c r="AX173" s="267">
        <v>1.99</v>
      </c>
      <c r="BD173" s="105">
        <f t="shared" si="114"/>
        <v>223.20056</v>
      </c>
      <c r="BE173" s="129"/>
      <c r="BF173" s="129"/>
      <c r="BG173" s="129"/>
      <c r="BH173" s="266"/>
      <c r="BI173" s="129"/>
      <c r="BJ173" s="129" t="str">
        <f t="shared" si="101"/>
        <v>both</v>
      </c>
      <c r="BK173" s="129" t="str">
        <f t="shared" si="102"/>
        <v>NA</v>
      </c>
      <c r="BL173" s="129" t="str">
        <f t="shared" si="103"/>
        <v>NA</v>
      </c>
      <c r="BM173" s="129" t="str">
        <f t="shared" si="104"/>
        <v>NA</v>
      </c>
      <c r="BN173" s="129" t="str">
        <f t="shared" si="105"/>
        <v>NA</v>
      </c>
      <c r="BO173" s="129" t="str">
        <f t="shared" si="106"/>
        <v>NA</v>
      </c>
      <c r="BP173" s="129">
        <f t="shared" si="115"/>
        <v>694.21071730838594</v>
      </c>
      <c r="BQ173" s="129" t="str">
        <f t="shared" si="116"/>
        <v>ok</v>
      </c>
      <c r="BS173" s="90">
        <v>0</v>
      </c>
      <c r="BT173" s="265">
        <v>0</v>
      </c>
      <c r="BU173" s="265">
        <v>0</v>
      </c>
      <c r="BV173" s="265">
        <v>0</v>
      </c>
      <c r="BY173" s="296">
        <v>42871</v>
      </c>
      <c r="BZ173" s="263">
        <v>42871</v>
      </c>
      <c r="CA173" s="263" t="s">
        <v>47</v>
      </c>
      <c r="CB173" s="258">
        <f t="shared" si="107"/>
        <v>7</v>
      </c>
      <c r="CC173" s="258">
        <f t="shared" si="108"/>
        <v>7</v>
      </c>
      <c r="CD173" s="258">
        <f t="shared" si="109"/>
        <v>9</v>
      </c>
      <c r="CE173" s="258">
        <f t="shared" si="110"/>
        <v>7</v>
      </c>
      <c r="CF173" s="258" t="str">
        <f t="shared" si="111"/>
        <v/>
      </c>
      <c r="CG173" s="258" t="str">
        <f t="shared" si="112"/>
        <v/>
      </c>
      <c r="CH173" s="258" t="str">
        <f t="shared" si="113"/>
        <v/>
      </c>
      <c r="CI173" s="258">
        <v>7</v>
      </c>
      <c r="CJ173" s="263" t="s">
        <v>47</v>
      </c>
      <c r="CK173" s="258">
        <v>1</v>
      </c>
      <c r="CL173" s="258"/>
      <c r="CM173" s="278">
        <v>42875</v>
      </c>
      <c r="CN173" s="262" t="s">
        <v>198</v>
      </c>
      <c r="CO173" s="275" t="s">
        <v>182</v>
      </c>
    </row>
    <row r="174" spans="1:93" ht="15" hidden="1" x14ac:dyDescent="0.25">
      <c r="A174" s="260">
        <v>1413</v>
      </c>
      <c r="B174" s="272" t="s">
        <v>191</v>
      </c>
      <c r="C174" s="129">
        <v>0</v>
      </c>
      <c r="D174" s="87">
        <f t="shared" si="98"/>
        <v>0</v>
      </c>
      <c r="E174" s="267" t="s">
        <v>191</v>
      </c>
      <c r="F174">
        <v>1</v>
      </c>
      <c r="K174" s="267" t="s">
        <v>191</v>
      </c>
      <c r="Q174" s="279" t="s">
        <v>191</v>
      </c>
      <c r="W174" s="279" t="s">
        <v>191</v>
      </c>
      <c r="AC174" s="279"/>
      <c r="AU174" s="117">
        <v>1</v>
      </c>
      <c r="AV174" s="129">
        <f t="shared" si="99"/>
        <v>1</v>
      </c>
      <c r="AW174" s="129" t="b">
        <f t="shared" si="100"/>
        <v>1</v>
      </c>
      <c r="AX174" s="271">
        <v>2.31</v>
      </c>
      <c r="BD174" s="105">
        <f t="shared" si="114"/>
        <v>244.81464</v>
      </c>
      <c r="BE174" s="129"/>
      <c r="BF174" s="129"/>
      <c r="BG174" s="129"/>
      <c r="BH174" s="266"/>
      <c r="BI174" s="129"/>
      <c r="BJ174" s="129" t="str">
        <f t="shared" si="101"/>
        <v>both</v>
      </c>
      <c r="BK174" s="129" t="str">
        <f t="shared" si="102"/>
        <v>NA</v>
      </c>
      <c r="BL174" s="129" t="str">
        <f t="shared" si="103"/>
        <v>NA</v>
      </c>
      <c r="BM174" s="129" t="str">
        <f t="shared" si="104"/>
        <v>NA</v>
      </c>
      <c r="BN174" s="129" t="str">
        <f t="shared" si="105"/>
        <v>NA</v>
      </c>
      <c r="BO174" s="129" t="str">
        <f t="shared" si="106"/>
        <v>NA</v>
      </c>
      <c r="BP174" s="129">
        <f t="shared" si="115"/>
        <v>1026.0091323001795</v>
      </c>
      <c r="BQ174" s="129" t="str">
        <f t="shared" si="116"/>
        <v>ok</v>
      </c>
      <c r="BS174" s="276">
        <v>0</v>
      </c>
      <c r="BT174" s="265">
        <v>0</v>
      </c>
      <c r="BU174" s="265">
        <v>0</v>
      </c>
      <c r="BV174" s="265">
        <v>0</v>
      </c>
      <c r="BW174" s="265"/>
      <c r="BX174" s="265"/>
      <c r="BZ174" s="129" t="s">
        <v>58</v>
      </c>
      <c r="CA174" s="129" t="s">
        <v>58</v>
      </c>
      <c r="CB174" s="258" t="str">
        <f t="shared" si="107"/>
        <v/>
      </c>
      <c r="CC174" s="258" t="str">
        <f t="shared" si="108"/>
        <v/>
      </c>
      <c r="CD174" s="258" t="str">
        <f t="shared" si="109"/>
        <v/>
      </c>
      <c r="CE174" s="258" t="str">
        <f t="shared" si="110"/>
        <v/>
      </c>
      <c r="CF174" s="258" t="str">
        <f t="shared" si="111"/>
        <v/>
      </c>
      <c r="CG174" s="258" t="str">
        <f t="shared" si="112"/>
        <v/>
      </c>
      <c r="CH174" s="258" t="str">
        <f t="shared" si="113"/>
        <v/>
      </c>
      <c r="CI174" s="258" t="s">
        <v>58</v>
      </c>
      <c r="CJ174" s="129" t="s">
        <v>58</v>
      </c>
      <c r="CK174" s="258" t="s">
        <v>58</v>
      </c>
      <c r="CL174" s="258"/>
      <c r="CO174" s="275" t="s">
        <v>182</v>
      </c>
    </row>
    <row r="175" spans="1:93" ht="15" hidden="1" x14ac:dyDescent="0.25">
      <c r="A175" s="260">
        <v>501</v>
      </c>
      <c r="B175" s="295" t="s">
        <v>181</v>
      </c>
      <c r="C175" s="265">
        <v>1</v>
      </c>
      <c r="D175" s="87">
        <f t="shared" si="98"/>
        <v>1</v>
      </c>
      <c r="E175" s="271" t="s">
        <v>190</v>
      </c>
      <c r="F175">
        <v>1</v>
      </c>
      <c r="G175" s="294">
        <v>42867</v>
      </c>
      <c r="H175">
        <v>10</v>
      </c>
      <c r="I175" s="280">
        <v>0</v>
      </c>
      <c r="M175" s="268">
        <v>42868</v>
      </c>
      <c r="N175">
        <v>8</v>
      </c>
      <c r="O175" s="249">
        <v>0</v>
      </c>
      <c r="Q175"/>
      <c r="S175" s="268"/>
      <c r="W175"/>
      <c r="AA175" s="188"/>
      <c r="AG175" s="188"/>
      <c r="AU175" s="117">
        <v>1</v>
      </c>
      <c r="AV175" s="129">
        <f t="shared" si="99"/>
        <v>1</v>
      </c>
      <c r="AW175" s="129" t="b">
        <f t="shared" si="100"/>
        <v>1</v>
      </c>
      <c r="AX175" s="271">
        <v>2.2400000000000002</v>
      </c>
      <c r="BD175" s="105">
        <f t="shared" si="114"/>
        <v>240.08656000000002</v>
      </c>
      <c r="BE175" s="129"/>
      <c r="BF175" s="129"/>
      <c r="BG175" s="129"/>
      <c r="BH175" s="266"/>
      <c r="BI175" s="129"/>
      <c r="BJ175" s="129" t="str">
        <f t="shared" si="101"/>
        <v>both</v>
      </c>
      <c r="BK175" s="129" t="str">
        <f t="shared" si="102"/>
        <v>NA</v>
      </c>
      <c r="BL175" s="129" t="str">
        <f t="shared" si="103"/>
        <v>NA</v>
      </c>
      <c r="BM175" s="129" t="str">
        <f t="shared" si="104"/>
        <v>NA</v>
      </c>
      <c r="BN175" s="129" t="str">
        <f t="shared" si="105"/>
        <v>NA</v>
      </c>
      <c r="BO175" s="129" t="str">
        <f t="shared" si="106"/>
        <v>NA</v>
      </c>
      <c r="BP175" s="129">
        <f t="shared" si="115"/>
        <v>946.13643476379184</v>
      </c>
      <c r="BQ175" s="129" t="str">
        <f t="shared" si="116"/>
        <v>ok</v>
      </c>
      <c r="BS175" s="276">
        <v>0</v>
      </c>
      <c r="BT175" s="265">
        <v>0</v>
      </c>
      <c r="BU175" s="265">
        <v>0</v>
      </c>
      <c r="BV175" s="265">
        <v>0</v>
      </c>
      <c r="BW175" s="265"/>
      <c r="BX175" s="265"/>
      <c r="BY175" s="259">
        <v>16</v>
      </c>
      <c r="BZ175" s="263">
        <v>42871</v>
      </c>
      <c r="CA175" s="263" t="s">
        <v>47</v>
      </c>
      <c r="CB175" s="258">
        <f t="shared" si="107"/>
        <v>10</v>
      </c>
      <c r="CC175" s="258">
        <f t="shared" si="108"/>
        <v>8</v>
      </c>
      <c r="CD175" s="258" t="str">
        <f t="shared" si="109"/>
        <v/>
      </c>
      <c r="CE175" s="258" t="str">
        <f t="shared" si="110"/>
        <v/>
      </c>
      <c r="CF175" s="258" t="str">
        <f t="shared" si="111"/>
        <v/>
      </c>
      <c r="CG175" s="258" t="str">
        <f t="shared" si="112"/>
        <v/>
      </c>
      <c r="CH175" s="258" t="str">
        <f t="shared" si="113"/>
        <v/>
      </c>
      <c r="CI175" s="258">
        <v>8</v>
      </c>
      <c r="CJ175" s="263" t="s">
        <v>47</v>
      </c>
      <c r="CK175" s="258">
        <v>1</v>
      </c>
      <c r="CL175" s="258"/>
      <c r="CM175" s="278">
        <v>42867</v>
      </c>
      <c r="CN175" s="262" t="s">
        <v>197</v>
      </c>
      <c r="CO175" s="274" t="s">
        <v>182</v>
      </c>
    </row>
    <row r="176" spans="1:93" ht="15" hidden="1" x14ac:dyDescent="0.25">
      <c r="A176" s="260">
        <v>502</v>
      </c>
      <c r="B176" s="293" t="s">
        <v>181</v>
      </c>
      <c r="C176" s="265">
        <v>1</v>
      </c>
      <c r="D176" s="87">
        <f t="shared" si="98"/>
        <v>1</v>
      </c>
      <c r="E176" s="271" t="s">
        <v>181</v>
      </c>
      <c r="F176">
        <v>1</v>
      </c>
      <c r="G176" s="268">
        <v>42870</v>
      </c>
      <c r="H176">
        <v>5</v>
      </c>
      <c r="I176" s="249">
        <v>0</v>
      </c>
      <c r="M176" s="268">
        <v>42872</v>
      </c>
      <c r="N176">
        <v>5</v>
      </c>
      <c r="O176" s="249">
        <v>0</v>
      </c>
      <c r="S176" s="268">
        <v>42873</v>
      </c>
      <c r="T176">
        <v>5</v>
      </c>
      <c r="U176" s="249">
        <v>0</v>
      </c>
      <c r="W176" s="267"/>
      <c r="Y176" s="268">
        <v>42875</v>
      </c>
      <c r="Z176">
        <v>5</v>
      </c>
      <c r="AA176" s="249">
        <v>0</v>
      </c>
      <c r="AU176" s="117">
        <v>1</v>
      </c>
      <c r="AV176" s="129">
        <f t="shared" si="99"/>
        <v>1</v>
      </c>
      <c r="AW176" s="129" t="b">
        <f t="shared" si="100"/>
        <v>1</v>
      </c>
      <c r="AX176" s="279">
        <v>2.4300000000000002</v>
      </c>
      <c r="BD176" s="105">
        <f t="shared" si="114"/>
        <v>252.91991999999999</v>
      </c>
      <c r="BE176" s="129"/>
      <c r="BF176" s="129"/>
      <c r="BG176" s="129"/>
      <c r="BH176" s="266"/>
      <c r="BI176" s="129"/>
      <c r="BJ176" s="129" t="str">
        <f t="shared" si="101"/>
        <v>both</v>
      </c>
      <c r="BK176" s="129" t="str">
        <f t="shared" si="102"/>
        <v>NA</v>
      </c>
      <c r="BL176" s="129" t="str">
        <f t="shared" si="103"/>
        <v>NA</v>
      </c>
      <c r="BM176" s="129" t="str">
        <f t="shared" si="104"/>
        <v>NA</v>
      </c>
      <c r="BN176" s="129" t="str">
        <f t="shared" si="105"/>
        <v>NA</v>
      </c>
      <c r="BO176" s="129" t="str">
        <f t="shared" si="106"/>
        <v>NA</v>
      </c>
      <c r="BP176" s="129">
        <f t="shared" si="115"/>
        <v>1172.9661097815222</v>
      </c>
      <c r="BQ176" s="129" t="str">
        <f t="shared" si="116"/>
        <v>ok</v>
      </c>
      <c r="BS176" s="276">
        <v>0</v>
      </c>
      <c r="BT176" s="265">
        <v>0</v>
      </c>
      <c r="BU176" s="265">
        <v>0</v>
      </c>
      <c r="BV176" s="265">
        <v>0</v>
      </c>
      <c r="BW176" s="265"/>
      <c r="BX176" s="265"/>
      <c r="BY176" s="259">
        <v>20</v>
      </c>
      <c r="BZ176" s="263">
        <v>42875</v>
      </c>
      <c r="CA176" s="263" t="s">
        <v>47</v>
      </c>
      <c r="CB176" s="258">
        <f t="shared" si="107"/>
        <v>5</v>
      </c>
      <c r="CC176" s="258">
        <f t="shared" si="108"/>
        <v>5</v>
      </c>
      <c r="CD176" s="258">
        <f t="shared" si="109"/>
        <v>5</v>
      </c>
      <c r="CE176" s="258">
        <f t="shared" si="110"/>
        <v>5</v>
      </c>
      <c r="CF176" s="258" t="str">
        <f t="shared" si="111"/>
        <v/>
      </c>
      <c r="CG176" s="258" t="str">
        <f t="shared" si="112"/>
        <v/>
      </c>
      <c r="CH176" s="258" t="str">
        <f t="shared" si="113"/>
        <v/>
      </c>
      <c r="CI176" s="258">
        <v>5</v>
      </c>
      <c r="CJ176" s="263" t="s">
        <v>47</v>
      </c>
      <c r="CK176" s="258">
        <v>1</v>
      </c>
      <c r="CL176" s="258"/>
      <c r="CM176" s="278">
        <v>42875</v>
      </c>
      <c r="CN176" s="262" t="s">
        <v>196</v>
      </c>
      <c r="CO176" s="255" t="s">
        <v>182</v>
      </c>
    </row>
    <row r="177" spans="1:93" ht="15" hidden="1" x14ac:dyDescent="0.25">
      <c r="A177" s="260">
        <v>503</v>
      </c>
      <c r="B177" s="293" t="s">
        <v>181</v>
      </c>
      <c r="C177" s="265">
        <v>1</v>
      </c>
      <c r="D177" s="87">
        <f t="shared" si="98"/>
        <v>1</v>
      </c>
      <c r="E177" s="271" t="s">
        <v>181</v>
      </c>
      <c r="F177">
        <v>1</v>
      </c>
      <c r="G177" s="268">
        <v>42870</v>
      </c>
      <c r="H177">
        <v>3</v>
      </c>
      <c r="I177" s="249">
        <v>0</v>
      </c>
      <c r="M177" s="268">
        <v>42870</v>
      </c>
      <c r="N177">
        <v>5</v>
      </c>
      <c r="O177" s="249">
        <v>0</v>
      </c>
      <c r="S177" s="268">
        <v>42873</v>
      </c>
      <c r="T177">
        <v>7</v>
      </c>
      <c r="U177" s="249">
        <v>0</v>
      </c>
      <c r="W177" s="271"/>
      <c r="Y177" s="268">
        <v>42875</v>
      </c>
      <c r="Z177">
        <v>8</v>
      </c>
      <c r="AA177" s="249">
        <v>0</v>
      </c>
      <c r="AE177" s="268">
        <v>42875</v>
      </c>
      <c r="AF177">
        <v>9</v>
      </c>
      <c r="AG177" s="249">
        <v>1</v>
      </c>
      <c r="AL177">
        <v>9</v>
      </c>
      <c r="AM177">
        <v>8</v>
      </c>
      <c r="AR177">
        <v>9</v>
      </c>
      <c r="AS177">
        <v>9</v>
      </c>
      <c r="AT177" s="260">
        <v>2</v>
      </c>
      <c r="AU177" s="117">
        <v>1</v>
      </c>
      <c r="AV177" s="129">
        <f t="shared" si="99"/>
        <v>1</v>
      </c>
      <c r="AW177" s="129" t="b">
        <f t="shared" si="100"/>
        <v>1</v>
      </c>
      <c r="AX177" s="279">
        <v>2.2400000000000002</v>
      </c>
      <c r="BD177" s="129">
        <v>210</v>
      </c>
      <c r="BE177" s="129"/>
      <c r="BF177" s="129"/>
      <c r="BG177" s="129"/>
      <c r="BH177" s="266"/>
      <c r="BI177" s="129"/>
      <c r="BJ177" s="129" t="str">
        <f t="shared" si="101"/>
        <v>both</v>
      </c>
      <c r="BK177" s="129" t="str">
        <f t="shared" si="102"/>
        <v>NA</v>
      </c>
      <c r="BL177" s="129" t="str">
        <f t="shared" si="103"/>
        <v>NA</v>
      </c>
      <c r="BM177" s="129" t="str">
        <f t="shared" si="104"/>
        <v>NA</v>
      </c>
      <c r="BN177" s="129" t="str">
        <f t="shared" si="105"/>
        <v>NA</v>
      </c>
      <c r="BO177" s="129" t="str">
        <f t="shared" si="106"/>
        <v>NA</v>
      </c>
      <c r="BP177" s="129">
        <f t="shared" si="115"/>
        <v>827.5709031792378</v>
      </c>
      <c r="BQ177" s="129" t="str">
        <f t="shared" si="116"/>
        <v>ok</v>
      </c>
      <c r="BS177" s="276">
        <v>0</v>
      </c>
      <c r="BT177" s="265">
        <v>0</v>
      </c>
      <c r="BU177" s="265">
        <v>0</v>
      </c>
      <c r="BV177" s="265">
        <v>0</v>
      </c>
      <c r="BW177" s="265"/>
      <c r="BX177" s="265"/>
      <c r="BY177" s="264">
        <v>42510</v>
      </c>
      <c r="BZ177" s="263">
        <v>42875</v>
      </c>
      <c r="CA177" s="263" t="s">
        <v>47</v>
      </c>
      <c r="CB177" s="258">
        <f t="shared" si="107"/>
        <v>3</v>
      </c>
      <c r="CC177" s="258">
        <f t="shared" si="108"/>
        <v>5</v>
      </c>
      <c r="CD177" s="258">
        <f t="shared" si="109"/>
        <v>7</v>
      </c>
      <c r="CE177" s="258">
        <f t="shared" si="110"/>
        <v>8</v>
      </c>
      <c r="CF177" s="258">
        <f t="shared" si="111"/>
        <v>9</v>
      </c>
      <c r="CG177" s="258">
        <f t="shared" si="112"/>
        <v>9</v>
      </c>
      <c r="CH177" s="258">
        <f t="shared" si="113"/>
        <v>9</v>
      </c>
      <c r="CI177" s="258">
        <v>9</v>
      </c>
      <c r="CJ177" s="263" t="s">
        <v>47</v>
      </c>
      <c r="CK177" s="258">
        <v>0</v>
      </c>
      <c r="CL177" s="258"/>
      <c r="CM177" s="278"/>
      <c r="CN177" s="256" t="s">
        <v>196</v>
      </c>
    </row>
    <row r="178" spans="1:93" ht="15" hidden="1" x14ac:dyDescent="0.25">
      <c r="A178" s="260">
        <v>504</v>
      </c>
      <c r="B178" s="293" t="s">
        <v>181</v>
      </c>
      <c r="C178" s="265">
        <v>1</v>
      </c>
      <c r="D178" s="87">
        <f t="shared" si="98"/>
        <v>1</v>
      </c>
      <c r="E178" s="279"/>
      <c r="M178" s="268">
        <v>42867</v>
      </c>
      <c r="N178">
        <v>7</v>
      </c>
      <c r="O178" s="249">
        <v>0</v>
      </c>
      <c r="S178" s="268">
        <v>42870</v>
      </c>
      <c r="T178">
        <v>7</v>
      </c>
      <c r="U178" s="249">
        <v>0</v>
      </c>
      <c r="W178" s="271"/>
      <c r="Y178" s="268">
        <v>42873</v>
      </c>
      <c r="Z178">
        <v>7</v>
      </c>
      <c r="AA178" s="249">
        <v>0</v>
      </c>
      <c r="AU178" s="117">
        <v>1</v>
      </c>
      <c r="AV178" s="129">
        <f t="shared" si="99"/>
        <v>0</v>
      </c>
      <c r="AW178" s="129" t="b">
        <f t="shared" si="100"/>
        <v>0</v>
      </c>
      <c r="AX178" s="279">
        <v>2.57</v>
      </c>
      <c r="BD178" s="105">
        <f t="shared" ref="BD178:BD183" si="117">67.544*AX178+88.788</f>
        <v>262.37608</v>
      </c>
      <c r="BE178" s="129"/>
      <c r="BF178" s="129"/>
      <c r="BG178" s="129"/>
      <c r="BH178" s="266"/>
      <c r="BI178" s="129"/>
      <c r="BJ178" s="129" t="str">
        <f t="shared" si="101"/>
        <v>both</v>
      </c>
      <c r="BK178" s="129" t="str">
        <f t="shared" si="102"/>
        <v>NA</v>
      </c>
      <c r="BL178" s="129" t="str">
        <f t="shared" si="103"/>
        <v>NA</v>
      </c>
      <c r="BM178" s="129" t="str">
        <f t="shared" si="104"/>
        <v>NA</v>
      </c>
      <c r="BN178" s="129" t="str">
        <f t="shared" si="105"/>
        <v>NA</v>
      </c>
      <c r="BO178" s="129" t="str">
        <f t="shared" si="106"/>
        <v>NA</v>
      </c>
      <c r="BP178" s="129">
        <f t="shared" si="115"/>
        <v>1361.0697044070066</v>
      </c>
      <c r="BQ178" s="129" t="s">
        <v>47</v>
      </c>
      <c r="BS178" s="276">
        <v>0</v>
      </c>
      <c r="BT178" s="265">
        <v>0</v>
      </c>
      <c r="BU178" s="265">
        <v>0</v>
      </c>
      <c r="BV178" s="265">
        <v>0</v>
      </c>
      <c r="BW178" s="265"/>
      <c r="BX178" s="265"/>
      <c r="BY178" s="259">
        <v>18</v>
      </c>
      <c r="BZ178" s="263">
        <v>42873</v>
      </c>
      <c r="CA178" s="263" t="s">
        <v>47</v>
      </c>
      <c r="CB178" s="258" t="str">
        <f t="shared" si="107"/>
        <v/>
      </c>
      <c r="CC178" s="258">
        <f t="shared" si="108"/>
        <v>7</v>
      </c>
      <c r="CD178" s="258">
        <f t="shared" si="109"/>
        <v>7</v>
      </c>
      <c r="CE178" s="258">
        <f t="shared" si="110"/>
        <v>7</v>
      </c>
      <c r="CF178" s="258" t="str">
        <f t="shared" si="111"/>
        <v/>
      </c>
      <c r="CG178" s="258" t="str">
        <f t="shared" si="112"/>
        <v/>
      </c>
      <c r="CH178" s="258" t="str">
        <f t="shared" si="113"/>
        <v/>
      </c>
      <c r="CI178" s="258">
        <v>7</v>
      </c>
      <c r="CJ178" s="263" t="s">
        <v>47</v>
      </c>
      <c r="CK178" s="258">
        <v>1</v>
      </c>
      <c r="CL178" s="258"/>
      <c r="CM178" s="278">
        <v>42875</v>
      </c>
      <c r="CN178" s="262" t="s">
        <v>196</v>
      </c>
      <c r="CO178" s="255" t="s">
        <v>182</v>
      </c>
    </row>
    <row r="179" spans="1:93" ht="15" hidden="1" x14ac:dyDescent="0.25">
      <c r="A179" s="260">
        <v>505</v>
      </c>
      <c r="B179" s="272" t="s">
        <v>181</v>
      </c>
      <c r="C179" s="129">
        <v>1</v>
      </c>
      <c r="D179" s="87">
        <f t="shared" si="98"/>
        <v>1</v>
      </c>
      <c r="E179" s="267"/>
      <c r="F179" s="90"/>
      <c r="G179" s="90"/>
      <c r="H179" s="90"/>
      <c r="I179" s="98"/>
      <c r="L179" s="90"/>
      <c r="M179" s="210">
        <v>42878</v>
      </c>
      <c r="N179" s="90">
        <v>2</v>
      </c>
      <c r="O179" s="98">
        <v>0</v>
      </c>
      <c r="Q179" s="267" t="s">
        <v>190</v>
      </c>
      <c r="R179" s="267"/>
      <c r="S179" s="210">
        <v>42878</v>
      </c>
      <c r="T179" s="90">
        <v>3</v>
      </c>
      <c r="U179" s="98">
        <v>0</v>
      </c>
      <c r="W179" s="267" t="s">
        <v>195</v>
      </c>
      <c r="X179" s="90"/>
      <c r="Y179" s="210">
        <v>42878</v>
      </c>
      <c r="Z179" s="90">
        <v>3</v>
      </c>
      <c r="AA179" s="98">
        <v>0</v>
      </c>
      <c r="AD179" s="90"/>
      <c r="AE179" s="90"/>
      <c r="AF179" s="90"/>
      <c r="AG179" s="98"/>
      <c r="AJ179" s="90"/>
      <c r="AK179" s="90"/>
      <c r="AL179" s="90"/>
      <c r="AM179" s="90"/>
      <c r="AP179" s="90"/>
      <c r="AQ179" s="90"/>
      <c r="AR179" s="90"/>
      <c r="AS179" s="90"/>
      <c r="AU179" s="117">
        <v>1</v>
      </c>
      <c r="AV179" s="129">
        <f t="shared" si="99"/>
        <v>0</v>
      </c>
      <c r="AW179" s="129" t="b">
        <f t="shared" si="100"/>
        <v>0</v>
      </c>
      <c r="AX179" s="267">
        <v>1.96</v>
      </c>
      <c r="BD179" s="105">
        <f t="shared" si="117"/>
        <v>221.17424</v>
      </c>
      <c r="BE179" s="129"/>
      <c r="BF179" s="129"/>
      <c r="BG179" s="129"/>
      <c r="BH179" s="266"/>
      <c r="BI179" s="129"/>
      <c r="BJ179" s="129" t="str">
        <f t="shared" si="101"/>
        <v>both</v>
      </c>
      <c r="BK179" s="129" t="str">
        <f t="shared" si="102"/>
        <v>NA</v>
      </c>
      <c r="BL179" s="129" t="str">
        <f t="shared" si="103"/>
        <v>NA</v>
      </c>
      <c r="BM179" s="129" t="str">
        <f t="shared" si="104"/>
        <v>NA</v>
      </c>
      <c r="BN179" s="129" t="str">
        <f t="shared" si="105"/>
        <v>NA</v>
      </c>
      <c r="BO179" s="129" t="str">
        <f t="shared" si="106"/>
        <v>NA</v>
      </c>
      <c r="BP179" s="129">
        <f t="shared" si="115"/>
        <v>667.32372859243242</v>
      </c>
      <c r="BQ179" s="129" t="s">
        <v>47</v>
      </c>
      <c r="BT179" s="265">
        <v>0</v>
      </c>
      <c r="BU179" s="265">
        <v>0</v>
      </c>
      <c r="BV179" s="265">
        <v>0</v>
      </c>
      <c r="BY179" s="259">
        <v>23</v>
      </c>
      <c r="BZ179" s="263">
        <v>42878</v>
      </c>
      <c r="CA179" s="263" t="s">
        <v>47</v>
      </c>
      <c r="CB179" s="258" t="str">
        <f t="shared" si="107"/>
        <v/>
      </c>
      <c r="CC179" s="258">
        <f t="shared" si="108"/>
        <v>2</v>
      </c>
      <c r="CD179" s="258">
        <f t="shared" si="109"/>
        <v>3</v>
      </c>
      <c r="CE179" s="258">
        <f t="shared" si="110"/>
        <v>3</v>
      </c>
      <c r="CF179" s="258" t="str">
        <f t="shared" si="111"/>
        <v/>
      </c>
      <c r="CG179" s="258" t="str">
        <f t="shared" si="112"/>
        <v/>
      </c>
      <c r="CH179" s="258" t="str">
        <f t="shared" si="113"/>
        <v/>
      </c>
      <c r="CI179" s="258">
        <v>3</v>
      </c>
      <c r="CJ179" s="263" t="s">
        <v>47</v>
      </c>
      <c r="CK179" s="258">
        <v>1</v>
      </c>
      <c r="CL179" s="258"/>
      <c r="CM179" s="278">
        <v>42875</v>
      </c>
      <c r="CO179" s="274" t="s">
        <v>182</v>
      </c>
    </row>
    <row r="180" spans="1:93" ht="15" hidden="1" x14ac:dyDescent="0.25">
      <c r="A180" s="260">
        <v>506</v>
      </c>
      <c r="C180" s="129">
        <v>1</v>
      </c>
      <c r="D180" s="87">
        <f t="shared" si="98"/>
        <v>1</v>
      </c>
      <c r="K180" s="267" t="s">
        <v>181</v>
      </c>
      <c r="L180" s="270">
        <v>1</v>
      </c>
      <c r="M180" s="268">
        <v>42878</v>
      </c>
      <c r="N180">
        <v>7</v>
      </c>
      <c r="O180" s="280">
        <v>0</v>
      </c>
      <c r="S180" s="268">
        <v>42877</v>
      </c>
      <c r="T180">
        <v>10</v>
      </c>
      <c r="U180" s="280">
        <v>0</v>
      </c>
      <c r="Y180" s="268">
        <v>42878</v>
      </c>
      <c r="Z180">
        <v>5</v>
      </c>
      <c r="AA180" s="249">
        <v>0</v>
      </c>
      <c r="AU180" s="117">
        <v>1</v>
      </c>
      <c r="AV180" s="129">
        <f t="shared" si="99"/>
        <v>1</v>
      </c>
      <c r="AW180" s="129" t="b">
        <f t="shared" si="100"/>
        <v>1</v>
      </c>
      <c r="AX180" s="279">
        <v>2.68</v>
      </c>
      <c r="BD180" s="105">
        <f t="shared" si="117"/>
        <v>269.80592000000001</v>
      </c>
      <c r="BE180" s="129"/>
      <c r="BF180" s="129"/>
      <c r="BG180" s="129"/>
      <c r="BH180" s="266"/>
      <c r="BI180" s="129"/>
      <c r="BJ180" s="129" t="str">
        <f t="shared" si="101"/>
        <v>both</v>
      </c>
      <c r="BK180" s="129" t="str">
        <f t="shared" si="102"/>
        <v>NA</v>
      </c>
      <c r="BL180" s="129" t="str">
        <f t="shared" si="103"/>
        <v>NA</v>
      </c>
      <c r="BM180" s="129" t="str">
        <f t="shared" si="104"/>
        <v>NA</v>
      </c>
      <c r="BN180" s="129" t="str">
        <f t="shared" si="105"/>
        <v>NA</v>
      </c>
      <c r="BO180" s="129" t="str">
        <f t="shared" si="106"/>
        <v>NA</v>
      </c>
      <c r="BP180" s="129">
        <f t="shared" si="115"/>
        <v>1521.987003797529</v>
      </c>
      <c r="BQ180" s="129" t="str">
        <f>IF(AW180=TRUE,"ok","")</f>
        <v>ok</v>
      </c>
      <c r="BS180" s="276">
        <v>0</v>
      </c>
      <c r="BT180" s="265">
        <v>0</v>
      </c>
      <c r="BU180" s="265">
        <v>0</v>
      </c>
      <c r="BV180" s="265">
        <v>0</v>
      </c>
      <c r="BW180" s="265"/>
      <c r="BX180" s="265"/>
      <c r="BY180" s="259">
        <v>23</v>
      </c>
      <c r="BZ180" s="263">
        <v>42878</v>
      </c>
      <c r="CA180" s="263" t="s">
        <v>47</v>
      </c>
      <c r="CB180" s="258" t="str">
        <f t="shared" si="107"/>
        <v/>
      </c>
      <c r="CC180" s="258">
        <f t="shared" si="108"/>
        <v>7</v>
      </c>
      <c r="CD180" s="258">
        <f t="shared" si="109"/>
        <v>10</v>
      </c>
      <c r="CE180" s="258">
        <f t="shared" si="110"/>
        <v>5</v>
      </c>
      <c r="CF180" s="258" t="str">
        <f t="shared" si="111"/>
        <v/>
      </c>
      <c r="CG180" s="258" t="str">
        <f t="shared" si="112"/>
        <v/>
      </c>
      <c r="CH180" s="258" t="str">
        <f t="shared" si="113"/>
        <v/>
      </c>
      <c r="CI180" s="258">
        <v>5</v>
      </c>
      <c r="CJ180" s="263" t="s">
        <v>47</v>
      </c>
      <c r="CK180" s="258">
        <v>0</v>
      </c>
      <c r="CL180" s="258"/>
      <c r="CN180" s="262" t="s">
        <v>194</v>
      </c>
      <c r="CO180" s="275" t="s">
        <v>182</v>
      </c>
    </row>
    <row r="181" spans="1:93" s="161" customFormat="1" ht="15" hidden="1" x14ac:dyDescent="0.25">
      <c r="A181" s="289">
        <v>507</v>
      </c>
      <c r="B181" s="292"/>
      <c r="C181" s="81">
        <v>1</v>
      </c>
      <c r="D181" s="87">
        <f t="shared" si="98"/>
        <v>1</v>
      </c>
      <c r="I181" s="173"/>
      <c r="J181" s="289"/>
      <c r="K181" s="291" t="s">
        <v>181</v>
      </c>
      <c r="L181" s="291">
        <v>1</v>
      </c>
      <c r="M181" s="290">
        <v>42870</v>
      </c>
      <c r="N181" s="161">
        <v>12</v>
      </c>
      <c r="O181" s="172">
        <v>0</v>
      </c>
      <c r="P181" s="289"/>
      <c r="S181" s="290">
        <v>42872</v>
      </c>
      <c r="T181" s="161">
        <v>12</v>
      </c>
      <c r="U181" s="172">
        <v>0</v>
      </c>
      <c r="V181" s="289"/>
      <c r="Y181" s="290">
        <v>42873</v>
      </c>
      <c r="Z181" s="161">
        <v>12</v>
      </c>
      <c r="AA181" s="173">
        <v>0</v>
      </c>
      <c r="AB181" s="289"/>
      <c r="AG181" s="173"/>
      <c r="AH181" s="289"/>
      <c r="AN181" s="289"/>
      <c r="AT181" s="289"/>
      <c r="AU181" s="243">
        <v>1</v>
      </c>
      <c r="AV181" s="129">
        <f t="shared" si="99"/>
        <v>1</v>
      </c>
      <c r="AW181" s="129" t="b">
        <f t="shared" si="100"/>
        <v>1</v>
      </c>
      <c r="AX181" s="288">
        <v>1.75</v>
      </c>
      <c r="BB181" s="90"/>
      <c r="BC181" s="260"/>
      <c r="BD181" s="105">
        <f t="shared" si="117"/>
        <v>206.99</v>
      </c>
      <c r="BE181" s="81"/>
      <c r="BF181" s="81"/>
      <c r="BG181" s="129"/>
      <c r="BH181" s="287"/>
      <c r="BI181" s="129"/>
      <c r="BJ181" s="129" t="str">
        <f t="shared" si="101"/>
        <v>both</v>
      </c>
      <c r="BK181" s="129" t="str">
        <f t="shared" si="102"/>
        <v>NA</v>
      </c>
      <c r="BL181" s="129" t="str">
        <f t="shared" si="103"/>
        <v>NA</v>
      </c>
      <c r="BM181" s="129" t="str">
        <f t="shared" si="104"/>
        <v>NA</v>
      </c>
      <c r="BN181" s="129" t="str">
        <f t="shared" si="105"/>
        <v>NA</v>
      </c>
      <c r="BO181" s="129" t="str">
        <f t="shared" si="106"/>
        <v>NA</v>
      </c>
      <c r="BP181" s="129">
        <f t="shared" si="115"/>
        <v>497.86929539001585</v>
      </c>
      <c r="BQ181" s="129" t="str">
        <f>IF(AW181=TRUE,"ok","")</f>
        <v>ok</v>
      </c>
      <c r="BR181" s="129"/>
      <c r="BS181" s="286">
        <v>0</v>
      </c>
      <c r="BT181" s="285">
        <v>0</v>
      </c>
      <c r="BU181" s="285">
        <v>0</v>
      </c>
      <c r="BV181" s="285">
        <v>0</v>
      </c>
      <c r="BW181" s="285"/>
      <c r="BX181" s="285"/>
      <c r="BY181" s="284">
        <v>18</v>
      </c>
      <c r="BZ181" s="263">
        <v>42873</v>
      </c>
      <c r="CA181" s="263" t="s">
        <v>47</v>
      </c>
      <c r="CB181" s="258" t="str">
        <f t="shared" si="107"/>
        <v/>
      </c>
      <c r="CC181" s="258">
        <f t="shared" si="108"/>
        <v>12</v>
      </c>
      <c r="CD181" s="258">
        <f t="shared" si="109"/>
        <v>12</v>
      </c>
      <c r="CE181" s="258">
        <f t="shared" si="110"/>
        <v>12</v>
      </c>
      <c r="CF181" s="258" t="str">
        <f t="shared" si="111"/>
        <v/>
      </c>
      <c r="CG181" s="258" t="str">
        <f t="shared" si="112"/>
        <v/>
      </c>
      <c r="CH181" s="258" t="str">
        <f t="shared" si="113"/>
        <v/>
      </c>
      <c r="CI181" s="258">
        <v>12</v>
      </c>
      <c r="CJ181" s="263" t="s">
        <v>47</v>
      </c>
      <c r="CK181" s="258">
        <v>1</v>
      </c>
      <c r="CL181" s="258"/>
      <c r="CM181" s="283">
        <v>42875</v>
      </c>
      <c r="CN181" s="282" t="s">
        <v>194</v>
      </c>
      <c r="CO181" s="281" t="s">
        <v>182</v>
      </c>
    </row>
    <row r="182" spans="1:93" ht="15" hidden="1" x14ac:dyDescent="0.25">
      <c r="A182" s="260">
        <v>508</v>
      </c>
      <c r="C182" s="129">
        <v>1</v>
      </c>
      <c r="D182" s="87">
        <f t="shared" si="98"/>
        <v>1</v>
      </c>
      <c r="K182" s="267" t="s">
        <v>181</v>
      </c>
      <c r="L182" s="270">
        <v>1</v>
      </c>
      <c r="M182" s="268">
        <v>42878</v>
      </c>
      <c r="N182">
        <v>3</v>
      </c>
      <c r="O182" s="280">
        <v>0</v>
      </c>
      <c r="S182" s="268"/>
      <c r="U182" s="280"/>
      <c r="AU182" s="117">
        <v>1</v>
      </c>
      <c r="AV182" s="129">
        <f t="shared" si="99"/>
        <v>1</v>
      </c>
      <c r="AW182" s="129" t="b">
        <f t="shared" si="100"/>
        <v>1</v>
      </c>
      <c r="AX182" s="279">
        <v>1.78</v>
      </c>
      <c r="BD182" s="105">
        <f t="shared" si="117"/>
        <v>209.01632000000001</v>
      </c>
      <c r="BE182" s="129"/>
      <c r="BF182" s="129"/>
      <c r="BG182" s="129"/>
      <c r="BH182" s="266"/>
      <c r="BI182" s="129"/>
      <c r="BJ182" s="129" t="str">
        <f t="shared" si="101"/>
        <v>both</v>
      </c>
      <c r="BK182" s="129" t="str">
        <f t="shared" si="102"/>
        <v>NA</v>
      </c>
      <c r="BL182" s="129" t="str">
        <f t="shared" si="103"/>
        <v>NA</v>
      </c>
      <c r="BM182" s="129" t="str">
        <f t="shared" si="104"/>
        <v>NA</v>
      </c>
      <c r="BN182" s="129" t="str">
        <f t="shared" si="105"/>
        <v>NA</v>
      </c>
      <c r="BO182" s="129" t="str">
        <f t="shared" si="106"/>
        <v>NA</v>
      </c>
      <c r="BP182" s="129">
        <f t="shared" si="115"/>
        <v>520.12781964429905</v>
      </c>
      <c r="BQ182" s="129" t="str">
        <f>IF(AW182=TRUE,"ok","")</f>
        <v>ok</v>
      </c>
      <c r="BS182" s="276">
        <v>0</v>
      </c>
      <c r="BT182" s="265">
        <v>0</v>
      </c>
      <c r="BU182" s="265">
        <v>0</v>
      </c>
      <c r="BV182" s="265">
        <v>0</v>
      </c>
      <c r="BW182" s="265"/>
      <c r="BX182" s="265"/>
      <c r="BY182" s="259">
        <v>23</v>
      </c>
      <c r="BZ182" s="263">
        <v>42878</v>
      </c>
      <c r="CA182" s="263" t="s">
        <v>47</v>
      </c>
      <c r="CB182" s="258" t="str">
        <f t="shared" si="107"/>
        <v/>
      </c>
      <c r="CC182" s="258">
        <f t="shared" si="108"/>
        <v>3</v>
      </c>
      <c r="CD182" s="258" t="str">
        <f t="shared" si="109"/>
        <v/>
      </c>
      <c r="CE182" s="258" t="str">
        <f t="shared" si="110"/>
        <v/>
      </c>
      <c r="CF182" s="258" t="str">
        <f t="shared" si="111"/>
        <v/>
      </c>
      <c r="CG182" s="258" t="str">
        <f t="shared" si="112"/>
        <v/>
      </c>
      <c r="CH182" s="258" t="str">
        <f t="shared" si="113"/>
        <v/>
      </c>
      <c r="CI182" s="258">
        <v>3</v>
      </c>
      <c r="CJ182" s="263" t="s">
        <v>47</v>
      </c>
      <c r="CK182" s="258">
        <v>1</v>
      </c>
      <c r="CL182" s="258"/>
      <c r="CM182" s="278">
        <v>42867</v>
      </c>
      <c r="CN182" s="262" t="s">
        <v>193</v>
      </c>
      <c r="CO182" s="275" t="s">
        <v>182</v>
      </c>
    </row>
    <row r="183" spans="1:93" ht="15" hidden="1" x14ac:dyDescent="0.25">
      <c r="A183" s="260">
        <v>509</v>
      </c>
      <c r="B183" s="272" t="s">
        <v>190</v>
      </c>
      <c r="C183" s="129">
        <v>1</v>
      </c>
      <c r="D183" s="87">
        <f t="shared" si="98"/>
        <v>1</v>
      </c>
      <c r="E183" s="267"/>
      <c r="K183" s="271" t="s">
        <v>190</v>
      </c>
      <c r="M183" s="268">
        <v>42878</v>
      </c>
      <c r="N183">
        <v>3</v>
      </c>
      <c r="O183" s="249">
        <v>0</v>
      </c>
      <c r="AU183" s="117">
        <v>1</v>
      </c>
      <c r="AV183" s="129">
        <f t="shared" si="99"/>
        <v>0</v>
      </c>
      <c r="AW183" s="129" t="b">
        <f t="shared" si="100"/>
        <v>0</v>
      </c>
      <c r="AX183" s="271">
        <v>1.78</v>
      </c>
      <c r="BD183" s="105">
        <f t="shared" si="117"/>
        <v>209.01632000000001</v>
      </c>
      <c r="BE183" s="129"/>
      <c r="BF183" s="129"/>
      <c r="BG183" s="129"/>
      <c r="BH183" s="266"/>
      <c r="BI183" s="129"/>
      <c r="BJ183" s="129" t="str">
        <f t="shared" si="101"/>
        <v>both</v>
      </c>
      <c r="BK183" s="129" t="str">
        <f t="shared" si="102"/>
        <v>NA</v>
      </c>
      <c r="BL183" s="129" t="str">
        <f t="shared" si="103"/>
        <v>NA</v>
      </c>
      <c r="BM183" s="129" t="str">
        <f t="shared" si="104"/>
        <v>NA</v>
      </c>
      <c r="BN183" s="129" t="str">
        <f t="shared" si="105"/>
        <v>NA</v>
      </c>
      <c r="BO183" s="129" t="str">
        <f t="shared" si="106"/>
        <v>NA</v>
      </c>
      <c r="BP183" s="129">
        <f t="shared" si="115"/>
        <v>520.12781964429905</v>
      </c>
      <c r="BQ183" s="129" t="s">
        <v>47</v>
      </c>
      <c r="BS183" s="276">
        <v>0</v>
      </c>
      <c r="BT183" s="265">
        <v>0</v>
      </c>
      <c r="BU183" s="265">
        <v>0</v>
      </c>
      <c r="BV183" s="265">
        <v>0</v>
      </c>
      <c r="BW183" s="265"/>
      <c r="BX183" s="265"/>
      <c r="BY183" s="259">
        <v>19</v>
      </c>
      <c r="BZ183" s="263">
        <v>42874</v>
      </c>
      <c r="CA183" s="263" t="s">
        <v>47</v>
      </c>
      <c r="CB183" s="258" t="str">
        <f t="shared" si="107"/>
        <v/>
      </c>
      <c r="CC183" s="258">
        <f t="shared" si="108"/>
        <v>3</v>
      </c>
      <c r="CD183" s="258" t="str">
        <f t="shared" si="109"/>
        <v/>
      </c>
      <c r="CE183" s="258" t="str">
        <f t="shared" si="110"/>
        <v/>
      </c>
      <c r="CF183" s="258" t="str">
        <f t="shared" si="111"/>
        <v/>
      </c>
      <c r="CG183" s="258" t="str">
        <f t="shared" si="112"/>
        <v/>
      </c>
      <c r="CH183" s="258" t="str">
        <f t="shared" si="113"/>
        <v/>
      </c>
      <c r="CI183" s="258">
        <v>3</v>
      </c>
      <c r="CJ183" s="263" t="s">
        <v>47</v>
      </c>
      <c r="CK183" s="258">
        <v>1</v>
      </c>
      <c r="CL183" s="258"/>
      <c r="CM183" s="278">
        <v>42867</v>
      </c>
      <c r="CN183" s="262" t="s">
        <v>192</v>
      </c>
      <c r="CO183" s="275" t="s">
        <v>182</v>
      </c>
    </row>
    <row r="184" spans="1:93" ht="15" hidden="1" x14ac:dyDescent="0.25">
      <c r="A184" s="260">
        <v>510</v>
      </c>
      <c r="B184" s="272" t="s">
        <v>181</v>
      </c>
      <c r="C184" s="129">
        <v>1</v>
      </c>
      <c r="D184" s="87">
        <f t="shared" si="98"/>
        <v>1</v>
      </c>
      <c r="E184" s="267"/>
      <c r="F184" s="90"/>
      <c r="G184" s="90"/>
      <c r="H184" s="90"/>
      <c r="I184" s="98"/>
      <c r="L184" s="90"/>
      <c r="M184" s="90"/>
      <c r="N184" s="90"/>
      <c r="O184" s="98"/>
      <c r="R184" s="90"/>
      <c r="S184" s="210">
        <v>42876</v>
      </c>
      <c r="T184" s="90">
        <v>2</v>
      </c>
      <c r="U184" s="98">
        <v>0</v>
      </c>
      <c r="W184" s="267"/>
      <c r="X184" s="90"/>
      <c r="Y184" s="210">
        <v>42878</v>
      </c>
      <c r="Z184" s="90">
        <v>2</v>
      </c>
      <c r="AA184" s="98">
        <v>0</v>
      </c>
      <c r="AD184" s="90"/>
      <c r="AE184" s="210">
        <v>42877</v>
      </c>
      <c r="AF184" s="90">
        <v>2</v>
      </c>
      <c r="AG184" s="98">
        <v>0</v>
      </c>
      <c r="AJ184" s="90"/>
      <c r="AK184" s="210">
        <v>42877</v>
      </c>
      <c r="AL184" s="90">
        <v>2</v>
      </c>
      <c r="AM184" s="90">
        <v>2</v>
      </c>
      <c r="AP184" s="90"/>
      <c r="AQ184" s="90"/>
      <c r="AR184" s="90">
        <v>2</v>
      </c>
      <c r="AS184" s="90">
        <v>2</v>
      </c>
      <c r="AT184" s="260">
        <v>0</v>
      </c>
      <c r="AU184" s="117">
        <v>1</v>
      </c>
      <c r="AV184" s="129">
        <f t="shared" si="99"/>
        <v>0</v>
      </c>
      <c r="AW184" s="129" t="b">
        <f t="shared" si="100"/>
        <v>0</v>
      </c>
      <c r="AX184" s="267">
        <v>1.67</v>
      </c>
      <c r="BD184" s="129">
        <v>180</v>
      </c>
      <c r="BE184" s="129"/>
      <c r="BF184" s="129"/>
      <c r="BG184" s="129"/>
      <c r="BH184" s="266"/>
      <c r="BI184" s="129"/>
      <c r="BJ184" s="129" t="str">
        <f t="shared" si="101"/>
        <v>both</v>
      </c>
      <c r="BK184" s="129" t="str">
        <f t="shared" si="102"/>
        <v>NA</v>
      </c>
      <c r="BL184" s="129" t="str">
        <f t="shared" si="103"/>
        <v>NA</v>
      </c>
      <c r="BM184" s="129" t="str">
        <f t="shared" si="104"/>
        <v>NA</v>
      </c>
      <c r="BN184" s="129" t="str">
        <f t="shared" si="105"/>
        <v>NA</v>
      </c>
      <c r="BO184" s="129" t="str">
        <f t="shared" si="106"/>
        <v>NA</v>
      </c>
      <c r="BP184" s="129">
        <f t="shared" si="115"/>
        <v>394.27144882184581</v>
      </c>
      <c r="BQ184" s="129" t="s">
        <v>47</v>
      </c>
      <c r="BS184" s="90">
        <v>1</v>
      </c>
      <c r="BT184" s="129">
        <f>'[1]2017_seeds_Ali'!C10</f>
        <v>1</v>
      </c>
      <c r="BU184" s="129">
        <f>'[1]2017_seeds_Ali'!D10</f>
        <v>7</v>
      </c>
      <c r="BV184" s="129">
        <f>'[1]2017_seeds_Ali'!E10</f>
        <v>5</v>
      </c>
      <c r="BY184" s="259">
        <v>22</v>
      </c>
      <c r="BZ184" s="263">
        <v>42877</v>
      </c>
      <c r="CA184" s="263" t="s">
        <v>47</v>
      </c>
      <c r="CB184" s="258" t="str">
        <f t="shared" si="107"/>
        <v/>
      </c>
      <c r="CC184" s="258" t="str">
        <f t="shared" si="108"/>
        <v/>
      </c>
      <c r="CD184" s="258">
        <f t="shared" si="109"/>
        <v>2</v>
      </c>
      <c r="CE184" s="258">
        <f t="shared" si="110"/>
        <v>2</v>
      </c>
      <c r="CF184" s="258">
        <f t="shared" si="111"/>
        <v>2</v>
      </c>
      <c r="CG184" s="258">
        <f t="shared" si="112"/>
        <v>2</v>
      </c>
      <c r="CH184" s="258">
        <f t="shared" si="113"/>
        <v>2</v>
      </c>
      <c r="CI184" s="258">
        <v>2</v>
      </c>
      <c r="CJ184" s="263" t="s">
        <v>47</v>
      </c>
      <c r="CK184" s="258">
        <v>0</v>
      </c>
      <c r="CL184" s="258"/>
    </row>
    <row r="185" spans="1:93" ht="15" hidden="1" x14ac:dyDescent="0.25">
      <c r="A185" s="260">
        <v>511</v>
      </c>
      <c r="C185" s="129">
        <v>1</v>
      </c>
      <c r="D185" s="87">
        <f t="shared" si="98"/>
        <v>1</v>
      </c>
      <c r="F185" s="90"/>
      <c r="G185" s="90"/>
      <c r="H185" s="90"/>
      <c r="I185" s="98"/>
      <c r="L185" s="90"/>
      <c r="M185" s="90"/>
      <c r="N185" s="90"/>
      <c r="O185" s="98"/>
      <c r="R185" s="90"/>
      <c r="S185" s="210">
        <v>42880</v>
      </c>
      <c r="T185" s="90">
        <v>5</v>
      </c>
      <c r="U185" s="98">
        <v>0</v>
      </c>
      <c r="W185" s="267" t="s">
        <v>191</v>
      </c>
      <c r="X185" s="267"/>
      <c r="Y185" s="90"/>
      <c r="Z185" s="90"/>
      <c r="AA185" s="98"/>
      <c r="AD185" s="90"/>
      <c r="AE185" s="90"/>
      <c r="AF185" s="90"/>
      <c r="AG185" s="98"/>
      <c r="AJ185" s="90"/>
      <c r="AK185" s="90"/>
      <c r="AL185" s="90"/>
      <c r="AM185" s="90"/>
      <c r="AP185" s="90"/>
      <c r="AQ185" s="90"/>
      <c r="AR185" s="90"/>
      <c r="AS185" s="90"/>
      <c r="AU185" s="117">
        <v>1</v>
      </c>
      <c r="AV185" s="129">
        <f t="shared" si="99"/>
        <v>0</v>
      </c>
      <c r="AW185" s="129" t="b">
        <f t="shared" si="100"/>
        <v>0</v>
      </c>
      <c r="AX185" s="267">
        <v>2</v>
      </c>
      <c r="BD185" s="105">
        <f>67.544*AX185+88.788</f>
        <v>223.87599999999998</v>
      </c>
      <c r="BE185" s="129"/>
      <c r="BF185" s="129"/>
      <c r="BG185" s="129"/>
      <c r="BH185" s="266"/>
      <c r="BI185" s="129"/>
      <c r="BJ185" s="129" t="str">
        <f t="shared" si="101"/>
        <v>both</v>
      </c>
      <c r="BK185" s="129" t="str">
        <f t="shared" si="102"/>
        <v>NA</v>
      </c>
      <c r="BL185" s="129" t="str">
        <f t="shared" si="103"/>
        <v>NA</v>
      </c>
      <c r="BM185" s="129" t="str">
        <f t="shared" si="104"/>
        <v>NA</v>
      </c>
      <c r="BN185" s="129" t="str">
        <f t="shared" si="105"/>
        <v>NA</v>
      </c>
      <c r="BO185" s="129" t="str">
        <f t="shared" si="106"/>
        <v>NA</v>
      </c>
      <c r="BP185" s="129">
        <f t="shared" si="115"/>
        <v>703.3271969150685</v>
      </c>
      <c r="BQ185" s="129" t="s">
        <v>47</v>
      </c>
      <c r="BS185" s="90">
        <v>0</v>
      </c>
      <c r="BT185" s="265">
        <v>0</v>
      </c>
      <c r="BU185" s="265">
        <v>0</v>
      </c>
      <c r="BV185" s="265">
        <v>0</v>
      </c>
      <c r="BY185" s="259">
        <v>19</v>
      </c>
      <c r="BZ185" s="263">
        <v>42874</v>
      </c>
      <c r="CA185" s="263" t="s">
        <v>47</v>
      </c>
      <c r="CB185" s="258" t="str">
        <f t="shared" si="107"/>
        <v/>
      </c>
      <c r="CC185" s="258" t="str">
        <f t="shared" si="108"/>
        <v/>
      </c>
      <c r="CD185" s="258">
        <f t="shared" si="109"/>
        <v>5</v>
      </c>
      <c r="CE185" s="258" t="str">
        <f t="shared" si="110"/>
        <v/>
      </c>
      <c r="CF185" s="258" t="str">
        <f t="shared" si="111"/>
        <v/>
      </c>
      <c r="CG185" s="258" t="str">
        <f t="shared" si="112"/>
        <v/>
      </c>
      <c r="CH185" s="258" t="str">
        <f t="shared" si="113"/>
        <v/>
      </c>
      <c r="CI185" s="258">
        <v>5</v>
      </c>
      <c r="CJ185" s="263" t="s">
        <v>47</v>
      </c>
      <c r="CK185" s="258">
        <v>0</v>
      </c>
      <c r="CL185" s="258"/>
      <c r="CO185" s="274" t="s">
        <v>182</v>
      </c>
    </row>
    <row r="186" spans="1:93" ht="15" hidden="1" x14ac:dyDescent="0.25">
      <c r="A186" s="260">
        <v>512</v>
      </c>
      <c r="B186" s="272" t="s">
        <v>190</v>
      </c>
      <c r="C186" s="129">
        <v>1</v>
      </c>
      <c r="D186" s="87">
        <f t="shared" si="98"/>
        <v>1</v>
      </c>
      <c r="E186" s="267"/>
      <c r="Q186" s="279" t="s">
        <v>181</v>
      </c>
      <c r="R186">
        <v>2</v>
      </c>
      <c r="S186" s="268">
        <v>42871</v>
      </c>
      <c r="T186">
        <v>5</v>
      </c>
      <c r="U186" s="249">
        <v>0</v>
      </c>
      <c r="Y186" s="268">
        <v>42872</v>
      </c>
      <c r="Z186">
        <v>6</v>
      </c>
      <c r="AA186" s="249">
        <v>0</v>
      </c>
      <c r="AU186" s="117">
        <v>1</v>
      </c>
      <c r="AV186" s="129">
        <f t="shared" si="99"/>
        <v>2</v>
      </c>
      <c r="AW186" s="129" t="b">
        <f t="shared" si="100"/>
        <v>0</v>
      </c>
      <c r="AX186" s="271">
        <v>2.16</v>
      </c>
      <c r="AY186" s="265">
        <v>2.16</v>
      </c>
      <c r="BD186" s="105">
        <f>67.544*AX186+88.788</f>
        <v>234.68304000000001</v>
      </c>
      <c r="BE186" s="105">
        <f>67.544*AY186+88.788</f>
        <v>234.68304000000001</v>
      </c>
      <c r="BF186" s="129"/>
      <c r="BG186" s="129"/>
      <c r="BH186" s="266"/>
      <c r="BI186" s="129"/>
      <c r="BJ186" s="129" t="str">
        <f t="shared" si="101"/>
        <v>both</v>
      </c>
      <c r="BK186" s="129" t="str">
        <f t="shared" si="102"/>
        <v>both</v>
      </c>
      <c r="BL186" s="129" t="str">
        <f t="shared" si="103"/>
        <v>NA</v>
      </c>
      <c r="BM186" s="129" t="str">
        <f t="shared" si="104"/>
        <v>NA</v>
      </c>
      <c r="BN186" s="129" t="str">
        <f t="shared" si="105"/>
        <v>NA</v>
      </c>
      <c r="BO186" s="129" t="str">
        <f t="shared" si="106"/>
        <v>NA</v>
      </c>
      <c r="BP186" s="129">
        <f t="shared" si="115"/>
        <v>1719.9233183599399</v>
      </c>
      <c r="BQ186" s="129" t="s">
        <v>77</v>
      </c>
      <c r="BR186" s="129" t="s">
        <v>189</v>
      </c>
      <c r="BS186" s="276">
        <v>0</v>
      </c>
      <c r="BT186" s="265">
        <v>0</v>
      </c>
      <c r="BU186" s="265">
        <v>0</v>
      </c>
      <c r="BV186" s="265">
        <v>0</v>
      </c>
      <c r="BW186" s="265"/>
      <c r="BX186" s="265"/>
      <c r="BY186" s="259">
        <v>17</v>
      </c>
      <c r="BZ186" s="263">
        <v>42872</v>
      </c>
      <c r="CA186" s="263" t="s">
        <v>47</v>
      </c>
      <c r="CB186" s="258" t="str">
        <f t="shared" si="107"/>
        <v/>
      </c>
      <c r="CC186" s="258" t="str">
        <f t="shared" si="108"/>
        <v/>
      </c>
      <c r="CD186" s="258">
        <f t="shared" si="109"/>
        <v>5</v>
      </c>
      <c r="CE186" s="258">
        <f t="shared" si="110"/>
        <v>6</v>
      </c>
      <c r="CF186" s="258" t="str">
        <f t="shared" si="111"/>
        <v/>
      </c>
      <c r="CG186" s="258" t="str">
        <f t="shared" si="112"/>
        <v/>
      </c>
      <c r="CH186" s="258" t="str">
        <f t="shared" si="113"/>
        <v/>
      </c>
      <c r="CI186" s="258">
        <v>6</v>
      </c>
      <c r="CJ186" s="263" t="s">
        <v>47</v>
      </c>
      <c r="CK186" s="258">
        <v>1</v>
      </c>
      <c r="CL186" s="258"/>
      <c r="CM186" s="278">
        <v>42875</v>
      </c>
      <c r="CN186" s="262" t="s">
        <v>188</v>
      </c>
      <c r="CO186" s="275" t="s">
        <v>182</v>
      </c>
    </row>
    <row r="187" spans="1:93" ht="15" hidden="1" x14ac:dyDescent="0.25">
      <c r="A187" s="260">
        <v>513</v>
      </c>
      <c r="B187" s="261" t="s">
        <v>181</v>
      </c>
      <c r="C187" s="129">
        <v>1</v>
      </c>
      <c r="D187" s="87">
        <f t="shared" si="98"/>
        <v>1</v>
      </c>
      <c r="Q187" s="267" t="s">
        <v>181</v>
      </c>
      <c r="S187" s="268">
        <v>42872</v>
      </c>
      <c r="T187">
        <v>6</v>
      </c>
      <c r="U187" s="249">
        <v>0</v>
      </c>
      <c r="Y187" s="268">
        <v>42875</v>
      </c>
      <c r="Z187">
        <v>6</v>
      </c>
      <c r="AA187" s="249">
        <v>0</v>
      </c>
      <c r="AU187" s="117">
        <v>1</v>
      </c>
      <c r="AV187" s="129">
        <f t="shared" si="99"/>
        <v>0</v>
      </c>
      <c r="AW187" s="129" t="b">
        <f t="shared" si="100"/>
        <v>0</v>
      </c>
      <c r="AX187" s="267">
        <v>1.94</v>
      </c>
      <c r="BD187" s="105">
        <f>67.544*AX187+88.788</f>
        <v>219.82335999999998</v>
      </c>
      <c r="BE187" s="129"/>
      <c r="BF187" s="129"/>
      <c r="BG187" s="129"/>
      <c r="BH187" s="266"/>
      <c r="BI187" s="129"/>
      <c r="BJ187" s="129" t="str">
        <f t="shared" si="101"/>
        <v>both</v>
      </c>
      <c r="BK187" s="129" t="str">
        <f t="shared" si="102"/>
        <v>NA</v>
      </c>
      <c r="BL187" s="129" t="str">
        <f t="shared" si="103"/>
        <v>NA</v>
      </c>
      <c r="BM187" s="129" t="str">
        <f t="shared" si="104"/>
        <v>NA</v>
      </c>
      <c r="BN187" s="129" t="str">
        <f t="shared" si="105"/>
        <v>NA</v>
      </c>
      <c r="BO187" s="129" t="str">
        <f t="shared" si="106"/>
        <v>NA</v>
      </c>
      <c r="BP187" s="129">
        <f t="shared" si="115"/>
        <v>649.78126159919589</v>
      </c>
      <c r="BQ187" s="129" t="s">
        <v>47</v>
      </c>
      <c r="BS187" s="90">
        <v>0</v>
      </c>
      <c r="BT187" s="265">
        <v>0</v>
      </c>
      <c r="BU187" s="265">
        <v>0</v>
      </c>
      <c r="BV187" s="265">
        <v>0</v>
      </c>
      <c r="BY187" s="259">
        <v>17</v>
      </c>
      <c r="BZ187" s="263">
        <v>42872</v>
      </c>
      <c r="CA187" s="263" t="s">
        <v>47</v>
      </c>
      <c r="CB187" s="258" t="str">
        <f t="shared" si="107"/>
        <v/>
      </c>
      <c r="CC187" s="258" t="str">
        <f t="shared" si="108"/>
        <v/>
      </c>
      <c r="CD187" s="258">
        <f t="shared" si="109"/>
        <v>6</v>
      </c>
      <c r="CE187" s="258">
        <f t="shared" si="110"/>
        <v>6</v>
      </c>
      <c r="CF187" s="258" t="str">
        <f t="shared" si="111"/>
        <v/>
      </c>
      <c r="CG187" s="258" t="str">
        <f t="shared" si="112"/>
        <v/>
      </c>
      <c r="CH187" s="258" t="str">
        <f t="shared" si="113"/>
        <v/>
      </c>
      <c r="CI187" s="258">
        <v>6</v>
      </c>
      <c r="CJ187" s="263" t="s">
        <v>47</v>
      </c>
      <c r="CK187" s="258">
        <v>1</v>
      </c>
      <c r="CL187" s="258"/>
      <c r="CM187" s="278">
        <v>42875</v>
      </c>
      <c r="CN187" s="262" t="s">
        <v>187</v>
      </c>
      <c r="CO187" s="274" t="s">
        <v>186</v>
      </c>
    </row>
    <row r="188" spans="1:93" ht="15" hidden="1" x14ac:dyDescent="0.25">
      <c r="A188" s="260">
        <v>514</v>
      </c>
      <c r="B188" s="261" t="s">
        <v>181</v>
      </c>
      <c r="C188" s="129">
        <v>1</v>
      </c>
      <c r="D188" s="87">
        <f t="shared" si="98"/>
        <v>1</v>
      </c>
      <c r="F188" s="90"/>
      <c r="G188" s="90"/>
      <c r="H188" s="90"/>
      <c r="I188" s="98"/>
      <c r="L188" s="90"/>
      <c r="M188" s="90"/>
      <c r="N188" s="90"/>
      <c r="O188" s="98"/>
      <c r="R188" s="90"/>
      <c r="S188" s="90"/>
      <c r="T188" s="90"/>
      <c r="U188" s="98"/>
      <c r="W188" s="267" t="s">
        <v>181</v>
      </c>
      <c r="X188" s="90"/>
      <c r="Y188" s="210">
        <v>42875</v>
      </c>
      <c r="Z188" s="90">
        <v>1</v>
      </c>
      <c r="AA188" s="98">
        <v>0</v>
      </c>
      <c r="AC188" s="267" t="s">
        <v>185</v>
      </c>
      <c r="AD188" s="90"/>
      <c r="AE188" s="90"/>
      <c r="AF188" s="90"/>
      <c r="AG188" s="98"/>
      <c r="AI188" s="267" t="s">
        <v>185</v>
      </c>
      <c r="AJ188" s="90"/>
      <c r="AK188" s="90"/>
      <c r="AL188" s="90"/>
      <c r="AM188" s="90"/>
      <c r="AP188" s="90"/>
      <c r="AQ188" s="90"/>
      <c r="AR188" s="90"/>
      <c r="AS188" s="90"/>
      <c r="AU188" s="117">
        <v>1</v>
      </c>
      <c r="AV188" s="129">
        <f t="shared" si="99"/>
        <v>0</v>
      </c>
      <c r="AW188" s="129" t="b">
        <f t="shared" si="100"/>
        <v>0</v>
      </c>
      <c r="AX188" s="267">
        <v>1.69</v>
      </c>
      <c r="BD188" s="105">
        <f>67.544*AX188+88.788</f>
        <v>202.93735999999998</v>
      </c>
      <c r="BE188" s="129"/>
      <c r="BF188" s="129"/>
      <c r="BG188" s="129"/>
      <c r="BH188" s="266"/>
      <c r="BI188" s="129"/>
      <c r="BJ188" s="129" t="str">
        <f t="shared" si="101"/>
        <v>both</v>
      </c>
      <c r="BK188" s="129" t="str">
        <f t="shared" si="102"/>
        <v>NA</v>
      </c>
      <c r="BL188" s="129" t="str">
        <f t="shared" si="103"/>
        <v>NA</v>
      </c>
      <c r="BM188" s="129" t="str">
        <f t="shared" si="104"/>
        <v>NA</v>
      </c>
      <c r="BN188" s="129" t="str">
        <f t="shared" si="105"/>
        <v>NA</v>
      </c>
      <c r="BO188" s="129" t="str">
        <f t="shared" si="106"/>
        <v>NA</v>
      </c>
      <c r="BP188" s="129">
        <f t="shared" si="115"/>
        <v>455.22415345382649</v>
      </c>
      <c r="BQ188" s="129" t="s">
        <v>47</v>
      </c>
      <c r="BS188" s="90">
        <v>0</v>
      </c>
      <c r="BT188" s="265">
        <v>0</v>
      </c>
      <c r="BU188" s="265">
        <v>0</v>
      </c>
      <c r="BV188" s="265">
        <v>0</v>
      </c>
      <c r="BY188" s="259">
        <v>20</v>
      </c>
      <c r="BZ188" s="263">
        <v>42875</v>
      </c>
      <c r="CA188" s="263" t="s">
        <v>47</v>
      </c>
      <c r="CB188" s="258" t="str">
        <f t="shared" si="107"/>
        <v/>
      </c>
      <c r="CC188" s="258" t="str">
        <f t="shared" si="108"/>
        <v/>
      </c>
      <c r="CD188" s="258" t="str">
        <f t="shared" si="109"/>
        <v/>
      </c>
      <c r="CE188" s="258">
        <f t="shared" si="110"/>
        <v>1</v>
      </c>
      <c r="CF188" s="258" t="str">
        <f t="shared" si="111"/>
        <v/>
      </c>
      <c r="CG188" s="258" t="str">
        <f t="shared" si="112"/>
        <v/>
      </c>
      <c r="CH188" s="258" t="str">
        <f t="shared" si="113"/>
        <v/>
      </c>
      <c r="CI188" s="258">
        <v>1</v>
      </c>
      <c r="CJ188" s="263" t="s">
        <v>47</v>
      </c>
      <c r="CK188" s="258">
        <v>0</v>
      </c>
      <c r="CL188" s="258"/>
      <c r="CN188" s="262" t="s">
        <v>184</v>
      </c>
      <c r="CO188" s="274" t="s">
        <v>183</v>
      </c>
    </row>
    <row r="189" spans="1:93" ht="15" hidden="1" x14ac:dyDescent="0.25">
      <c r="A189" s="260">
        <v>515</v>
      </c>
      <c r="B189" s="272" t="s">
        <v>181</v>
      </c>
      <c r="C189" s="129">
        <v>1</v>
      </c>
      <c r="D189" s="87">
        <f t="shared" si="98"/>
        <v>1</v>
      </c>
      <c r="E189" s="267"/>
      <c r="F189" s="90"/>
      <c r="G189" s="90"/>
      <c r="H189" s="90"/>
      <c r="I189" s="98"/>
      <c r="L189" s="90"/>
      <c r="M189" s="90"/>
      <c r="N189" s="90"/>
      <c r="O189" s="98"/>
      <c r="R189" s="90"/>
      <c r="S189" s="90"/>
      <c r="T189" s="90"/>
      <c r="U189" s="98"/>
      <c r="X189" s="90"/>
      <c r="Y189" s="90"/>
      <c r="Z189" s="90"/>
      <c r="AA189" s="98"/>
      <c r="AC189" s="267" t="s">
        <v>181</v>
      </c>
      <c r="AD189" s="90">
        <v>1</v>
      </c>
      <c r="AE189" s="210">
        <v>42875</v>
      </c>
      <c r="AF189" s="90">
        <v>6</v>
      </c>
      <c r="AG189" s="98">
        <v>1</v>
      </c>
      <c r="AH189" s="260">
        <v>5</v>
      </c>
      <c r="AJ189" s="90"/>
      <c r="AK189" s="90"/>
      <c r="AL189" s="90">
        <v>6</v>
      </c>
      <c r="AM189" s="90">
        <v>4</v>
      </c>
      <c r="AN189" s="260">
        <v>1</v>
      </c>
      <c r="AP189" s="90"/>
      <c r="AQ189" s="90"/>
      <c r="AR189" s="90">
        <v>6</v>
      </c>
      <c r="AS189" s="90">
        <v>6</v>
      </c>
      <c r="AT189" s="260">
        <v>0</v>
      </c>
      <c r="AU189" s="277">
        <v>1</v>
      </c>
      <c r="AV189" s="129">
        <f t="shared" si="99"/>
        <v>1</v>
      </c>
      <c r="AW189" s="129" t="b">
        <f t="shared" si="100"/>
        <v>1</v>
      </c>
      <c r="AX189" s="271">
        <v>2.2599999999999998</v>
      </c>
      <c r="BD189" s="105">
        <f>67.544*AX189+88.788</f>
        <v>241.43743999999998</v>
      </c>
      <c r="BE189" s="129"/>
      <c r="BF189" s="129"/>
      <c r="BG189" s="129"/>
      <c r="BH189" s="266"/>
      <c r="BI189" s="129"/>
      <c r="BJ189" s="129" t="str">
        <f t="shared" si="101"/>
        <v>both</v>
      </c>
      <c r="BK189" s="129" t="str">
        <f t="shared" si="102"/>
        <v>NA</v>
      </c>
      <c r="BL189" s="129" t="str">
        <f t="shared" si="103"/>
        <v>NA</v>
      </c>
      <c r="BM189" s="129" t="str">
        <f t="shared" si="104"/>
        <v>NA</v>
      </c>
      <c r="BN189" s="129" t="str">
        <f t="shared" si="105"/>
        <v>NA</v>
      </c>
      <c r="BO189" s="129" t="str">
        <f t="shared" si="106"/>
        <v>NA</v>
      </c>
      <c r="BP189" s="129">
        <f t="shared" si="115"/>
        <v>968.52620831887646</v>
      </c>
      <c r="BQ189" s="129" t="str">
        <f>IF(AW189=TRUE,"ok","")</f>
        <v>ok</v>
      </c>
      <c r="BS189" s="276">
        <v>0</v>
      </c>
      <c r="BT189" s="265">
        <v>0</v>
      </c>
      <c r="BU189" s="265">
        <v>0</v>
      </c>
      <c r="BV189" s="265">
        <v>0</v>
      </c>
      <c r="BW189" s="265"/>
      <c r="BX189" s="265"/>
      <c r="BY189" s="259">
        <v>20</v>
      </c>
      <c r="BZ189" s="263">
        <v>42875</v>
      </c>
      <c r="CA189" s="263" t="s">
        <v>47</v>
      </c>
      <c r="CB189" s="258" t="str">
        <f t="shared" si="107"/>
        <v/>
      </c>
      <c r="CC189" s="258" t="str">
        <f t="shared" si="108"/>
        <v/>
      </c>
      <c r="CD189" s="258" t="str">
        <f t="shared" si="109"/>
        <v/>
      </c>
      <c r="CE189" s="258" t="str">
        <f t="shared" si="110"/>
        <v/>
      </c>
      <c r="CF189" s="258">
        <f t="shared" si="111"/>
        <v>6</v>
      </c>
      <c r="CG189" s="258">
        <f t="shared" si="112"/>
        <v>6</v>
      </c>
      <c r="CH189" s="258">
        <f t="shared" si="113"/>
        <v>6</v>
      </c>
      <c r="CI189" s="258">
        <v>6</v>
      </c>
      <c r="CJ189" s="263" t="s">
        <v>47</v>
      </c>
      <c r="CK189" s="258">
        <v>0</v>
      </c>
      <c r="CL189" s="258"/>
      <c r="CO189" s="275" t="s">
        <v>182</v>
      </c>
    </row>
    <row r="190" spans="1:93" ht="15" hidden="1" x14ac:dyDescent="0.25">
      <c r="A190" s="260">
        <v>516</v>
      </c>
      <c r="B190" s="272" t="s">
        <v>181</v>
      </c>
      <c r="C190" s="129">
        <v>1</v>
      </c>
      <c r="D190" s="87">
        <f t="shared" si="98"/>
        <v>1</v>
      </c>
      <c r="E190" s="267"/>
      <c r="F190" s="90"/>
      <c r="G190" s="90"/>
      <c r="H190" s="90"/>
      <c r="I190" s="98"/>
      <c r="L190" s="90"/>
      <c r="M190" s="90"/>
      <c r="N190" s="90"/>
      <c r="O190" s="98"/>
      <c r="R190" s="90"/>
      <c r="S190" s="90"/>
      <c r="T190" s="90"/>
      <c r="U190" s="98"/>
      <c r="X190" s="90"/>
      <c r="Y190" s="90"/>
      <c r="Z190" s="90"/>
      <c r="AA190" s="90"/>
      <c r="AC190" s="267" t="s">
        <v>181</v>
      </c>
      <c r="AD190" s="90">
        <v>1</v>
      </c>
      <c r="AE190" s="210">
        <v>42881</v>
      </c>
      <c r="AF190" s="90">
        <v>2</v>
      </c>
      <c r="AG190" s="98">
        <v>0</v>
      </c>
      <c r="AI190" s="267" t="s">
        <v>181</v>
      </c>
      <c r="AJ190" s="90"/>
      <c r="AK190" s="210">
        <v>42516</v>
      </c>
      <c r="AL190" s="90">
        <v>2</v>
      </c>
      <c r="AM190" s="90">
        <v>0</v>
      </c>
      <c r="AP190" s="90"/>
      <c r="AQ190" s="90"/>
      <c r="AR190" s="90">
        <v>2</v>
      </c>
      <c r="AS190" s="90">
        <v>2</v>
      </c>
      <c r="AT190" s="260">
        <v>0</v>
      </c>
      <c r="AU190" s="117">
        <v>1</v>
      </c>
      <c r="AV190" s="129">
        <f t="shared" si="99"/>
        <v>1</v>
      </c>
      <c r="AW190" s="129" t="b">
        <f t="shared" si="100"/>
        <v>1</v>
      </c>
      <c r="AX190" s="267">
        <v>1.38</v>
      </c>
      <c r="BD190" s="129">
        <v>200</v>
      </c>
      <c r="BE190" s="129"/>
      <c r="BF190" s="129"/>
      <c r="BG190" s="129"/>
      <c r="BH190" s="266"/>
      <c r="BI190" s="129"/>
      <c r="BJ190" s="129" t="str">
        <f t="shared" si="101"/>
        <v>both</v>
      </c>
      <c r="BK190" s="129" t="str">
        <f t="shared" si="102"/>
        <v>NA</v>
      </c>
      <c r="BL190" s="129" t="str">
        <f t="shared" si="103"/>
        <v>NA</v>
      </c>
      <c r="BM190" s="129" t="str">
        <f t="shared" si="104"/>
        <v>NA</v>
      </c>
      <c r="BN190" s="129" t="str">
        <f t="shared" si="105"/>
        <v>NA</v>
      </c>
      <c r="BO190" s="129" t="str">
        <f t="shared" si="106"/>
        <v>NA</v>
      </c>
      <c r="BP190" s="129">
        <f t="shared" si="115"/>
        <v>299.14245247482006</v>
      </c>
      <c r="BQ190" s="129" t="str">
        <f>IF(AW190=TRUE,"ok","")</f>
        <v>ok</v>
      </c>
      <c r="BT190" s="265">
        <v>0</v>
      </c>
      <c r="BU190" s="265">
        <v>0</v>
      </c>
      <c r="BV190" s="265">
        <v>0</v>
      </c>
      <c r="BY190" s="259">
        <v>26</v>
      </c>
      <c r="BZ190" s="263">
        <v>42881</v>
      </c>
      <c r="CA190" s="263" t="s">
        <v>47</v>
      </c>
      <c r="CB190" s="258" t="str">
        <f t="shared" si="107"/>
        <v/>
      </c>
      <c r="CC190" s="258" t="str">
        <f t="shared" si="108"/>
        <v/>
      </c>
      <c r="CD190" s="258" t="str">
        <f t="shared" si="109"/>
        <v/>
      </c>
      <c r="CE190" s="258" t="str">
        <f t="shared" si="110"/>
        <v/>
      </c>
      <c r="CF190" s="258">
        <f t="shared" si="111"/>
        <v>2</v>
      </c>
      <c r="CG190" s="258">
        <f t="shared" si="112"/>
        <v>2</v>
      </c>
      <c r="CH190" s="258">
        <f t="shared" si="113"/>
        <v>2</v>
      </c>
      <c r="CI190" s="258">
        <v>2</v>
      </c>
      <c r="CJ190" s="263" t="s">
        <v>47</v>
      </c>
      <c r="CK190" s="258">
        <v>0</v>
      </c>
      <c r="CL190" s="258"/>
    </row>
    <row r="191" spans="1:93" ht="15" hidden="1" x14ac:dyDescent="0.25">
      <c r="A191" s="260">
        <v>517</v>
      </c>
      <c r="B191" s="272"/>
      <c r="C191" s="129">
        <v>1</v>
      </c>
      <c r="D191" s="87">
        <f t="shared" si="98"/>
        <v>1</v>
      </c>
      <c r="E191" s="267"/>
      <c r="F191" s="90"/>
      <c r="G191" s="90"/>
      <c r="H191" s="90"/>
      <c r="I191" s="98"/>
      <c r="L191" s="90"/>
      <c r="M191" s="90"/>
      <c r="N191" s="90"/>
      <c r="O191" s="98"/>
      <c r="R191" s="90"/>
      <c r="S191" s="90"/>
      <c r="T191" s="90"/>
      <c r="U191" s="98"/>
      <c r="X191" s="90"/>
      <c r="Y191" s="90"/>
      <c r="Z191" s="90"/>
      <c r="AA191" s="98"/>
      <c r="AC191" s="267"/>
      <c r="AD191" s="90"/>
      <c r="AE191" s="210"/>
      <c r="AF191" s="90"/>
      <c r="AG191" s="98"/>
      <c r="AI191" s="267" t="s">
        <v>181</v>
      </c>
      <c r="AJ191" s="90"/>
      <c r="AK191" s="210">
        <v>42882</v>
      </c>
      <c r="AL191" s="90">
        <v>2</v>
      </c>
      <c r="AM191" s="90">
        <v>0</v>
      </c>
      <c r="AN191" s="260">
        <v>1</v>
      </c>
      <c r="AP191" s="90"/>
      <c r="AQ191" s="90"/>
      <c r="AR191" s="90">
        <v>2</v>
      </c>
      <c r="AS191" s="90">
        <v>0</v>
      </c>
      <c r="AT191" s="260">
        <v>1</v>
      </c>
      <c r="AU191" s="117">
        <v>1</v>
      </c>
      <c r="AV191" s="129">
        <f t="shared" si="99"/>
        <v>0</v>
      </c>
      <c r="AW191" s="129" t="b">
        <f t="shared" si="100"/>
        <v>0</v>
      </c>
      <c r="AX191" s="267">
        <v>2.37</v>
      </c>
      <c r="BD191" s="105">
        <f>67.544*AX191+88.788</f>
        <v>248.86727999999999</v>
      </c>
      <c r="BE191" s="129"/>
      <c r="BF191" s="129"/>
      <c r="BG191" s="129"/>
      <c r="BH191" s="266"/>
      <c r="BI191" s="129"/>
      <c r="BJ191" s="129" t="str">
        <f t="shared" si="101"/>
        <v>both</v>
      </c>
      <c r="BK191" s="129" t="str">
        <f t="shared" si="102"/>
        <v>NA</v>
      </c>
      <c r="BL191" s="129" t="str">
        <f t="shared" si="103"/>
        <v>NA</v>
      </c>
      <c r="BM191" s="129" t="str">
        <f t="shared" si="104"/>
        <v>NA</v>
      </c>
      <c r="BN191" s="129" t="str">
        <f t="shared" si="105"/>
        <v>NA</v>
      </c>
      <c r="BO191" s="129" t="str">
        <f t="shared" si="106"/>
        <v>NA</v>
      </c>
      <c r="BP191" s="129">
        <f t="shared" si="115"/>
        <v>1097.8787383820688</v>
      </c>
      <c r="BQ191" s="129" t="s">
        <v>47</v>
      </c>
      <c r="BS191" s="90">
        <v>0</v>
      </c>
      <c r="BT191" s="265">
        <v>0</v>
      </c>
      <c r="BU191" s="265">
        <v>0</v>
      </c>
      <c r="BV191" s="265">
        <v>0</v>
      </c>
      <c r="BZ191" s="263">
        <v>42882</v>
      </c>
      <c r="CA191" s="263" t="s">
        <v>47</v>
      </c>
      <c r="CB191" s="258" t="str">
        <f t="shared" si="107"/>
        <v/>
      </c>
      <c r="CC191" s="258" t="str">
        <f t="shared" si="108"/>
        <v/>
      </c>
      <c r="CD191" s="258" t="str">
        <f t="shared" si="109"/>
        <v/>
      </c>
      <c r="CE191" s="258" t="str">
        <f t="shared" si="110"/>
        <v/>
      </c>
      <c r="CF191" s="258" t="str">
        <f t="shared" si="111"/>
        <v/>
      </c>
      <c r="CG191" s="258">
        <f t="shared" si="112"/>
        <v>2</v>
      </c>
      <c r="CH191" s="258">
        <f t="shared" si="113"/>
        <v>2</v>
      </c>
      <c r="CI191" s="258">
        <v>2</v>
      </c>
      <c r="CJ191" s="263" t="s">
        <v>47</v>
      </c>
      <c r="CK191" s="258">
        <v>0</v>
      </c>
      <c r="CL191" s="258"/>
      <c r="CO191" s="274" t="s">
        <v>182</v>
      </c>
    </row>
    <row r="192" spans="1:93" ht="15" hidden="1" x14ac:dyDescent="0.25">
      <c r="A192" s="273">
        <v>518</v>
      </c>
      <c r="B192" s="272" t="s">
        <v>181</v>
      </c>
      <c r="C192" s="129">
        <v>1</v>
      </c>
      <c r="D192" s="87">
        <f t="shared" si="98"/>
        <v>1</v>
      </c>
      <c r="E192" s="271"/>
      <c r="F192" s="270"/>
      <c r="Q192" s="267"/>
      <c r="R192" s="267"/>
      <c r="W192" s="269"/>
      <c r="AQ192" s="268">
        <v>42875</v>
      </c>
      <c r="AR192">
        <v>4</v>
      </c>
      <c r="AS192">
        <v>4</v>
      </c>
      <c r="AU192" s="117">
        <v>1</v>
      </c>
      <c r="AV192" s="129">
        <f t="shared" si="99"/>
        <v>0</v>
      </c>
      <c r="AW192" s="129" t="b">
        <f t="shared" si="100"/>
        <v>0</v>
      </c>
      <c r="AX192" s="267">
        <v>2.34</v>
      </c>
      <c r="BD192" s="129">
        <v>260</v>
      </c>
      <c r="BE192" s="129"/>
      <c r="BF192" s="129"/>
      <c r="BG192" s="129"/>
      <c r="BH192" s="266"/>
      <c r="BI192" s="129"/>
      <c r="BJ192" s="129" t="str">
        <f t="shared" si="101"/>
        <v>both</v>
      </c>
      <c r="BK192" s="129" t="str">
        <f t="shared" si="102"/>
        <v>NA</v>
      </c>
      <c r="BL192" s="129" t="str">
        <f t="shared" si="103"/>
        <v>NA</v>
      </c>
      <c r="BM192" s="129" t="str">
        <f t="shared" si="104"/>
        <v>NA</v>
      </c>
      <c r="BN192" s="129" t="str">
        <f t="shared" si="105"/>
        <v>NA</v>
      </c>
      <c r="BO192" s="129" t="str">
        <f t="shared" si="106"/>
        <v>NA</v>
      </c>
      <c r="BP192" s="129">
        <f t="shared" si="115"/>
        <v>1118.1368077097575</v>
      </c>
      <c r="BQ192" s="129" t="s">
        <v>47</v>
      </c>
      <c r="BS192" s="90">
        <v>0</v>
      </c>
      <c r="BT192" s="265">
        <v>0</v>
      </c>
      <c r="BU192" s="265">
        <v>0</v>
      </c>
      <c r="BV192" s="265">
        <v>0</v>
      </c>
      <c r="BY192" s="264">
        <v>42875</v>
      </c>
      <c r="BZ192" s="263">
        <v>42875</v>
      </c>
      <c r="CA192" s="263" t="s">
        <v>47</v>
      </c>
      <c r="CB192" s="258" t="str">
        <f t="shared" si="107"/>
        <v/>
      </c>
      <c r="CC192" s="258" t="str">
        <f t="shared" si="108"/>
        <v/>
      </c>
      <c r="CD192" s="258" t="str">
        <f t="shared" si="109"/>
        <v/>
      </c>
      <c r="CE192" s="258" t="str">
        <f t="shared" si="110"/>
        <v/>
      </c>
      <c r="CF192" s="258" t="str">
        <f t="shared" si="111"/>
        <v/>
      </c>
      <c r="CG192" s="258" t="str">
        <f t="shared" si="112"/>
        <v/>
      </c>
      <c r="CH192" s="258">
        <f t="shared" si="113"/>
        <v>4</v>
      </c>
      <c r="CI192" s="258">
        <v>4</v>
      </c>
      <c r="CJ192" s="263" t="s">
        <v>47</v>
      </c>
      <c r="CK192" s="258">
        <v>0</v>
      </c>
      <c r="CL192" s="258"/>
      <c r="CN192" s="262" t="s">
        <v>180</v>
      </c>
    </row>
  </sheetData>
  <autoFilter ref="CK1:CK192">
    <filterColumn colId="0">
      <filters blank="1">
        <filter val="0,5"/>
        <filter val="grazing"/>
      </filters>
    </filterColumn>
  </autoFilter>
  <mergeCells count="9">
    <mergeCell ref="BJ2:BO2"/>
    <mergeCell ref="AU2:BH2"/>
    <mergeCell ref="AP2:AT2"/>
    <mergeCell ref="E2:J2"/>
    <mergeCell ref="K2:P2"/>
    <mergeCell ref="Q2:V2"/>
    <mergeCell ref="W2:AB2"/>
    <mergeCell ref="AC2:AH2"/>
    <mergeCell ref="AJ2:A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2016_Ali</vt:lpstr>
      <vt:lpstr>2017_Ali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Johan Ehrlén</cp:lastModifiedBy>
  <dcterms:created xsi:type="dcterms:W3CDTF">2018-01-27T13:26:52Z</dcterms:created>
  <dcterms:modified xsi:type="dcterms:W3CDTF">2018-01-29T08:45:12Z</dcterms:modified>
</cp:coreProperties>
</file>