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Dropbox/EP2050/energy-perspective-2050-switzerland/inventories/"/>
    </mc:Choice>
  </mc:AlternateContent>
  <xr:revisionPtr revIDLastSave="0" documentId="13_ncr:1_{684B4532-82BE-FA42-92D4-4A40311A220A}" xr6:coauthVersionLast="47" xr6:coauthVersionMax="47" xr10:uidLastSave="{00000000-0000-0000-0000-000000000000}"/>
  <bookViews>
    <workbookView xWindow="4400" yWindow="76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 i="1" l="1"/>
  <c r="G30" i="1"/>
  <c r="F30" i="1"/>
  <c r="E30" i="1"/>
  <c r="D30" i="1"/>
  <c r="C30" i="1"/>
  <c r="B30" i="1"/>
  <c r="A30" i="1"/>
  <c r="K29" i="1"/>
  <c r="I29" i="1"/>
  <c r="G29" i="1"/>
  <c r="F29" i="1"/>
  <c r="E29" i="1"/>
  <c r="D29" i="1"/>
  <c r="C29" i="1"/>
  <c r="B29" i="1"/>
  <c r="A29" i="1"/>
  <c r="E28" i="1"/>
  <c r="D28" i="1"/>
  <c r="C28" i="1"/>
  <c r="K14" i="1"/>
  <c r="B84" i="1" l="1"/>
  <c r="A15" i="1" l="1"/>
  <c r="D15" i="1"/>
  <c r="E15" i="1"/>
  <c r="F15" i="1"/>
  <c r="I14" i="1"/>
  <c r="D14" i="1"/>
  <c r="E14" i="1"/>
  <c r="F14" i="1"/>
  <c r="A14" i="1"/>
  <c r="B15" i="1" l="1"/>
  <c r="B16" i="1" l="1"/>
  <c r="C13" i="1"/>
  <c r="E13" i="1"/>
  <c r="D13" i="1"/>
  <c r="C77" i="1" l="1"/>
  <c r="B86" i="1"/>
  <c r="B87" i="1" s="1"/>
  <c r="B88" i="1" s="1"/>
  <c r="B63" i="1" l="1"/>
  <c r="B64" i="1" s="1"/>
  <c r="B45" i="1" l="1"/>
  <c r="B14" i="1" s="1"/>
  <c r="B49" i="1" l="1"/>
  <c r="B52" i="1" s="1"/>
  <c r="E57" i="1" l="1"/>
  <c r="D57" i="1"/>
  <c r="G46" i="1"/>
  <c r="G15" i="1" s="1"/>
  <c r="G45" i="1"/>
  <c r="G14" i="1" s="1"/>
  <c r="E44" i="1"/>
  <c r="D44" i="1"/>
  <c r="C44" i="1"/>
  <c r="C45" i="1" s="1"/>
  <c r="C14" i="1" s="1"/>
  <c r="B39" i="1"/>
  <c r="C46" i="1" l="1"/>
  <c r="A44" i="1"/>
  <c r="G44" i="1"/>
  <c r="A57" i="1"/>
  <c r="G57" i="1"/>
  <c r="C57" i="1" l="1"/>
  <c r="C15" i="1"/>
</calcChain>
</file>

<file path=xl/sharedStrings.xml><?xml version="1.0" encoding="utf-8"?>
<sst xmlns="http://schemas.openxmlformats.org/spreadsheetml/2006/main" count="390" uniqueCount="117">
  <si>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</si>
  <si>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</si>
  <si>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</si>
  <si>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</si>
  <si>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</si>
  <si>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</si>
  <si>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</si>
  <si>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</si>
  <si>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</si>
  <si>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</si>
  <si>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</si>
  <si>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</si>
  <si>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</si>
  <si>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</si>
  <si>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</si>
  <si>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</si>
  <si>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</si>
  <si>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</si>
  <si>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</si>
  <si>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</si>
  <si>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</si>
  <si>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</si>
  <si>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</si>
  <si>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</si>
  <si>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</si>
  <si>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</si>
  <si>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</si>
  <si>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</si>
  <si>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</si>
  <si>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</si>
  <si>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</si>
  <si>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</si>
  <si>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</si>
  <si>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</si>
  <si>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</si>
  <si>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</si>
  <si>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</si>
  <si>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</si>
  <si>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</si>
  <si>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</si>
  <si>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</si>
  <si>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</si>
  <si>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</si>
  <si>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</si>
  <si>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</si>
  <si>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</si>
  <si>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</si>
  <si>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</si>
  <si>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</si>
  <si>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</si>
  <si>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</si>
  <si>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</si>
  <si>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</si>
  <si>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</si>
  <si>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</si>
  <si>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</si>
  <si>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</si>
  <si>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</si>
  <si>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</si>
  <si>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</si>
  <si>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</si>
  <si>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</si>
  <si>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</si>
  <si>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</si>
  <si>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</si>
  <si>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</si>
  <si>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</si>
  <si>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</si>
  <si>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</si>
  <si>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</si>
  <si>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</si>
  <si>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</si>
  <si>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</si>
  <si>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</si>
  <si>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</si>
  <si>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</si>
  <si>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</si>
  <si>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</si>
  <si>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</si>
  <si>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</si>
  <si>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</si>
  <si>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</si>
  <si>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</si>
  <si>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</si>
  <si>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</si>
  <si>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</si>
  <si>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</si>
  <si>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</si>
  <si>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</si>
  <si>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</si>
  <si>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</si>
  <si>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</si>
  <si>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</si>
  <si>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</si>
  <si>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</si>
  <si>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</si>
  <si>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</si>
  <si>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</si>
  <si>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</si>
  <si>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</si>
  <si>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</si>
  <si>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</si>
  <si>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</si>
  <si>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</si>
  <si>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</si>
  <si>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</si>
  <si>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</si>
  <si>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</si>
  <si>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</si>
  <si>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</si>
  <si>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</si>
  <si>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</si>
  <si>
    <t>hydrogen production, electrolysis, 25 bar, domestic, EP2050</t>
  </si>
  <si>
    <t>hydrogen, gaseous</t>
  </si>
  <si>
    <t>hydrogen production, electrolysis, 25 bar, imported, EP2050</t>
  </si>
  <si>
    <t>CH</t>
  </si>
  <si>
    <t>market for electricity, low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</si>
</sst>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6">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xf numFmtId="0" fontId="0" fillId="0" borderId="0" xfId="0"/>
    <xf numFmtId="0" fontId="8" fillId="0" borderId="0" xfId="0" applyFont="1"/>
    <xf numFmtId="11" fontId="1" fillId="0" borderId="0" xfId="4" applyNumberFormat="1" applyFont="1" applyFill="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7"/>
  <sheetViews>
    <sheetView tabSelected="1" topLeftCell="C1" zoomScaleNormal="100" workbookViewId="0">
      <selection activeCell="G31" sqref="G31"/>
    </sheetView>
  </sheetViews>
  <sheetFormatPr baseColWidth="10" defaultColWidth="8.83203125" defaultRowHeight="15" x14ac:dyDescent="0.2"/>
  <cols>
    <col min="1" max="1" width="41.1640625" customWidth="1"/>
    <col min="2" max="2" width="40.83203125" style="27"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29" customWidth="1"/>
    <col min="10" max="10" width="31" customWidth="1"/>
  </cols>
  <sheetData>
    <row r="1" spans="1:13" x14ac:dyDescent="0.2">
      <c r="A1" t="s">
        <v>16</v>
      </c>
      <c r="B1" s="44">
        <v>9</v>
      </c>
    </row>
    <row r="2" spans="1:13" x14ac:dyDescent="0.2">
      <c r="A2" s="2" t="s">
        <v>0</v>
      </c>
      <c r="B2" s="37" t="s">
        <v>60</v>
      </c>
      <c r="C2" s="3"/>
      <c r="D2" s="3"/>
      <c r="E2" s="3"/>
      <c r="F2" s="3"/>
      <c r="G2" s="3"/>
      <c r="H2" s="3"/>
      <c r="I2" s="30"/>
      <c r="K2" s="4"/>
    </row>
    <row r="3" spans="1:13" s="20" customFormat="1" x14ac:dyDescent="0.2">
      <c r="A3" s="2"/>
      <c r="B3" s="37"/>
      <c r="C3" s="3"/>
      <c r="D3" s="3"/>
      <c r="E3" s="3"/>
      <c r="F3" s="3"/>
      <c r="G3" s="3"/>
      <c r="H3" s="3"/>
      <c r="I3" s="30"/>
      <c r="K3" s="4"/>
    </row>
    <row r="4" spans="1:13" s="20" customFormat="1" x14ac:dyDescent="0.2">
      <c r="A4" s="5"/>
      <c r="B4" s="38"/>
      <c r="C4" s="5"/>
      <c r="D4" s="5"/>
      <c r="E4" s="5"/>
      <c r="F4" s="5"/>
      <c r="G4" s="5"/>
      <c r="H4" s="5"/>
      <c r="I4" s="31"/>
      <c r="K4" s="4"/>
    </row>
    <row r="5" spans="1:13" s="20" customFormat="1" x14ac:dyDescent="0.2">
      <c r="A5" s="2" t="s">
        <v>1</v>
      </c>
      <c r="B5" s="39" t="s">
        <v>112</v>
      </c>
      <c r="C5" s="8"/>
      <c r="D5" s="7"/>
      <c r="E5" s="7"/>
      <c r="F5" s="7"/>
      <c r="G5" s="7"/>
      <c r="H5" s="7"/>
      <c r="I5" s="32"/>
      <c r="K5" s="4"/>
    </row>
    <row r="6" spans="1:13" s="20" customFormat="1" x14ac:dyDescent="0.2">
      <c r="A6" s="3" t="s">
        <v>3</v>
      </c>
      <c r="B6" s="40">
        <v>1</v>
      </c>
      <c r="C6" s="7"/>
      <c r="D6" s="7"/>
      <c r="E6" s="7"/>
      <c r="F6" s="7"/>
      <c r="G6" s="7"/>
      <c r="H6" s="7"/>
      <c r="I6" s="32"/>
      <c r="K6" s="4"/>
    </row>
    <row r="7" spans="1:13" s="20" customFormat="1" x14ac:dyDescent="0.2">
      <c r="A7" s="3" t="s">
        <v>11</v>
      </c>
      <c r="B7" s="41" t="s">
        <v>91</v>
      </c>
      <c r="C7" s="7"/>
      <c r="D7" s="7"/>
      <c r="E7" s="7"/>
      <c r="F7" s="7"/>
      <c r="G7" s="7"/>
      <c r="H7" s="7"/>
      <c r="I7" s="32"/>
      <c r="K7" s="4"/>
    </row>
    <row r="8" spans="1:13" s="20" customFormat="1" x14ac:dyDescent="0.2">
      <c r="A8" s="3" t="s">
        <v>4</v>
      </c>
      <c r="B8" s="55" t="s">
        <v>113</v>
      </c>
      <c r="C8" s="7"/>
      <c r="D8" s="7"/>
      <c r="E8" s="7"/>
      <c r="F8" s="7"/>
      <c r="G8" s="7"/>
      <c r="H8" s="7"/>
      <c r="I8" s="32"/>
      <c r="K8" s="4"/>
    </row>
    <row r="9" spans="1:13" s="20" customFormat="1" x14ac:dyDescent="0.2">
      <c r="A9" s="3" t="s">
        <v>2</v>
      </c>
      <c r="B9" s="41" t="s">
        <v>115</v>
      </c>
      <c r="C9" s="7"/>
      <c r="D9" s="7"/>
      <c r="E9" s="7"/>
      <c r="F9" s="7"/>
      <c r="G9" s="7"/>
      <c r="H9" s="7"/>
      <c r="I9" s="32"/>
      <c r="K9" s="4"/>
    </row>
    <row r="10" spans="1:13" s="20" customFormat="1" x14ac:dyDescent="0.2">
      <c r="A10" s="3" t="s">
        <v>6</v>
      </c>
      <c r="B10" s="42" t="s">
        <v>14</v>
      </c>
      <c r="C10" s="7"/>
      <c r="D10" s="7"/>
      <c r="E10" s="7"/>
      <c r="F10" s="7"/>
      <c r="G10" s="7"/>
      <c r="H10" s="6"/>
      <c r="I10" s="33"/>
      <c r="K10" s="4"/>
    </row>
    <row r="11" spans="1:13" s="20" customFormat="1" x14ac:dyDescent="0.2">
      <c r="A11" s="6" t="s">
        <v>7</v>
      </c>
      <c r="B11" s="39"/>
      <c r="C11" s="6"/>
      <c r="D11" s="6"/>
      <c r="E11" s="6"/>
      <c r="F11" s="6"/>
      <c r="G11" s="6"/>
      <c r="H11" s="1"/>
      <c r="I11" s="34"/>
      <c r="J11" s="20" t="s">
        <v>79</v>
      </c>
      <c r="K11" s="4"/>
      <c r="M11" s="20" t="s">
        <v>88</v>
      </c>
    </row>
    <row r="12" spans="1:13" s="20" customFormat="1" x14ac:dyDescent="0.2">
      <c r="A12" s="20" t="s">
        <v>8</v>
      </c>
      <c r="B12" s="27" t="s">
        <v>9</v>
      </c>
      <c r="C12" s="20" t="s">
        <v>12</v>
      </c>
      <c r="D12" s="20" t="s">
        <v>2</v>
      </c>
      <c r="E12" s="20" t="s">
        <v>6</v>
      </c>
      <c r="F12" s="20" t="s">
        <v>5</v>
      </c>
      <c r="G12" s="20" t="s">
        <v>4</v>
      </c>
      <c r="H12" s="20" t="s">
        <v>10</v>
      </c>
      <c r="I12" s="35" t="s">
        <v>11</v>
      </c>
      <c r="J12" s="26" t="s">
        <v>70</v>
      </c>
      <c r="K12" s="4">
        <v>120</v>
      </c>
      <c r="L12" s="28" t="s">
        <v>66</v>
      </c>
    </row>
    <row r="13" spans="1:13" s="20" customFormat="1" x14ac:dyDescent="0.2">
      <c r="A13" s="27" t="s">
        <v>89</v>
      </c>
      <c r="B13" s="27">
        <v>1</v>
      </c>
      <c r="C13" s="20" t="str">
        <f>$B$2</f>
        <v>h2_pem</v>
      </c>
      <c r="D13" s="20" t="str">
        <f>B9</f>
        <v>CH</v>
      </c>
      <c r="E13" s="20" t="str">
        <f>B10</f>
        <v>kilogram</v>
      </c>
      <c r="F13" s="20" t="s">
        <v>23</v>
      </c>
      <c r="G13" s="20" t="s">
        <v>90</v>
      </c>
      <c r="H13" s="8"/>
      <c r="I13" s="34"/>
      <c r="J13" s="20" t="s">
        <v>65</v>
      </c>
      <c r="K13" s="4">
        <v>0.61</v>
      </c>
      <c r="L13" s="20" t="s">
        <v>67</v>
      </c>
    </row>
    <row r="14" spans="1:13" s="20" customFormat="1" x14ac:dyDescent="0.2">
      <c r="A14" s="20" t="str">
        <f>A45</f>
        <v>electrolyzer, PEM, Balance of Plant</v>
      </c>
      <c r="B14" s="20">
        <f>B45*1/(1000*K15*K14/(K12/(3.6*K13)))</f>
        <v>3.2831536135045292E-7</v>
      </c>
      <c r="C14" s="20" t="str">
        <f t="shared" ref="C14:G15" si="0">C45</f>
        <v>h2_pem</v>
      </c>
      <c r="D14" s="20" t="str">
        <f t="shared" si="0"/>
        <v>GLO</v>
      </c>
      <c r="E14" s="20" t="str">
        <f t="shared" si="0"/>
        <v>unit</v>
      </c>
      <c r="F14" s="20" t="str">
        <f t="shared" si="0"/>
        <v>technosphere</v>
      </c>
      <c r="G14" s="20" t="str">
        <f t="shared" si="0"/>
        <v>electrolyzer, PEM, Balance of Plant</v>
      </c>
      <c r="I14" s="29" t="str">
        <f>I45</f>
        <v>Assuming lifetime of electrolyzer stack of 7 years, BOP 20 years</v>
      </c>
      <c r="J14" s="20" t="s">
        <v>77</v>
      </c>
      <c r="K14" s="20">
        <f>7*8760</f>
        <v>61320</v>
      </c>
      <c r="L14" s="20" t="s">
        <v>68</v>
      </c>
    </row>
    <row r="15" spans="1:13" s="20" customFormat="1" x14ac:dyDescent="0.2">
      <c r="A15" s="20" t="str">
        <f>A46</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78</v>
      </c>
      <c r="K15" s="20">
        <v>0.95</v>
      </c>
      <c r="L15" s="46" t="s">
        <v>67</v>
      </c>
      <c r="M15" s="48" t="s">
        <v>85</v>
      </c>
    </row>
    <row r="16" spans="1:13" s="20" customFormat="1" x14ac:dyDescent="0.2">
      <c r="A16" s="51" t="s">
        <v>116</v>
      </c>
      <c r="B16" s="27">
        <f>(K12/3.6)/K13</f>
        <v>54.644808743169406</v>
      </c>
      <c r="C16" s="20" t="s">
        <v>80</v>
      </c>
      <c r="D16" s="20" t="s">
        <v>115</v>
      </c>
      <c r="E16" s="20" t="s">
        <v>72</v>
      </c>
      <c r="F16" s="20" t="s">
        <v>13</v>
      </c>
      <c r="G16" s="20" t="s">
        <v>73</v>
      </c>
      <c r="H16" s="8"/>
      <c r="I16" s="35" t="s">
        <v>69</v>
      </c>
      <c r="M16"/>
    </row>
    <row r="17" spans="1:13" s="20" customFormat="1" x14ac:dyDescent="0.2">
      <c r="A17" s="51" t="s">
        <v>74</v>
      </c>
      <c r="B17" s="27">
        <v>12</v>
      </c>
      <c r="C17" s="20" t="s">
        <v>80</v>
      </c>
      <c r="D17" s="20" t="s">
        <v>75</v>
      </c>
      <c r="E17" s="20" t="s">
        <v>14</v>
      </c>
      <c r="F17" s="20" t="s">
        <v>13</v>
      </c>
      <c r="G17" s="20" t="s">
        <v>76</v>
      </c>
      <c r="I17" s="35" t="s">
        <v>81</v>
      </c>
      <c r="J17" s="20" t="s">
        <v>82</v>
      </c>
      <c r="M17" s="50" t="s">
        <v>86</v>
      </c>
    </row>
    <row r="18" spans="1:13" s="20" customFormat="1" x14ac:dyDescent="0.2">
      <c r="A18" s="48" t="s">
        <v>83</v>
      </c>
      <c r="B18" s="49">
        <v>8</v>
      </c>
      <c r="C18" s="48" t="s">
        <v>15</v>
      </c>
      <c r="D18" s="48"/>
      <c r="E18" s="48" t="s">
        <v>14</v>
      </c>
      <c r="F18" s="48" t="s">
        <v>17</v>
      </c>
      <c r="G18" s="48"/>
      <c r="H18" s="48" t="s">
        <v>84</v>
      </c>
      <c r="I18" s="52" t="s">
        <v>87</v>
      </c>
    </row>
    <row r="19" spans="1:13" s="20" customFormat="1" x14ac:dyDescent="0.2">
      <c r="I19" s="29"/>
    </row>
    <row r="20" spans="1:13" s="53" customFormat="1" x14ac:dyDescent="0.2">
      <c r="A20" s="2" t="s">
        <v>1</v>
      </c>
      <c r="B20" s="39" t="s">
        <v>114</v>
      </c>
      <c r="C20" s="8"/>
      <c r="D20" s="7"/>
      <c r="E20" s="7"/>
      <c r="F20" s="7"/>
      <c r="G20" s="7"/>
      <c r="H20" s="7"/>
      <c r="I20" s="32"/>
      <c r="K20" s="4"/>
    </row>
    <row r="21" spans="1:13" s="53" customFormat="1" x14ac:dyDescent="0.2">
      <c r="A21" s="3" t="s">
        <v>3</v>
      </c>
      <c r="B21" s="40">
        <v>1</v>
      </c>
      <c r="C21" s="7"/>
      <c r="D21" s="7"/>
      <c r="E21" s="7"/>
      <c r="F21" s="7"/>
      <c r="G21" s="7"/>
      <c r="H21" s="7"/>
      <c r="I21" s="32"/>
      <c r="K21" s="4"/>
    </row>
    <row r="22" spans="1:13" s="53" customFormat="1" x14ac:dyDescent="0.2">
      <c r="A22" s="3" t="s">
        <v>11</v>
      </c>
      <c r="B22" s="41" t="s">
        <v>91</v>
      </c>
      <c r="C22" s="7"/>
      <c r="D22" s="7"/>
      <c r="E22" s="7"/>
      <c r="F22" s="7"/>
      <c r="G22" s="7"/>
      <c r="H22" s="7"/>
      <c r="I22" s="32"/>
      <c r="K22" s="4"/>
    </row>
    <row r="23" spans="1:13" s="53" customFormat="1" x14ac:dyDescent="0.2">
      <c r="A23" s="3" t="s">
        <v>4</v>
      </c>
      <c r="B23" s="55" t="s">
        <v>113</v>
      </c>
      <c r="C23" s="7"/>
      <c r="D23" s="7"/>
      <c r="E23" s="7"/>
      <c r="F23" s="7"/>
      <c r="G23" s="7"/>
      <c r="H23" s="7"/>
      <c r="I23" s="32"/>
      <c r="K23" s="4"/>
    </row>
    <row r="24" spans="1:13" s="53" customFormat="1" x14ac:dyDescent="0.2">
      <c r="A24" s="3" t="s">
        <v>2</v>
      </c>
      <c r="B24" s="41" t="s">
        <v>71</v>
      </c>
      <c r="C24" s="7"/>
      <c r="D24" s="7"/>
      <c r="E24" s="7"/>
      <c r="F24" s="7"/>
      <c r="G24" s="7"/>
      <c r="H24" s="7"/>
      <c r="I24" s="32"/>
      <c r="K24" s="4"/>
    </row>
    <row r="25" spans="1:13" s="53" customFormat="1" x14ac:dyDescent="0.2">
      <c r="A25" s="3" t="s">
        <v>6</v>
      </c>
      <c r="B25" s="42" t="s">
        <v>14</v>
      </c>
      <c r="C25" s="7"/>
      <c r="D25" s="7"/>
      <c r="E25" s="7"/>
      <c r="F25" s="7"/>
      <c r="G25" s="7"/>
      <c r="H25" s="6"/>
      <c r="I25" s="33"/>
      <c r="K25" s="4"/>
    </row>
    <row r="26" spans="1:13" s="53" customFormat="1" x14ac:dyDescent="0.2">
      <c r="A26" s="6" t="s">
        <v>7</v>
      </c>
      <c r="B26" s="39"/>
      <c r="C26" s="6"/>
      <c r="D26" s="6"/>
      <c r="E26" s="6"/>
      <c r="F26" s="6"/>
      <c r="G26" s="6"/>
      <c r="H26" s="1"/>
      <c r="I26" s="34"/>
      <c r="J26" s="53" t="s">
        <v>79</v>
      </c>
      <c r="K26" s="4"/>
      <c r="M26" s="53" t="s">
        <v>88</v>
      </c>
    </row>
    <row r="27" spans="1:13" s="53" customFormat="1" x14ac:dyDescent="0.2">
      <c r="A27" s="53" t="s">
        <v>8</v>
      </c>
      <c r="B27" s="27" t="s">
        <v>9</v>
      </c>
      <c r="C27" s="53" t="s">
        <v>12</v>
      </c>
      <c r="D27" s="53" t="s">
        <v>2</v>
      </c>
      <c r="E27" s="53" t="s">
        <v>6</v>
      </c>
      <c r="F27" s="53" t="s">
        <v>5</v>
      </c>
      <c r="G27" s="53" t="s">
        <v>4</v>
      </c>
      <c r="H27" s="53" t="s">
        <v>10</v>
      </c>
      <c r="I27" s="35" t="s">
        <v>11</v>
      </c>
      <c r="J27" s="26" t="s">
        <v>70</v>
      </c>
      <c r="K27" s="4">
        <v>120</v>
      </c>
      <c r="L27" s="28" t="s">
        <v>66</v>
      </c>
    </row>
    <row r="28" spans="1:13" s="53" customFormat="1" x14ac:dyDescent="0.2">
      <c r="A28" s="27" t="s">
        <v>89</v>
      </c>
      <c r="B28" s="27">
        <v>1</v>
      </c>
      <c r="C28" s="53" t="str">
        <f>$B$2</f>
        <v>h2_pem</v>
      </c>
      <c r="D28" s="53" t="str">
        <f>B24</f>
        <v>RER</v>
      </c>
      <c r="E28" s="53" t="str">
        <f>B25</f>
        <v>kilogram</v>
      </c>
      <c r="F28" s="53" t="s">
        <v>23</v>
      </c>
      <c r="G28" s="53" t="s">
        <v>90</v>
      </c>
      <c r="H28" s="8"/>
      <c r="I28" s="34"/>
      <c r="J28" s="53" t="s">
        <v>65</v>
      </c>
      <c r="K28" s="4">
        <v>0.61</v>
      </c>
      <c r="L28" s="53" t="s">
        <v>67</v>
      </c>
    </row>
    <row r="29" spans="1:13" s="53" customFormat="1" x14ac:dyDescent="0.2">
      <c r="A29" s="53" t="str">
        <f>A60</f>
        <v>market for steel, chromium steel 18/8, hot rolled</v>
      </c>
      <c r="B29" s="53">
        <f>B60*1/(1000*K30*K29/(K27/(3.6*K28)))</f>
        <v>9.3804388957272273E-5</v>
      </c>
      <c r="C29" s="53" t="str">
        <f t="shared" ref="C29:G29" si="1">C60</f>
        <v>ecoinvent 3.7.1</v>
      </c>
      <c r="D29" s="53" t="str">
        <f t="shared" si="1"/>
        <v>GLO</v>
      </c>
      <c r="E29" s="53" t="str">
        <f t="shared" si="1"/>
        <v>kilogram</v>
      </c>
      <c r="F29" s="53" t="str">
        <f t="shared" si="1"/>
        <v>technosphere</v>
      </c>
      <c r="G29" s="53" t="str">
        <f t="shared" si="1"/>
        <v>steel, chromium steel 18/8, hot rolled</v>
      </c>
      <c r="I29" s="29">
        <f>I60</f>
        <v>0</v>
      </c>
      <c r="J29" s="53" t="s">
        <v>77</v>
      </c>
      <c r="K29" s="53">
        <f>7*8760</f>
        <v>61320</v>
      </c>
      <c r="L29" s="53" t="s">
        <v>68</v>
      </c>
    </row>
    <row r="30" spans="1:13" s="53" customFormat="1" x14ac:dyDescent="0.2">
      <c r="A30" s="53" t="str">
        <f>A61</f>
        <v>market for copper, anode</v>
      </c>
      <c r="B30" s="47">
        <f>1/(1000*K30*K29/(K27/(3.6*K28)))</f>
        <v>9.3804388957272273E-7</v>
      </c>
      <c r="C30" s="53" t="str">
        <f t="shared" ref="C30:G30" si="2">C61</f>
        <v>ecoinvent 3.7.1</v>
      </c>
      <c r="D30" s="53" t="str">
        <f t="shared" si="2"/>
        <v>GLO</v>
      </c>
      <c r="E30" s="53" t="str">
        <f t="shared" si="2"/>
        <v>kilogram</v>
      </c>
      <c r="F30" s="53" t="str">
        <f t="shared" si="2"/>
        <v>technosphere</v>
      </c>
      <c r="G30" s="53" t="str">
        <f t="shared" si="2"/>
        <v>copper, anode</v>
      </c>
      <c r="I30" s="29"/>
      <c r="J30" s="45" t="s">
        <v>78</v>
      </c>
      <c r="K30" s="53">
        <v>0.95</v>
      </c>
      <c r="L30" s="46" t="s">
        <v>67</v>
      </c>
      <c r="M30" s="48" t="s">
        <v>85</v>
      </c>
    </row>
    <row r="31" spans="1:13" s="53" customFormat="1" x14ac:dyDescent="0.2">
      <c r="A31" s="51" t="s">
        <v>116</v>
      </c>
      <c r="B31" s="27">
        <f>(K27/3.6)/K28</f>
        <v>54.644808743169406</v>
      </c>
      <c r="C31" s="53" t="s">
        <v>80</v>
      </c>
      <c r="D31" s="53" t="s">
        <v>115</v>
      </c>
      <c r="E31" s="53" t="s">
        <v>72</v>
      </c>
      <c r="F31" s="53" t="s">
        <v>13</v>
      </c>
      <c r="G31" s="53" t="s">
        <v>73</v>
      </c>
      <c r="H31" s="8"/>
      <c r="I31" s="35" t="s">
        <v>69</v>
      </c>
    </row>
    <row r="32" spans="1:13" s="53" customFormat="1" x14ac:dyDescent="0.2">
      <c r="A32" s="51" t="s">
        <v>74</v>
      </c>
      <c r="B32" s="27">
        <v>12</v>
      </c>
      <c r="C32" s="53" t="s">
        <v>80</v>
      </c>
      <c r="D32" s="53" t="s">
        <v>75</v>
      </c>
      <c r="E32" s="53" t="s">
        <v>14</v>
      </c>
      <c r="F32" s="53" t="s">
        <v>13</v>
      </c>
      <c r="G32" s="53" t="s">
        <v>76</v>
      </c>
      <c r="I32" s="35" t="s">
        <v>81</v>
      </c>
      <c r="J32" s="53" t="s">
        <v>82</v>
      </c>
      <c r="M32" s="50" t="s">
        <v>86</v>
      </c>
    </row>
    <row r="33" spans="1:11" s="53" customFormat="1" x14ac:dyDescent="0.2">
      <c r="A33" s="48" t="s">
        <v>83</v>
      </c>
      <c r="B33" s="49">
        <v>8</v>
      </c>
      <c r="C33" s="48" t="s">
        <v>15</v>
      </c>
      <c r="D33" s="48"/>
      <c r="E33" s="48" t="s">
        <v>14</v>
      </c>
      <c r="F33" s="48" t="s">
        <v>17</v>
      </c>
      <c r="G33" s="48"/>
      <c r="H33" s="48" t="s">
        <v>84</v>
      </c>
      <c r="I33" s="52" t="s">
        <v>87</v>
      </c>
    </row>
    <row r="34" spans="1:11" s="53" customFormat="1" x14ac:dyDescent="0.2">
      <c r="I34" s="29"/>
    </row>
    <row r="35" spans="1:11" x14ac:dyDescent="0.2">
      <c r="A35" s="5"/>
      <c r="B35" s="38"/>
      <c r="C35" s="5"/>
      <c r="D35" s="5"/>
      <c r="E35" s="5"/>
      <c r="F35" s="5"/>
      <c r="G35" s="5"/>
      <c r="H35" s="5"/>
      <c r="I35" s="31"/>
    </row>
    <row r="36" spans="1:11" x14ac:dyDescent="0.2">
      <c r="A36" s="2" t="s">
        <v>1</v>
      </c>
      <c r="B36" s="39" t="s">
        <v>53</v>
      </c>
      <c r="C36" s="7"/>
      <c r="D36" s="7"/>
      <c r="E36" s="7"/>
      <c r="F36" s="7"/>
      <c r="G36" s="7"/>
      <c r="H36" s="7"/>
      <c r="I36" s="32"/>
    </row>
    <row r="37" spans="1:11" x14ac:dyDescent="0.2">
      <c r="A37" s="3" t="s">
        <v>3</v>
      </c>
      <c r="B37" s="40">
        <v>1</v>
      </c>
      <c r="C37" s="7"/>
      <c r="D37" s="7"/>
      <c r="E37" s="7"/>
      <c r="F37" s="7"/>
      <c r="G37" s="7"/>
      <c r="H37" s="7"/>
      <c r="I37" s="32"/>
    </row>
    <row r="38" spans="1:11" x14ac:dyDescent="0.2">
      <c r="A38" s="3" t="s">
        <v>11</v>
      </c>
      <c r="B38" s="41" t="s">
        <v>92</v>
      </c>
      <c r="C38" s="7"/>
      <c r="D38" s="7"/>
      <c r="E38" s="7"/>
      <c r="F38" s="7"/>
      <c r="G38" s="7"/>
      <c r="H38" s="7"/>
      <c r="I38" s="32"/>
    </row>
    <row r="39" spans="1:11" x14ac:dyDescent="0.2">
      <c r="A39" s="3" t="s">
        <v>4</v>
      </c>
      <c r="B39" s="42" t="str">
        <f>B36</f>
        <v>electrolyzer, PEM</v>
      </c>
      <c r="C39" s="7"/>
      <c r="D39" s="7"/>
      <c r="E39" s="7"/>
      <c r="F39" s="7"/>
      <c r="G39" s="7"/>
      <c r="H39" s="7"/>
      <c r="I39" s="32"/>
    </row>
    <row r="40" spans="1:11" x14ac:dyDescent="0.2">
      <c r="A40" s="3" t="s">
        <v>2</v>
      </c>
      <c r="B40" s="41" t="s">
        <v>24</v>
      </c>
      <c r="C40" s="7"/>
      <c r="D40" s="7"/>
      <c r="E40" s="7"/>
      <c r="F40" s="7"/>
      <c r="G40" s="7"/>
      <c r="H40" s="7"/>
      <c r="I40" s="32"/>
    </row>
    <row r="41" spans="1:11" x14ac:dyDescent="0.2">
      <c r="A41" s="3" t="s">
        <v>6</v>
      </c>
      <c r="B41" s="42" t="s">
        <v>6</v>
      </c>
      <c r="C41" s="7"/>
      <c r="D41" s="7"/>
      <c r="E41" s="7"/>
      <c r="F41" s="7"/>
      <c r="G41" s="7"/>
      <c r="H41" s="6"/>
      <c r="I41" s="33"/>
    </row>
    <row r="42" spans="1:11" x14ac:dyDescent="0.2">
      <c r="A42" s="6" t="s">
        <v>7</v>
      </c>
      <c r="B42" s="39"/>
      <c r="C42" s="6"/>
      <c r="D42" s="6"/>
      <c r="E42" s="6"/>
      <c r="F42" s="6"/>
      <c r="G42" s="6"/>
      <c r="H42" s="1"/>
      <c r="I42" s="34"/>
    </row>
    <row r="43" spans="1:11" x14ac:dyDescent="0.2">
      <c r="A43" s="10" t="s">
        <v>8</v>
      </c>
      <c r="B43" s="27" t="s">
        <v>9</v>
      </c>
      <c r="C43" s="10" t="s">
        <v>12</v>
      </c>
      <c r="D43" s="10" t="s">
        <v>2</v>
      </c>
      <c r="E43" s="10" t="s">
        <v>6</v>
      </c>
      <c r="F43" s="10" t="s">
        <v>5</v>
      </c>
      <c r="G43" s="10" t="s">
        <v>4</v>
      </c>
      <c r="H43" s="10" t="s">
        <v>10</v>
      </c>
      <c r="I43" s="35" t="s">
        <v>11</v>
      </c>
    </row>
    <row r="44" spans="1:11" x14ac:dyDescent="0.2">
      <c r="A44" s="10" t="str">
        <f>B39</f>
        <v>electrolyzer, PEM</v>
      </c>
      <c r="B44" s="27">
        <v>1</v>
      </c>
      <c r="C44" s="10" t="str">
        <f>B2</f>
        <v>h2_pem</v>
      </c>
      <c r="D44" s="10" t="str">
        <f>B40</f>
        <v>GLO</v>
      </c>
      <c r="E44" s="10" t="str">
        <f>B41</f>
        <v>unit</v>
      </c>
      <c r="F44" s="10" t="s">
        <v>23</v>
      </c>
      <c r="G44" s="10" t="str">
        <f>B39</f>
        <v>electrolyzer, PEM</v>
      </c>
      <c r="H44" s="8"/>
      <c r="I44" s="34"/>
    </row>
    <row r="45" spans="1:11" x14ac:dyDescent="0.2">
      <c r="A45" s="11" t="s">
        <v>55</v>
      </c>
      <c r="B45" s="27">
        <f>1*7/20</f>
        <v>0.35</v>
      </c>
      <c r="C45" s="11" t="str">
        <f>C44</f>
        <v>h2_pem</v>
      </c>
      <c r="D45" s="11" t="s">
        <v>24</v>
      </c>
      <c r="E45" s="11" t="s">
        <v>6</v>
      </c>
      <c r="F45" s="12" t="s">
        <v>13</v>
      </c>
      <c r="G45" s="8" t="str">
        <f>A45</f>
        <v>electrolyzer, PEM, Balance of Plant</v>
      </c>
      <c r="H45" s="8"/>
      <c r="I45" s="35" t="s">
        <v>57</v>
      </c>
    </row>
    <row r="46" spans="1:11" x14ac:dyDescent="0.2">
      <c r="A46" s="11" t="s">
        <v>54</v>
      </c>
      <c r="B46" s="27">
        <v>1</v>
      </c>
      <c r="C46" s="11" t="str">
        <f>C44</f>
        <v>h2_pem</v>
      </c>
      <c r="D46" s="11" t="s">
        <v>24</v>
      </c>
      <c r="E46" s="11" t="s">
        <v>6</v>
      </c>
      <c r="F46" s="12" t="s">
        <v>13</v>
      </c>
      <c r="G46" s="9" t="str">
        <f>A46</f>
        <v>electrolyzer, PEM, Stack</v>
      </c>
      <c r="J46" s="20"/>
      <c r="K46" s="20"/>
    </row>
    <row r="47" spans="1:11" s="20" customFormat="1" ht="16.25" customHeight="1" x14ac:dyDescent="0.2">
      <c r="B47" s="27"/>
      <c r="G47" s="9"/>
      <c r="I47" s="29"/>
    </row>
    <row r="48" spans="1:11" x14ac:dyDescent="0.2">
      <c r="A48" s="5"/>
      <c r="B48" s="38"/>
      <c r="C48" s="5"/>
      <c r="D48" s="5"/>
      <c r="E48" s="5"/>
      <c r="F48" s="5"/>
      <c r="G48" s="5"/>
      <c r="H48" s="5"/>
      <c r="I48" s="31"/>
    </row>
    <row r="49" spans="1:16" x14ac:dyDescent="0.2">
      <c r="A49" s="2" t="s">
        <v>1</v>
      </c>
      <c r="B49" s="39" t="str">
        <f>A46</f>
        <v>electrolyzer, PEM, Stack</v>
      </c>
      <c r="C49" s="7"/>
      <c r="D49" s="7"/>
      <c r="E49" s="7"/>
      <c r="F49" s="7"/>
      <c r="G49" s="7"/>
      <c r="H49" s="7"/>
      <c r="I49" s="32"/>
    </row>
    <row r="50" spans="1:16" x14ac:dyDescent="0.2">
      <c r="A50" s="3" t="s">
        <v>3</v>
      </c>
      <c r="B50" s="40">
        <v>1</v>
      </c>
      <c r="C50" s="7"/>
      <c r="D50" s="7"/>
      <c r="E50" s="7"/>
      <c r="F50" s="7"/>
      <c r="G50" s="7"/>
      <c r="H50" s="7"/>
      <c r="I50" s="32"/>
    </row>
    <row r="51" spans="1:16" x14ac:dyDescent="0.2">
      <c r="A51" s="3" t="s">
        <v>11</v>
      </c>
      <c r="B51" s="41" t="s">
        <v>92</v>
      </c>
      <c r="C51" s="7"/>
      <c r="D51" s="7"/>
      <c r="E51" s="7"/>
      <c r="F51" s="7"/>
      <c r="G51" s="7"/>
      <c r="H51" s="7"/>
      <c r="I51" s="32"/>
    </row>
    <row r="52" spans="1:16" x14ac:dyDescent="0.2">
      <c r="A52" s="3" t="s">
        <v>4</v>
      </c>
      <c r="B52" s="42" t="str">
        <f>B49</f>
        <v>electrolyzer, PEM, Stack</v>
      </c>
      <c r="C52" s="7"/>
      <c r="D52" s="7"/>
      <c r="E52" s="7"/>
      <c r="F52" s="7"/>
      <c r="G52" s="7"/>
      <c r="H52" s="7"/>
      <c r="I52" s="32"/>
    </row>
    <row r="53" spans="1:16" x14ac:dyDescent="0.2">
      <c r="A53" s="3" t="s">
        <v>2</v>
      </c>
      <c r="B53" s="41" t="s">
        <v>24</v>
      </c>
      <c r="C53" s="7"/>
      <c r="D53" s="7"/>
      <c r="E53" s="7"/>
      <c r="F53" s="7"/>
      <c r="G53" s="7"/>
      <c r="H53" s="7"/>
      <c r="I53" s="32"/>
    </row>
    <row r="54" spans="1:16" x14ac:dyDescent="0.2">
      <c r="A54" s="21" t="s">
        <v>6</v>
      </c>
      <c r="B54" s="42" t="s">
        <v>6</v>
      </c>
      <c r="C54" s="7"/>
      <c r="D54" s="7"/>
      <c r="E54" s="7"/>
      <c r="F54" s="7"/>
      <c r="G54" s="7"/>
      <c r="H54" s="7"/>
      <c r="I54" s="32"/>
    </row>
    <row r="55" spans="1:16" x14ac:dyDescent="0.2">
      <c r="A55" s="6" t="s">
        <v>7</v>
      </c>
      <c r="B55" s="39"/>
      <c r="C55" s="6"/>
      <c r="D55" s="6"/>
      <c r="E55" s="6"/>
      <c r="F55" s="6"/>
      <c r="G55" s="6"/>
      <c r="H55" s="6"/>
      <c r="I55" s="33"/>
    </row>
    <row r="56" spans="1:16" x14ac:dyDescent="0.2">
      <c r="A56" s="12" t="s">
        <v>8</v>
      </c>
      <c r="B56" s="27" t="s">
        <v>9</v>
      </c>
      <c r="C56" s="12" t="s">
        <v>12</v>
      </c>
      <c r="D56" s="12" t="s">
        <v>2</v>
      </c>
      <c r="E56" s="12" t="s">
        <v>6</v>
      </c>
      <c r="F56" s="12" t="s">
        <v>5</v>
      </c>
      <c r="G56" s="12" t="s">
        <v>4</v>
      </c>
      <c r="H56" s="9" t="s">
        <v>10</v>
      </c>
      <c r="I56" s="35" t="s">
        <v>11</v>
      </c>
    </row>
    <row r="57" spans="1:16" x14ac:dyDescent="0.2">
      <c r="A57" s="12" t="str">
        <f>B52</f>
        <v>electrolyzer, PEM, Stack</v>
      </c>
      <c r="B57" s="27">
        <v>1</v>
      </c>
      <c r="C57" s="12" t="str">
        <f>C46</f>
        <v>h2_pem</v>
      </c>
      <c r="D57" s="12" t="str">
        <f>B53</f>
        <v>GLO</v>
      </c>
      <c r="E57" s="12" t="str">
        <f>B54</f>
        <v>unit</v>
      </c>
      <c r="F57" s="12" t="s">
        <v>23</v>
      </c>
      <c r="G57" s="12" t="str">
        <f>B52</f>
        <v>electrolyzer, PEM, Stack</v>
      </c>
      <c r="H57" s="12"/>
      <c r="I57" s="36"/>
    </row>
    <row r="58" spans="1:16" s="20" customFormat="1" x14ac:dyDescent="0.2">
      <c r="A58" s="13" t="s">
        <v>110</v>
      </c>
      <c r="B58" s="27">
        <v>528</v>
      </c>
      <c r="C58" s="13" t="s">
        <v>80</v>
      </c>
      <c r="D58" s="13" t="s">
        <v>24</v>
      </c>
      <c r="E58" s="13" t="s">
        <v>14</v>
      </c>
      <c r="F58" s="13" t="s">
        <v>13</v>
      </c>
      <c r="G58" s="13" t="s">
        <v>111</v>
      </c>
      <c r="H58" s="8"/>
      <c r="I58" s="34"/>
      <c r="J58"/>
      <c r="K58"/>
      <c r="L58"/>
      <c r="M58"/>
      <c r="N58"/>
      <c r="O58"/>
      <c r="P58"/>
    </row>
    <row r="59" spans="1:16" s="20" customFormat="1" x14ac:dyDescent="0.2">
      <c r="A59" s="14" t="s">
        <v>26</v>
      </c>
      <c r="B59" s="27">
        <v>27</v>
      </c>
      <c r="C59" s="17" t="s">
        <v>80</v>
      </c>
      <c r="D59" s="14" t="s">
        <v>24</v>
      </c>
      <c r="E59" s="14" t="s">
        <v>14</v>
      </c>
      <c r="F59" s="14" t="s">
        <v>13</v>
      </c>
      <c r="G59" s="14" t="s">
        <v>27</v>
      </c>
      <c r="H59" s="8"/>
      <c r="I59" s="34"/>
      <c r="J59"/>
      <c r="K59"/>
      <c r="L59"/>
      <c r="M59"/>
      <c r="N59"/>
      <c r="O59"/>
      <c r="P59"/>
    </row>
    <row r="60" spans="1:16" s="20" customFormat="1" x14ac:dyDescent="0.2">
      <c r="A60" s="15" t="s">
        <v>28</v>
      </c>
      <c r="B60" s="27">
        <v>100</v>
      </c>
      <c r="C60" s="17" t="s">
        <v>80</v>
      </c>
      <c r="D60" s="15" t="s">
        <v>24</v>
      </c>
      <c r="E60" s="15" t="s">
        <v>14</v>
      </c>
      <c r="F60" s="15" t="s">
        <v>13</v>
      </c>
      <c r="G60" s="15" t="s">
        <v>18</v>
      </c>
      <c r="H60"/>
      <c r="I60" s="29"/>
      <c r="J60"/>
      <c r="K60"/>
      <c r="L60"/>
      <c r="M60"/>
      <c r="N60"/>
      <c r="O60"/>
      <c r="P60"/>
    </row>
    <row r="61" spans="1:16" s="20" customFormat="1" x14ac:dyDescent="0.2">
      <c r="A61" s="16" t="s">
        <v>29</v>
      </c>
      <c r="B61" s="27">
        <v>4.5</v>
      </c>
      <c r="C61" s="17" t="s">
        <v>80</v>
      </c>
      <c r="D61" s="16" t="s">
        <v>24</v>
      </c>
      <c r="E61" s="16" t="s">
        <v>14</v>
      </c>
      <c r="F61" s="16" t="s">
        <v>13</v>
      </c>
      <c r="G61" s="16" t="s">
        <v>30</v>
      </c>
      <c r="H61"/>
      <c r="I61" s="29"/>
      <c r="J61"/>
      <c r="K61"/>
      <c r="L61"/>
      <c r="M61"/>
      <c r="N61"/>
      <c r="O61"/>
      <c r="P61"/>
    </row>
    <row r="62" spans="1:16" s="20" customFormat="1" x14ac:dyDescent="0.2">
      <c r="A62" s="17" t="s">
        <v>108</v>
      </c>
      <c r="B62" s="27">
        <v>9</v>
      </c>
      <c r="C62" s="17" t="s">
        <v>80</v>
      </c>
      <c r="D62" s="17" t="s">
        <v>24</v>
      </c>
      <c r="E62" s="17" t="s">
        <v>14</v>
      </c>
      <c r="F62" s="17" t="s">
        <v>13</v>
      </c>
      <c r="G62" s="53" t="s">
        <v>109</v>
      </c>
      <c r="H62"/>
      <c r="I62" s="29"/>
      <c r="J62"/>
      <c r="K62"/>
      <c r="L62"/>
      <c r="M62"/>
      <c r="N62"/>
      <c r="O62"/>
      <c r="P62"/>
    </row>
    <row r="63" spans="1:16" x14ac:dyDescent="0.2">
      <c r="A63" t="s">
        <v>31</v>
      </c>
      <c r="B63" s="27">
        <f>16*(0.85/(0.85+0.18))</f>
        <v>13.203883495145631</v>
      </c>
      <c r="C63" s="17" t="s">
        <v>80</v>
      </c>
      <c r="D63" s="17" t="s">
        <v>24</v>
      </c>
      <c r="E63" s="17" t="s">
        <v>14</v>
      </c>
      <c r="F63" s="17" t="s">
        <v>13</v>
      </c>
      <c r="G63" t="s">
        <v>32</v>
      </c>
      <c r="I63" s="29" t="s">
        <v>61</v>
      </c>
    </row>
    <row r="64" spans="1:16" x14ac:dyDescent="0.2">
      <c r="A64" t="s">
        <v>37</v>
      </c>
      <c r="B64" s="27">
        <f>16-B63</f>
        <v>2.7961165048543695</v>
      </c>
      <c r="C64" s="18" t="s">
        <v>80</v>
      </c>
      <c r="D64" s="18" t="s">
        <v>25</v>
      </c>
      <c r="E64" s="18" t="s">
        <v>14</v>
      </c>
      <c r="F64" s="18" t="s">
        <v>13</v>
      </c>
      <c r="G64" t="s">
        <v>38</v>
      </c>
      <c r="I64" s="29" t="s">
        <v>61</v>
      </c>
    </row>
    <row r="65" spans="1:11" x14ac:dyDescent="0.2">
      <c r="A65" s="18" t="s">
        <v>33</v>
      </c>
      <c r="B65" s="27">
        <v>7.4999999999999997E-2</v>
      </c>
      <c r="C65" s="20" t="s">
        <v>80</v>
      </c>
      <c r="D65" s="20" t="s">
        <v>24</v>
      </c>
      <c r="E65" s="18" t="s">
        <v>14</v>
      </c>
      <c r="F65" s="18" t="s">
        <v>13</v>
      </c>
      <c r="G65" s="18" t="s">
        <v>34</v>
      </c>
    </row>
    <row r="66" spans="1:11" x14ac:dyDescent="0.2">
      <c r="A66" t="s">
        <v>36</v>
      </c>
      <c r="B66" s="27">
        <v>0.75</v>
      </c>
      <c r="C66" s="8" t="s">
        <v>15</v>
      </c>
      <c r="E66" s="18" t="s">
        <v>14</v>
      </c>
      <c r="F66" s="9" t="s">
        <v>17</v>
      </c>
      <c r="G66" s="8"/>
      <c r="H66" s="9" t="s">
        <v>35</v>
      </c>
    </row>
    <row r="67" spans="1:11" s="20" customFormat="1" x14ac:dyDescent="0.2">
      <c r="B67" s="27"/>
      <c r="C67" s="8"/>
      <c r="F67" s="9"/>
      <c r="G67" s="8"/>
      <c r="H67" s="9"/>
      <c r="I67" s="29"/>
    </row>
    <row r="68" spans="1:11" x14ac:dyDescent="0.2">
      <c r="A68" s="5"/>
      <c r="B68" s="38"/>
      <c r="C68" s="5"/>
      <c r="D68" s="5"/>
      <c r="E68" s="5"/>
      <c r="F68" s="5"/>
      <c r="G68" s="5"/>
      <c r="H68" s="5"/>
    </row>
    <row r="69" spans="1:11" x14ac:dyDescent="0.2">
      <c r="A69" s="2" t="s">
        <v>1</v>
      </c>
      <c r="B69" s="39" t="s">
        <v>55</v>
      </c>
      <c r="C69" s="7"/>
      <c r="D69" s="7"/>
      <c r="E69" s="7"/>
      <c r="F69" s="7"/>
      <c r="G69" s="7"/>
      <c r="H69" s="7"/>
      <c r="J69" s="23"/>
      <c r="K69" s="22"/>
    </row>
    <row r="70" spans="1:11" x14ac:dyDescent="0.2">
      <c r="A70" s="3" t="s">
        <v>3</v>
      </c>
      <c r="B70" s="40">
        <v>1</v>
      </c>
      <c r="C70" s="7"/>
      <c r="D70" s="7"/>
      <c r="E70" s="7"/>
      <c r="F70" s="7"/>
      <c r="G70" s="7"/>
      <c r="H70" s="7"/>
      <c r="J70" s="1"/>
      <c r="K70" s="22"/>
    </row>
    <row r="71" spans="1:11" x14ac:dyDescent="0.2">
      <c r="A71" s="3" t="s">
        <v>11</v>
      </c>
      <c r="B71" s="41" t="s">
        <v>92</v>
      </c>
      <c r="C71" s="7"/>
      <c r="D71" s="7"/>
      <c r="E71" s="7"/>
      <c r="F71" s="7"/>
      <c r="G71" s="7"/>
      <c r="H71" s="7"/>
      <c r="J71" s="20"/>
      <c r="K71" s="22"/>
    </row>
    <row r="72" spans="1:11" x14ac:dyDescent="0.2">
      <c r="A72" s="3" t="s">
        <v>4</v>
      </c>
      <c r="B72" s="42" t="s">
        <v>55</v>
      </c>
      <c r="C72" s="7"/>
      <c r="D72" s="7"/>
      <c r="E72" s="7"/>
      <c r="F72" s="7"/>
      <c r="G72" s="7"/>
      <c r="H72" s="7"/>
    </row>
    <row r="73" spans="1:11" ht="16.25" customHeight="1" x14ac:dyDescent="0.2">
      <c r="A73" s="3" t="s">
        <v>2</v>
      </c>
      <c r="B73" s="41" t="s">
        <v>24</v>
      </c>
      <c r="C73" s="7"/>
      <c r="D73" s="7"/>
      <c r="E73" s="7"/>
      <c r="F73" s="7"/>
      <c r="G73" s="7"/>
      <c r="H73" s="7"/>
    </row>
    <row r="74" spans="1:11" x14ac:dyDescent="0.2">
      <c r="A74" s="3" t="s">
        <v>6</v>
      </c>
      <c r="B74" s="42" t="s">
        <v>6</v>
      </c>
      <c r="C74" s="7"/>
      <c r="D74" s="7"/>
      <c r="E74" s="7"/>
      <c r="F74" s="7"/>
      <c r="G74" s="7"/>
      <c r="H74" s="6"/>
    </row>
    <row r="75" spans="1:11" x14ac:dyDescent="0.2">
      <c r="A75" s="6" t="s">
        <v>7</v>
      </c>
      <c r="B75" s="39"/>
      <c r="C75" s="6"/>
      <c r="D75" s="6"/>
      <c r="E75" s="6"/>
      <c r="F75" s="6"/>
      <c r="G75" s="6"/>
      <c r="H75" s="1"/>
    </row>
    <row r="76" spans="1:11" x14ac:dyDescent="0.2">
      <c r="A76" s="18" t="s">
        <v>8</v>
      </c>
      <c r="B76" s="27" t="s">
        <v>9</v>
      </c>
      <c r="C76" s="18" t="s">
        <v>12</v>
      </c>
      <c r="D76" s="18" t="s">
        <v>2</v>
      </c>
      <c r="E76" s="18" t="s">
        <v>6</v>
      </c>
      <c r="F76" s="18" t="s">
        <v>5</v>
      </c>
      <c r="G76" s="18" t="s">
        <v>4</v>
      </c>
      <c r="H76" s="9" t="s">
        <v>10</v>
      </c>
      <c r="I76" s="35" t="s">
        <v>11</v>
      </c>
    </row>
    <row r="77" spans="1:11" x14ac:dyDescent="0.2">
      <c r="A77" s="18" t="s">
        <v>55</v>
      </c>
      <c r="B77" s="27">
        <v>1</v>
      </c>
      <c r="C77" s="18" t="str">
        <f>B2</f>
        <v>h2_pem</v>
      </c>
      <c r="D77" s="18" t="s">
        <v>24</v>
      </c>
      <c r="E77" s="18" t="s">
        <v>6</v>
      </c>
      <c r="F77" s="18" t="s">
        <v>23</v>
      </c>
      <c r="G77" s="18" t="s">
        <v>55</v>
      </c>
      <c r="H77" s="8"/>
    </row>
    <row r="78" spans="1:11" x14ac:dyDescent="0.2">
      <c r="A78" s="19" t="s">
        <v>39</v>
      </c>
      <c r="B78" s="27">
        <v>1900</v>
      </c>
      <c r="C78" s="20" t="s">
        <v>80</v>
      </c>
      <c r="D78" s="19" t="s">
        <v>24</v>
      </c>
      <c r="E78" s="19" t="s">
        <v>14</v>
      </c>
      <c r="F78" s="19" t="s">
        <v>13</v>
      </c>
      <c r="G78" s="19" t="s">
        <v>40</v>
      </c>
      <c r="H78" s="8"/>
    </row>
    <row r="79" spans="1:11" x14ac:dyDescent="0.2">
      <c r="A79" s="19" t="s">
        <v>41</v>
      </c>
      <c r="B79" s="27">
        <v>4800</v>
      </c>
      <c r="C79" s="20" t="s">
        <v>80</v>
      </c>
      <c r="D79" s="19" t="s">
        <v>24</v>
      </c>
      <c r="E79" s="19" t="s">
        <v>14</v>
      </c>
      <c r="F79" s="19" t="s">
        <v>13</v>
      </c>
      <c r="G79" s="19" t="s">
        <v>42</v>
      </c>
      <c r="H79" s="18"/>
    </row>
    <row r="80" spans="1:11" x14ac:dyDescent="0.2">
      <c r="A80" s="18" t="s">
        <v>29</v>
      </c>
      <c r="B80" s="27">
        <v>100</v>
      </c>
      <c r="C80" s="18" t="s">
        <v>80</v>
      </c>
      <c r="D80" s="18" t="s">
        <v>24</v>
      </c>
      <c r="E80" s="18" t="s">
        <v>14</v>
      </c>
      <c r="F80" s="18" t="s">
        <v>13</v>
      </c>
      <c r="G80" s="18" t="s">
        <v>30</v>
      </c>
      <c r="H80" s="18"/>
    </row>
    <row r="81" spans="1:11" x14ac:dyDescent="0.2">
      <c r="A81" s="19" t="s">
        <v>26</v>
      </c>
      <c r="B81" s="27">
        <v>100</v>
      </c>
      <c r="C81" s="19" t="s">
        <v>80</v>
      </c>
      <c r="D81" s="19" t="s">
        <v>24</v>
      </c>
      <c r="E81" s="19" t="s">
        <v>14</v>
      </c>
      <c r="F81" s="19" t="s">
        <v>13</v>
      </c>
      <c r="G81" s="19" t="s">
        <v>27</v>
      </c>
    </row>
    <row r="82" spans="1:11" x14ac:dyDescent="0.2">
      <c r="A82" s="20" t="s">
        <v>43</v>
      </c>
      <c r="B82" s="27">
        <v>300</v>
      </c>
      <c r="C82" s="20" t="s">
        <v>80</v>
      </c>
      <c r="D82" s="20" t="s">
        <v>24</v>
      </c>
      <c r="E82" s="20" t="s">
        <v>14</v>
      </c>
      <c r="F82" s="20" t="s">
        <v>13</v>
      </c>
      <c r="G82" s="20" t="s">
        <v>44</v>
      </c>
    </row>
    <row r="83" spans="1:11" x14ac:dyDescent="0.2">
      <c r="A83" t="s">
        <v>46</v>
      </c>
      <c r="B83" s="27">
        <v>1100</v>
      </c>
      <c r="C83" s="20" t="s">
        <v>80</v>
      </c>
      <c r="D83" s="20" t="s">
        <v>24</v>
      </c>
      <c r="E83" s="20" t="s">
        <v>14</v>
      </c>
      <c r="F83" s="20" t="s">
        <v>13</v>
      </c>
      <c r="G83" s="20" t="s">
        <v>45</v>
      </c>
    </row>
    <row r="84" spans="1:11" x14ac:dyDescent="0.2">
      <c r="A84" t="s">
        <v>47</v>
      </c>
      <c r="B84" s="27">
        <f>5600/2400</f>
        <v>2.3333333333333335</v>
      </c>
      <c r="C84" s="20" t="s">
        <v>80</v>
      </c>
      <c r="D84" s="20" t="s">
        <v>24</v>
      </c>
      <c r="E84" s="20" t="s">
        <v>51</v>
      </c>
      <c r="F84" s="20" t="s">
        <v>13</v>
      </c>
      <c r="G84" t="s">
        <v>48</v>
      </c>
      <c r="I84" s="29" t="s">
        <v>52</v>
      </c>
    </row>
    <row r="85" spans="1:11" x14ac:dyDescent="0.2">
      <c r="A85" t="s">
        <v>49</v>
      </c>
      <c r="B85" s="27">
        <v>200</v>
      </c>
      <c r="C85" s="20" t="s">
        <v>80</v>
      </c>
      <c r="D85" s="20" t="s">
        <v>24</v>
      </c>
      <c r="E85" s="20" t="s">
        <v>14</v>
      </c>
      <c r="F85" s="20" t="s">
        <v>13</v>
      </c>
      <c r="G85" t="s">
        <v>50</v>
      </c>
      <c r="I85" s="29" t="s">
        <v>56</v>
      </c>
      <c r="J85" s="25" t="s">
        <v>64</v>
      </c>
    </row>
    <row r="86" spans="1:11" ht="15.5" customHeight="1" x14ac:dyDescent="0.2">
      <c r="A86" s="9" t="s">
        <v>19</v>
      </c>
      <c r="B86" s="43">
        <f>0.3048*20*8*0.3048</f>
        <v>14.864486400000001</v>
      </c>
      <c r="C86" s="8" t="s">
        <v>15</v>
      </c>
      <c r="D86" s="20"/>
      <c r="E86" s="8" t="s">
        <v>20</v>
      </c>
      <c r="F86" s="8" t="s">
        <v>17</v>
      </c>
      <c r="G86" s="20"/>
      <c r="H86" s="8" t="s">
        <v>21</v>
      </c>
      <c r="J86" t="s">
        <v>63</v>
      </c>
      <c r="K86" s="24" t="s">
        <v>62</v>
      </c>
    </row>
    <row r="87" spans="1:11" x14ac:dyDescent="0.2">
      <c r="A87" s="9" t="s">
        <v>58</v>
      </c>
      <c r="B87" s="43">
        <f>B86</f>
        <v>14.864486400000001</v>
      </c>
      <c r="C87" s="8" t="s">
        <v>15</v>
      </c>
      <c r="D87" s="20"/>
      <c r="E87" s="8" t="s">
        <v>20</v>
      </c>
      <c r="F87" s="8" t="s">
        <v>17</v>
      </c>
      <c r="G87" s="20"/>
      <c r="H87" s="8" t="s">
        <v>21</v>
      </c>
    </row>
    <row r="88" spans="1:11" x14ac:dyDescent="0.2">
      <c r="A88" s="9" t="s">
        <v>59</v>
      </c>
      <c r="B88" s="43">
        <f>B87*20</f>
        <v>297.28972800000003</v>
      </c>
      <c r="C88" s="8" t="s">
        <v>15</v>
      </c>
      <c r="E88" s="1" t="s">
        <v>22</v>
      </c>
      <c r="F88" s="8" t="s">
        <v>17</v>
      </c>
      <c r="H88" s="8" t="s">
        <v>21</v>
      </c>
    </row>
    <row r="90" spans="1:11" ht="16" x14ac:dyDescent="0.2">
      <c r="A90" s="54" t="s">
        <v>1</v>
      </c>
      <c r="B90" s="54" t="s">
        <v>93</v>
      </c>
      <c r="C90" s="53"/>
      <c r="D90" s="53"/>
      <c r="E90" s="53"/>
      <c r="F90" s="53"/>
      <c r="G90" s="53"/>
    </row>
    <row r="91" spans="1:11" x14ac:dyDescent="0.2">
      <c r="A91" s="53" t="s">
        <v>2</v>
      </c>
      <c r="B91" s="53" t="s">
        <v>24</v>
      </c>
      <c r="C91" s="53"/>
      <c r="D91" s="53"/>
      <c r="E91" s="53"/>
      <c r="F91" s="53"/>
      <c r="G91" s="53"/>
    </row>
    <row r="92" spans="1:11" x14ac:dyDescent="0.2">
      <c r="A92" s="53" t="s">
        <v>3</v>
      </c>
      <c r="B92" s="53">
        <v>1</v>
      </c>
      <c r="C92" s="53"/>
      <c r="D92" s="53"/>
      <c r="E92" s="53"/>
      <c r="F92" s="53"/>
      <c r="G92" s="53"/>
    </row>
    <row r="93" spans="1:11" x14ac:dyDescent="0.2">
      <c r="A93" s="53" t="s">
        <v>4</v>
      </c>
      <c r="B93" s="53" t="s">
        <v>93</v>
      </c>
      <c r="C93" s="53"/>
      <c r="D93" s="53"/>
      <c r="E93" s="53"/>
      <c r="F93" s="53"/>
      <c r="G93" s="53"/>
    </row>
    <row r="94" spans="1:11" x14ac:dyDescent="0.2">
      <c r="A94" s="53" t="s">
        <v>5</v>
      </c>
      <c r="B94" s="53" t="s">
        <v>94</v>
      </c>
      <c r="C94" s="53"/>
      <c r="D94" s="53"/>
      <c r="E94" s="53"/>
      <c r="F94" s="53"/>
      <c r="G94" s="53"/>
    </row>
    <row r="95" spans="1:11" x14ac:dyDescent="0.2">
      <c r="A95" s="53" t="s">
        <v>6</v>
      </c>
      <c r="B95" s="53" t="s">
        <v>6</v>
      </c>
      <c r="C95" s="53"/>
      <c r="D95" s="53"/>
      <c r="E95" s="53"/>
      <c r="F95" s="53"/>
      <c r="G95" s="53"/>
    </row>
    <row r="96" spans="1:11" x14ac:dyDescent="0.2">
      <c r="A96" s="53" t="s">
        <v>95</v>
      </c>
      <c r="B96" s="53" t="s">
        <v>96</v>
      </c>
      <c r="C96" s="53"/>
      <c r="D96" s="53"/>
      <c r="E96" s="53"/>
      <c r="F96" s="53"/>
      <c r="G96" s="53"/>
    </row>
    <row r="97" spans="1:7" ht="16" x14ac:dyDescent="0.2">
      <c r="A97" s="54" t="s">
        <v>7</v>
      </c>
      <c r="B97" s="53"/>
      <c r="C97" s="53"/>
      <c r="D97" s="53"/>
      <c r="E97" s="53"/>
      <c r="F97" s="53"/>
      <c r="G97" s="53"/>
    </row>
    <row r="98" spans="1:7" x14ac:dyDescent="0.2">
      <c r="A98" s="53" t="s">
        <v>8</v>
      </c>
      <c r="B98" s="53" t="s">
        <v>9</v>
      </c>
      <c r="C98" s="53" t="s">
        <v>12</v>
      </c>
      <c r="D98" s="53" t="s">
        <v>2</v>
      </c>
      <c r="E98" s="53" t="s">
        <v>6</v>
      </c>
      <c r="F98" s="53" t="s">
        <v>5</v>
      </c>
      <c r="G98" s="53" t="s">
        <v>4</v>
      </c>
    </row>
    <row r="99" spans="1:7" x14ac:dyDescent="0.2">
      <c r="A99" s="53" t="s">
        <v>93</v>
      </c>
      <c r="B99" s="53">
        <v>1</v>
      </c>
      <c r="C99" s="53" t="s">
        <v>96</v>
      </c>
      <c r="D99" s="53" t="s">
        <v>24</v>
      </c>
      <c r="E99" s="53" t="s">
        <v>6</v>
      </c>
      <c r="F99" s="53" t="s">
        <v>23</v>
      </c>
      <c r="G99" s="53"/>
    </row>
    <row r="100" spans="1:7" x14ac:dyDescent="0.2">
      <c r="A100" s="53" t="s">
        <v>26</v>
      </c>
      <c r="B100" s="53">
        <v>220</v>
      </c>
      <c r="C100" s="53" t="s">
        <v>97</v>
      </c>
      <c r="D100" s="53" t="s">
        <v>24</v>
      </c>
      <c r="E100" s="53" t="s">
        <v>14</v>
      </c>
      <c r="F100" s="53" t="s">
        <v>13</v>
      </c>
      <c r="G100" s="53" t="s">
        <v>27</v>
      </c>
    </row>
    <row r="101" spans="1:7" x14ac:dyDescent="0.2">
      <c r="A101" s="53" t="s">
        <v>29</v>
      </c>
      <c r="B101" s="53">
        <v>440</v>
      </c>
      <c r="C101" s="53" t="s">
        <v>97</v>
      </c>
      <c r="D101" s="53" t="s">
        <v>24</v>
      </c>
      <c r="E101" s="53" t="s">
        <v>14</v>
      </c>
      <c r="F101" s="53" t="s">
        <v>13</v>
      </c>
      <c r="G101" s="53" t="s">
        <v>30</v>
      </c>
    </row>
    <row r="102" spans="1:7" x14ac:dyDescent="0.2">
      <c r="A102" s="53" t="s">
        <v>98</v>
      </c>
      <c r="B102" s="53">
        <v>220</v>
      </c>
      <c r="C102" s="53" t="s">
        <v>97</v>
      </c>
      <c r="D102" s="53" t="s">
        <v>25</v>
      </c>
      <c r="E102" s="53" t="s">
        <v>99</v>
      </c>
      <c r="F102" s="53" t="s">
        <v>13</v>
      </c>
      <c r="G102" s="53" t="s">
        <v>100</v>
      </c>
    </row>
    <row r="103" spans="1:7" x14ac:dyDescent="0.2">
      <c r="A103" s="53" t="s">
        <v>101</v>
      </c>
      <c r="B103" s="53">
        <v>1320</v>
      </c>
      <c r="C103" s="53" t="s">
        <v>97</v>
      </c>
      <c r="D103" s="53" t="s">
        <v>25</v>
      </c>
      <c r="E103" s="53" t="s">
        <v>14</v>
      </c>
      <c r="F103" s="53" t="s">
        <v>13</v>
      </c>
      <c r="G103" s="53" t="s">
        <v>102</v>
      </c>
    </row>
    <row r="104" spans="1:7" x14ac:dyDescent="0.2">
      <c r="A104" s="53" t="s">
        <v>103</v>
      </c>
      <c r="B104" s="53">
        <v>220</v>
      </c>
      <c r="C104" s="53" t="s">
        <v>97</v>
      </c>
      <c r="D104" s="53" t="s">
        <v>25</v>
      </c>
      <c r="E104" s="53" t="s">
        <v>14</v>
      </c>
      <c r="F104" s="53" t="s">
        <v>13</v>
      </c>
      <c r="G104" s="53" t="s">
        <v>103</v>
      </c>
    </row>
    <row r="105" spans="1:7" x14ac:dyDescent="0.2">
      <c r="A105" s="53" t="s">
        <v>104</v>
      </c>
      <c r="B105" s="53">
        <v>1320</v>
      </c>
      <c r="C105" s="53" t="s">
        <v>97</v>
      </c>
      <c r="D105" s="53" t="s">
        <v>25</v>
      </c>
      <c r="E105" s="53" t="s">
        <v>14</v>
      </c>
      <c r="F105" s="53" t="s">
        <v>13</v>
      </c>
      <c r="G105" s="53" t="s">
        <v>104</v>
      </c>
    </row>
    <row r="106" spans="1:7" x14ac:dyDescent="0.2">
      <c r="A106" s="53" t="s">
        <v>105</v>
      </c>
      <c r="B106" s="53">
        <v>220</v>
      </c>
      <c r="C106" s="53" t="s">
        <v>97</v>
      </c>
      <c r="D106" s="53" t="s">
        <v>25</v>
      </c>
      <c r="E106" s="53" t="s">
        <v>14</v>
      </c>
      <c r="F106" s="53" t="s">
        <v>13</v>
      </c>
      <c r="G106" s="53" t="s">
        <v>106</v>
      </c>
    </row>
    <row r="107" spans="1:7" x14ac:dyDescent="0.2">
      <c r="A107" s="53" t="s">
        <v>107</v>
      </c>
      <c r="B107" s="53">
        <v>440</v>
      </c>
      <c r="C107" s="53" t="s">
        <v>97</v>
      </c>
      <c r="D107" s="53" t="s">
        <v>25</v>
      </c>
      <c r="E107" s="53" t="s">
        <v>14</v>
      </c>
      <c r="F107" s="53" t="s">
        <v>13</v>
      </c>
      <c r="G107" s="53" t="s">
        <v>107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2022-06-20T15:54:23Z</dcterms:modified>
</cp:coreProperties>
</file>