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HASIHOLAN\SENTRAL SISTEM\Others\"/>
    </mc:Choice>
  </mc:AlternateContent>
  <xr:revisionPtr revIDLastSave="0" documentId="13_ncr:1_{DCB80C7E-EAEF-42BA-BCFF-38537371CC3B}" xr6:coauthVersionLast="47" xr6:coauthVersionMax="47" xr10:uidLastSave="{00000000-0000-0000-0000-000000000000}"/>
  <bookViews>
    <workbookView xWindow="-120" yWindow="-120" windowWidth="20640" windowHeight="11310" tabRatio="848" xr2:uid="{00000000-000D-0000-FFFF-FFFF00000000}"/>
  </bookViews>
  <sheets>
    <sheet name="FORMAT Mei 22" sheetId="12" r:id="rId1"/>
    <sheet name="IPM" sheetId="18" r:id="rId2"/>
    <sheet name="ADVIC" sheetId="22" r:id="rId3"/>
    <sheet name="ASINUSA" sheetId="23" r:id="rId4"/>
    <sheet name="NIFCO" sheetId="21" r:id="rId5"/>
    <sheet name="MII" sheetId="24" r:id="rId6"/>
    <sheet name="TEBEINDO" sheetId="26" r:id="rId7"/>
    <sheet name="TSA" sheetId="27" r:id="rId8"/>
    <sheet name="TGI" sheetId="28" r:id="rId9"/>
    <sheet name="CEMENTAID" sheetId="29" r:id="rId10"/>
    <sheet name="SMU" sheetId="30" r:id="rId11"/>
    <sheet name="MAJUPERKASA" sheetId="3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2" l="1"/>
  <c r="F17" i="12"/>
  <c r="G16" i="12"/>
  <c r="F16" i="12"/>
  <c r="G15" i="12"/>
  <c r="F15" i="12"/>
  <c r="G14" i="12"/>
  <c r="F14" i="12"/>
  <c r="T54" i="12"/>
  <c r="F40" i="12"/>
  <c r="F39" i="12"/>
  <c r="F10" i="12"/>
  <c r="G18" i="12"/>
  <c r="F18" i="12"/>
  <c r="AY17" i="28" l="1"/>
  <c r="BG17" i="27"/>
  <c r="G13" i="12" l="1"/>
  <c r="F13" i="12"/>
  <c r="BK17" i="26"/>
  <c r="BO17" i="26"/>
  <c r="AM17" i="26" l="1"/>
  <c r="AQ17" i="26"/>
  <c r="AU17" i="26"/>
  <c r="AY17" i="26"/>
  <c r="BC17" i="26"/>
  <c r="BG17" i="26"/>
  <c r="AI17" i="26"/>
  <c r="AE17" i="26"/>
  <c r="BS17" i="24" l="1"/>
  <c r="BO17" i="24"/>
  <c r="BK17" i="24"/>
  <c r="BG17" i="24"/>
  <c r="BC17" i="24"/>
  <c r="AY17" i="24"/>
  <c r="AU17" i="24"/>
  <c r="AQ17" i="24"/>
  <c r="AM17" i="24"/>
  <c r="AI17" i="24"/>
  <c r="AE17" i="24"/>
  <c r="F11" i="12"/>
  <c r="AA17" i="21"/>
  <c r="AE17" i="21"/>
  <c r="AI17" i="21"/>
  <c r="AM17" i="21"/>
  <c r="AQ17" i="21"/>
  <c r="AU17" i="21"/>
  <c r="AY17" i="21"/>
  <c r="BC17" i="21"/>
  <c r="BG17" i="21"/>
  <c r="DG17" i="21"/>
  <c r="DK17" i="21"/>
  <c r="BO17" i="21"/>
  <c r="BS17" i="21"/>
  <c r="BW17" i="21"/>
  <c r="CA17" i="21"/>
  <c r="CY17" i="21"/>
  <c r="DC17" i="21"/>
  <c r="BK17" i="21"/>
  <c r="G10" i="12"/>
  <c r="G9" i="12"/>
  <c r="F9" i="12"/>
  <c r="AI17" i="22" l="1"/>
  <c r="AE17" i="22"/>
  <c r="G8" i="12"/>
  <c r="F8" i="12"/>
  <c r="DO17" i="18"/>
  <c r="DS17" i="18"/>
  <c r="DK17" i="18" l="1"/>
  <c r="CE17" i="18"/>
  <c r="CI17" i="18"/>
  <c r="CM17" i="18"/>
  <c r="CQ17" i="18"/>
  <c r="CU17" i="18"/>
  <c r="CY17" i="18"/>
  <c r="DC17" i="18"/>
  <c r="DG17" i="18"/>
  <c r="AI17" i="18"/>
  <c r="AM17" i="18"/>
  <c r="AQ17" i="18"/>
  <c r="AU17" i="18"/>
  <c r="AY17" i="18"/>
  <c r="BC17" i="18"/>
  <c r="BG17" i="18"/>
  <c r="BK17" i="18"/>
  <c r="BO17" i="18"/>
  <c r="BS17" i="18"/>
  <c r="BW17" i="18"/>
  <c r="CA17" i="18"/>
  <c r="Z3" i="12"/>
  <c r="F38" i="12" l="1"/>
  <c r="F41" i="12"/>
  <c r="F37" i="12"/>
  <c r="F36" i="12"/>
  <c r="F35" i="12"/>
  <c r="F34" i="12"/>
  <c r="F30" i="12"/>
  <c r="F31" i="12"/>
  <c r="F32" i="12"/>
  <c r="F33" i="12"/>
  <c r="F26" i="12"/>
  <c r="F27" i="12"/>
  <c r="F29" i="12"/>
  <c r="F28" i="12"/>
  <c r="U50" i="12"/>
  <c r="T50" i="12"/>
  <c r="U42" i="12"/>
  <c r="T42" i="12"/>
  <c r="U19" i="12"/>
  <c r="U21" i="12" s="1"/>
  <c r="T19" i="12"/>
  <c r="T21" i="12" s="1"/>
  <c r="Y19" i="12"/>
  <c r="Y21" i="12" s="1"/>
  <c r="X19" i="12"/>
  <c r="X21" i="12" s="1"/>
  <c r="Y42" i="12"/>
  <c r="X42" i="12"/>
  <c r="X50" i="12"/>
  <c r="Y50" i="12"/>
  <c r="T56" i="12" l="1"/>
  <c r="T57" i="12"/>
  <c r="T59" i="12"/>
  <c r="T60" i="12" s="1"/>
  <c r="X57" i="12"/>
  <c r="X54" i="12"/>
  <c r="X56" i="12" s="1"/>
  <c r="X59" i="12"/>
  <c r="X60" i="12" s="1"/>
  <c r="T58" i="12" l="1"/>
  <c r="X58" i="12"/>
  <c r="W50" i="12" l="1"/>
  <c r="V50" i="12"/>
  <c r="W42" i="12"/>
  <c r="V42" i="12"/>
  <c r="W19" i="12"/>
  <c r="W21" i="12" s="1"/>
  <c r="V19" i="12"/>
  <c r="V21" i="12" s="1"/>
  <c r="W18" i="18"/>
  <c r="V59" i="12" l="1"/>
  <c r="V60" i="12" s="1"/>
  <c r="V54" i="12"/>
  <c r="V56" i="12" s="1"/>
  <c r="V57" i="12"/>
  <c r="V58" i="12" l="1"/>
  <c r="K19" i="12" l="1"/>
  <c r="K21" i="12" s="1"/>
  <c r="L19" i="12"/>
  <c r="L21" i="12" s="1"/>
  <c r="M19" i="12"/>
  <c r="M21" i="12" s="1"/>
  <c r="N19" i="12"/>
  <c r="N21" i="12" s="1"/>
  <c r="O19" i="12"/>
  <c r="O21" i="12" s="1"/>
  <c r="P19" i="12"/>
  <c r="P21" i="12" s="1"/>
  <c r="Q19" i="12"/>
  <c r="Q21" i="12" s="1"/>
  <c r="R19" i="12"/>
  <c r="R21" i="12" s="1"/>
  <c r="S19" i="12"/>
  <c r="S21" i="12" s="1"/>
  <c r="J19" i="12"/>
  <c r="K42" i="12"/>
  <c r="L42" i="12"/>
  <c r="M42" i="12"/>
  <c r="N42" i="12"/>
  <c r="O42" i="12"/>
  <c r="P42" i="12"/>
  <c r="Q42" i="12"/>
  <c r="R42" i="12"/>
  <c r="S42" i="12"/>
  <c r="J42" i="12"/>
  <c r="K50" i="12"/>
  <c r="L50" i="12"/>
  <c r="M50" i="12"/>
  <c r="N50" i="12"/>
  <c r="O50" i="12"/>
  <c r="P50" i="12"/>
  <c r="Q50" i="12"/>
  <c r="R50" i="12"/>
  <c r="S50" i="12"/>
  <c r="J50" i="12"/>
  <c r="W17" i="21" l="1"/>
  <c r="P54" i="12" l="1"/>
  <c r="P56" i="12" s="1"/>
  <c r="P57" i="12"/>
  <c r="P59" i="12"/>
  <c r="P60" i="12" s="1"/>
  <c r="S18" i="18"/>
  <c r="P58" i="12" l="1"/>
  <c r="O18" i="18"/>
  <c r="R54" i="12" l="1"/>
  <c r="R56" i="12" s="1"/>
  <c r="R57" i="12"/>
  <c r="R59" i="12"/>
  <c r="R60" i="12" s="1"/>
  <c r="R58" i="12" l="1"/>
  <c r="K18" i="18" l="1"/>
  <c r="N54" i="12" l="1"/>
  <c r="N56" i="12" s="1"/>
  <c r="N57" i="12" l="1"/>
  <c r="N58" i="12" s="1"/>
  <c r="N59" i="12"/>
  <c r="N60" i="12" s="1"/>
  <c r="G18" i="18" l="1"/>
  <c r="C18" i="18" l="1"/>
  <c r="AE17" i="18"/>
  <c r="AA17" i="18"/>
  <c r="W17" i="18"/>
  <c r="S17" i="18"/>
  <c r="O17" i="18"/>
  <c r="K17" i="18"/>
  <c r="G17" i="18"/>
  <c r="C17" i="18"/>
  <c r="J21" i="12" l="1"/>
  <c r="L54" i="12" l="1"/>
  <c r="L56" i="12" s="1"/>
  <c r="J54" i="12"/>
  <c r="J56" i="12" s="1"/>
  <c r="L59" i="12"/>
  <c r="L60" i="12" s="1"/>
  <c r="L57" i="12"/>
  <c r="J57" i="12"/>
  <c r="J59" i="12"/>
  <c r="J60" i="12" s="1"/>
  <c r="L58" i="12" l="1"/>
  <c r="J58" i="12"/>
</calcChain>
</file>

<file path=xl/sharedStrings.xml><?xml version="1.0" encoding="utf-8"?>
<sst xmlns="http://schemas.openxmlformats.org/spreadsheetml/2006/main" count="591" uniqueCount="211">
  <si>
    <t>Konsultan</t>
  </si>
  <si>
    <t>No</t>
  </si>
  <si>
    <t>Client</t>
  </si>
  <si>
    <t>Project</t>
  </si>
  <si>
    <t>Plan</t>
  </si>
  <si>
    <t>Aktual</t>
  </si>
  <si>
    <t>Mandays</t>
  </si>
  <si>
    <t>Kontrak</t>
  </si>
  <si>
    <t>Terpakai</t>
  </si>
  <si>
    <t>Progress</t>
  </si>
  <si>
    <t>IATF 16949:2016</t>
  </si>
  <si>
    <t xml:space="preserve">Tgl Update </t>
  </si>
  <si>
    <t>TOTAL</t>
  </si>
  <si>
    <t>BULAN</t>
  </si>
  <si>
    <t>Act</t>
  </si>
  <si>
    <t>A. Progress Client</t>
  </si>
  <si>
    <t>Activity</t>
  </si>
  <si>
    <t>C. Non Chargable : Buat Report di Kantor, Ikut Persentasi Sales, Meeting di Kantor, Program Kerja Perusahaan, Ikut Training</t>
  </si>
  <si>
    <t>B. Chargable : Team Project / IHT / Audit Konsultan</t>
  </si>
  <si>
    <t>Remark</t>
  </si>
  <si>
    <t>Need Help</t>
  </si>
  <si>
    <t>All Mandays</t>
  </si>
  <si>
    <t>Actual</t>
  </si>
  <si>
    <t>Progress Report Client and Loading</t>
  </si>
  <si>
    <t>D. GRAFIK LOADING dan PERFORMANCE KONSULTAN :</t>
  </si>
  <si>
    <t>Mandays Planning</t>
  </si>
  <si>
    <t>Mandyas Actual</t>
  </si>
  <si>
    <t>Chargable Mandays</t>
  </si>
  <si>
    <t>T
O
T
A
L</t>
  </si>
  <si>
    <t>MD All Client</t>
  </si>
  <si>
    <t>MD Konsultan Owner</t>
  </si>
  <si>
    <t>MD Konsultan Other</t>
  </si>
  <si>
    <t>Mandays Standard (Hari Kerja Sebulan)</t>
  </si>
  <si>
    <t>% Actual  vs  Plan</t>
  </si>
  <si>
    <t>% Plan  vs  Standard</t>
  </si>
  <si>
    <t>% Chargable  vs  Standard</t>
  </si>
  <si>
    <t>Target % Chargable  vs  Standard</t>
  </si>
  <si>
    <t xml:space="preserve">: Hasiholan </t>
  </si>
  <si>
    <t>ISO 9001 : 2015</t>
  </si>
  <si>
    <t>Audit IATF 16949:2016</t>
  </si>
  <si>
    <t>Bulan</t>
  </si>
  <si>
    <t>Kendala
(kenapa mundur)</t>
  </si>
  <si>
    <t>Action to do
(untuk mengejar ketertinggalan)</t>
  </si>
  <si>
    <t>Action Plan</t>
  </si>
  <si>
    <t>`</t>
  </si>
  <si>
    <t>Jul</t>
  </si>
  <si>
    <t>Sep</t>
  </si>
  <si>
    <t>Nov</t>
  </si>
  <si>
    <t>Jan 2020</t>
  </si>
  <si>
    <t>9001:2015</t>
  </si>
  <si>
    <t>Awarness &amp; IQA ISO 9001:2015</t>
  </si>
  <si>
    <t>Hand Over</t>
  </si>
  <si>
    <t>Des 2019</t>
  </si>
  <si>
    <t>Peb</t>
  </si>
  <si>
    <t>Mar</t>
  </si>
  <si>
    <t>Apr</t>
  </si>
  <si>
    <t>Mei</t>
  </si>
  <si>
    <t>Jun</t>
  </si>
  <si>
    <t>Kick Off</t>
  </si>
  <si>
    <t xml:space="preserve">Plan </t>
  </si>
  <si>
    <t>Tidak ada masalah</t>
  </si>
  <si>
    <t>tgl 14 di pakai untuk diskusi</t>
  </si>
  <si>
    <t>Pebruari 2020</t>
  </si>
  <si>
    <t>Maret 2020</t>
  </si>
  <si>
    <t>Saat Jadwal , Cuti meninggal dan Cuti Sakit
- Internal IPM , persiapan Perlombaan QCC sehingga OFF satu kali untuk konsultasi</t>
  </si>
  <si>
    <t>CLOSE</t>
  </si>
  <si>
    <t>April 2020</t>
  </si>
  <si>
    <t>May</t>
  </si>
  <si>
    <t>Pabrik SHUT DOWN ( Effect CORONA )</t>
  </si>
  <si>
    <t>Meminta surat Permintaan pengunduran JADWAL konsultasi</t>
  </si>
  <si>
    <t>Sesuai dengan Jadwal, tetapi PIC dari IPM kurang bisa mengikuti aktifitas konsultasi karena berbagi dengan pekerjaan Plus sebagian PIC bekerja di pulogadung ( Insidentil )</t>
  </si>
  <si>
    <t>April akan SPEED UP</t>
  </si>
  <si>
    <t>Maret akan SPEED UP</t>
  </si>
  <si>
    <t>Mei 2020</t>
  </si>
  <si>
    <t>Agt 2020</t>
  </si>
  <si>
    <t>Merapihkan pekerjaan yang ditinggalkan PIC sebelumnya</t>
  </si>
  <si>
    <t>Sudah mulai lanjut konsultasi , PIC berganti ( DI rumahkan )</t>
  </si>
  <si>
    <t>Juni 2020</t>
  </si>
  <si>
    <t>TEBEINDO SUNSHINE</t>
  </si>
  <si>
    <t>INTI POLY METAL</t>
  </si>
  <si>
    <t>ADVIC Automotive</t>
  </si>
  <si>
    <t>ASINUSA PUTRA SEKAWAN</t>
  </si>
  <si>
    <t>NIFCO Automotive</t>
  </si>
  <si>
    <t>PROMANUFACTURE SEMARANG</t>
  </si>
  <si>
    <t>SHUANGYING</t>
  </si>
  <si>
    <t>TIGA SAKTI ADHIMULIA</t>
  </si>
  <si>
    <t>SOFTEX KARAWANG</t>
  </si>
  <si>
    <t>Audit ISO 9001:2015</t>
  </si>
  <si>
    <t>SUNSTAR</t>
  </si>
  <si>
    <t>Review Dokumen IATF</t>
  </si>
  <si>
    <t>YACHIYO</t>
  </si>
  <si>
    <t>SENOPATI</t>
  </si>
  <si>
    <t>DEBINDO</t>
  </si>
  <si>
    <t>Tandem dokumen ISO 9001:2015</t>
  </si>
  <si>
    <t>NICHIRIN</t>
  </si>
  <si>
    <t>Training FMEA</t>
  </si>
  <si>
    <t>DJABESMEN</t>
  </si>
  <si>
    <t>Training Internal audit integrasi 9001 &amp; 14001</t>
  </si>
  <si>
    <t>BEHN MEYER CHEMICAL</t>
  </si>
  <si>
    <t>ADVIK</t>
  </si>
  <si>
    <t>Gap Analisis IATF</t>
  </si>
  <si>
    <t>KIRANA JAYA MULTI</t>
  </si>
  <si>
    <t>Audit ISO 14001:2015</t>
  </si>
  <si>
    <t>WFH</t>
  </si>
  <si>
    <t xml:space="preserve">Rekaman Video </t>
  </si>
  <si>
    <t>ACADEMIA</t>
  </si>
  <si>
    <t>SSC</t>
  </si>
  <si>
    <t>Manajemen review  / Meeting Kantor</t>
  </si>
  <si>
    <t>EXCABB</t>
  </si>
  <si>
    <t>INDOMATSUMOTO</t>
  </si>
  <si>
    <t>Pembuatan IADL</t>
  </si>
  <si>
    <t>CEMENTAID</t>
  </si>
  <si>
    <t>TOYODA GOSEI</t>
  </si>
  <si>
    <t>Intergrasi 9001,14001 &amp; 45001</t>
  </si>
  <si>
    <t>Training MSA &amp; APQP</t>
  </si>
  <si>
    <t>Audit ISO 9001:2015 &amp; 45001</t>
  </si>
  <si>
    <t>Training ISO 9001 &amp; IA 9001</t>
  </si>
  <si>
    <t>Training SMAP 37001</t>
  </si>
  <si>
    <t>Sudah Lulus IATF 16949:2016</t>
  </si>
  <si>
    <t>Tgl 20 Mei 2022 , audit stage 2 IATF</t>
  </si>
  <si>
    <t>MAJU JAYA PERKASA</t>
  </si>
  <si>
    <t>IATF 16949:2017</t>
  </si>
  <si>
    <t>MESIN ISUZU</t>
  </si>
  <si>
    <t>SAYAP MAS UTAMA</t>
  </si>
  <si>
    <t>Masuk audit Konsultan</t>
  </si>
  <si>
    <t>Sudah Lulus IATF 16949:2016, Sisa 3 Mandays di pakai untuk menjawab audit 14001&amp;45001</t>
  </si>
  <si>
    <t>Aug</t>
  </si>
  <si>
    <t>Oct</t>
  </si>
  <si>
    <t>Feb</t>
  </si>
  <si>
    <t>Des 19</t>
  </si>
  <si>
    <t>Jan 20</t>
  </si>
  <si>
    <t>Dec 20</t>
  </si>
  <si>
    <t>Jan 21</t>
  </si>
  <si>
    <t>Dec 21</t>
  </si>
  <si>
    <t>Jan 22</t>
  </si>
  <si>
    <t>Juli 2020</t>
  </si>
  <si>
    <t>Okt 2020</t>
  </si>
  <si>
    <t>Des 2020</t>
  </si>
  <si>
    <t>Peb 2022</t>
  </si>
  <si>
    <t>Mei 2022</t>
  </si>
  <si>
    <t>Agt 21</t>
  </si>
  <si>
    <t>Agt 22</t>
  </si>
  <si>
    <t>Okt 21</t>
  </si>
  <si>
    <t>Okt 22</t>
  </si>
  <si>
    <t>Des 21</t>
  </si>
  <si>
    <t>Peb 22</t>
  </si>
  <si>
    <t>Sesuai Jadwal</t>
  </si>
  <si>
    <t>Des 22</t>
  </si>
  <si>
    <t>Mar 22</t>
  </si>
  <si>
    <t>Sudah Lulus ISO 9001:2015 Bulan Maret 2022</t>
  </si>
  <si>
    <t>Okt 19</t>
  </si>
  <si>
    <t>Nov 19</t>
  </si>
  <si>
    <t>Peb 20</t>
  </si>
  <si>
    <t>Peb 21</t>
  </si>
  <si>
    <t>Peb 23</t>
  </si>
  <si>
    <t>Mar 20</t>
  </si>
  <si>
    <t>Apr 20</t>
  </si>
  <si>
    <t>Mei 20</t>
  </si>
  <si>
    <t>Jun 20</t>
  </si>
  <si>
    <t>Jul 20</t>
  </si>
  <si>
    <t>Agt 20</t>
  </si>
  <si>
    <t>Sep 20</t>
  </si>
  <si>
    <t>Okt 20</t>
  </si>
  <si>
    <t>Nov 20</t>
  </si>
  <si>
    <t>Des 20</t>
  </si>
  <si>
    <t>Jan 23</t>
  </si>
  <si>
    <t>Mar 21</t>
  </si>
  <si>
    <t>Apr 21</t>
  </si>
  <si>
    <t>Mei 21</t>
  </si>
  <si>
    <t>Jun 21</t>
  </si>
  <si>
    <t>Jul 21</t>
  </si>
  <si>
    <t>Sep 21</t>
  </si>
  <si>
    <t>Nov 21</t>
  </si>
  <si>
    <t>Apr 22</t>
  </si>
  <si>
    <t>"Des 19</t>
  </si>
  <si>
    <t>Tidak ada kunjungan</t>
  </si>
  <si>
    <t>Mulai Konsultasi lagi</t>
  </si>
  <si>
    <t xml:space="preserve">COVID </t>
  </si>
  <si>
    <t>Persiapan Stage 1</t>
  </si>
  <si>
    <t>Audit Stage 1</t>
  </si>
  <si>
    <t>Jawab Audit stage 2</t>
  </si>
  <si>
    <t>Mei 22</t>
  </si>
  <si>
    <t>Jun 22</t>
  </si>
  <si>
    <t>Mar 23</t>
  </si>
  <si>
    <t>Nov 22</t>
  </si>
  <si>
    <t>Baru berjalan 7 Mandays</t>
  </si>
  <si>
    <t>Jul 22</t>
  </si>
  <si>
    <t>Sep 22</t>
  </si>
  <si>
    <t>Juli 22</t>
  </si>
  <si>
    <t>Kick Off 18 Mei 2022 ( Plan closing Juli 2022 )</t>
  </si>
  <si>
    <t>HAND OVER --&gt; Dominan Pak Lis nantinya</t>
  </si>
  <si>
    <t>CLOSE PROJECT</t>
  </si>
  <si>
    <t>IPPI</t>
  </si>
  <si>
    <t>Training Awarness IATF</t>
  </si>
  <si>
    <t>KIMIA FARMA</t>
  </si>
  <si>
    <t>Training 37001 &amp; IA 37001</t>
  </si>
  <si>
    <t>SUDAH BERJALAN 8 Mandays</t>
  </si>
  <si>
    <t>HAND OVER , BARU 2 X VISIT SAMPAI BULAN MEI 2022</t>
  </si>
  <si>
    <t>Juni 22</t>
  </si>
  <si>
    <t>:  30 Mei 2022</t>
  </si>
  <si>
    <t>Progress Project IATF 16949:2016
PT. MII ISUZU
(data: 30 MEI 2022)</t>
  </si>
  <si>
    <t>Progress Project IATF 16949:2016
PT. NIFCO
(data: 30 MEI 2022)</t>
  </si>
  <si>
    <t>Progress Project ISO 9001:2015
PT. ASINUSA
(data: 30 MEI 2022)</t>
  </si>
  <si>
    <t>Progress Project IATF 16949:2016
PT. ADVICS
(data: 30 MEI 2022)</t>
  </si>
  <si>
    <t>Progress Project IATF 16949:2016
PT. IPM
(data: 30 MEI 2022)</t>
  </si>
  <si>
    <t>Progress Project IATF 16949:2016
PT. TEBEINDO
(data: 30 MEI 2022)</t>
  </si>
  <si>
    <t>Progress Project IATF 16949:2016
PT. TSA
(data: 30 MEI 2022)</t>
  </si>
  <si>
    <t>Progress Project ISO 9001 + 14001
PT. TGI
(data: 30 MEI 2022)</t>
  </si>
  <si>
    <t>Progress Project ISO 9001
PT. CEMENTAID
(data: 30 MEI 2022)</t>
  </si>
  <si>
    <t>Progress Project ISO 9001
PT. SMU
(data: 30 MEI 2022)</t>
  </si>
  <si>
    <t>Progress Project ISO 9001
PT. MAJUPERKASA
(data: 30 MEI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</si>
</sst>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Adobe Gothic Std B"/>
    </font>
    <font>
      <b/>
      <sz val="2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Adobe Gothic Std B"/>
      <family val="2"/>
      <charset val="128"/>
    </font>
    <font>
      <sz val="14"/>
      <name val="Garamond"/>
      <family val="1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theme="1"/>
      <name val="Garamond"/>
      <family val="1"/>
    </font>
    <font>
      <b/>
      <sz val="8"/>
      <color theme="1"/>
      <name val="Garamond"/>
      <family val="1"/>
    </font>
    <font>
      <sz val="16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rgb="FF0000FF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FF0000"/>
      </right>
      <top/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/>
      <top style="medium">
        <color indexed="64"/>
      </top>
      <bottom/>
      <diagonal/>
    </border>
    <border>
      <left/>
      <right style="double">
        <color rgb="FFFF0000"/>
      </right>
      <top style="medium">
        <color indexed="64"/>
      </top>
      <bottom/>
      <diagonal/>
    </border>
    <border>
      <left style="double">
        <color rgb="FFFF0000"/>
      </left>
      <right/>
      <top/>
      <bottom style="medium">
        <color indexed="64"/>
      </bottom>
      <diagonal/>
    </border>
    <border>
      <left/>
      <right style="double">
        <color rgb="FFFF0000"/>
      </right>
      <top/>
      <bottom style="medium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 style="thin">
        <color indexed="64"/>
      </top>
      <bottom/>
      <diagonal/>
    </border>
    <border>
      <left style="hair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theme="1"/>
      </right>
      <top style="medium">
        <color indexed="64"/>
      </top>
      <bottom style="thin">
        <color indexed="64"/>
      </bottom>
      <diagonal/>
    </border>
    <border>
      <left/>
      <right style="hair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thin">
        <color auto="1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6" fillId="0" borderId="0"/>
  </cellStyleXfs>
  <cellXfs count="345">
    <xf numFmtId="0" fontId="0" fillId="0" borderId="0" xfId="0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/>
    <xf numFmtId="0" fontId="14" fillId="0" borderId="0" xfId="0" applyFont="1"/>
    <xf numFmtId="0" fontId="14" fillId="0" borderId="21" xfId="0" applyFont="1" applyBorder="1"/>
    <xf numFmtId="0" fontId="0" fillId="0" borderId="0" xfId="0" applyAlignment="1">
      <alignment vertical="center"/>
    </xf>
    <xf numFmtId="0" fontId="25" fillId="0" borderId="1" xfId="0" applyFont="1" applyBorder="1" applyAlignment="1">
      <alignment horizontal="center" vertical="center"/>
    </xf>
    <xf numFmtId="17" fontId="4" fillId="0" borderId="1" xfId="0" quotePrefix="1" applyNumberFormat="1" applyFont="1" applyBorder="1" applyAlignment="1">
      <alignment horizontal="center" vertical="center" wrapText="1"/>
    </xf>
    <xf numFmtId="0" fontId="16" fillId="0" borderId="0" xfId="4" applyFont="1"/>
    <xf numFmtId="0" fontId="16" fillId="0" borderId="0" xfId="4" applyFont="1" applyAlignment="1">
      <alignment vertical="center"/>
    </xf>
    <xf numFmtId="17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Border="1"/>
    <xf numFmtId="17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5" fillId="0" borderId="0" xfId="0" applyFont="1"/>
    <xf numFmtId="0" fontId="1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21" xfId="0" applyFont="1" applyFill="1" applyBorder="1" applyAlignment="1">
      <alignment vertical="center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26" xfId="0" applyBorder="1"/>
    <xf numFmtId="0" fontId="15" fillId="0" borderId="0" xfId="0" applyFont="1" applyAlignment="1">
      <alignment horizontal="center"/>
    </xf>
    <xf numFmtId="17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0" fillId="0" borderId="7" xfId="0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32" xfId="0" applyBorder="1" applyAlignment="1">
      <alignment vertical="top"/>
    </xf>
    <xf numFmtId="0" fontId="0" fillId="0" borderId="30" xfId="0" applyBorder="1" applyAlignment="1">
      <alignment vertical="top"/>
    </xf>
    <xf numFmtId="0" fontId="23" fillId="0" borderId="27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30" fillId="0" borderId="0" xfId="0" applyFont="1" applyBorder="1"/>
    <xf numFmtId="0" fontId="21" fillId="0" borderId="0" xfId="0" applyFont="1" applyBorder="1" applyAlignment="1"/>
    <xf numFmtId="0" fontId="2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40" xfId="0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 wrapText="1"/>
    </xf>
    <xf numFmtId="0" fontId="23" fillId="0" borderId="43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9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9" fontId="15" fillId="0" borderId="19" xfId="1" applyNumberFormat="1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/>
    </xf>
    <xf numFmtId="9" fontId="23" fillId="0" borderId="19" xfId="0" applyNumberFormat="1" applyFont="1" applyFill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27" fillId="0" borderId="46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22" fillId="0" borderId="44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22" fillId="0" borderId="47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 wrapText="1"/>
    </xf>
    <xf numFmtId="0" fontId="5" fillId="0" borderId="6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4" xfId="0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67" xfId="0" applyFont="1" applyFill="1" applyBorder="1" applyAlignment="1">
      <alignment horizontal="center" vertical="center"/>
    </xf>
    <xf numFmtId="0" fontId="32" fillId="0" borderId="12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15" fillId="0" borderId="57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18" fillId="0" borderId="70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15" fillId="0" borderId="71" xfId="0" applyFont="1" applyBorder="1" applyAlignment="1">
      <alignment horizontal="center" vertical="center"/>
    </xf>
    <xf numFmtId="0" fontId="15" fillId="0" borderId="71" xfId="0" applyFont="1" applyFill="1" applyBorder="1" applyAlignment="1">
      <alignment horizontal="center" vertical="center"/>
    </xf>
    <xf numFmtId="0" fontId="17" fillId="0" borderId="73" xfId="0" applyFont="1" applyBorder="1" applyAlignment="1">
      <alignment horizontal="center" vertical="center"/>
    </xf>
    <xf numFmtId="0" fontId="17" fillId="0" borderId="72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76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8" fillId="0" borderId="31" xfId="0" applyFont="1" applyFill="1" applyBorder="1" applyAlignment="1">
      <alignment horizontal="center" vertical="center"/>
    </xf>
    <xf numFmtId="9" fontId="15" fillId="0" borderId="31" xfId="1" applyNumberFormat="1" applyFont="1" applyFill="1" applyBorder="1" applyAlignment="1">
      <alignment horizontal="center" vertical="center"/>
    </xf>
    <xf numFmtId="9" fontId="23" fillId="0" borderId="24" xfId="0" applyNumberFormat="1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center" vertical="center"/>
    </xf>
    <xf numFmtId="0" fontId="27" fillId="0" borderId="44" xfId="0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31" fillId="0" borderId="0" xfId="0" quotePrefix="1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left" vertical="top" wrapText="1"/>
    </xf>
    <xf numFmtId="0" fontId="28" fillId="0" borderId="80" xfId="0" applyFont="1" applyFill="1" applyBorder="1" applyAlignment="1">
      <alignment horizontal="left" vertical="top"/>
    </xf>
    <xf numFmtId="0" fontId="23" fillId="0" borderId="79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 vertical="center" wrapText="1"/>
    </xf>
    <xf numFmtId="0" fontId="0" fillId="3" borderId="0" xfId="0" applyFill="1"/>
    <xf numFmtId="0" fontId="28" fillId="0" borderId="18" xfId="0" applyFont="1" applyFill="1" applyBorder="1" applyAlignment="1">
      <alignment horizontal="center" vertical="center"/>
    </xf>
    <xf numFmtId="9" fontId="15" fillId="0" borderId="18" xfId="1" applyNumberFormat="1" applyFont="1" applyFill="1" applyBorder="1" applyAlignment="1">
      <alignment horizontal="center" vertical="center"/>
    </xf>
    <xf numFmtId="9" fontId="23" fillId="0" borderId="8" xfId="0" applyNumberFormat="1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17" fontId="22" fillId="0" borderId="3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22" fillId="0" borderId="3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8" fillId="0" borderId="5" xfId="0" applyNumberFormat="1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left" vertical="center"/>
    </xf>
    <xf numFmtId="164" fontId="8" fillId="0" borderId="5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9" fontId="3" fillId="0" borderId="24" xfId="1" applyFont="1" applyBorder="1" applyAlignment="1">
      <alignment horizontal="center" vertical="center"/>
    </xf>
    <xf numFmtId="17" fontId="22" fillId="0" borderId="38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9" fontId="3" fillId="0" borderId="30" xfId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9" fontId="3" fillId="0" borderId="34" xfId="1" applyFont="1" applyBorder="1" applyAlignment="1">
      <alignment horizontal="center" vertical="center"/>
    </xf>
    <xf numFmtId="17" fontId="22" fillId="0" borderId="17" xfId="0" applyNumberFormat="1" applyFont="1" applyBorder="1" applyAlignment="1">
      <alignment horizontal="center" vertical="center"/>
    </xf>
    <xf numFmtId="17" fontId="22" fillId="0" borderId="59" xfId="0" applyNumberFormat="1" applyFont="1" applyBorder="1" applyAlignment="1">
      <alignment horizontal="center" vertical="center"/>
    </xf>
    <xf numFmtId="9" fontId="15" fillId="0" borderId="31" xfId="0" applyNumberFormat="1" applyFont="1" applyBorder="1" applyAlignment="1">
      <alignment horizontal="left" vertical="center"/>
    </xf>
    <xf numFmtId="9" fontId="15" fillId="0" borderId="24" xfId="0" applyNumberFormat="1" applyFont="1" applyBorder="1" applyAlignment="1">
      <alignment horizontal="left" vertical="center"/>
    </xf>
    <xf numFmtId="9" fontId="15" fillId="0" borderId="29" xfId="0" applyNumberFormat="1" applyFont="1" applyBorder="1" applyAlignment="1">
      <alignment horizontal="left" vertical="center"/>
    </xf>
    <xf numFmtId="9" fontId="15" fillId="0" borderId="19" xfId="0" applyNumberFormat="1" applyFont="1" applyBorder="1" applyAlignment="1">
      <alignment horizontal="left" vertical="center"/>
    </xf>
    <xf numFmtId="9" fontId="15" fillId="0" borderId="1" xfId="0" applyNumberFormat="1" applyFont="1" applyBorder="1" applyAlignment="1">
      <alignment horizontal="left" vertical="center"/>
    </xf>
    <xf numFmtId="9" fontId="15" fillId="0" borderId="2" xfId="0" applyNumberFormat="1" applyFont="1" applyBorder="1" applyAlignment="1">
      <alignment horizontal="left" vertical="center"/>
    </xf>
    <xf numFmtId="9" fontId="15" fillId="0" borderId="19" xfId="0" applyNumberFormat="1" applyFont="1" applyFill="1" applyBorder="1" applyAlignment="1">
      <alignment horizontal="left" vertical="center" wrapText="1"/>
    </xf>
    <xf numFmtId="9" fontId="15" fillId="0" borderId="1" xfId="0" applyNumberFormat="1" applyFont="1" applyFill="1" applyBorder="1" applyAlignment="1">
      <alignment horizontal="left" vertical="center" wrapText="1"/>
    </xf>
    <xf numFmtId="9" fontId="15" fillId="0" borderId="2" xfId="0" applyNumberFormat="1" applyFont="1" applyFill="1" applyBorder="1" applyAlignment="1">
      <alignment horizontal="left" vertical="center" wrapText="1"/>
    </xf>
    <xf numFmtId="9" fontId="3" fillId="0" borderId="31" xfId="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9" fontId="3" fillId="0" borderId="19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64" fontId="15" fillId="0" borderId="11" xfId="0" applyNumberFormat="1" applyFont="1" applyBorder="1" applyAlignment="1">
      <alignment horizontal="left" vertical="center"/>
    </xf>
    <xf numFmtId="164" fontId="15" fillId="0" borderId="16" xfId="0" applyNumberFormat="1" applyFont="1" applyBorder="1" applyAlignment="1">
      <alignment horizontal="left" vertical="center"/>
    </xf>
    <xf numFmtId="164" fontId="15" fillId="0" borderId="57" xfId="0" applyNumberFormat="1" applyFont="1" applyBorder="1" applyAlignment="1">
      <alignment horizontal="left" vertical="center"/>
    </xf>
    <xf numFmtId="9" fontId="17" fillId="0" borderId="20" xfId="0" applyNumberFormat="1" applyFont="1" applyBorder="1" applyAlignment="1">
      <alignment horizontal="center" vertical="center"/>
    </xf>
    <xf numFmtId="9" fontId="17" fillId="0" borderId="21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 wrapText="1"/>
    </xf>
    <xf numFmtId="164" fontId="6" fillId="0" borderId="19" xfId="0" applyNumberFormat="1" applyFont="1" applyBorder="1" applyAlignment="1">
      <alignment horizontal="center" vertical="center" wrapText="1"/>
    </xf>
    <xf numFmtId="164" fontId="6" fillId="0" borderId="31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35" xfId="0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164" fontId="19" fillId="0" borderId="30" xfId="0" applyNumberFormat="1" applyFont="1" applyBorder="1" applyAlignment="1">
      <alignment horizontal="right" vertical="center"/>
    </xf>
    <xf numFmtId="164" fontId="17" fillId="0" borderId="24" xfId="0" applyNumberFormat="1" applyFont="1" applyBorder="1" applyAlignment="1">
      <alignment horizontal="right" vertical="center"/>
    </xf>
    <xf numFmtId="164" fontId="17" fillId="0" borderId="34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46" xfId="0" applyFont="1" applyBorder="1" applyAlignment="1">
      <alignment horizontal="left" vertical="center" wrapText="1"/>
    </xf>
    <xf numFmtId="9" fontId="8" fillId="0" borderId="54" xfId="0" applyNumberFormat="1" applyFont="1" applyBorder="1" applyAlignment="1">
      <alignment horizontal="center" vertical="center"/>
    </xf>
    <xf numFmtId="9" fontId="8" fillId="0" borderId="5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" fontId="22" fillId="0" borderId="12" xfId="0" applyNumberFormat="1" applyFont="1" applyBorder="1" applyAlignment="1">
      <alignment horizontal="center" vertical="center"/>
    </xf>
    <xf numFmtId="17" fontId="22" fillId="0" borderId="32" xfId="0" applyNumberFormat="1" applyFont="1" applyBorder="1" applyAlignment="1">
      <alignment horizontal="center" vertical="center"/>
    </xf>
    <xf numFmtId="17" fontId="22" fillId="0" borderId="4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left" vertical="center"/>
    </xf>
    <xf numFmtId="0" fontId="23" fillId="0" borderId="12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23" fillId="0" borderId="29" xfId="0" applyFont="1" applyFill="1" applyBorder="1" applyAlignment="1">
      <alignment horizontal="left" vertical="center"/>
    </xf>
    <xf numFmtId="0" fontId="23" fillId="0" borderId="44" xfId="0" applyFont="1" applyFill="1" applyBorder="1" applyAlignment="1">
      <alignment horizontal="left" vertical="center"/>
    </xf>
    <xf numFmtId="0" fontId="23" fillId="0" borderId="29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9" fontId="17" fillId="0" borderId="52" xfId="0" applyNumberFormat="1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left" vertical="center"/>
    </xf>
    <xf numFmtId="9" fontId="15" fillId="0" borderId="4" xfId="0" applyNumberFormat="1" applyFont="1" applyBorder="1" applyAlignment="1">
      <alignment horizontal="left" vertical="center"/>
    </xf>
    <xf numFmtId="9" fontId="15" fillId="0" borderId="5" xfId="0" applyNumberFormat="1" applyFont="1" applyBorder="1" applyAlignment="1">
      <alignment horizontal="left" vertical="center"/>
    </xf>
    <xf numFmtId="9" fontId="8" fillId="0" borderId="36" xfId="0" applyNumberFormat="1" applyFont="1" applyBorder="1" applyAlignment="1">
      <alignment horizontal="center" vertical="center"/>
    </xf>
    <xf numFmtId="9" fontId="8" fillId="0" borderId="37" xfId="0" applyNumberFormat="1" applyFont="1" applyBorder="1" applyAlignment="1">
      <alignment horizontal="center" vertical="center"/>
    </xf>
    <xf numFmtId="9" fontId="8" fillId="0" borderId="39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5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9" fontId="25" fillId="0" borderId="1" xfId="1" applyFont="1" applyBorder="1" applyAlignment="1">
      <alignment horizontal="center"/>
    </xf>
    <xf numFmtId="17" fontId="25" fillId="2" borderId="1" xfId="0" quotePrefix="1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1" xfId="0" quotePrefix="1" applyFont="1" applyFill="1" applyBorder="1" applyAlignment="1">
      <alignment horizontal="center"/>
    </xf>
    <xf numFmtId="0" fontId="4" fillId="0" borderId="1" xfId="0" quotePrefix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16" fontId="25" fillId="2" borderId="1" xfId="0" quotePrefix="1" applyNumberFormat="1" applyFont="1" applyFill="1" applyBorder="1" applyAlignment="1">
      <alignment horizontal="center"/>
    </xf>
    <xf numFmtId="17" fontId="25" fillId="2" borderId="2" xfId="0" quotePrefix="1" applyNumberFormat="1" applyFont="1" applyFill="1" applyBorder="1" applyAlignment="1">
      <alignment horizontal="center"/>
    </xf>
    <xf numFmtId="17" fontId="25" fillId="2" borderId="7" xfId="0" quotePrefix="1" applyNumberFormat="1" applyFont="1" applyFill="1" applyBorder="1" applyAlignment="1">
      <alignment horizontal="center"/>
    </xf>
    <xf numFmtId="17" fontId="25" fillId="2" borderId="3" xfId="0" quotePrefix="1" applyNumberFormat="1" applyFont="1" applyFill="1" applyBorder="1" applyAlignment="1">
      <alignment horizontal="center"/>
    </xf>
    <xf numFmtId="0" fontId="25" fillId="2" borderId="2" xfId="0" quotePrefix="1" applyFont="1" applyFill="1" applyBorder="1" applyAlignment="1">
      <alignment horizontal="center"/>
    </xf>
    <xf numFmtId="0" fontId="25" fillId="2" borderId="7" xfId="0" quotePrefix="1" applyFont="1" applyFill="1" applyBorder="1" applyAlignment="1">
      <alignment horizontal="center"/>
    </xf>
    <xf numFmtId="0" fontId="25" fillId="2" borderId="3" xfId="0" quotePrefix="1" applyFont="1" applyFill="1" applyBorder="1" applyAlignment="1">
      <alignment horizontal="center"/>
    </xf>
    <xf numFmtId="16" fontId="25" fillId="2" borderId="2" xfId="0" quotePrefix="1" applyNumberFormat="1" applyFont="1" applyFill="1" applyBorder="1" applyAlignment="1">
      <alignment horizontal="center"/>
    </xf>
    <xf numFmtId="0" fontId="25" fillId="0" borderId="1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1" fontId="25" fillId="0" borderId="7" xfId="1" applyNumberFormat="1" applyFont="1" applyBorder="1" applyAlignment="1">
      <alignment horizontal="center"/>
    </xf>
    <xf numFmtId="1" fontId="25" fillId="0" borderId="3" xfId="1" applyNumberFormat="1" applyFont="1" applyBorder="1" applyAlignment="1">
      <alignment horizontal="center"/>
    </xf>
    <xf numFmtId="0" fontId="25" fillId="0" borderId="1" xfId="1" quotePrefix="1" applyNumberFormat="1" applyFont="1" applyBorder="1" applyAlignment="1">
      <alignment horizontal="center"/>
    </xf>
    <xf numFmtId="17" fontId="31" fillId="0" borderId="0" xfId="0" quotePrefix="1" applyNumberFormat="1" applyFont="1" applyFill="1" applyBorder="1" applyAlignment="1">
      <alignment horizontal="center" vertical="center" wrapText="1"/>
    </xf>
    <xf numFmtId="0" fontId="31" fillId="0" borderId="0" xfId="0" quotePrefix="1" applyFont="1" applyFill="1" applyBorder="1" applyAlignment="1">
      <alignment horizontal="center" vertical="center" wrapText="1"/>
    </xf>
    <xf numFmtId="1" fontId="25" fillId="0" borderId="1" xfId="1" applyNumberFormat="1" applyFont="1" applyBorder="1" applyAlignment="1">
      <alignment horizontal="center"/>
    </xf>
    <xf numFmtId="1" fontId="25" fillId="0" borderId="1" xfId="1" quotePrefix="1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9" fontId="25" fillId="0" borderId="2" xfId="1" applyFont="1" applyBorder="1" applyAlignment="1">
      <alignment horizontal="center"/>
    </xf>
    <xf numFmtId="9" fontId="25" fillId="0" borderId="7" xfId="1" applyFont="1" applyBorder="1" applyAlignment="1">
      <alignment horizontal="center"/>
    </xf>
    <xf numFmtId="9" fontId="25" fillId="0" borderId="3" xfId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9" fontId="23" fillId="4" borderId="1" xfId="0" applyNumberFormat="1" applyFont="1" applyFill="1" applyBorder="1" applyAlignment="1">
      <alignment horizontal="center" vertical="center"/>
    </xf>
    <xf numFmtId="17" fontId="25" fillId="0" borderId="0" xfId="0" quotePrefix="1" applyNumberFormat="1" applyFont="1" applyFill="1" applyBorder="1" applyAlignment="1">
      <alignment horizontal="center"/>
    </xf>
    <xf numFmtId="9" fontId="25" fillId="0" borderId="0" xfId="1" applyFont="1" applyFill="1" applyBorder="1" applyAlignment="1">
      <alignment horizontal="center"/>
    </xf>
    <xf numFmtId="0" fontId="25" fillId="0" borderId="2" xfId="0" applyFont="1" applyBorder="1" applyAlignment="1">
      <alignment horizontal="center" vertical="center"/>
    </xf>
    <xf numFmtId="17" fontId="25" fillId="2" borderId="81" xfId="0" quotePrefix="1" applyNumberFormat="1" applyFont="1" applyFill="1" applyBorder="1" applyAlignment="1">
      <alignment horizontal="center"/>
    </xf>
    <xf numFmtId="17" fontId="25" fillId="2" borderId="16" xfId="0" quotePrefix="1" applyNumberFormat="1" applyFont="1" applyFill="1" applyBorder="1" applyAlignment="1">
      <alignment horizontal="center"/>
    </xf>
    <xf numFmtId="17" fontId="25" fillId="2" borderId="12" xfId="0" quotePrefix="1" applyNumberFormat="1" applyFont="1" applyFill="1" applyBorder="1" applyAlignment="1">
      <alignment horizontal="center"/>
    </xf>
    <xf numFmtId="17" fontId="25" fillId="2" borderId="11" xfId="0" quotePrefix="1" applyNumberFormat="1" applyFont="1" applyFill="1" applyBorder="1" applyAlignment="1">
      <alignment horizontal="center"/>
    </xf>
    <xf numFmtId="17" fontId="25" fillId="2" borderId="82" xfId="0" quotePrefix="1" applyNumberFormat="1" applyFont="1" applyFill="1" applyBorder="1" applyAlignment="1">
      <alignment horizontal="center"/>
    </xf>
    <xf numFmtId="9" fontId="25" fillId="0" borderId="19" xfId="1" applyFont="1" applyBorder="1" applyAlignment="1">
      <alignment horizontal="center"/>
    </xf>
    <xf numFmtId="9" fontId="25" fillId="0" borderId="30" xfId="1" applyFont="1" applyBorder="1" applyAlignment="1">
      <alignment horizontal="center"/>
    </xf>
    <xf numFmtId="9" fontId="25" fillId="0" borderId="31" xfId="1" applyFont="1" applyBorder="1" applyAlignment="1">
      <alignment horizontal="center"/>
    </xf>
    <xf numFmtId="9" fontId="25" fillId="0" borderId="24" xfId="1" applyFont="1" applyBorder="1" applyAlignment="1">
      <alignment horizontal="center"/>
    </xf>
    <xf numFmtId="9" fontId="25" fillId="0" borderId="34" xfId="1" applyFont="1" applyBorder="1" applyAlignment="1">
      <alignment horizontal="center"/>
    </xf>
    <xf numFmtId="0" fontId="24" fillId="0" borderId="0" xfId="0" applyFont="1" applyAlignment="1">
      <alignment vertical="center" wrapText="1"/>
    </xf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Percent" xfId="1" builtinId="5"/>
    <cellStyle name="Percent 2" xfId="3" xr:uid="{00000000-0005-0000-0000-000004000000}"/>
  </cellStyles>
  <dxfs count="0"/>
  <tableStyles count="0" defaultTableStyle="TableStyleMedium2" defaultPivotStyle="PivotStyleLight16"/>
  <colors>
    <mruColors>
      <color rgb="FFBBD9F1"/>
      <color rgb="FF33CC33"/>
      <color rgb="FF00FF00"/>
      <color rgb="FF9966FF"/>
      <color rgb="FF6EDF41"/>
      <color rgb="FFFF3399"/>
      <color rgb="FFCC00FF"/>
      <color rgb="FF00FF99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baseline="0">
                <a:solidFill>
                  <a:sysClr val="windowText" lastClr="000000"/>
                </a:solidFill>
                <a:effectLst/>
              </a:rPr>
              <a:t>Grafik Loading &amp; Actual 2022 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94254369911828E-2"/>
          <c:y val="0.13004629629629633"/>
          <c:w val="0.90482995188063331"/>
          <c:h val="0.656650991542723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'FORMAT Mei 22'!$E$56</c:f>
              <c:strCache>
                <c:ptCount val="1"/>
                <c:pt idx="0">
                  <c:v>% Plan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Mei 22'!$J$53:$Y$53</c:f>
              <c:numCache>
                <c:formatCode>mmm\-yy</c:formatCode>
                <c:ptCount val="16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</c:numCache>
            </c:numRef>
          </c:cat>
          <c:val>
            <c:numRef>
              <c:f>'FORMAT Mei 22'!$J$56:$Y$56</c:f>
              <c:numCache>
                <c:formatCode>0%</c:formatCode>
                <c:ptCount val="16"/>
                <c:pt idx="0">
                  <c:v>1</c:v>
                </c:pt>
                <c:pt idx="2">
                  <c:v>0.88888888888888884</c:v>
                </c:pt>
                <c:pt idx="4">
                  <c:v>1.6818181818181819</c:v>
                </c:pt>
                <c:pt idx="6">
                  <c:v>1.263157894736842</c:v>
                </c:pt>
                <c:pt idx="8">
                  <c:v>1.0666666666666667</c:v>
                </c:pt>
                <c:pt idx="10">
                  <c:v>1.0952380952380953</c:v>
                </c:pt>
                <c:pt idx="12">
                  <c:v>0.95238095238095233</c:v>
                </c:pt>
                <c:pt idx="14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772-A781-A6AD0DFE039F}"/>
            </c:ext>
          </c:extLst>
        </c:ser>
        <c:ser>
          <c:idx val="2"/>
          <c:order val="1"/>
          <c:tx>
            <c:strRef>
              <c:f>'FORMAT Mei 22'!$E$58</c:f>
              <c:strCache>
                <c:ptCount val="1"/>
                <c:pt idx="0">
                  <c:v>% Actual  vs  Plan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Mei 22'!$J$53:$Y$53</c:f>
              <c:numCache>
                <c:formatCode>mmm\-yy</c:formatCode>
                <c:ptCount val="16"/>
                <c:pt idx="0">
                  <c:v>44562</c:v>
                </c:pt>
                <c:pt idx="2">
                  <c:v>44593</c:v>
                </c:pt>
                <c:pt idx="4">
                  <c:v>44621</c:v>
                </c:pt>
                <c:pt idx="6">
                  <c:v>44652</c:v>
                </c:pt>
                <c:pt idx="8">
                  <c:v>44682</c:v>
                </c:pt>
                <c:pt idx="10">
                  <c:v>44713</c:v>
                </c:pt>
                <c:pt idx="12">
                  <c:v>44743</c:v>
                </c:pt>
                <c:pt idx="14">
                  <c:v>44774</c:v>
                </c:pt>
              </c:numCache>
            </c:numRef>
          </c:cat>
          <c:val>
            <c:numRef>
              <c:f>'FORMAT Mei 22'!$J$58:$Y$58</c:f>
              <c:numCache>
                <c:formatCode>0%</c:formatCode>
                <c:ptCount val="16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D-4772-A781-A6AD0DFE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49088"/>
        <c:axId val="112180184"/>
      </c:barChart>
      <c:dateAx>
        <c:axId val="159749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0184"/>
        <c:crossesAt val="0"/>
        <c:auto val="1"/>
        <c:lblOffset val="100"/>
        <c:baseTimeUnit val="months"/>
      </c:dateAx>
      <c:valAx>
        <c:axId val="1121801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9088"/>
        <c:crosses val="autoZero"/>
        <c:crossBetween val="between"/>
      </c:valAx>
      <c:spPr>
        <a:gradFill flip="none" rotWithShape="1">
          <a:gsLst>
            <a:gs pos="39000">
              <a:srgbClr val="FFCCFF"/>
            </a:gs>
            <a:gs pos="23014">
              <a:srgbClr val="E2EEF8"/>
            </a:gs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01776013325942"/>
          <c:y val="0.91653770190090122"/>
          <c:w val="0.5318760011372955"/>
          <c:h val="6.274091665191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DFEC6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TGI!$B$17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TGI!$C$16:$BB$16</c:f>
              <c:strCache>
                <c:ptCount val="49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  <c:pt idx="24">
                  <c:v>Sep 22</c:v>
                </c:pt>
                <c:pt idx="28">
                  <c:v>Okt 22</c:v>
                </c:pt>
                <c:pt idx="32">
                  <c:v>Nov 22</c:v>
                </c:pt>
                <c:pt idx="36">
                  <c:v>Des 22</c:v>
                </c:pt>
                <c:pt idx="40">
                  <c:v>Jan 23</c:v>
                </c:pt>
                <c:pt idx="44">
                  <c:v>Peb 23</c:v>
                </c:pt>
                <c:pt idx="48">
                  <c:v>Mar 23</c:v>
                </c:pt>
              </c:strCache>
            </c:strRef>
          </c:cat>
          <c:val>
            <c:numRef>
              <c:f>TGI!$C$17:$BB$17</c:f>
              <c:numCache>
                <c:formatCode>0%</c:formatCode>
                <c:ptCount val="52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0.35</c:v>
                </c:pt>
                <c:pt idx="24">
                  <c:v>0.4</c:v>
                </c:pt>
                <c:pt idx="28">
                  <c:v>0.45</c:v>
                </c:pt>
                <c:pt idx="32">
                  <c:v>0.5</c:v>
                </c:pt>
                <c:pt idx="36">
                  <c:v>0.55000000000000004</c:v>
                </c:pt>
                <c:pt idx="40">
                  <c:v>0.93</c:v>
                </c:pt>
                <c:pt idx="44">
                  <c:v>0.97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8-4005-93B8-72741E667224}"/>
            </c:ext>
          </c:extLst>
        </c:ser>
        <c:ser>
          <c:idx val="1"/>
          <c:order val="1"/>
          <c:tx>
            <c:strRef>
              <c:f>TGI!$B$18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88-4005-93B8-72741E667224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88-4005-93B8-72741E667224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88-4005-93B8-72741E667224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88-4005-93B8-72741E667224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88-4005-93B8-72741E667224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88-4005-93B8-72741E66722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TGI!$C$16:$BB$16</c:f>
              <c:strCache>
                <c:ptCount val="49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  <c:pt idx="24">
                  <c:v>Sep 22</c:v>
                </c:pt>
                <c:pt idx="28">
                  <c:v>Okt 22</c:v>
                </c:pt>
                <c:pt idx="32">
                  <c:v>Nov 22</c:v>
                </c:pt>
                <c:pt idx="36">
                  <c:v>Des 22</c:v>
                </c:pt>
                <c:pt idx="40">
                  <c:v>Jan 23</c:v>
                </c:pt>
                <c:pt idx="44">
                  <c:v>Peb 23</c:v>
                </c:pt>
                <c:pt idx="48">
                  <c:v>Mar 23</c:v>
                </c:pt>
              </c:strCache>
            </c:strRef>
          </c:cat>
          <c:val>
            <c:numRef>
              <c:f>TGI!$C$18:$BB$18</c:f>
              <c:numCache>
                <c:formatCode>0%</c:formatCode>
                <c:ptCount val="52"/>
                <c:pt idx="0">
                  <c:v>0.05</c:v>
                </c:pt>
                <c:pt idx="4">
                  <c:v>0.08</c:v>
                </c:pt>
                <c:pt idx="8">
                  <c:v>0.2</c:v>
                </c:pt>
                <c:pt idx="12">
                  <c:v>7.0000000000000007E-2</c:v>
                </c:pt>
                <c:pt idx="16">
                  <c:v>7.0000000000000007E-2</c:v>
                </c:pt>
                <c:pt idx="20">
                  <c:v>7.0000000000000007E-2</c:v>
                </c:pt>
                <c:pt idx="24">
                  <c:v>7.0000000000000007E-2</c:v>
                </c:pt>
                <c:pt idx="28">
                  <c:v>7.0000000000000007E-2</c:v>
                </c:pt>
                <c:pt idx="32">
                  <c:v>7.0000000000000007E-2</c:v>
                </c:pt>
                <c:pt idx="36">
                  <c:v>7.0000000000000007E-2</c:v>
                </c:pt>
                <c:pt idx="40">
                  <c:v>7.0000000000000007E-2</c:v>
                </c:pt>
                <c:pt idx="44">
                  <c:v>7.0000000000000007E-2</c:v>
                </c:pt>
                <c:pt idx="4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88-4005-93B8-72741E66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CEMENTAID!$B$17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CEMENTAID!$C$16:$Z$16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CEMENTAID!$C$17:$Z$17</c:f>
              <c:numCache>
                <c:formatCode>0%</c:formatCode>
                <c:ptCount val="24"/>
                <c:pt idx="0">
                  <c:v>0.3</c:v>
                </c:pt>
                <c:pt idx="4">
                  <c:v>0.55000000000000004</c:v>
                </c:pt>
                <c:pt idx="8">
                  <c:v>0.8</c:v>
                </c:pt>
                <c:pt idx="12">
                  <c:v>0.95</c:v>
                </c:pt>
                <c:pt idx="16">
                  <c:v>0.97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6A8-B196-0B06449DD6C9}"/>
            </c:ext>
          </c:extLst>
        </c:ser>
        <c:ser>
          <c:idx val="1"/>
          <c:order val="1"/>
          <c:tx>
            <c:strRef>
              <c:f>CEMENTAID!$B$18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93-46A8-B196-0B06449DD6C9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93-46A8-B196-0B06449DD6C9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93-46A8-B196-0B06449DD6C9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93-46A8-B196-0B06449DD6C9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93-46A8-B196-0B06449DD6C9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93-46A8-B196-0B06449DD6C9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CEMENTAID!$C$16:$Z$16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CEMENTAID!$C$18:$Z$18</c:f>
              <c:numCache>
                <c:formatCode>0%</c:formatCode>
                <c:ptCount val="24"/>
                <c:pt idx="0">
                  <c:v>0.3</c:v>
                </c:pt>
                <c:pt idx="4">
                  <c:v>0.55000000000000004</c:v>
                </c:pt>
                <c:pt idx="8">
                  <c:v>0.6</c:v>
                </c:pt>
                <c:pt idx="12">
                  <c:v>0.55000000000000004</c:v>
                </c:pt>
                <c:pt idx="16">
                  <c:v>0.55000000000000004</c:v>
                </c:pt>
                <c:pt idx="2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93-46A8-B196-0B06449D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SMU!$B$17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SMU!$C$16:$Z$16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SMU!$C$17:$Z$17</c:f>
              <c:numCache>
                <c:formatCode>0%</c:formatCode>
                <c:ptCount val="24"/>
                <c:pt idx="0">
                  <c:v>0.4</c:v>
                </c:pt>
                <c:pt idx="4">
                  <c:v>0.5</c:v>
                </c:pt>
                <c:pt idx="8">
                  <c:v>0.8</c:v>
                </c:pt>
                <c:pt idx="12">
                  <c:v>0.95</c:v>
                </c:pt>
                <c:pt idx="16">
                  <c:v>0.97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B-4E85-9707-8877353BF861}"/>
            </c:ext>
          </c:extLst>
        </c:ser>
        <c:ser>
          <c:idx val="1"/>
          <c:order val="1"/>
          <c:tx>
            <c:strRef>
              <c:f>SMU!$B$18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9B-4E85-9707-8877353BF861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B-4E85-9707-8877353BF861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B-4E85-9707-8877353BF861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B-4E85-9707-8877353BF861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B-4E85-9707-8877353BF861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9B-4E85-9707-8877353BF861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SMU!$C$16:$Z$16</c:f>
              <c:strCache>
                <c:ptCount val="21"/>
                <c:pt idx="0">
                  <c:v>Mar 22</c:v>
                </c:pt>
                <c:pt idx="4">
                  <c:v>Apr 22</c:v>
                </c:pt>
                <c:pt idx="8">
                  <c:v>Mei 22</c:v>
                </c:pt>
                <c:pt idx="12">
                  <c:v>Jun 22</c:v>
                </c:pt>
                <c:pt idx="16">
                  <c:v>Juli 22</c:v>
                </c:pt>
                <c:pt idx="20">
                  <c:v>Agt 22</c:v>
                </c:pt>
              </c:strCache>
            </c:strRef>
          </c:cat>
          <c:val>
            <c:numRef>
              <c:f>SMU!$C$18:$Z$18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0.5</c:v>
                </c:pt>
                <c:pt idx="12">
                  <c:v>0.5</c:v>
                </c:pt>
                <c:pt idx="16">
                  <c:v>0.5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B-4E85-9707-8877353B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621396170076218E-2"/>
          <c:y val="6.1495444186831699E-2"/>
          <c:w val="0.64539496183183098"/>
          <c:h val="0.808814757850133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MAJUPERKASA!$B$17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MAJUPERKASA!$C$16:$R$16</c:f>
              <c:strCache>
                <c:ptCount val="13"/>
                <c:pt idx="0">
                  <c:v>Mei 22</c:v>
                </c:pt>
                <c:pt idx="4">
                  <c:v>Juni 22</c:v>
                </c:pt>
                <c:pt idx="8">
                  <c:v>Juli 22</c:v>
                </c:pt>
                <c:pt idx="12">
                  <c:v>Agt 22</c:v>
                </c:pt>
              </c:strCache>
            </c:strRef>
          </c:cat>
          <c:val>
            <c:numRef>
              <c:f>MAJUPERKASA!$C$17:$R$17</c:f>
              <c:numCache>
                <c:formatCode>0%</c:formatCode>
                <c:ptCount val="16"/>
                <c:pt idx="0">
                  <c:v>0.4</c:v>
                </c:pt>
                <c:pt idx="4">
                  <c:v>0.7</c:v>
                </c:pt>
                <c:pt idx="8">
                  <c:v>0.95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6-4CAC-880B-311515EA94CF}"/>
            </c:ext>
          </c:extLst>
        </c:ser>
        <c:ser>
          <c:idx val="1"/>
          <c:order val="1"/>
          <c:tx>
            <c:strRef>
              <c:f>MAJUPERKASA!$B$18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E6-4CAC-880B-311515EA94CF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E6-4CAC-880B-311515EA94CF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E6-4CAC-880B-311515EA94CF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E6-4CAC-880B-311515EA94CF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MAJUPERKASA!$C$16:$R$16</c:f>
              <c:strCache>
                <c:ptCount val="13"/>
                <c:pt idx="0">
                  <c:v>Mei 22</c:v>
                </c:pt>
                <c:pt idx="4">
                  <c:v>Juni 22</c:v>
                </c:pt>
                <c:pt idx="8">
                  <c:v>Juli 22</c:v>
                </c:pt>
                <c:pt idx="12">
                  <c:v>Agt 22</c:v>
                </c:pt>
              </c:strCache>
            </c:strRef>
          </c:cat>
          <c:val>
            <c:numRef>
              <c:f>MAJUPERKASA!$C$18:$Z$18</c:f>
              <c:numCache>
                <c:formatCode>0%</c:formatCode>
                <c:ptCount val="24"/>
                <c:pt idx="0">
                  <c:v>0.4</c:v>
                </c:pt>
                <c:pt idx="4">
                  <c:v>0.5</c:v>
                </c:pt>
                <c:pt idx="8">
                  <c:v>0.5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E6-4CAC-880B-311515EA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Chargable 2022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48953144449104E-2"/>
          <c:y val="0.14430447609390271"/>
          <c:w val="0.8859494020472003"/>
          <c:h val="0.6655912726738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'FORMAT Mei 22'!$E$60</c:f>
              <c:strCache>
                <c:ptCount val="1"/>
                <c:pt idx="0">
                  <c:v>% Chargable  vs  Standard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 Mei 22'!$E$53:$Y$53</c:f>
              <c:strCache>
                <c:ptCount val="20"/>
                <c:pt idx="0">
                  <c:v>BULAN</c:v>
                </c:pt>
                <c:pt idx="5">
                  <c:v>Jan-22</c:v>
                </c:pt>
                <c:pt idx="7">
                  <c:v>Feb-22</c:v>
                </c:pt>
                <c:pt idx="9">
                  <c:v>Mar-22</c:v>
                </c:pt>
                <c:pt idx="11">
                  <c:v>Apr-22</c:v>
                </c:pt>
                <c:pt idx="13">
                  <c:v>May-22</c:v>
                </c:pt>
                <c:pt idx="15">
                  <c:v>Jun-22</c:v>
                </c:pt>
                <c:pt idx="17">
                  <c:v>Jul-22</c:v>
                </c:pt>
                <c:pt idx="19">
                  <c:v>Aug-22</c:v>
                </c:pt>
              </c:strCache>
            </c:strRef>
          </c:cat>
          <c:val>
            <c:numRef>
              <c:f>'FORMAT Mei 22'!$E$60:$Y$60</c:f>
              <c:numCache>
                <c:formatCode>0%</c:formatCode>
                <c:ptCount val="21"/>
                <c:pt idx="0">
                  <c:v>0</c:v>
                </c:pt>
                <c:pt idx="5">
                  <c:v>0.8571428571428571</c:v>
                </c:pt>
                <c:pt idx="7">
                  <c:v>0.83333333333333337</c:v>
                </c:pt>
                <c:pt idx="9">
                  <c:v>1.6363636363636365</c:v>
                </c:pt>
                <c:pt idx="11">
                  <c:v>1.0526315789473684</c:v>
                </c:pt>
                <c:pt idx="13">
                  <c:v>1.0666666666666667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2342160"/>
        <c:axId val="939210832"/>
      </c:barChart>
      <c:lineChart>
        <c:grouping val="standard"/>
        <c:varyColors val="0"/>
        <c:ser>
          <c:idx val="1"/>
          <c:order val="1"/>
          <c:tx>
            <c:strRef>
              <c:f>'FORMAT Mei 22'!$E$61</c:f>
              <c:strCache>
                <c:ptCount val="1"/>
                <c:pt idx="0">
                  <c:v>Target % Chargable  vs  Standard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'FORMAT Mei 22'!$F$53:$Y$53</c:f>
              <c:numCache>
                <c:formatCode>0%</c:formatCode>
                <c:ptCount val="20"/>
                <c:pt idx="4" formatCode="mmm\-yy">
                  <c:v>44562</c:v>
                </c:pt>
                <c:pt idx="6" formatCode="mmm\-yy">
                  <c:v>44593</c:v>
                </c:pt>
                <c:pt idx="8" formatCode="mmm\-yy">
                  <c:v>44621</c:v>
                </c:pt>
                <c:pt idx="10" formatCode="mmm\-yy">
                  <c:v>44652</c:v>
                </c:pt>
                <c:pt idx="12" formatCode="mmm\-yy">
                  <c:v>44682</c:v>
                </c:pt>
                <c:pt idx="14" formatCode="mmm\-yy">
                  <c:v>44713</c:v>
                </c:pt>
                <c:pt idx="16" formatCode="mmm\-yy">
                  <c:v>44743</c:v>
                </c:pt>
                <c:pt idx="18" formatCode="mmm\-yy">
                  <c:v>44774</c:v>
                </c:pt>
              </c:numCache>
            </c:numRef>
          </c:cat>
          <c:val>
            <c:numRef>
              <c:f>'FORMAT Mei 22'!$F$61:$Y$61</c:f>
              <c:numCache>
                <c:formatCode>0%</c:formatCode>
                <c:ptCount val="20"/>
                <c:pt idx="4">
                  <c:v>0.85</c:v>
                </c:pt>
                <c:pt idx="6">
                  <c:v>0.85</c:v>
                </c:pt>
                <c:pt idx="8">
                  <c:v>0.85</c:v>
                </c:pt>
                <c:pt idx="10">
                  <c:v>0.85</c:v>
                </c:pt>
                <c:pt idx="12">
                  <c:v>0.85</c:v>
                </c:pt>
                <c:pt idx="14">
                  <c:v>0.85</c:v>
                </c:pt>
                <c:pt idx="16">
                  <c:v>0.85</c:v>
                </c:pt>
                <c:pt idx="1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4-4AC9-8D28-806FEB48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42160"/>
        <c:axId val="939210832"/>
      </c:lineChart>
      <c:catAx>
        <c:axId val="10023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10832"/>
        <c:crosses val="autoZero"/>
        <c:auto val="1"/>
        <c:lblAlgn val="ctr"/>
        <c:lblOffset val="100"/>
        <c:noMultiLvlLbl val="0"/>
      </c:catAx>
      <c:valAx>
        <c:axId val="9392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2160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IPM!$B$17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IPM!$C$16:$DV$16</c:f>
              <c:strCache>
                <c:ptCount val="121"/>
                <c:pt idx="0">
                  <c:v>Nov</c:v>
                </c:pt>
                <c:pt idx="4">
                  <c:v>Des 19</c:v>
                </c:pt>
                <c:pt idx="8">
                  <c:v>Jan 20</c:v>
                </c:pt>
                <c:pt idx="12">
                  <c:v>Peb</c:v>
                </c:pt>
                <c:pt idx="16">
                  <c:v>Mar</c:v>
                </c:pt>
                <c:pt idx="20">
                  <c:v>Apr</c:v>
                </c:pt>
                <c:pt idx="24">
                  <c:v>Mei</c:v>
                </c:pt>
                <c:pt idx="28">
                  <c:v>Jun</c:v>
                </c:pt>
                <c:pt idx="32">
                  <c:v>Jul</c:v>
                </c:pt>
                <c:pt idx="36">
                  <c:v>Aug</c:v>
                </c:pt>
                <c:pt idx="40">
                  <c:v>Sep</c:v>
                </c:pt>
                <c:pt idx="44">
                  <c:v>Oct</c:v>
                </c:pt>
                <c:pt idx="48">
                  <c:v>Nov</c:v>
                </c:pt>
                <c:pt idx="52">
                  <c:v>Dec 20</c:v>
                </c:pt>
                <c:pt idx="56">
                  <c:v>Jan 21</c:v>
                </c:pt>
                <c:pt idx="60">
                  <c:v>Feb</c:v>
                </c:pt>
                <c:pt idx="64">
                  <c:v>Mar</c:v>
                </c:pt>
                <c:pt idx="68">
                  <c:v>Apr</c:v>
                </c:pt>
                <c:pt idx="72">
                  <c:v>May</c:v>
                </c:pt>
                <c:pt idx="76">
                  <c:v>Jun</c:v>
                </c:pt>
                <c:pt idx="80">
                  <c:v>Jul</c:v>
                </c:pt>
                <c:pt idx="84">
                  <c:v>Aug</c:v>
                </c:pt>
                <c:pt idx="88">
                  <c:v>Sep</c:v>
                </c:pt>
                <c:pt idx="92">
                  <c:v>Oct</c:v>
                </c:pt>
                <c:pt idx="96">
                  <c:v>Nov</c:v>
                </c:pt>
                <c:pt idx="100">
                  <c:v>Dec 21</c:v>
                </c:pt>
                <c:pt idx="104">
                  <c:v>Jan 22</c:v>
                </c:pt>
                <c:pt idx="108">
                  <c:v>Feb</c:v>
                </c:pt>
                <c:pt idx="112">
                  <c:v>Mar</c:v>
                </c:pt>
                <c:pt idx="116">
                  <c:v>Apr</c:v>
                </c:pt>
                <c:pt idx="120">
                  <c:v>May</c:v>
                </c:pt>
              </c:strCache>
            </c:strRef>
          </c:cat>
          <c:val>
            <c:numRef>
              <c:f>IPM!$C$17:$DV$17</c:f>
              <c:numCache>
                <c:formatCode>0%</c:formatCode>
                <c:ptCount val="124"/>
                <c:pt idx="0">
                  <c:v>3.8461538461538464E-2</c:v>
                </c:pt>
                <c:pt idx="4">
                  <c:v>0.15384615384615385</c:v>
                </c:pt>
                <c:pt idx="8">
                  <c:v>0.38461538461538464</c:v>
                </c:pt>
                <c:pt idx="12">
                  <c:v>0.57692307692307687</c:v>
                </c:pt>
                <c:pt idx="16">
                  <c:v>0.80769230769230771</c:v>
                </c:pt>
                <c:pt idx="20">
                  <c:v>0.92307692307692313</c:v>
                </c:pt>
                <c:pt idx="24">
                  <c:v>0.96153846153846156</c:v>
                </c:pt>
                <c:pt idx="28">
                  <c:v>1</c:v>
                </c:pt>
                <c:pt idx="32">
                  <c:v>1</c:v>
                </c:pt>
                <c:pt idx="36">
                  <c:v>1</c:v>
                </c:pt>
                <c:pt idx="40">
                  <c:v>1</c:v>
                </c:pt>
                <c:pt idx="44">
                  <c:v>1</c:v>
                </c:pt>
                <c:pt idx="48">
                  <c:v>1</c:v>
                </c:pt>
                <c:pt idx="52">
                  <c:v>1</c:v>
                </c:pt>
                <c:pt idx="56">
                  <c:v>1</c:v>
                </c:pt>
                <c:pt idx="60">
                  <c:v>1</c:v>
                </c:pt>
                <c:pt idx="64">
                  <c:v>1</c:v>
                </c:pt>
                <c:pt idx="68">
                  <c:v>1</c:v>
                </c:pt>
                <c:pt idx="72">
                  <c:v>1</c:v>
                </c:pt>
                <c:pt idx="76">
                  <c:v>1</c:v>
                </c:pt>
                <c:pt idx="80">
                  <c:v>1</c:v>
                </c:pt>
                <c:pt idx="84">
                  <c:v>1</c:v>
                </c:pt>
                <c:pt idx="88">
                  <c:v>1</c:v>
                </c:pt>
                <c:pt idx="92">
                  <c:v>1</c:v>
                </c:pt>
                <c:pt idx="96">
                  <c:v>1</c:v>
                </c:pt>
                <c:pt idx="100">
                  <c:v>1</c:v>
                </c:pt>
                <c:pt idx="104">
                  <c:v>1</c:v>
                </c:pt>
                <c:pt idx="108">
                  <c:v>1</c:v>
                </c:pt>
                <c:pt idx="112">
                  <c:v>1</c:v>
                </c:pt>
                <c:pt idx="116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B-4F18-BB9A-9F9DABF1EC4D}"/>
            </c:ext>
          </c:extLst>
        </c:ser>
        <c:ser>
          <c:idx val="1"/>
          <c:order val="1"/>
          <c:tx>
            <c:strRef>
              <c:f>IPM!$B$18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B-4F18-BB9A-9F9DABF1EC4D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3B-4F18-BB9A-9F9DABF1EC4D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B-4F18-BB9A-9F9DABF1EC4D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3B-4F18-BB9A-9F9DABF1EC4D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B-4F18-BB9A-9F9DABF1EC4D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3B-4F18-BB9A-9F9DABF1EC4D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IPM!$C$16:$DV$16</c:f>
              <c:strCache>
                <c:ptCount val="121"/>
                <c:pt idx="0">
                  <c:v>Nov</c:v>
                </c:pt>
                <c:pt idx="4">
                  <c:v>Des 19</c:v>
                </c:pt>
                <c:pt idx="8">
                  <c:v>Jan 20</c:v>
                </c:pt>
                <c:pt idx="12">
                  <c:v>Peb</c:v>
                </c:pt>
                <c:pt idx="16">
                  <c:v>Mar</c:v>
                </c:pt>
                <c:pt idx="20">
                  <c:v>Apr</c:v>
                </c:pt>
                <c:pt idx="24">
                  <c:v>Mei</c:v>
                </c:pt>
                <c:pt idx="28">
                  <c:v>Jun</c:v>
                </c:pt>
                <c:pt idx="32">
                  <c:v>Jul</c:v>
                </c:pt>
                <c:pt idx="36">
                  <c:v>Aug</c:v>
                </c:pt>
                <c:pt idx="40">
                  <c:v>Sep</c:v>
                </c:pt>
                <c:pt idx="44">
                  <c:v>Oct</c:v>
                </c:pt>
                <c:pt idx="48">
                  <c:v>Nov</c:v>
                </c:pt>
                <c:pt idx="52">
                  <c:v>Dec 20</c:v>
                </c:pt>
                <c:pt idx="56">
                  <c:v>Jan 21</c:v>
                </c:pt>
                <c:pt idx="60">
                  <c:v>Feb</c:v>
                </c:pt>
                <c:pt idx="64">
                  <c:v>Mar</c:v>
                </c:pt>
                <c:pt idx="68">
                  <c:v>Apr</c:v>
                </c:pt>
                <c:pt idx="72">
                  <c:v>May</c:v>
                </c:pt>
                <c:pt idx="76">
                  <c:v>Jun</c:v>
                </c:pt>
                <c:pt idx="80">
                  <c:v>Jul</c:v>
                </c:pt>
                <c:pt idx="84">
                  <c:v>Aug</c:v>
                </c:pt>
                <c:pt idx="88">
                  <c:v>Sep</c:v>
                </c:pt>
                <c:pt idx="92">
                  <c:v>Oct</c:v>
                </c:pt>
                <c:pt idx="96">
                  <c:v>Nov</c:v>
                </c:pt>
                <c:pt idx="100">
                  <c:v>Dec 21</c:v>
                </c:pt>
                <c:pt idx="104">
                  <c:v>Jan 22</c:v>
                </c:pt>
                <c:pt idx="108">
                  <c:v>Feb</c:v>
                </c:pt>
                <c:pt idx="112">
                  <c:v>Mar</c:v>
                </c:pt>
                <c:pt idx="116">
                  <c:v>Apr</c:v>
                </c:pt>
                <c:pt idx="120">
                  <c:v>May</c:v>
                </c:pt>
              </c:strCache>
            </c:strRef>
          </c:cat>
          <c:val>
            <c:numRef>
              <c:f>IPM!$C$18:$DV$18</c:f>
              <c:numCache>
                <c:formatCode>0%</c:formatCode>
                <c:ptCount val="124"/>
                <c:pt idx="0">
                  <c:v>3.8461538461538464E-2</c:v>
                </c:pt>
                <c:pt idx="4">
                  <c:v>0.11538461538461539</c:v>
                </c:pt>
                <c:pt idx="8">
                  <c:v>0.23076923076923078</c:v>
                </c:pt>
                <c:pt idx="12">
                  <c:v>0.30769230769230771</c:v>
                </c:pt>
                <c:pt idx="16">
                  <c:v>0.34615384615384615</c:v>
                </c:pt>
                <c:pt idx="20">
                  <c:v>0.34615384615384615</c:v>
                </c:pt>
                <c:pt idx="24">
                  <c:v>0.4</c:v>
                </c:pt>
                <c:pt idx="28">
                  <c:v>0.5</c:v>
                </c:pt>
                <c:pt idx="32">
                  <c:v>0.6</c:v>
                </c:pt>
                <c:pt idx="36">
                  <c:v>0.7</c:v>
                </c:pt>
                <c:pt idx="40">
                  <c:v>0.8</c:v>
                </c:pt>
                <c:pt idx="44">
                  <c:v>0.82</c:v>
                </c:pt>
                <c:pt idx="48">
                  <c:v>0.85</c:v>
                </c:pt>
                <c:pt idx="52">
                  <c:v>0.87</c:v>
                </c:pt>
                <c:pt idx="56">
                  <c:v>0.9</c:v>
                </c:pt>
                <c:pt idx="60">
                  <c:v>0.9</c:v>
                </c:pt>
                <c:pt idx="64">
                  <c:v>0.9</c:v>
                </c:pt>
                <c:pt idx="68">
                  <c:v>0.9</c:v>
                </c:pt>
                <c:pt idx="72">
                  <c:v>0.9</c:v>
                </c:pt>
                <c:pt idx="76">
                  <c:v>0.9</c:v>
                </c:pt>
                <c:pt idx="80">
                  <c:v>0.9</c:v>
                </c:pt>
                <c:pt idx="84">
                  <c:v>0.9</c:v>
                </c:pt>
                <c:pt idx="88">
                  <c:v>0.9</c:v>
                </c:pt>
                <c:pt idx="92">
                  <c:v>0.9</c:v>
                </c:pt>
                <c:pt idx="96">
                  <c:v>0.9</c:v>
                </c:pt>
                <c:pt idx="100">
                  <c:v>0.9</c:v>
                </c:pt>
                <c:pt idx="104">
                  <c:v>0.95</c:v>
                </c:pt>
                <c:pt idx="108">
                  <c:v>0.97</c:v>
                </c:pt>
                <c:pt idx="112">
                  <c:v>1</c:v>
                </c:pt>
                <c:pt idx="116">
                  <c:v>1</c:v>
                </c:pt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3B-4F18-BB9A-9F9DABF1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ADVIC!$B$17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ADVIC!$C$16:$AL$16</c:f>
              <c:strCache>
                <c:ptCount val="33"/>
                <c:pt idx="0">
                  <c:v>Agt 21</c:v>
                </c:pt>
                <c:pt idx="4">
                  <c:v>Sep-22</c:v>
                </c:pt>
                <c:pt idx="8">
                  <c:v>Okt 21</c:v>
                </c:pt>
                <c:pt idx="12">
                  <c:v>21-Nov</c:v>
                </c:pt>
                <c:pt idx="16">
                  <c:v>Des 21</c:v>
                </c:pt>
                <c:pt idx="20">
                  <c:v>Jan-22</c:v>
                </c:pt>
                <c:pt idx="24">
                  <c:v>Peb 22</c:v>
                </c:pt>
                <c:pt idx="28">
                  <c:v>Mar-22</c:v>
                </c:pt>
                <c:pt idx="32">
                  <c:v>Apr-22</c:v>
                </c:pt>
              </c:strCache>
            </c:strRef>
          </c:cat>
          <c:val>
            <c:numRef>
              <c:f>ADVIC!$C$17:$AL$17</c:f>
              <c:numCache>
                <c:formatCode>0%</c:formatCode>
                <c:ptCount val="36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C-415C-A6A8-25B20AC0B3AA}"/>
            </c:ext>
          </c:extLst>
        </c:ser>
        <c:ser>
          <c:idx val="1"/>
          <c:order val="1"/>
          <c:tx>
            <c:strRef>
              <c:f>ADVIC!$B$18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C-415C-A6A8-25B20AC0B3AA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1C-415C-A6A8-25B20AC0B3AA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C-415C-A6A8-25B20AC0B3AA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1C-415C-A6A8-25B20AC0B3AA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1C-415C-A6A8-25B20AC0B3AA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1C-415C-A6A8-25B20AC0B3AA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ADVIC!$C$16:$AL$16</c:f>
              <c:strCache>
                <c:ptCount val="33"/>
                <c:pt idx="0">
                  <c:v>Agt 21</c:v>
                </c:pt>
                <c:pt idx="4">
                  <c:v>Sep-22</c:v>
                </c:pt>
                <c:pt idx="8">
                  <c:v>Okt 21</c:v>
                </c:pt>
                <c:pt idx="12">
                  <c:v>21-Nov</c:v>
                </c:pt>
                <c:pt idx="16">
                  <c:v>Des 21</c:v>
                </c:pt>
                <c:pt idx="20">
                  <c:v>Jan-22</c:v>
                </c:pt>
                <c:pt idx="24">
                  <c:v>Peb 22</c:v>
                </c:pt>
                <c:pt idx="28">
                  <c:v>Mar-22</c:v>
                </c:pt>
                <c:pt idx="32">
                  <c:v>Apr-22</c:v>
                </c:pt>
              </c:strCache>
            </c:strRef>
          </c:cat>
          <c:val>
            <c:numRef>
              <c:f>ADVIC!$C$18:$AL$18</c:f>
              <c:numCache>
                <c:formatCode>0%</c:formatCode>
                <c:ptCount val="36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1C-415C-A6A8-25B20AC0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ASINUSA!$B$17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ASINUSA!$C$16:$Z$16</c:f>
              <c:strCache>
                <c:ptCount val="21"/>
                <c:pt idx="0">
                  <c:v>Oct-21</c:v>
                </c:pt>
                <c:pt idx="4">
                  <c:v>Nov-22</c:v>
                </c:pt>
                <c:pt idx="8">
                  <c:v>Des 21</c:v>
                </c:pt>
                <c:pt idx="12">
                  <c:v>Jan 22</c:v>
                </c:pt>
                <c:pt idx="16">
                  <c:v>Peb 22</c:v>
                </c:pt>
                <c:pt idx="20">
                  <c:v>Mar 22</c:v>
                </c:pt>
              </c:strCache>
            </c:strRef>
          </c:cat>
          <c:val>
            <c:numRef>
              <c:f>ASINUSA!$C$17:$Z$17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0.85</c:v>
                </c:pt>
                <c:pt idx="12">
                  <c:v>0.95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F-4111-B28A-7689FD333748}"/>
            </c:ext>
          </c:extLst>
        </c:ser>
        <c:ser>
          <c:idx val="1"/>
          <c:order val="1"/>
          <c:tx>
            <c:strRef>
              <c:f>ASINUSA!$B$18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AF-4111-B28A-7689FD333748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AF-4111-B28A-7689FD333748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AF-4111-B28A-7689FD333748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AF-4111-B28A-7689FD333748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AF-4111-B28A-7689FD333748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AF-4111-B28A-7689FD333748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ASINUSA!$C$16:$Z$16</c:f>
              <c:strCache>
                <c:ptCount val="21"/>
                <c:pt idx="0">
                  <c:v>Oct-21</c:v>
                </c:pt>
                <c:pt idx="4">
                  <c:v>Nov-22</c:v>
                </c:pt>
                <c:pt idx="8">
                  <c:v>Des 21</c:v>
                </c:pt>
                <c:pt idx="12">
                  <c:v>Jan 22</c:v>
                </c:pt>
                <c:pt idx="16">
                  <c:v>Peb 22</c:v>
                </c:pt>
                <c:pt idx="20">
                  <c:v>Mar 22</c:v>
                </c:pt>
              </c:strCache>
            </c:strRef>
          </c:cat>
          <c:val>
            <c:numRef>
              <c:f>ASINUSA!$C$18:$Z$18</c:f>
              <c:numCache>
                <c:formatCode>0%</c:formatCode>
                <c:ptCount val="24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0.95</c:v>
                </c:pt>
                <c:pt idx="16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F-4111-B28A-7689FD33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NIFCO!$B$17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NIFCO!$C$16:$DN$16</c:f>
              <c:strCache>
                <c:ptCount val="113"/>
                <c:pt idx="0">
                  <c:v>Okt 19</c:v>
                </c:pt>
                <c:pt idx="4">
                  <c:v>Nov 19</c:v>
                </c:pt>
                <c:pt idx="8">
                  <c:v>Des 19</c:v>
                </c:pt>
                <c:pt idx="12">
                  <c:v>Jan 20</c:v>
                </c:pt>
                <c:pt idx="16">
                  <c:v>Peb 20</c:v>
                </c:pt>
                <c:pt idx="20">
                  <c:v>Mar 20</c:v>
                </c:pt>
                <c:pt idx="24">
                  <c:v>Apr 20</c:v>
                </c:pt>
                <c:pt idx="28">
                  <c:v>Mei 20</c:v>
                </c:pt>
                <c:pt idx="32">
                  <c:v>Jun 20</c:v>
                </c:pt>
                <c:pt idx="36">
                  <c:v>Jul 20</c:v>
                </c:pt>
                <c:pt idx="40">
                  <c:v>Agt 20</c:v>
                </c:pt>
                <c:pt idx="44">
                  <c:v>Sep 20</c:v>
                </c:pt>
                <c:pt idx="48">
                  <c:v>Okt 20</c:v>
                </c:pt>
                <c:pt idx="52">
                  <c:v>Nov 20</c:v>
                </c:pt>
                <c:pt idx="56">
                  <c:v>Des 20</c:v>
                </c:pt>
                <c:pt idx="60">
                  <c:v>Jan 21</c:v>
                </c:pt>
                <c:pt idx="64">
                  <c:v>Peb 21</c:v>
                </c:pt>
                <c:pt idx="68">
                  <c:v>Mar 21</c:v>
                </c:pt>
                <c:pt idx="72">
                  <c:v>Apr 21</c:v>
                </c:pt>
                <c:pt idx="76">
                  <c:v>Mei 21</c:v>
                </c:pt>
                <c:pt idx="80">
                  <c:v>Jun 21</c:v>
                </c:pt>
                <c:pt idx="84">
                  <c:v>Jul 21</c:v>
                </c:pt>
                <c:pt idx="88">
                  <c:v>Agt 21</c:v>
                </c:pt>
                <c:pt idx="92">
                  <c:v>Sep 21</c:v>
                </c:pt>
                <c:pt idx="96">
                  <c:v>Okt 21</c:v>
                </c:pt>
                <c:pt idx="100">
                  <c:v>Nov 21</c:v>
                </c:pt>
                <c:pt idx="104">
                  <c:v>Des 21</c:v>
                </c:pt>
                <c:pt idx="108">
                  <c:v>Jan 22</c:v>
                </c:pt>
                <c:pt idx="112">
                  <c:v>Peb 22</c:v>
                </c:pt>
              </c:strCache>
            </c:strRef>
          </c:cat>
          <c:val>
            <c:numRef>
              <c:f>NIFCO!$C$17:$DN$17</c:f>
              <c:numCache>
                <c:formatCode>General</c:formatCode>
                <c:ptCount val="116"/>
                <c:pt idx="0">
                  <c:v>60</c:v>
                </c:pt>
                <c:pt idx="4">
                  <c:v>75</c:v>
                </c:pt>
                <c:pt idx="8">
                  <c:v>80</c:v>
                </c:pt>
                <c:pt idx="12">
                  <c:v>85</c:v>
                </c:pt>
                <c:pt idx="16">
                  <c:v>90</c:v>
                </c:pt>
                <c:pt idx="20">
                  <c:v>100</c:v>
                </c:pt>
                <c:pt idx="24">
                  <c:v>100</c:v>
                </c:pt>
                <c:pt idx="28">
                  <c:v>100</c:v>
                </c:pt>
                <c:pt idx="32">
                  <c:v>100</c:v>
                </c:pt>
                <c:pt idx="36">
                  <c:v>100</c:v>
                </c:pt>
                <c:pt idx="40">
                  <c:v>100</c:v>
                </c:pt>
                <c:pt idx="44">
                  <c:v>100</c:v>
                </c:pt>
                <c:pt idx="48">
                  <c:v>100</c:v>
                </c:pt>
                <c:pt idx="52">
                  <c:v>100</c:v>
                </c:pt>
                <c:pt idx="56">
                  <c:v>100</c:v>
                </c:pt>
                <c:pt idx="60">
                  <c:v>100</c:v>
                </c:pt>
                <c:pt idx="64">
                  <c:v>100</c:v>
                </c:pt>
                <c:pt idx="68">
                  <c:v>100</c:v>
                </c:pt>
                <c:pt idx="72">
                  <c:v>100</c:v>
                </c:pt>
                <c:pt idx="76">
                  <c:v>100</c:v>
                </c:pt>
                <c:pt idx="80">
                  <c:v>100</c:v>
                </c:pt>
                <c:pt idx="84">
                  <c:v>100</c:v>
                </c:pt>
                <c:pt idx="88">
                  <c:v>100</c:v>
                </c:pt>
                <c:pt idx="92">
                  <c:v>100</c:v>
                </c:pt>
                <c:pt idx="96">
                  <c:v>100</c:v>
                </c:pt>
                <c:pt idx="100">
                  <c:v>100</c:v>
                </c:pt>
                <c:pt idx="104">
                  <c:v>100</c:v>
                </c:pt>
                <c:pt idx="108">
                  <c:v>100</c:v>
                </c:pt>
                <c:pt idx="1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1-4ADE-99D5-777C2461EC40}"/>
            </c:ext>
          </c:extLst>
        </c:ser>
        <c:ser>
          <c:idx val="1"/>
          <c:order val="1"/>
          <c:tx>
            <c:strRef>
              <c:f>NIFCO!$B$18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C1-4ADE-99D5-777C2461EC40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C1-4ADE-99D5-777C2461EC40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C1-4ADE-99D5-777C2461EC40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C1-4ADE-99D5-777C2461EC40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C1-4ADE-99D5-777C2461EC40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C1-4ADE-99D5-777C2461EC40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NIFCO!$C$16:$DN$16</c:f>
              <c:strCache>
                <c:ptCount val="113"/>
                <c:pt idx="0">
                  <c:v>Okt 19</c:v>
                </c:pt>
                <c:pt idx="4">
                  <c:v>Nov 19</c:v>
                </c:pt>
                <c:pt idx="8">
                  <c:v>Des 19</c:v>
                </c:pt>
                <c:pt idx="12">
                  <c:v>Jan 20</c:v>
                </c:pt>
                <c:pt idx="16">
                  <c:v>Peb 20</c:v>
                </c:pt>
                <c:pt idx="20">
                  <c:v>Mar 20</c:v>
                </c:pt>
                <c:pt idx="24">
                  <c:v>Apr 20</c:v>
                </c:pt>
                <c:pt idx="28">
                  <c:v>Mei 20</c:v>
                </c:pt>
                <c:pt idx="32">
                  <c:v>Jun 20</c:v>
                </c:pt>
                <c:pt idx="36">
                  <c:v>Jul 20</c:v>
                </c:pt>
                <c:pt idx="40">
                  <c:v>Agt 20</c:v>
                </c:pt>
                <c:pt idx="44">
                  <c:v>Sep 20</c:v>
                </c:pt>
                <c:pt idx="48">
                  <c:v>Okt 20</c:v>
                </c:pt>
                <c:pt idx="52">
                  <c:v>Nov 20</c:v>
                </c:pt>
                <c:pt idx="56">
                  <c:v>Des 20</c:v>
                </c:pt>
                <c:pt idx="60">
                  <c:v>Jan 21</c:v>
                </c:pt>
                <c:pt idx="64">
                  <c:v>Peb 21</c:v>
                </c:pt>
                <c:pt idx="68">
                  <c:v>Mar 21</c:v>
                </c:pt>
                <c:pt idx="72">
                  <c:v>Apr 21</c:v>
                </c:pt>
                <c:pt idx="76">
                  <c:v>Mei 21</c:v>
                </c:pt>
                <c:pt idx="80">
                  <c:v>Jun 21</c:v>
                </c:pt>
                <c:pt idx="84">
                  <c:v>Jul 21</c:v>
                </c:pt>
                <c:pt idx="88">
                  <c:v>Agt 21</c:v>
                </c:pt>
                <c:pt idx="92">
                  <c:v>Sep 21</c:v>
                </c:pt>
                <c:pt idx="96">
                  <c:v>Okt 21</c:v>
                </c:pt>
                <c:pt idx="100">
                  <c:v>Nov 21</c:v>
                </c:pt>
                <c:pt idx="104">
                  <c:v>Des 21</c:v>
                </c:pt>
                <c:pt idx="108">
                  <c:v>Jan 22</c:v>
                </c:pt>
                <c:pt idx="112">
                  <c:v>Peb 22</c:v>
                </c:pt>
              </c:strCache>
            </c:strRef>
          </c:cat>
          <c:val>
            <c:numRef>
              <c:f>NIFCO!$C$18:$DN$18</c:f>
              <c:numCache>
                <c:formatCode>0</c:formatCode>
                <c:ptCount val="116"/>
                <c:pt idx="0">
                  <c:v>60</c:v>
                </c:pt>
                <c:pt idx="4">
                  <c:v>60</c:v>
                </c:pt>
                <c:pt idx="8">
                  <c:v>60</c:v>
                </c:pt>
                <c:pt idx="12">
                  <c:v>60</c:v>
                </c:pt>
                <c:pt idx="16">
                  <c:v>60</c:v>
                </c:pt>
                <c:pt idx="20">
                  <c:v>60</c:v>
                </c:pt>
                <c:pt idx="24">
                  <c:v>60</c:v>
                </c:pt>
                <c:pt idx="28">
                  <c:v>60</c:v>
                </c:pt>
                <c:pt idx="32">
                  <c:v>60</c:v>
                </c:pt>
                <c:pt idx="36">
                  <c:v>60</c:v>
                </c:pt>
                <c:pt idx="40">
                  <c:v>60</c:v>
                </c:pt>
                <c:pt idx="44">
                  <c:v>60</c:v>
                </c:pt>
                <c:pt idx="48">
                  <c:v>60</c:v>
                </c:pt>
                <c:pt idx="52">
                  <c:v>60</c:v>
                </c:pt>
                <c:pt idx="56">
                  <c:v>60</c:v>
                </c:pt>
                <c:pt idx="60">
                  <c:v>60</c:v>
                </c:pt>
                <c:pt idx="64">
                  <c:v>70</c:v>
                </c:pt>
                <c:pt idx="68">
                  <c:v>80</c:v>
                </c:pt>
                <c:pt idx="72">
                  <c:v>90</c:v>
                </c:pt>
                <c:pt idx="76">
                  <c:v>90</c:v>
                </c:pt>
                <c:pt idx="80">
                  <c:v>97</c:v>
                </c:pt>
                <c:pt idx="84">
                  <c:v>97</c:v>
                </c:pt>
                <c:pt idx="88">
                  <c:v>97</c:v>
                </c:pt>
                <c:pt idx="92">
                  <c:v>97</c:v>
                </c:pt>
                <c:pt idx="96">
                  <c:v>97</c:v>
                </c:pt>
                <c:pt idx="100">
                  <c:v>97</c:v>
                </c:pt>
                <c:pt idx="104">
                  <c:v>100</c:v>
                </c:pt>
                <c:pt idx="108">
                  <c:v>100</c:v>
                </c:pt>
                <c:pt idx="1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C1-4ADE-99D5-777C2461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MII!$B$17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MII!$C$16:$BV$16</c:f>
              <c:strCache>
                <c:ptCount val="69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  <c:pt idx="68">
                  <c:v>Jun 22</c:v>
                </c:pt>
              </c:strCache>
            </c:strRef>
          </c:cat>
          <c:val>
            <c:numRef>
              <c:f>MII!$C$17:$BV$17</c:f>
              <c:numCache>
                <c:formatCode>0</c:formatCode>
                <c:ptCount val="72"/>
                <c:pt idx="0">
                  <c:v>30</c:v>
                </c:pt>
                <c:pt idx="4">
                  <c:v>45</c:v>
                </c:pt>
                <c:pt idx="8">
                  <c:v>70</c:v>
                </c:pt>
                <c:pt idx="12">
                  <c:v>80</c:v>
                </c:pt>
                <c:pt idx="16">
                  <c:v>90</c:v>
                </c:pt>
                <c:pt idx="20">
                  <c:v>95</c:v>
                </c:pt>
                <c:pt idx="24">
                  <c:v>97</c:v>
                </c:pt>
                <c:pt idx="28">
                  <c:v>100</c:v>
                </c:pt>
                <c:pt idx="32">
                  <c:v>100</c:v>
                </c:pt>
                <c:pt idx="36">
                  <c:v>100</c:v>
                </c:pt>
                <c:pt idx="40">
                  <c:v>100</c:v>
                </c:pt>
                <c:pt idx="44">
                  <c:v>100</c:v>
                </c:pt>
                <c:pt idx="48">
                  <c:v>100</c:v>
                </c:pt>
                <c:pt idx="52">
                  <c:v>100</c:v>
                </c:pt>
                <c:pt idx="56">
                  <c:v>100</c:v>
                </c:pt>
                <c:pt idx="60">
                  <c:v>100</c:v>
                </c:pt>
                <c:pt idx="64">
                  <c:v>100</c:v>
                </c:pt>
                <c:pt idx="6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9-480F-A135-3C6D41A193B6}"/>
            </c:ext>
          </c:extLst>
        </c:ser>
        <c:ser>
          <c:idx val="1"/>
          <c:order val="1"/>
          <c:tx>
            <c:strRef>
              <c:f>MII!$B$18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E9-480F-A135-3C6D41A193B6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E9-480F-A135-3C6D41A193B6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E9-480F-A135-3C6D41A193B6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E9-480F-A135-3C6D41A193B6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E9-480F-A135-3C6D41A193B6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E9-480F-A135-3C6D41A193B6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MII!$C$16:$BV$16</c:f>
              <c:strCache>
                <c:ptCount val="69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  <c:pt idx="68">
                  <c:v>Jun 22</c:v>
                </c:pt>
              </c:strCache>
            </c:strRef>
          </c:cat>
          <c:val>
            <c:numRef>
              <c:f>MII!$C$18:$BV$18</c:f>
              <c:numCache>
                <c:formatCode>0</c:formatCode>
                <c:ptCount val="72"/>
                <c:pt idx="0">
                  <c:v>15</c:v>
                </c:pt>
                <c:pt idx="4">
                  <c:v>30</c:v>
                </c:pt>
                <c:pt idx="8">
                  <c:v>45</c:v>
                </c:pt>
                <c:pt idx="12">
                  <c:v>60</c:v>
                </c:pt>
                <c:pt idx="16">
                  <c:v>65</c:v>
                </c:pt>
                <c:pt idx="20">
                  <c:v>70</c:v>
                </c:pt>
                <c:pt idx="24">
                  <c:v>75</c:v>
                </c:pt>
                <c:pt idx="28">
                  <c:v>80</c:v>
                </c:pt>
                <c:pt idx="32">
                  <c:v>85</c:v>
                </c:pt>
                <c:pt idx="36">
                  <c:v>90</c:v>
                </c:pt>
                <c:pt idx="40">
                  <c:v>90</c:v>
                </c:pt>
                <c:pt idx="44">
                  <c:v>93</c:v>
                </c:pt>
                <c:pt idx="48">
                  <c:v>93</c:v>
                </c:pt>
                <c:pt idx="52">
                  <c:v>93</c:v>
                </c:pt>
                <c:pt idx="56">
                  <c:v>93</c:v>
                </c:pt>
                <c:pt idx="60">
                  <c:v>93</c:v>
                </c:pt>
                <c:pt idx="64">
                  <c:v>93</c:v>
                </c:pt>
                <c:pt idx="6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E9-480F-A135-3C6D41A1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TEBEINDO!$B$17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TEBEINDO!$C$16:$BR$16</c:f>
              <c:strCache>
                <c:ptCount val="65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</c:strCache>
            </c:strRef>
          </c:cat>
          <c:val>
            <c:numRef>
              <c:f>TEBEINDO!$C$17:$BR$17</c:f>
              <c:numCache>
                <c:formatCode>0%</c:formatCode>
                <c:ptCount val="68"/>
                <c:pt idx="0">
                  <c:v>0.35</c:v>
                </c:pt>
                <c:pt idx="4">
                  <c:v>0.5</c:v>
                </c:pt>
                <c:pt idx="8">
                  <c:v>0.65</c:v>
                </c:pt>
                <c:pt idx="12">
                  <c:v>0.9</c:v>
                </c:pt>
                <c:pt idx="16">
                  <c:v>0.9</c:v>
                </c:pt>
                <c:pt idx="20">
                  <c:v>0.95</c:v>
                </c:pt>
                <c:pt idx="24">
                  <c:v>0.97</c:v>
                </c:pt>
                <c:pt idx="28">
                  <c:v>1</c:v>
                </c:pt>
                <c:pt idx="32">
                  <c:v>1</c:v>
                </c:pt>
                <c:pt idx="36">
                  <c:v>1</c:v>
                </c:pt>
                <c:pt idx="40">
                  <c:v>1</c:v>
                </c:pt>
                <c:pt idx="44">
                  <c:v>1</c:v>
                </c:pt>
                <c:pt idx="48">
                  <c:v>1</c:v>
                </c:pt>
                <c:pt idx="52">
                  <c:v>1</c:v>
                </c:pt>
                <c:pt idx="56">
                  <c:v>1</c:v>
                </c:pt>
                <c:pt idx="60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5-46E8-B241-24AB88C49730}"/>
            </c:ext>
          </c:extLst>
        </c:ser>
        <c:ser>
          <c:idx val="1"/>
          <c:order val="1"/>
          <c:tx>
            <c:strRef>
              <c:f>TEBEINDO!$B$18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75-46E8-B241-24AB88C49730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75-46E8-B241-24AB88C49730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75-46E8-B241-24AB88C49730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5-46E8-B241-24AB88C49730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5-46E8-B241-24AB88C49730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75-46E8-B241-24AB88C49730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TEBEINDO!$C$16:$BR$16</c:f>
              <c:strCache>
                <c:ptCount val="65"/>
                <c:pt idx="0">
                  <c:v>Jan 21</c:v>
                </c:pt>
                <c:pt idx="4">
                  <c:v>Peb 21</c:v>
                </c:pt>
                <c:pt idx="8">
                  <c:v>Mar 21</c:v>
                </c:pt>
                <c:pt idx="12">
                  <c:v>Apr 21</c:v>
                </c:pt>
                <c:pt idx="16">
                  <c:v>Mei 21</c:v>
                </c:pt>
                <c:pt idx="20">
                  <c:v>Jun 21</c:v>
                </c:pt>
                <c:pt idx="24">
                  <c:v>Jul 21</c:v>
                </c:pt>
                <c:pt idx="28">
                  <c:v>Agt 21</c:v>
                </c:pt>
                <c:pt idx="32">
                  <c:v>Sep 21</c:v>
                </c:pt>
                <c:pt idx="36">
                  <c:v>Okt 21</c:v>
                </c:pt>
                <c:pt idx="40">
                  <c:v>Nov 21</c:v>
                </c:pt>
                <c:pt idx="44">
                  <c:v>Des 21</c:v>
                </c:pt>
                <c:pt idx="48">
                  <c:v>Jan 22</c:v>
                </c:pt>
                <c:pt idx="52">
                  <c:v>Peb 22</c:v>
                </c:pt>
                <c:pt idx="56">
                  <c:v>Mar 22</c:v>
                </c:pt>
                <c:pt idx="60">
                  <c:v>Apr 22</c:v>
                </c:pt>
                <c:pt idx="64">
                  <c:v>Mei 22</c:v>
                </c:pt>
              </c:strCache>
            </c:strRef>
          </c:cat>
          <c:val>
            <c:numRef>
              <c:f>TEBEINDO!$C$18:$BR$18</c:f>
              <c:numCache>
                <c:formatCode>0%</c:formatCode>
                <c:ptCount val="68"/>
                <c:pt idx="0">
                  <c:v>0.1</c:v>
                </c:pt>
                <c:pt idx="4">
                  <c:v>0.15</c:v>
                </c:pt>
                <c:pt idx="8">
                  <c:v>0.25</c:v>
                </c:pt>
                <c:pt idx="12">
                  <c:v>0.3</c:v>
                </c:pt>
                <c:pt idx="16">
                  <c:v>0.3</c:v>
                </c:pt>
                <c:pt idx="20">
                  <c:v>0.35</c:v>
                </c:pt>
                <c:pt idx="24">
                  <c:v>0.5</c:v>
                </c:pt>
                <c:pt idx="28">
                  <c:v>0.6</c:v>
                </c:pt>
                <c:pt idx="32">
                  <c:v>0.65</c:v>
                </c:pt>
                <c:pt idx="36">
                  <c:v>0.65</c:v>
                </c:pt>
                <c:pt idx="40">
                  <c:v>0.65</c:v>
                </c:pt>
                <c:pt idx="44">
                  <c:v>0.65</c:v>
                </c:pt>
                <c:pt idx="48">
                  <c:v>0.85</c:v>
                </c:pt>
                <c:pt idx="52">
                  <c:v>0.85</c:v>
                </c:pt>
                <c:pt idx="56">
                  <c:v>0.95</c:v>
                </c:pt>
                <c:pt idx="60">
                  <c:v>0.97</c:v>
                </c:pt>
                <c:pt idx="6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75-46E8-B241-24AB88C49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TSA!$B$17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TSA!$C$16:$BJ$16</c:f>
              <c:strCache>
                <c:ptCount val="57"/>
                <c:pt idx="0">
                  <c:v>Jan 22</c:v>
                </c:pt>
                <c:pt idx="4">
                  <c:v>Peb 22</c:v>
                </c:pt>
                <c:pt idx="8">
                  <c:v>Mar 22</c:v>
                </c:pt>
                <c:pt idx="12">
                  <c:v>Apr 22</c:v>
                </c:pt>
                <c:pt idx="16">
                  <c:v>Mei 22</c:v>
                </c:pt>
                <c:pt idx="20">
                  <c:v>Jun 22</c:v>
                </c:pt>
                <c:pt idx="24">
                  <c:v>Jul 22</c:v>
                </c:pt>
                <c:pt idx="28">
                  <c:v>Agt 22</c:v>
                </c:pt>
                <c:pt idx="32">
                  <c:v>Sep 22</c:v>
                </c:pt>
                <c:pt idx="36">
                  <c:v>Okt 22</c:v>
                </c:pt>
                <c:pt idx="40">
                  <c:v>Nov 22</c:v>
                </c:pt>
                <c:pt idx="44">
                  <c:v>Des 22</c:v>
                </c:pt>
                <c:pt idx="48">
                  <c:v>Jan 23</c:v>
                </c:pt>
                <c:pt idx="52">
                  <c:v>Peb 23</c:v>
                </c:pt>
                <c:pt idx="56">
                  <c:v>Mar 23</c:v>
                </c:pt>
              </c:strCache>
            </c:strRef>
          </c:cat>
          <c:val>
            <c:numRef>
              <c:f>TSA!$C$17:$BJ$17</c:f>
              <c:numCache>
                <c:formatCode>0%</c:formatCode>
                <c:ptCount val="60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0.35</c:v>
                </c:pt>
                <c:pt idx="24">
                  <c:v>0.4</c:v>
                </c:pt>
                <c:pt idx="28">
                  <c:v>0.45</c:v>
                </c:pt>
                <c:pt idx="32">
                  <c:v>0.5</c:v>
                </c:pt>
                <c:pt idx="36">
                  <c:v>0.55000000000000004</c:v>
                </c:pt>
                <c:pt idx="40">
                  <c:v>0.7</c:v>
                </c:pt>
                <c:pt idx="44">
                  <c:v>0.8</c:v>
                </c:pt>
                <c:pt idx="48">
                  <c:v>0.93</c:v>
                </c:pt>
                <c:pt idx="52">
                  <c:v>0.97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0-44B7-90BA-E61CC9C7BA02}"/>
            </c:ext>
          </c:extLst>
        </c:ser>
        <c:ser>
          <c:idx val="1"/>
          <c:order val="1"/>
          <c:tx>
            <c:strRef>
              <c:f>TSA!$B$18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755318718550379E-2"/>
                  <c:y val="2.386278335880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50-44B7-90BA-E61CC9C7BA02}"/>
                </c:ext>
              </c:extLst>
            </c:dLbl>
            <c:dLbl>
              <c:idx val="4"/>
              <c:layout>
                <c:manualLayout>
                  <c:x val="2.0074713505156813E-2"/>
                  <c:y val="1.193139167940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50-44B7-90BA-E61CC9C7BA02}"/>
                </c:ext>
              </c:extLst>
            </c:dLbl>
            <c:dLbl>
              <c:idx val="8"/>
              <c:layout>
                <c:manualLayout>
                  <c:x val="1.8581619066933574E-2"/>
                  <c:y val="2.73424567362419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50-44B7-90BA-E61CC9C7BA02}"/>
                </c:ext>
              </c:extLst>
            </c:dLbl>
            <c:dLbl>
              <c:idx val="12"/>
              <c:layout>
                <c:manualLayout>
                  <c:x val="1.6424038820455462E-2"/>
                  <c:y val="-5.96569583970223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50-44B7-90BA-E61CC9C7BA02}"/>
                </c:ext>
              </c:extLst>
            </c:dLbl>
            <c:dLbl>
              <c:idx val="16"/>
              <c:layout>
                <c:manualLayout>
                  <c:x val="1.791713325867866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50-44B7-90BA-E61CC9C7BA02}"/>
                </c:ext>
              </c:extLst>
            </c:dLbl>
            <c:dLbl>
              <c:idx val="20"/>
              <c:layout>
                <c:manualLayout>
                  <c:x val="3.135498320268746E-2"/>
                  <c:y val="1.789708751910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50-44B7-90BA-E61CC9C7BA02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TSA!$C$16:$BJ$16</c:f>
              <c:strCache>
                <c:ptCount val="57"/>
                <c:pt idx="0">
                  <c:v>Jan 22</c:v>
                </c:pt>
                <c:pt idx="4">
                  <c:v>Peb 22</c:v>
                </c:pt>
                <c:pt idx="8">
                  <c:v>Mar 22</c:v>
                </c:pt>
                <c:pt idx="12">
                  <c:v>Apr 22</c:v>
                </c:pt>
                <c:pt idx="16">
                  <c:v>Mei 22</c:v>
                </c:pt>
                <c:pt idx="20">
                  <c:v>Jun 22</c:v>
                </c:pt>
                <c:pt idx="24">
                  <c:v>Jul 22</c:v>
                </c:pt>
                <c:pt idx="28">
                  <c:v>Agt 22</c:v>
                </c:pt>
                <c:pt idx="32">
                  <c:v>Sep 22</c:v>
                </c:pt>
                <c:pt idx="36">
                  <c:v>Okt 22</c:v>
                </c:pt>
                <c:pt idx="40">
                  <c:v>Nov 22</c:v>
                </c:pt>
                <c:pt idx="44">
                  <c:v>Des 22</c:v>
                </c:pt>
                <c:pt idx="48">
                  <c:v>Jan 23</c:v>
                </c:pt>
                <c:pt idx="52">
                  <c:v>Peb 23</c:v>
                </c:pt>
                <c:pt idx="56">
                  <c:v>Mar 23</c:v>
                </c:pt>
              </c:strCache>
            </c:strRef>
          </c:cat>
          <c:val>
            <c:numRef>
              <c:f>TSA!$C$18:$BJ$18</c:f>
              <c:numCache>
                <c:formatCode>0%</c:formatCode>
                <c:ptCount val="60"/>
                <c:pt idx="0">
                  <c:v>0.05</c:v>
                </c:pt>
                <c:pt idx="4">
                  <c:v>0.1</c:v>
                </c:pt>
                <c:pt idx="8">
                  <c:v>0.2</c:v>
                </c:pt>
                <c:pt idx="12">
                  <c:v>0.25</c:v>
                </c:pt>
                <c:pt idx="16">
                  <c:v>0.3</c:v>
                </c:pt>
                <c:pt idx="20">
                  <c:v>0.25</c:v>
                </c:pt>
                <c:pt idx="24">
                  <c:v>0.25</c:v>
                </c:pt>
                <c:pt idx="28">
                  <c:v>0.25</c:v>
                </c:pt>
                <c:pt idx="32">
                  <c:v>0.25</c:v>
                </c:pt>
                <c:pt idx="36">
                  <c:v>0.25</c:v>
                </c:pt>
                <c:pt idx="40">
                  <c:v>0.25</c:v>
                </c:pt>
                <c:pt idx="44">
                  <c:v>0.25</c:v>
                </c:pt>
                <c:pt idx="48">
                  <c:v>0.25</c:v>
                </c:pt>
                <c:pt idx="52">
                  <c:v>0.25</c:v>
                </c:pt>
                <c:pt idx="5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50-44B7-90BA-E61CC9C7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165"/>
        <c:shape val="box"/>
        <c:axId val="113252568"/>
        <c:axId val="113252960"/>
        <c:axId val="0"/>
      </c:bar3DChart>
      <c:catAx>
        <c:axId val="1132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"/>
        <c:crosses val="autoZero"/>
        <c:auto val="1"/>
        <c:lblAlgn val="ctr"/>
        <c:lblOffset val="100"/>
        <c:noMultiLvlLbl val="0"/>
      </c:catAx>
      <c:valAx>
        <c:axId val="113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110093</xdr:colOff>
      <xdr:row>62</xdr:row>
      <xdr:rowOff>46350</xdr:rowOff>
    </xdr:from>
    <xdr:to>
      <xdr:col>7</xdr:col>
      <xdr:colOff>77866</xdr:colOff>
      <xdr:row>79</xdr:row>
      <xdr:rowOff>86590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CE517-0C1B-4DD6-A193-14C08ADF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528203</xdr:colOff>
      <xdr:row>62</xdr:row>
      <xdr:rowOff>1484</xdr:rowOff>
    </xdr:from>
    <xdr:to>
      <xdr:col>25</xdr:col>
      <xdr:colOff>655615</xdr:colOff>
      <xdr:row>79</xdr:row>
      <xdr:rowOff>111331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FAA36-7C9D-48C5-89B0-F5586A48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9D465-E552-4E1A-9FA2-9C23F79A4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74B9D-1F83-4C2A-879A-16E9A35A2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20</xdr:col>
      <xdr:colOff>166688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88386-7696-4B74-AF5C-25CE76A80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125</xdr:col>
      <xdr:colOff>142874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CDB3C-A568-4E71-A68E-C38C5689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38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3C786-26C8-436E-B5B6-1E27ED2FF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26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92722-9A22-4842-B40C-1BD54A90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</xdr:row>
      <xdr:rowOff>138113</xdr:rowOff>
    </xdr:from>
    <xdr:to>
      <xdr:col>118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F1DC-D0F3-48F2-8DA6-BEC5CB2F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2</xdr:row>
      <xdr:rowOff>138113</xdr:rowOff>
    </xdr:from>
    <xdr:to>
      <xdr:col>74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EF6F-6EF2-4E08-ABF2-72DD6333B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69</xdr:col>
      <xdr:colOff>154781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6CFF4-C7B1-44DE-9567-B0869F2F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62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01B8C-9E40-4EAE-85AD-323654042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11910</xdr:colOff>
      <xdr:row>2</xdr:row>
      <xdr:rowOff>138113</xdr:rowOff>
    </xdr:from>
    <xdr:to>
      <xdr:col>54</xdr:col>
      <xdr:colOff>0</xdr:colOff>
      <xdr:row>13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33641-C9C5-45FA-B0C3-93383E012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D5B0-1AA8-469D-B55E-67CA5AC8CD2F}">
  <sheetPr>
    <tabColor rgb="FFFF0000"/>
    <pageSetUpPr fitToPage="1"/>
  </sheetPr>
  <dimension ref="A1:FH89"/>
  <sheetViews>
    <sheetView tabSelected="1" topLeftCell="A7" zoomScale="77" zoomScaleNormal="77" workbookViewId="0">
      <selection activeCell="Z10" sqref="Z10"/>
    </sheetView>
  </sheetViews>
  <sheetFormatPr defaultRowHeight="15"/>
  <cols>
    <col min="1" max="1" width="5" style="5" customWidth="1"/>
    <col min="2" max="3" width="18.7109375" style="34" customWidth="1"/>
    <col min="4" max="4" width="12.85546875" style="5" customWidth="1"/>
    <col min="5" max="5" width="13.5703125" style="5" customWidth="1"/>
    <col min="6" max="6" width="11" customWidth="1"/>
    <col min="7" max="7" width="9.5703125" customWidth="1"/>
    <col min="8" max="9" width="9.5703125" style="34" customWidth="1"/>
    <col min="10" max="25" width="4.7109375" style="5" customWidth="1"/>
    <col min="26" max="26" width="51.28515625" style="3" customWidth="1"/>
    <col min="27" max="27" width="53.140625" customWidth="1"/>
    <col min="28" max="28" width="6.28515625" style="30" customWidth="1"/>
    <col min="29" max="164" width="9.140625" style="30"/>
  </cols>
  <sheetData>
    <row r="1" spans="1:164" ht="26.45" customHeight="1">
      <c r="A1" s="37" t="s">
        <v>23</v>
      </c>
      <c r="B1" s="41"/>
      <c r="C1" s="41"/>
      <c r="D1" s="37"/>
      <c r="E1" s="37"/>
      <c r="F1" s="37"/>
      <c r="G1" s="37"/>
      <c r="H1" s="41"/>
      <c r="I1" s="41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164" ht="18.600000000000001" customHeight="1">
      <c r="A2" s="37"/>
      <c r="B2" s="41"/>
      <c r="C2" s="41"/>
      <c r="D2" s="37"/>
      <c r="E2" s="37"/>
      <c r="F2" s="37"/>
      <c r="G2" s="37"/>
      <c r="H2" s="41"/>
      <c r="I2" s="41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164" ht="27" customHeight="1">
      <c r="A3" s="261" t="s">
        <v>0</v>
      </c>
      <c r="B3" s="261"/>
      <c r="C3" s="44" t="s">
        <v>37</v>
      </c>
      <c r="E3" s="1"/>
      <c r="F3" s="1"/>
      <c r="G3" s="1"/>
      <c r="H3" s="50"/>
      <c r="I3" s="50"/>
      <c r="Z3" s="3">
        <f>31-3.5</f>
        <v>27.5</v>
      </c>
    </row>
    <row r="4" spans="1:164" ht="27" customHeight="1">
      <c r="A4" s="261" t="s">
        <v>11</v>
      </c>
      <c r="B4" s="261"/>
      <c r="C4" s="44" t="s">
        <v>199</v>
      </c>
      <c r="E4" s="2"/>
      <c r="F4" s="2"/>
      <c r="G4" s="2"/>
      <c r="H4" s="43"/>
      <c r="I4" s="4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  <c r="AA4" s="2"/>
    </row>
    <row r="5" spans="1:164" ht="30" customHeight="1" thickBot="1">
      <c r="A5" s="12" t="s">
        <v>15</v>
      </c>
      <c r="B5" s="45"/>
    </row>
    <row r="6" spans="1:164" s="5" customFormat="1" ht="21" customHeight="1">
      <c r="A6" s="262" t="s">
        <v>1</v>
      </c>
      <c r="B6" s="264" t="s">
        <v>2</v>
      </c>
      <c r="C6" s="265"/>
      <c r="D6" s="224" t="s">
        <v>3</v>
      </c>
      <c r="E6" s="225"/>
      <c r="F6" s="222" t="s">
        <v>9</v>
      </c>
      <c r="G6" s="256"/>
      <c r="H6" s="268" t="s">
        <v>6</v>
      </c>
      <c r="I6" s="269"/>
      <c r="J6" s="253">
        <v>44562</v>
      </c>
      <c r="K6" s="255"/>
      <c r="L6" s="253">
        <v>44593</v>
      </c>
      <c r="M6" s="255"/>
      <c r="N6" s="253">
        <v>44621</v>
      </c>
      <c r="O6" s="255"/>
      <c r="P6" s="253">
        <v>44652</v>
      </c>
      <c r="Q6" s="255"/>
      <c r="R6" s="253">
        <v>44682</v>
      </c>
      <c r="S6" s="255"/>
      <c r="T6" s="253">
        <v>44713</v>
      </c>
      <c r="U6" s="255"/>
      <c r="V6" s="253">
        <v>44743</v>
      </c>
      <c r="W6" s="255"/>
      <c r="X6" s="253">
        <v>44774</v>
      </c>
      <c r="Y6" s="254"/>
      <c r="Z6" s="257" t="s">
        <v>19</v>
      </c>
      <c r="AA6" s="259" t="s">
        <v>43</v>
      </c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</row>
    <row r="7" spans="1:164" s="5" customFormat="1" ht="21" customHeight="1" thickBot="1">
      <c r="A7" s="263"/>
      <c r="B7" s="266"/>
      <c r="C7" s="267"/>
      <c r="D7" s="227"/>
      <c r="E7" s="231"/>
      <c r="F7" s="135" t="s">
        <v>4</v>
      </c>
      <c r="G7" s="136" t="s">
        <v>5</v>
      </c>
      <c r="H7" s="137" t="s">
        <v>7</v>
      </c>
      <c r="I7" s="138" t="s">
        <v>8</v>
      </c>
      <c r="J7" s="139" t="s">
        <v>4</v>
      </c>
      <c r="K7" s="140" t="s">
        <v>14</v>
      </c>
      <c r="L7" s="139" t="s">
        <v>4</v>
      </c>
      <c r="M7" s="140" t="s">
        <v>14</v>
      </c>
      <c r="N7" s="139" t="s">
        <v>4</v>
      </c>
      <c r="O7" s="140" t="s">
        <v>14</v>
      </c>
      <c r="P7" s="139" t="s">
        <v>4</v>
      </c>
      <c r="Q7" s="140" t="s">
        <v>14</v>
      </c>
      <c r="R7" s="139" t="s">
        <v>4</v>
      </c>
      <c r="S7" s="140" t="s">
        <v>14</v>
      </c>
      <c r="T7" s="139" t="s">
        <v>4</v>
      </c>
      <c r="U7" s="140" t="s">
        <v>14</v>
      </c>
      <c r="V7" s="139" t="s">
        <v>4</v>
      </c>
      <c r="W7" s="140" t="s">
        <v>14</v>
      </c>
      <c r="X7" s="139" t="s">
        <v>4</v>
      </c>
      <c r="Y7" s="141" t="s">
        <v>14</v>
      </c>
      <c r="Z7" s="258"/>
      <c r="AA7" s="260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</row>
    <row r="8" spans="1:164" s="34" customFormat="1" ht="39.950000000000003" customHeight="1">
      <c r="A8" s="161">
        <v>1</v>
      </c>
      <c r="B8" s="270" t="s">
        <v>79</v>
      </c>
      <c r="C8" s="271"/>
      <c r="D8" s="272" t="s">
        <v>10</v>
      </c>
      <c r="E8" s="273"/>
      <c r="F8" s="162">
        <f>IPM!DO17</f>
        <v>1</v>
      </c>
      <c r="G8" s="163">
        <f>IPM!DO18</f>
        <v>1</v>
      </c>
      <c r="H8" s="164">
        <v>21</v>
      </c>
      <c r="I8" s="165">
        <v>20</v>
      </c>
      <c r="J8" s="166">
        <v>2</v>
      </c>
      <c r="K8" s="167">
        <v>2</v>
      </c>
      <c r="L8" s="166">
        <v>0</v>
      </c>
      <c r="M8" s="167">
        <v>0</v>
      </c>
      <c r="N8" s="166">
        <v>1</v>
      </c>
      <c r="O8" s="167">
        <v>1</v>
      </c>
      <c r="P8" s="166">
        <v>0</v>
      </c>
      <c r="Q8" s="167">
        <v>0</v>
      </c>
      <c r="R8" s="166">
        <v>1</v>
      </c>
      <c r="S8" s="167">
        <v>0</v>
      </c>
      <c r="T8" s="166">
        <v>0</v>
      </c>
      <c r="U8" s="167"/>
      <c r="V8" s="166">
        <v>0</v>
      </c>
      <c r="W8" s="167"/>
      <c r="X8" s="166">
        <v>0</v>
      </c>
      <c r="Y8" s="168"/>
      <c r="Z8" s="82" t="s">
        <v>118</v>
      </c>
      <c r="AA8" s="155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</row>
    <row r="9" spans="1:164" s="34" customFormat="1" ht="39.950000000000003" customHeight="1">
      <c r="A9" s="33">
        <v>2</v>
      </c>
      <c r="B9" s="170" t="s">
        <v>80</v>
      </c>
      <c r="C9" s="171"/>
      <c r="D9" s="172" t="s">
        <v>10</v>
      </c>
      <c r="E9" s="173"/>
      <c r="F9" s="87">
        <f>ADVIC!AE17</f>
        <v>1</v>
      </c>
      <c r="G9" s="85">
        <f>ADVIC!AE18</f>
        <v>1</v>
      </c>
      <c r="H9" s="86">
        <v>31</v>
      </c>
      <c r="I9" s="94">
        <v>27.5</v>
      </c>
      <c r="J9" s="92">
        <v>1</v>
      </c>
      <c r="K9" s="95">
        <v>1</v>
      </c>
      <c r="L9" s="92">
        <v>2</v>
      </c>
      <c r="M9" s="95">
        <v>2</v>
      </c>
      <c r="N9" s="92">
        <v>1</v>
      </c>
      <c r="O9" s="95">
        <v>1</v>
      </c>
      <c r="P9" s="92">
        <v>0</v>
      </c>
      <c r="Q9" s="95">
        <v>0</v>
      </c>
      <c r="R9" s="92">
        <v>0</v>
      </c>
      <c r="S9" s="95">
        <v>0</v>
      </c>
      <c r="T9" s="92">
        <v>0</v>
      </c>
      <c r="U9" s="95"/>
      <c r="V9" s="92">
        <v>0</v>
      </c>
      <c r="W9" s="95"/>
      <c r="X9" s="92">
        <v>0</v>
      </c>
      <c r="Y9" s="88"/>
      <c r="Z9" s="83" t="s">
        <v>125</v>
      </c>
      <c r="AA9" s="156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</row>
    <row r="10" spans="1:164" s="34" customFormat="1" ht="39.950000000000003" customHeight="1">
      <c r="A10" s="33">
        <v>3</v>
      </c>
      <c r="B10" s="170" t="s">
        <v>81</v>
      </c>
      <c r="C10" s="171"/>
      <c r="D10" s="172" t="s">
        <v>49</v>
      </c>
      <c r="E10" s="173"/>
      <c r="F10" s="87">
        <f>ASINUSA!W17</f>
        <v>1</v>
      </c>
      <c r="G10" s="85">
        <f>ASINUSA!W18</f>
        <v>1</v>
      </c>
      <c r="H10" s="86">
        <v>25</v>
      </c>
      <c r="I10" s="94">
        <v>19</v>
      </c>
      <c r="J10" s="92">
        <v>8</v>
      </c>
      <c r="K10" s="95">
        <v>8</v>
      </c>
      <c r="L10" s="92">
        <v>1</v>
      </c>
      <c r="M10" s="95">
        <v>1</v>
      </c>
      <c r="N10" s="92">
        <v>1</v>
      </c>
      <c r="O10" s="95">
        <v>1</v>
      </c>
      <c r="P10" s="92">
        <v>0</v>
      </c>
      <c r="Q10" s="95">
        <v>0</v>
      </c>
      <c r="R10" s="92">
        <v>0</v>
      </c>
      <c r="S10" s="95">
        <v>0</v>
      </c>
      <c r="T10" s="92">
        <v>0</v>
      </c>
      <c r="U10" s="95"/>
      <c r="V10" s="92">
        <v>0</v>
      </c>
      <c r="W10" s="95"/>
      <c r="X10" s="92">
        <v>0</v>
      </c>
      <c r="Y10" s="88"/>
      <c r="Z10" s="82" t="s">
        <v>149</v>
      </c>
      <c r="AA10" s="156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</row>
    <row r="11" spans="1:164" s="64" customFormat="1" ht="39.950000000000003" customHeight="1">
      <c r="A11" s="33">
        <v>4</v>
      </c>
      <c r="B11" s="170" t="s">
        <v>82</v>
      </c>
      <c r="C11" s="171"/>
      <c r="D11" s="172" t="s">
        <v>10</v>
      </c>
      <c r="E11" s="173"/>
      <c r="F11" s="87">
        <f>ASINUSA!W18</f>
        <v>1</v>
      </c>
      <c r="G11" s="87">
        <v>1</v>
      </c>
      <c r="H11" s="86">
        <v>21</v>
      </c>
      <c r="I11" s="94">
        <v>20</v>
      </c>
      <c r="J11" s="92">
        <v>1</v>
      </c>
      <c r="K11" s="95">
        <v>1</v>
      </c>
      <c r="L11" s="92">
        <v>0</v>
      </c>
      <c r="M11" s="95">
        <v>0</v>
      </c>
      <c r="N11" s="92">
        <v>0</v>
      </c>
      <c r="O11" s="95">
        <v>0</v>
      </c>
      <c r="P11" s="92">
        <v>0</v>
      </c>
      <c r="Q11" s="95">
        <v>0</v>
      </c>
      <c r="R11" s="92">
        <v>0</v>
      </c>
      <c r="S11" s="95">
        <v>0</v>
      </c>
      <c r="T11" s="92">
        <v>0</v>
      </c>
      <c r="U11" s="95"/>
      <c r="V11" s="92">
        <v>0</v>
      </c>
      <c r="W11" s="95"/>
      <c r="X11" s="92">
        <v>0</v>
      </c>
      <c r="Y11" s="88"/>
      <c r="Z11" s="82" t="s">
        <v>118</v>
      </c>
      <c r="AA11" s="156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</row>
    <row r="12" spans="1:164" s="62" customFormat="1" ht="39.950000000000003" customHeight="1">
      <c r="A12" s="33">
        <v>5</v>
      </c>
      <c r="B12" s="170" t="s">
        <v>122</v>
      </c>
      <c r="C12" s="171"/>
      <c r="D12" s="172" t="s">
        <v>121</v>
      </c>
      <c r="E12" s="173"/>
      <c r="F12" s="87">
        <v>1</v>
      </c>
      <c r="G12" s="87">
        <v>0.93</v>
      </c>
      <c r="H12" s="86">
        <v>45</v>
      </c>
      <c r="I12" s="94">
        <v>36</v>
      </c>
      <c r="J12" s="92">
        <v>0</v>
      </c>
      <c r="K12" s="95">
        <v>0</v>
      </c>
      <c r="L12" s="92">
        <v>0</v>
      </c>
      <c r="M12" s="95">
        <v>0</v>
      </c>
      <c r="N12" s="92">
        <v>0</v>
      </c>
      <c r="O12" s="95">
        <v>0</v>
      </c>
      <c r="P12" s="92">
        <v>0</v>
      </c>
      <c r="Q12" s="95">
        <v>0</v>
      </c>
      <c r="R12" s="92">
        <v>2</v>
      </c>
      <c r="S12" s="95">
        <v>0</v>
      </c>
      <c r="T12" s="92">
        <v>2</v>
      </c>
      <c r="U12" s="95"/>
      <c r="V12" s="92">
        <v>1</v>
      </c>
      <c r="W12" s="95"/>
      <c r="X12" s="92">
        <v>1</v>
      </c>
      <c r="Y12" s="88"/>
      <c r="Z12" s="82" t="s">
        <v>124</v>
      </c>
      <c r="AA12" s="156"/>
    </row>
    <row r="13" spans="1:164" s="34" customFormat="1" ht="39.950000000000003" customHeight="1">
      <c r="A13" s="33">
        <v>6</v>
      </c>
      <c r="B13" s="170" t="s">
        <v>78</v>
      </c>
      <c r="C13" s="171"/>
      <c r="D13" s="172" t="s">
        <v>10</v>
      </c>
      <c r="E13" s="173"/>
      <c r="F13" s="87">
        <f>TEBEINDO!BK17</f>
        <v>1</v>
      </c>
      <c r="G13" s="85">
        <f>TEBEINDO!BK18</f>
        <v>0.97</v>
      </c>
      <c r="H13" s="86">
        <v>27</v>
      </c>
      <c r="I13" s="94">
        <v>24</v>
      </c>
      <c r="J13" s="92">
        <v>2</v>
      </c>
      <c r="K13" s="95">
        <v>2</v>
      </c>
      <c r="L13" s="92">
        <v>2</v>
      </c>
      <c r="M13" s="95">
        <v>2</v>
      </c>
      <c r="N13" s="92">
        <v>1</v>
      </c>
      <c r="O13" s="95">
        <v>1</v>
      </c>
      <c r="P13" s="92">
        <v>5</v>
      </c>
      <c r="Q13" s="95">
        <v>5</v>
      </c>
      <c r="R13" s="92">
        <v>3</v>
      </c>
      <c r="S13" s="95">
        <v>3</v>
      </c>
      <c r="T13" s="92">
        <v>0</v>
      </c>
      <c r="U13" s="95"/>
      <c r="V13" s="92">
        <v>0</v>
      </c>
      <c r="W13" s="95"/>
      <c r="X13" s="92">
        <v>0</v>
      </c>
      <c r="Y13" s="88"/>
      <c r="Z13" s="82" t="s">
        <v>119</v>
      </c>
      <c r="AA13" s="156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</row>
    <row r="14" spans="1:164" s="34" customFormat="1" ht="39.950000000000003" customHeight="1">
      <c r="A14" s="33">
        <v>7</v>
      </c>
      <c r="B14" s="170" t="s">
        <v>85</v>
      </c>
      <c r="C14" s="171"/>
      <c r="D14" s="172" t="s">
        <v>10</v>
      </c>
      <c r="E14" s="173"/>
      <c r="F14" s="87">
        <f>TSA!S17</f>
        <v>0.3</v>
      </c>
      <c r="G14" s="85">
        <f>TSA!S18</f>
        <v>0.3</v>
      </c>
      <c r="H14" s="86">
        <v>37</v>
      </c>
      <c r="I14" s="94">
        <v>7</v>
      </c>
      <c r="J14" s="92">
        <v>1</v>
      </c>
      <c r="K14" s="95">
        <v>1</v>
      </c>
      <c r="L14" s="92">
        <v>2</v>
      </c>
      <c r="M14" s="95">
        <v>2</v>
      </c>
      <c r="N14" s="92">
        <v>2</v>
      </c>
      <c r="O14" s="95">
        <v>2</v>
      </c>
      <c r="P14" s="92">
        <v>2</v>
      </c>
      <c r="Q14" s="95">
        <v>2</v>
      </c>
      <c r="R14" s="92">
        <v>2</v>
      </c>
      <c r="S14" s="95">
        <v>2</v>
      </c>
      <c r="T14" s="92">
        <v>1</v>
      </c>
      <c r="U14" s="95"/>
      <c r="V14" s="92">
        <v>3</v>
      </c>
      <c r="W14" s="95"/>
      <c r="X14" s="92">
        <v>2</v>
      </c>
      <c r="Y14" s="88"/>
      <c r="Z14" s="82" t="s">
        <v>185</v>
      </c>
      <c r="AA14" s="156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</row>
    <row r="15" spans="1:164" s="34" customFormat="1" ht="39.950000000000003" customHeight="1">
      <c r="A15" s="33">
        <v>8</v>
      </c>
      <c r="B15" s="170" t="s">
        <v>112</v>
      </c>
      <c r="C15" s="171"/>
      <c r="D15" s="172" t="s">
        <v>113</v>
      </c>
      <c r="E15" s="173"/>
      <c r="F15" s="87">
        <f>TGI!K17</f>
        <v>0.2</v>
      </c>
      <c r="G15" s="85">
        <f>TGI!K18</f>
        <v>0.2</v>
      </c>
      <c r="H15" s="86">
        <v>36</v>
      </c>
      <c r="I15" s="94">
        <v>2</v>
      </c>
      <c r="J15" s="92"/>
      <c r="K15" s="95"/>
      <c r="L15" s="92"/>
      <c r="M15" s="95"/>
      <c r="N15" s="92">
        <v>1</v>
      </c>
      <c r="O15" s="95">
        <v>1</v>
      </c>
      <c r="P15" s="92">
        <v>1</v>
      </c>
      <c r="Q15" s="95">
        <v>1</v>
      </c>
      <c r="R15" s="92">
        <v>1</v>
      </c>
      <c r="S15" s="95">
        <v>0</v>
      </c>
      <c r="T15" s="92">
        <v>3</v>
      </c>
      <c r="U15" s="95"/>
      <c r="V15" s="92">
        <v>5</v>
      </c>
      <c r="W15" s="95"/>
      <c r="X15" s="92">
        <v>7</v>
      </c>
      <c r="Y15" s="88"/>
      <c r="Z15" s="82" t="s">
        <v>196</v>
      </c>
      <c r="AA15" s="156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</row>
    <row r="16" spans="1:164" s="62" customFormat="1" ht="39.950000000000003" customHeight="1">
      <c r="A16" s="33">
        <v>9</v>
      </c>
      <c r="B16" s="170" t="s">
        <v>111</v>
      </c>
      <c r="C16" s="171"/>
      <c r="D16" s="172" t="s">
        <v>38</v>
      </c>
      <c r="E16" s="173"/>
      <c r="F16" s="87">
        <f>CEMENTAID!K17</f>
        <v>0.8</v>
      </c>
      <c r="G16" s="330">
        <f>CEMENTAID!K18</f>
        <v>0.6</v>
      </c>
      <c r="H16" s="86">
        <v>35</v>
      </c>
      <c r="I16" s="94">
        <v>8</v>
      </c>
      <c r="J16" s="92"/>
      <c r="K16" s="95"/>
      <c r="L16" s="92"/>
      <c r="M16" s="95"/>
      <c r="N16" s="92">
        <v>4</v>
      </c>
      <c r="O16" s="95">
        <v>4</v>
      </c>
      <c r="P16" s="92">
        <v>2</v>
      </c>
      <c r="Q16" s="95">
        <v>2</v>
      </c>
      <c r="R16" s="92">
        <v>2</v>
      </c>
      <c r="S16" s="95">
        <v>2</v>
      </c>
      <c r="T16" s="92">
        <v>6</v>
      </c>
      <c r="U16" s="95"/>
      <c r="V16" s="92">
        <v>6</v>
      </c>
      <c r="W16" s="95"/>
      <c r="X16" s="92">
        <v>1</v>
      </c>
      <c r="Y16" s="88"/>
      <c r="Z16" s="82" t="s">
        <v>197</v>
      </c>
      <c r="AA16" s="156"/>
    </row>
    <row r="17" spans="1:164" s="34" customFormat="1" ht="39.950000000000003" customHeight="1">
      <c r="A17" s="33">
        <v>10</v>
      </c>
      <c r="B17" s="170" t="s">
        <v>120</v>
      </c>
      <c r="C17" s="171"/>
      <c r="D17" s="172" t="s">
        <v>38</v>
      </c>
      <c r="E17" s="173"/>
      <c r="F17" s="89">
        <f>MAJUPERKASA!C17</f>
        <v>0.4</v>
      </c>
      <c r="G17" s="85">
        <f>MAJUPERKASA!C18</f>
        <v>0.4</v>
      </c>
      <c r="H17" s="86">
        <v>22</v>
      </c>
      <c r="I17" s="94">
        <v>4</v>
      </c>
      <c r="J17" s="92"/>
      <c r="K17" s="95"/>
      <c r="L17" s="92"/>
      <c r="M17" s="95"/>
      <c r="N17" s="92"/>
      <c r="O17" s="95"/>
      <c r="P17" s="92"/>
      <c r="Q17" s="95"/>
      <c r="R17" s="92">
        <v>4</v>
      </c>
      <c r="S17" s="95">
        <v>4</v>
      </c>
      <c r="T17" s="92">
        <v>5</v>
      </c>
      <c r="U17" s="95"/>
      <c r="V17" s="92">
        <v>4</v>
      </c>
      <c r="W17" s="95"/>
      <c r="X17" s="92">
        <v>2</v>
      </c>
      <c r="Y17" s="88"/>
      <c r="Z17" s="82" t="s">
        <v>189</v>
      </c>
      <c r="AA17" s="156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</row>
    <row r="18" spans="1:164" s="34" customFormat="1" ht="39.950000000000003" customHeight="1" thickBot="1">
      <c r="A18" s="145">
        <v>11</v>
      </c>
      <c r="B18" s="282" t="s">
        <v>123</v>
      </c>
      <c r="C18" s="283"/>
      <c r="D18" s="284" t="s">
        <v>38</v>
      </c>
      <c r="E18" s="285"/>
      <c r="F18" s="146">
        <f>SMU!G17</f>
        <v>0.5</v>
      </c>
      <c r="G18" s="147">
        <f>SMU!G18</f>
        <v>0.5</v>
      </c>
      <c r="H18" s="148">
        <v>25</v>
      </c>
      <c r="I18" s="149">
        <v>10</v>
      </c>
      <c r="J18" s="150"/>
      <c r="K18" s="151"/>
      <c r="L18" s="150"/>
      <c r="M18" s="151"/>
      <c r="N18" s="150">
        <v>7</v>
      </c>
      <c r="O18" s="151">
        <v>7</v>
      </c>
      <c r="P18" s="150">
        <v>3</v>
      </c>
      <c r="Q18" s="151">
        <v>3</v>
      </c>
      <c r="R18" s="150">
        <v>1</v>
      </c>
      <c r="S18" s="151">
        <v>1</v>
      </c>
      <c r="T18" s="150">
        <v>0</v>
      </c>
      <c r="U18" s="151"/>
      <c r="V18" s="150">
        <v>1</v>
      </c>
      <c r="W18" s="151"/>
      <c r="X18" s="150">
        <v>1</v>
      </c>
      <c r="Y18" s="152"/>
      <c r="Z18" s="82" t="s">
        <v>190</v>
      </c>
      <c r="AA18" s="157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</row>
    <row r="19" spans="1:164" s="14" customFormat="1" ht="30.75" customHeight="1">
      <c r="A19" s="20"/>
      <c r="B19" s="46"/>
      <c r="C19" s="46"/>
      <c r="D19" s="142"/>
      <c r="E19" s="142"/>
      <c r="F19" s="235" t="s">
        <v>28</v>
      </c>
      <c r="G19" s="238" t="s">
        <v>29</v>
      </c>
      <c r="H19" s="238"/>
      <c r="I19" s="239"/>
      <c r="J19" s="81">
        <f t="shared" ref="J19:Y19" si="0">SUM(J8:J18)</f>
        <v>15</v>
      </c>
      <c r="K19" s="143">
        <f t="shared" si="0"/>
        <v>15</v>
      </c>
      <c r="L19" s="81">
        <f t="shared" si="0"/>
        <v>7</v>
      </c>
      <c r="M19" s="143">
        <f t="shared" si="0"/>
        <v>7</v>
      </c>
      <c r="N19" s="81">
        <f t="shared" si="0"/>
        <v>18</v>
      </c>
      <c r="O19" s="143">
        <f t="shared" si="0"/>
        <v>18</v>
      </c>
      <c r="P19" s="81">
        <f t="shared" si="0"/>
        <v>13</v>
      </c>
      <c r="Q19" s="143">
        <f t="shared" si="0"/>
        <v>13</v>
      </c>
      <c r="R19" s="81">
        <f t="shared" si="0"/>
        <v>16</v>
      </c>
      <c r="S19" s="143">
        <f t="shared" si="0"/>
        <v>12</v>
      </c>
      <c r="T19" s="81">
        <f t="shared" si="0"/>
        <v>17</v>
      </c>
      <c r="U19" s="143">
        <f t="shared" si="0"/>
        <v>0</v>
      </c>
      <c r="V19" s="81">
        <f t="shared" si="0"/>
        <v>20</v>
      </c>
      <c r="W19" s="143">
        <f t="shared" si="0"/>
        <v>0</v>
      </c>
      <c r="X19" s="81">
        <f t="shared" si="0"/>
        <v>14</v>
      </c>
      <c r="Y19" s="144">
        <f t="shared" si="0"/>
        <v>0</v>
      </c>
      <c r="Z19" s="84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</row>
    <row r="20" spans="1:164" s="14" customFormat="1" ht="30.75" customHeight="1">
      <c r="A20" s="20"/>
      <c r="B20" s="46"/>
      <c r="C20" s="35"/>
      <c r="E20" s="38"/>
      <c r="F20" s="236"/>
      <c r="G20" s="240" t="s">
        <v>31</v>
      </c>
      <c r="H20" s="240"/>
      <c r="I20" s="241"/>
      <c r="J20" s="80"/>
      <c r="K20" s="96"/>
      <c r="L20" s="80"/>
      <c r="M20" s="96"/>
      <c r="N20" s="80"/>
      <c r="O20" s="96"/>
      <c r="P20" s="80"/>
      <c r="Q20" s="96"/>
      <c r="R20" s="80"/>
      <c r="S20" s="96"/>
      <c r="T20" s="80"/>
      <c r="U20" s="96"/>
      <c r="V20" s="80"/>
      <c r="W20" s="96"/>
      <c r="X20" s="80"/>
      <c r="Y20" s="90"/>
      <c r="Z20" s="77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</row>
    <row r="21" spans="1:164" s="14" customFormat="1" ht="30.75" customHeight="1" thickBot="1">
      <c r="A21" s="20"/>
      <c r="B21" s="46" t="s">
        <v>44</v>
      </c>
      <c r="C21" s="46"/>
      <c r="D21" s="21"/>
      <c r="E21" s="21"/>
      <c r="F21" s="237"/>
      <c r="G21" s="242" t="s">
        <v>30</v>
      </c>
      <c r="H21" s="242"/>
      <c r="I21" s="243"/>
      <c r="J21" s="93">
        <f t="shared" ref="J21:U21" si="1">J19-J20</f>
        <v>15</v>
      </c>
      <c r="K21" s="97">
        <f t="shared" si="1"/>
        <v>15</v>
      </c>
      <c r="L21" s="93">
        <f t="shared" si="1"/>
        <v>7</v>
      </c>
      <c r="M21" s="97">
        <f t="shared" si="1"/>
        <v>7</v>
      </c>
      <c r="N21" s="93">
        <f t="shared" si="1"/>
        <v>18</v>
      </c>
      <c r="O21" s="97">
        <f t="shared" si="1"/>
        <v>18</v>
      </c>
      <c r="P21" s="93">
        <f t="shared" si="1"/>
        <v>13</v>
      </c>
      <c r="Q21" s="97">
        <f t="shared" si="1"/>
        <v>13</v>
      </c>
      <c r="R21" s="93">
        <f t="shared" si="1"/>
        <v>16</v>
      </c>
      <c r="S21" s="97">
        <f t="shared" si="1"/>
        <v>12</v>
      </c>
      <c r="T21" s="93">
        <f t="shared" si="1"/>
        <v>17</v>
      </c>
      <c r="U21" s="97">
        <f t="shared" si="1"/>
        <v>0</v>
      </c>
      <c r="V21" s="93">
        <f t="shared" ref="V21:Y21" si="2">V19-V20</f>
        <v>20</v>
      </c>
      <c r="W21" s="97">
        <f t="shared" si="2"/>
        <v>0</v>
      </c>
      <c r="X21" s="93">
        <f t="shared" si="2"/>
        <v>14</v>
      </c>
      <c r="Y21" s="91">
        <f t="shared" si="2"/>
        <v>0</v>
      </c>
      <c r="Z21" s="9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</row>
    <row r="22" spans="1:164" s="14" customFormat="1" ht="30.75" customHeight="1">
      <c r="A22" s="20"/>
      <c r="B22" s="46"/>
      <c r="C22" s="46"/>
      <c r="D22" s="21"/>
      <c r="E22" s="21"/>
      <c r="F22" s="22"/>
      <c r="G22" s="23"/>
      <c r="H22" s="51"/>
      <c r="I22" s="51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9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</row>
    <row r="23" spans="1:164" ht="27" customHeight="1" thickBot="1">
      <c r="A23" s="12" t="s">
        <v>18</v>
      </c>
      <c r="B23" s="45"/>
      <c r="D23"/>
      <c r="E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 s="11"/>
    </row>
    <row r="24" spans="1:164" ht="21.75" customHeight="1">
      <c r="A24" s="222" t="s">
        <v>1</v>
      </c>
      <c r="B24" s="268" t="s">
        <v>2</v>
      </c>
      <c r="C24" s="268"/>
      <c r="D24" s="256" t="s">
        <v>16</v>
      </c>
      <c r="E24" s="276"/>
      <c r="F24" s="279" t="s">
        <v>9</v>
      </c>
      <c r="G24" s="230"/>
      <c r="H24" s="233" t="s">
        <v>21</v>
      </c>
      <c r="I24" s="234"/>
      <c r="J24" s="197">
        <v>44562</v>
      </c>
      <c r="K24" s="198"/>
      <c r="L24" s="197">
        <v>44593</v>
      </c>
      <c r="M24" s="198"/>
      <c r="N24" s="197">
        <v>44621</v>
      </c>
      <c r="O24" s="198"/>
      <c r="P24" s="197">
        <v>44652</v>
      </c>
      <c r="Q24" s="198"/>
      <c r="R24" s="197">
        <v>44682</v>
      </c>
      <c r="S24" s="198"/>
      <c r="T24" s="197">
        <v>44713</v>
      </c>
      <c r="U24" s="198"/>
      <c r="V24" s="197">
        <v>44743</v>
      </c>
      <c r="W24" s="198"/>
      <c r="X24" s="197">
        <v>44774</v>
      </c>
      <c r="Y24" s="198"/>
      <c r="Z24" s="244" t="s">
        <v>19</v>
      </c>
      <c r="AA24" s="251" t="s">
        <v>20</v>
      </c>
    </row>
    <row r="25" spans="1:164" ht="27" customHeight="1" thickBot="1">
      <c r="A25" s="274"/>
      <c r="B25" s="275"/>
      <c r="C25" s="275"/>
      <c r="D25" s="277"/>
      <c r="E25" s="278"/>
      <c r="F25" s="280"/>
      <c r="G25" s="281"/>
      <c r="H25" s="98" t="s">
        <v>4</v>
      </c>
      <c r="I25" s="101" t="s">
        <v>22</v>
      </c>
      <c r="J25" s="129" t="s">
        <v>4</v>
      </c>
      <c r="K25" s="127" t="s">
        <v>14</v>
      </c>
      <c r="L25" s="129" t="s">
        <v>4</v>
      </c>
      <c r="M25" s="127" t="s">
        <v>14</v>
      </c>
      <c r="N25" s="129" t="s">
        <v>4</v>
      </c>
      <c r="O25" s="127" t="s">
        <v>14</v>
      </c>
      <c r="P25" s="129" t="s">
        <v>4</v>
      </c>
      <c r="Q25" s="127" t="s">
        <v>14</v>
      </c>
      <c r="R25" s="129" t="s">
        <v>4</v>
      </c>
      <c r="S25" s="127" t="s">
        <v>14</v>
      </c>
      <c r="T25" s="129" t="s">
        <v>4</v>
      </c>
      <c r="U25" s="127" t="s">
        <v>14</v>
      </c>
      <c r="V25" s="129" t="s">
        <v>4</v>
      </c>
      <c r="W25" s="127" t="s">
        <v>14</v>
      </c>
      <c r="X25" s="129" t="s">
        <v>4</v>
      </c>
      <c r="Y25" s="127" t="s">
        <v>14</v>
      </c>
      <c r="Z25" s="245"/>
      <c r="AA25" s="252"/>
    </row>
    <row r="26" spans="1:164" ht="44.1" customHeight="1">
      <c r="A26" s="70">
        <v>1</v>
      </c>
      <c r="B26" s="246" t="s">
        <v>83</v>
      </c>
      <c r="C26" s="246"/>
      <c r="D26" s="247" t="s">
        <v>50</v>
      </c>
      <c r="E26" s="248"/>
      <c r="F26" s="249">
        <f t="shared" ref="F26:F27" si="3">I26/H26</f>
        <v>1</v>
      </c>
      <c r="G26" s="250"/>
      <c r="H26" s="99">
        <v>3</v>
      </c>
      <c r="I26" s="102">
        <v>3</v>
      </c>
      <c r="J26" s="130"/>
      <c r="K26" s="114"/>
      <c r="L26" s="130">
        <v>3</v>
      </c>
      <c r="M26" s="114">
        <v>3</v>
      </c>
      <c r="N26" s="131"/>
      <c r="O26" s="122"/>
      <c r="P26" s="130"/>
      <c r="Q26" s="114"/>
      <c r="R26" s="130"/>
      <c r="S26" s="114"/>
      <c r="T26" s="130"/>
      <c r="U26" s="122"/>
      <c r="V26" s="130"/>
      <c r="W26" s="122"/>
      <c r="X26" s="131"/>
      <c r="Y26" s="121"/>
      <c r="Z26" s="105" t="s">
        <v>65</v>
      </c>
      <c r="AA26" s="71"/>
    </row>
    <row r="27" spans="1:164" ht="44.1" customHeight="1">
      <c r="A27" s="27">
        <v>2</v>
      </c>
      <c r="B27" s="246" t="s">
        <v>84</v>
      </c>
      <c r="C27" s="246"/>
      <c r="D27" s="247" t="s">
        <v>39</v>
      </c>
      <c r="E27" s="248"/>
      <c r="F27" s="249">
        <f t="shared" si="3"/>
        <v>1</v>
      </c>
      <c r="G27" s="250"/>
      <c r="H27" s="99">
        <v>1</v>
      </c>
      <c r="I27" s="102">
        <v>1</v>
      </c>
      <c r="J27" s="130"/>
      <c r="K27" s="114"/>
      <c r="L27" s="130"/>
      <c r="M27" s="114"/>
      <c r="N27" s="131">
        <v>1</v>
      </c>
      <c r="O27" s="122">
        <v>1</v>
      </c>
      <c r="P27" s="130"/>
      <c r="Q27" s="114"/>
      <c r="R27" s="130">
        <v>0</v>
      </c>
      <c r="S27" s="114">
        <v>1</v>
      </c>
      <c r="T27" s="130"/>
      <c r="U27" s="122"/>
      <c r="V27" s="130"/>
      <c r="W27" s="122"/>
      <c r="X27" s="131"/>
      <c r="Y27" s="122"/>
      <c r="Z27" s="105" t="s">
        <v>65</v>
      </c>
      <c r="AA27" s="66"/>
    </row>
    <row r="28" spans="1:164" ht="44.1" customHeight="1">
      <c r="A28" s="27">
        <v>3</v>
      </c>
      <c r="B28" s="246" t="s">
        <v>86</v>
      </c>
      <c r="C28" s="246"/>
      <c r="D28" s="247" t="s">
        <v>115</v>
      </c>
      <c r="E28" s="248"/>
      <c r="F28" s="249">
        <f>I28/H28</f>
        <v>1</v>
      </c>
      <c r="G28" s="250"/>
      <c r="H28" s="99">
        <v>6</v>
      </c>
      <c r="I28" s="102">
        <v>6</v>
      </c>
      <c r="J28" s="130">
        <v>3</v>
      </c>
      <c r="K28" s="114">
        <v>3</v>
      </c>
      <c r="L28" s="130">
        <v>3</v>
      </c>
      <c r="M28" s="114">
        <v>3</v>
      </c>
      <c r="N28" s="131"/>
      <c r="O28" s="122"/>
      <c r="P28" s="130"/>
      <c r="Q28" s="114"/>
      <c r="R28" s="130"/>
      <c r="S28" s="114"/>
      <c r="T28" s="130"/>
      <c r="U28" s="122"/>
      <c r="V28" s="130"/>
      <c r="W28" s="122"/>
      <c r="X28" s="131"/>
      <c r="Y28" s="122"/>
      <c r="Z28" s="105" t="s">
        <v>65</v>
      </c>
      <c r="AA28" s="66"/>
    </row>
    <row r="29" spans="1:164" ht="44.1" customHeight="1">
      <c r="A29" s="27">
        <v>4</v>
      </c>
      <c r="B29" s="246" t="s">
        <v>88</v>
      </c>
      <c r="C29" s="246"/>
      <c r="D29" s="247" t="s">
        <v>89</v>
      </c>
      <c r="E29" s="248"/>
      <c r="F29" s="249">
        <f>I29/H29</f>
        <v>1</v>
      </c>
      <c r="G29" s="250"/>
      <c r="H29" s="99">
        <v>1</v>
      </c>
      <c r="I29" s="102">
        <v>1</v>
      </c>
      <c r="J29" s="130"/>
      <c r="K29" s="114"/>
      <c r="L29" s="130">
        <v>1</v>
      </c>
      <c r="M29" s="114">
        <v>1</v>
      </c>
      <c r="N29" s="131"/>
      <c r="O29" s="122"/>
      <c r="P29" s="130"/>
      <c r="Q29" s="114"/>
      <c r="R29" s="130"/>
      <c r="S29" s="114"/>
      <c r="T29" s="130"/>
      <c r="U29" s="122"/>
      <c r="V29" s="130"/>
      <c r="W29" s="122"/>
      <c r="X29" s="131"/>
      <c r="Y29" s="122"/>
      <c r="Z29" s="105" t="s">
        <v>65</v>
      </c>
      <c r="AA29" s="66"/>
    </row>
    <row r="30" spans="1:164" ht="44.1" customHeight="1">
      <c r="A30" s="27">
        <v>5</v>
      </c>
      <c r="B30" s="246" t="s">
        <v>90</v>
      </c>
      <c r="C30" s="246"/>
      <c r="D30" s="247" t="s">
        <v>114</v>
      </c>
      <c r="E30" s="248"/>
      <c r="F30" s="249">
        <f t="shared" ref="F30:F33" si="4">I30/H30</f>
        <v>1</v>
      </c>
      <c r="G30" s="250"/>
      <c r="H30" s="99">
        <v>2</v>
      </c>
      <c r="I30" s="102">
        <v>2</v>
      </c>
      <c r="J30" s="130"/>
      <c r="K30" s="114"/>
      <c r="L30" s="130">
        <v>1</v>
      </c>
      <c r="M30" s="114">
        <v>1</v>
      </c>
      <c r="N30" s="131">
        <v>1</v>
      </c>
      <c r="O30" s="122">
        <v>1</v>
      </c>
      <c r="P30" s="130"/>
      <c r="Q30" s="114"/>
      <c r="R30" s="130"/>
      <c r="S30" s="114"/>
      <c r="T30" s="130"/>
      <c r="U30" s="122"/>
      <c r="V30" s="130"/>
      <c r="W30" s="122"/>
      <c r="X30" s="131"/>
      <c r="Y30" s="122"/>
      <c r="Z30" s="105" t="s">
        <v>65</v>
      </c>
      <c r="AA30" s="66"/>
    </row>
    <row r="31" spans="1:164" ht="44.1" customHeight="1">
      <c r="A31" s="27">
        <v>6</v>
      </c>
      <c r="B31" s="246" t="s">
        <v>91</v>
      </c>
      <c r="C31" s="246"/>
      <c r="D31" s="247" t="s">
        <v>87</v>
      </c>
      <c r="E31" s="248"/>
      <c r="F31" s="249">
        <f t="shared" si="4"/>
        <v>1</v>
      </c>
      <c r="G31" s="250"/>
      <c r="H31" s="99">
        <v>3</v>
      </c>
      <c r="I31" s="102">
        <v>3</v>
      </c>
      <c r="J31" s="130"/>
      <c r="K31" s="114"/>
      <c r="L31" s="130"/>
      <c r="M31" s="114"/>
      <c r="N31" s="131">
        <v>3</v>
      </c>
      <c r="O31" s="122">
        <v>3</v>
      </c>
      <c r="P31" s="130"/>
      <c r="Q31" s="114"/>
      <c r="R31" s="130">
        <v>0</v>
      </c>
      <c r="S31" s="114">
        <v>1</v>
      </c>
      <c r="T31" s="130"/>
      <c r="U31" s="122"/>
      <c r="V31" s="130"/>
      <c r="W31" s="122"/>
      <c r="X31" s="131"/>
      <c r="Y31" s="122"/>
      <c r="Z31" s="105" t="s">
        <v>191</v>
      </c>
      <c r="AA31" s="66"/>
    </row>
    <row r="32" spans="1:164" ht="44.1" customHeight="1">
      <c r="A32" s="27">
        <v>7</v>
      </c>
      <c r="B32" s="246" t="s">
        <v>92</v>
      </c>
      <c r="C32" s="246"/>
      <c r="D32" s="247" t="s">
        <v>93</v>
      </c>
      <c r="E32" s="248"/>
      <c r="F32" s="249">
        <f t="shared" si="4"/>
        <v>1</v>
      </c>
      <c r="G32" s="250"/>
      <c r="H32" s="99">
        <v>6</v>
      </c>
      <c r="I32" s="102">
        <v>6</v>
      </c>
      <c r="J32" s="130"/>
      <c r="K32" s="114"/>
      <c r="L32" s="130"/>
      <c r="M32" s="114"/>
      <c r="N32" s="131">
        <v>5</v>
      </c>
      <c r="O32" s="122">
        <v>5</v>
      </c>
      <c r="P32" s="130">
        <v>1</v>
      </c>
      <c r="Q32" s="114">
        <v>1</v>
      </c>
      <c r="R32" s="130"/>
      <c r="S32" s="114"/>
      <c r="T32" s="130"/>
      <c r="U32" s="122"/>
      <c r="V32" s="130"/>
      <c r="W32" s="122"/>
      <c r="X32" s="131"/>
      <c r="Y32" s="122"/>
      <c r="Z32" s="105" t="s">
        <v>65</v>
      </c>
      <c r="AA32" s="66"/>
    </row>
    <row r="33" spans="1:164" ht="44.1" customHeight="1">
      <c r="A33" s="27">
        <v>8</v>
      </c>
      <c r="B33" s="246" t="s">
        <v>94</v>
      </c>
      <c r="C33" s="246"/>
      <c r="D33" s="247" t="s">
        <v>95</v>
      </c>
      <c r="E33" s="248"/>
      <c r="F33" s="249">
        <f t="shared" si="4"/>
        <v>1</v>
      </c>
      <c r="G33" s="250"/>
      <c r="H33" s="99">
        <v>2</v>
      </c>
      <c r="I33" s="102">
        <v>2</v>
      </c>
      <c r="J33" s="130"/>
      <c r="K33" s="114"/>
      <c r="L33" s="130"/>
      <c r="M33" s="114"/>
      <c r="N33" s="131">
        <v>2</v>
      </c>
      <c r="O33" s="122">
        <v>2</v>
      </c>
      <c r="P33" s="130"/>
      <c r="Q33" s="114"/>
      <c r="R33" s="130"/>
      <c r="S33" s="114"/>
      <c r="T33" s="130"/>
      <c r="U33" s="122"/>
      <c r="V33" s="130"/>
      <c r="W33" s="122"/>
      <c r="X33" s="131"/>
      <c r="Y33" s="122"/>
      <c r="Z33" s="105" t="s">
        <v>65</v>
      </c>
      <c r="AA33" s="66"/>
    </row>
    <row r="34" spans="1:164" ht="44.1" customHeight="1">
      <c r="A34" s="27">
        <v>9</v>
      </c>
      <c r="B34" s="246" t="s">
        <v>96</v>
      </c>
      <c r="C34" s="246"/>
      <c r="D34" s="247" t="s">
        <v>97</v>
      </c>
      <c r="E34" s="248"/>
      <c r="F34" s="249">
        <f t="shared" ref="F34" si="5">I34/H34</f>
        <v>1</v>
      </c>
      <c r="G34" s="250"/>
      <c r="H34" s="99">
        <v>2</v>
      </c>
      <c r="I34" s="102">
        <v>2</v>
      </c>
      <c r="J34" s="130"/>
      <c r="K34" s="114"/>
      <c r="L34" s="130"/>
      <c r="M34" s="114"/>
      <c r="N34" s="131">
        <v>2</v>
      </c>
      <c r="O34" s="122">
        <v>2</v>
      </c>
      <c r="P34" s="130"/>
      <c r="Q34" s="114"/>
      <c r="R34" s="130"/>
      <c r="S34" s="114"/>
      <c r="T34" s="130"/>
      <c r="U34" s="122"/>
      <c r="V34" s="130"/>
      <c r="W34" s="122"/>
      <c r="X34" s="131"/>
      <c r="Y34" s="122"/>
      <c r="Z34" s="105" t="s">
        <v>65</v>
      </c>
      <c r="AA34" s="66"/>
    </row>
    <row r="35" spans="1:164" ht="44.1" customHeight="1">
      <c r="A35" s="27">
        <v>10</v>
      </c>
      <c r="B35" s="246" t="s">
        <v>98</v>
      </c>
      <c r="C35" s="246"/>
      <c r="D35" s="247" t="s">
        <v>116</v>
      </c>
      <c r="E35" s="248"/>
      <c r="F35" s="249">
        <f t="shared" ref="F35" si="6">I35/H35</f>
        <v>1</v>
      </c>
      <c r="G35" s="250"/>
      <c r="H35" s="99">
        <v>3</v>
      </c>
      <c r="I35" s="102">
        <v>3</v>
      </c>
      <c r="J35" s="130"/>
      <c r="K35" s="114"/>
      <c r="L35" s="130"/>
      <c r="M35" s="114"/>
      <c r="N35" s="131"/>
      <c r="O35" s="122"/>
      <c r="P35" s="130">
        <v>3</v>
      </c>
      <c r="Q35" s="114">
        <v>3</v>
      </c>
      <c r="R35" s="130"/>
      <c r="S35" s="114"/>
      <c r="T35" s="130"/>
      <c r="U35" s="122"/>
      <c r="V35" s="130"/>
      <c r="W35" s="122"/>
      <c r="X35" s="131"/>
      <c r="Y35" s="122"/>
      <c r="Z35" s="105" t="s">
        <v>65</v>
      </c>
      <c r="AA35" s="66"/>
    </row>
    <row r="36" spans="1:164" ht="44.1" customHeight="1">
      <c r="A36" s="27">
        <v>11</v>
      </c>
      <c r="B36" s="170" t="s">
        <v>99</v>
      </c>
      <c r="C36" s="171"/>
      <c r="D36" s="293" t="s">
        <v>100</v>
      </c>
      <c r="E36" s="294"/>
      <c r="F36" s="249">
        <f t="shared" ref="F36:F37" si="7">I36/H36</f>
        <v>1</v>
      </c>
      <c r="G36" s="250"/>
      <c r="H36" s="99">
        <v>1</v>
      </c>
      <c r="I36" s="102">
        <v>1</v>
      </c>
      <c r="J36" s="130"/>
      <c r="K36" s="114"/>
      <c r="L36" s="130"/>
      <c r="M36" s="114"/>
      <c r="N36" s="131">
        <v>1</v>
      </c>
      <c r="O36" s="122">
        <v>1</v>
      </c>
      <c r="P36" s="130">
        <v>1</v>
      </c>
      <c r="Q36" s="114">
        <v>1</v>
      </c>
      <c r="R36" s="130"/>
      <c r="S36" s="114"/>
      <c r="T36" s="130"/>
      <c r="U36" s="122"/>
      <c r="V36" s="130"/>
      <c r="W36" s="122"/>
      <c r="X36" s="131"/>
      <c r="Y36" s="122"/>
      <c r="Z36" s="105" t="s">
        <v>65</v>
      </c>
      <c r="AA36" s="66"/>
    </row>
    <row r="37" spans="1:164" s="56" customFormat="1" ht="44.1" customHeight="1">
      <c r="A37" s="27">
        <v>12</v>
      </c>
      <c r="B37" s="246" t="s">
        <v>101</v>
      </c>
      <c r="C37" s="246"/>
      <c r="D37" s="247" t="s">
        <v>102</v>
      </c>
      <c r="E37" s="248"/>
      <c r="F37" s="249">
        <f t="shared" si="7"/>
        <v>1</v>
      </c>
      <c r="G37" s="250"/>
      <c r="H37" s="99">
        <v>1</v>
      </c>
      <c r="I37" s="102">
        <v>1</v>
      </c>
      <c r="J37" s="130"/>
      <c r="K37" s="114"/>
      <c r="L37" s="130"/>
      <c r="M37" s="114"/>
      <c r="N37" s="131"/>
      <c r="O37" s="122"/>
      <c r="P37" s="130">
        <v>1</v>
      </c>
      <c r="Q37" s="114">
        <v>1</v>
      </c>
      <c r="R37" s="130"/>
      <c r="S37" s="114"/>
      <c r="T37" s="130"/>
      <c r="U37" s="122"/>
      <c r="V37" s="130"/>
      <c r="W37" s="122"/>
      <c r="X37" s="131"/>
      <c r="Y37" s="122"/>
      <c r="Z37" s="105" t="s">
        <v>65</v>
      </c>
      <c r="AA37" s="66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</row>
    <row r="38" spans="1:164" s="56" customFormat="1" ht="44.1" customHeight="1">
      <c r="A38" s="27">
        <v>13</v>
      </c>
      <c r="B38" s="246" t="s">
        <v>109</v>
      </c>
      <c r="C38" s="246"/>
      <c r="D38" s="247" t="s">
        <v>110</v>
      </c>
      <c r="E38" s="248"/>
      <c r="F38" s="249">
        <f t="shared" ref="F38:F40" si="8">I38/H38</f>
        <v>1</v>
      </c>
      <c r="G38" s="250"/>
      <c r="H38" s="99">
        <v>1</v>
      </c>
      <c r="I38" s="102">
        <v>1</v>
      </c>
      <c r="J38" s="130"/>
      <c r="K38" s="114"/>
      <c r="L38" s="130"/>
      <c r="M38" s="114"/>
      <c r="N38" s="131"/>
      <c r="O38" s="122"/>
      <c r="P38" s="130">
        <v>1</v>
      </c>
      <c r="Q38" s="114">
        <v>1</v>
      </c>
      <c r="R38" s="130"/>
      <c r="S38" s="114"/>
      <c r="T38" s="130"/>
      <c r="U38" s="122"/>
      <c r="V38" s="130"/>
      <c r="W38" s="122"/>
      <c r="X38" s="131"/>
      <c r="Y38" s="122"/>
      <c r="Z38" s="105" t="s">
        <v>65</v>
      </c>
      <c r="AA38" s="66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</row>
    <row r="39" spans="1:164" s="56" customFormat="1" ht="44.1" customHeight="1">
      <c r="A39" s="27">
        <v>14</v>
      </c>
      <c r="B39" s="246" t="s">
        <v>108</v>
      </c>
      <c r="C39" s="246"/>
      <c r="D39" s="247" t="s">
        <v>117</v>
      </c>
      <c r="E39" s="248"/>
      <c r="F39" s="249">
        <f t="shared" si="8"/>
        <v>1</v>
      </c>
      <c r="G39" s="250"/>
      <c r="H39" s="99">
        <v>1</v>
      </c>
      <c r="I39" s="102">
        <v>1</v>
      </c>
      <c r="J39" s="130"/>
      <c r="K39" s="114"/>
      <c r="L39" s="130"/>
      <c r="M39" s="114"/>
      <c r="N39" s="131">
        <v>1</v>
      </c>
      <c r="O39" s="122">
        <v>1</v>
      </c>
      <c r="P39" s="130"/>
      <c r="Q39" s="114"/>
      <c r="R39" s="130"/>
      <c r="S39" s="114"/>
      <c r="T39" s="130"/>
      <c r="U39" s="122"/>
      <c r="V39" s="130"/>
      <c r="W39" s="122"/>
      <c r="X39" s="131"/>
      <c r="Y39" s="122"/>
      <c r="Z39" s="105" t="s">
        <v>65</v>
      </c>
      <c r="AA39" s="66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</row>
    <row r="40" spans="1:164" s="56" customFormat="1" ht="44.1" customHeight="1">
      <c r="A40" s="27">
        <v>15</v>
      </c>
      <c r="B40" s="246" t="s">
        <v>194</v>
      </c>
      <c r="C40" s="246"/>
      <c r="D40" s="247" t="s">
        <v>195</v>
      </c>
      <c r="E40" s="248"/>
      <c r="F40" s="249">
        <f t="shared" si="8"/>
        <v>1</v>
      </c>
      <c r="G40" s="250"/>
      <c r="H40" s="99">
        <v>1</v>
      </c>
      <c r="I40" s="102">
        <v>1</v>
      </c>
      <c r="J40" s="130"/>
      <c r="K40" s="114"/>
      <c r="L40" s="130"/>
      <c r="M40" s="114"/>
      <c r="N40" s="131">
        <v>1</v>
      </c>
      <c r="O40" s="122">
        <v>1</v>
      </c>
      <c r="P40" s="130"/>
      <c r="Q40" s="114"/>
      <c r="R40" s="130">
        <v>0</v>
      </c>
      <c r="S40" s="114">
        <v>1</v>
      </c>
      <c r="T40" s="130">
        <v>4</v>
      </c>
      <c r="U40" s="122"/>
      <c r="V40" s="130"/>
      <c r="W40" s="122"/>
      <c r="X40" s="131"/>
      <c r="Y40" s="122"/>
      <c r="Z40" s="105"/>
      <c r="AA40" s="66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</row>
    <row r="41" spans="1:164" s="56" customFormat="1" ht="44.1" customHeight="1">
      <c r="A41" s="27">
        <v>16</v>
      </c>
      <c r="B41" s="246" t="s">
        <v>192</v>
      </c>
      <c r="C41" s="246"/>
      <c r="D41" s="247" t="s">
        <v>193</v>
      </c>
      <c r="E41" s="248"/>
      <c r="F41" s="249">
        <f t="shared" ref="F41" si="9">I41/H41</f>
        <v>1</v>
      </c>
      <c r="G41" s="250"/>
      <c r="H41" s="99">
        <v>1</v>
      </c>
      <c r="I41" s="102">
        <v>1</v>
      </c>
      <c r="J41" s="130"/>
      <c r="K41" s="114"/>
      <c r="L41" s="130"/>
      <c r="M41" s="114"/>
      <c r="N41" s="131">
        <v>1</v>
      </c>
      <c r="O41" s="122">
        <v>1</v>
      </c>
      <c r="P41" s="130"/>
      <c r="Q41" s="114"/>
      <c r="R41" s="130">
        <v>0</v>
      </c>
      <c r="S41" s="114">
        <v>1</v>
      </c>
      <c r="T41" s="130">
        <v>2</v>
      </c>
      <c r="U41" s="122"/>
      <c r="V41" s="130"/>
      <c r="W41" s="122"/>
      <c r="X41" s="131"/>
      <c r="Y41" s="122"/>
      <c r="Z41" s="105" t="s">
        <v>65</v>
      </c>
      <c r="AA41" s="66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</row>
    <row r="42" spans="1:164" ht="30" customHeight="1" thickBot="1">
      <c r="A42"/>
      <c r="B42" s="78"/>
      <c r="C42" s="79"/>
      <c r="F42" s="7"/>
      <c r="G42" s="220" t="s">
        <v>12</v>
      </c>
      <c r="H42" s="221"/>
      <c r="I42" s="221"/>
      <c r="J42" s="126">
        <f t="shared" ref="J42:Y42" si="10">SUM(J26:J41)</f>
        <v>3</v>
      </c>
      <c r="K42" s="128">
        <f t="shared" si="10"/>
        <v>3</v>
      </c>
      <c r="L42" s="126">
        <f t="shared" si="10"/>
        <v>8</v>
      </c>
      <c r="M42" s="128">
        <f t="shared" si="10"/>
        <v>8</v>
      </c>
      <c r="N42" s="123">
        <f t="shared" si="10"/>
        <v>18</v>
      </c>
      <c r="O42" s="97">
        <f t="shared" si="10"/>
        <v>18</v>
      </c>
      <c r="P42" s="124">
        <f t="shared" si="10"/>
        <v>7</v>
      </c>
      <c r="Q42" s="97">
        <f t="shared" si="10"/>
        <v>7</v>
      </c>
      <c r="R42" s="126">
        <f t="shared" si="10"/>
        <v>0</v>
      </c>
      <c r="S42" s="125">
        <f t="shared" si="10"/>
        <v>4</v>
      </c>
      <c r="T42" s="126">
        <f t="shared" si="10"/>
        <v>6</v>
      </c>
      <c r="U42" s="125">
        <f t="shared" si="10"/>
        <v>0</v>
      </c>
      <c r="V42" s="126">
        <f t="shared" si="10"/>
        <v>0</v>
      </c>
      <c r="W42" s="125">
        <f t="shared" si="10"/>
        <v>0</v>
      </c>
      <c r="X42" s="124">
        <f t="shared" si="10"/>
        <v>0</v>
      </c>
      <c r="Y42" s="97">
        <f t="shared" si="10"/>
        <v>0</v>
      </c>
      <c r="Z42" s="67"/>
    </row>
    <row r="43" spans="1:164" ht="44.25" customHeight="1">
      <c r="A43"/>
      <c r="B43" s="42"/>
      <c r="C43" s="47"/>
      <c r="F43" s="7"/>
      <c r="G43" s="7"/>
      <c r="H43" s="52"/>
      <c r="I43" s="52"/>
      <c r="Z43" s="6"/>
    </row>
    <row r="44" spans="1:164" ht="29.25" customHeight="1" thickBot="1">
      <c r="A44" s="13" t="s">
        <v>17</v>
      </c>
      <c r="B44" s="48"/>
      <c r="D44"/>
      <c r="E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s="11"/>
      <c r="AA44" s="11"/>
    </row>
    <row r="45" spans="1:164" ht="21.75" customHeight="1">
      <c r="A45" s="222" t="s">
        <v>1</v>
      </c>
      <c r="B45" s="224" t="s">
        <v>16</v>
      </c>
      <c r="C45" s="225"/>
      <c r="D45" s="226"/>
      <c r="E45" s="224" t="s">
        <v>2</v>
      </c>
      <c r="F45" s="225"/>
      <c r="G45" s="230"/>
      <c r="H45" s="233" t="s">
        <v>21</v>
      </c>
      <c r="I45" s="234"/>
      <c r="J45" s="197">
        <v>44562</v>
      </c>
      <c r="K45" s="198"/>
      <c r="L45" s="197">
        <v>44593</v>
      </c>
      <c r="M45" s="198"/>
      <c r="N45" s="197">
        <v>44621</v>
      </c>
      <c r="O45" s="198"/>
      <c r="P45" s="197">
        <v>44652</v>
      </c>
      <c r="Q45" s="198"/>
      <c r="R45" s="197">
        <v>44682</v>
      </c>
      <c r="S45" s="198"/>
      <c r="T45" s="197">
        <v>44713</v>
      </c>
      <c r="U45" s="198"/>
      <c r="V45" s="197">
        <v>44743</v>
      </c>
      <c r="W45" s="198"/>
      <c r="X45" s="197">
        <v>44774</v>
      </c>
      <c r="Y45" s="198"/>
      <c r="Z45" s="244" t="s">
        <v>19</v>
      </c>
      <c r="AA45" s="212" t="s">
        <v>20</v>
      </c>
    </row>
    <row r="46" spans="1:164" ht="27" customHeight="1" thickBot="1">
      <c r="A46" s="223"/>
      <c r="B46" s="227"/>
      <c r="C46" s="228"/>
      <c r="D46" s="229"/>
      <c r="E46" s="227"/>
      <c r="F46" s="231"/>
      <c r="G46" s="232"/>
      <c r="H46" s="106" t="s">
        <v>4</v>
      </c>
      <c r="I46" s="110" t="s">
        <v>22</v>
      </c>
      <c r="J46" s="109" t="s">
        <v>4</v>
      </c>
      <c r="K46" s="112" t="s">
        <v>14</v>
      </c>
      <c r="L46" s="109" t="s">
        <v>4</v>
      </c>
      <c r="M46" s="112" t="s">
        <v>14</v>
      </c>
      <c r="N46" s="109" t="s">
        <v>4</v>
      </c>
      <c r="O46" s="112" t="s">
        <v>14</v>
      </c>
      <c r="P46" s="109" t="s">
        <v>4</v>
      </c>
      <c r="Q46" s="112" t="s">
        <v>14</v>
      </c>
      <c r="R46" s="109" t="s">
        <v>4</v>
      </c>
      <c r="S46" s="112" t="s">
        <v>14</v>
      </c>
      <c r="T46" s="109" t="s">
        <v>4</v>
      </c>
      <c r="U46" s="112" t="s">
        <v>14</v>
      </c>
      <c r="V46" s="109" t="s">
        <v>4</v>
      </c>
      <c r="W46" s="112" t="s">
        <v>14</v>
      </c>
      <c r="X46" s="109" t="s">
        <v>4</v>
      </c>
      <c r="Y46" s="112" t="s">
        <v>14</v>
      </c>
      <c r="Z46" s="245"/>
      <c r="AA46" s="213"/>
    </row>
    <row r="47" spans="1:164" ht="44.1" customHeight="1">
      <c r="A47" s="28">
        <v>1</v>
      </c>
      <c r="B47" s="214" t="s">
        <v>107</v>
      </c>
      <c r="C47" s="215"/>
      <c r="D47" s="216"/>
      <c r="E47" s="217" t="s">
        <v>106</v>
      </c>
      <c r="F47" s="218"/>
      <c r="G47" s="219"/>
      <c r="H47" s="107">
        <v>2</v>
      </c>
      <c r="I47" s="111">
        <v>2</v>
      </c>
      <c r="J47" s="40">
        <v>1</v>
      </c>
      <c r="K47" s="113">
        <v>1</v>
      </c>
      <c r="L47" s="40">
        <v>1</v>
      </c>
      <c r="M47" s="113">
        <v>1</v>
      </c>
      <c r="N47" s="40"/>
      <c r="O47" s="113"/>
      <c r="P47" s="40">
        <v>1</v>
      </c>
      <c r="Q47" s="113">
        <v>1</v>
      </c>
      <c r="R47" s="40"/>
      <c r="S47" s="113"/>
      <c r="T47" s="115"/>
      <c r="U47" s="116"/>
      <c r="V47" s="115"/>
      <c r="W47" s="116"/>
      <c r="X47" s="117"/>
      <c r="Y47" s="121"/>
      <c r="Z47" s="119"/>
      <c r="AA47" s="68"/>
    </row>
    <row r="48" spans="1:164" ht="44.1" customHeight="1">
      <c r="A48" s="29">
        <v>2</v>
      </c>
      <c r="B48" s="181" t="s">
        <v>103</v>
      </c>
      <c r="C48" s="182"/>
      <c r="D48" s="183"/>
      <c r="E48" s="184"/>
      <c r="F48" s="185"/>
      <c r="G48" s="186"/>
      <c r="H48" s="99">
        <v>4</v>
      </c>
      <c r="I48" s="102">
        <v>4</v>
      </c>
      <c r="J48" s="39"/>
      <c r="K48" s="103"/>
      <c r="L48" s="39"/>
      <c r="M48" s="103"/>
      <c r="N48" s="39">
        <v>1</v>
      </c>
      <c r="O48" s="103">
        <v>1</v>
      </c>
      <c r="P48" s="39">
        <v>3</v>
      </c>
      <c r="Q48" s="103">
        <v>3</v>
      </c>
      <c r="R48" s="100"/>
      <c r="S48" s="103"/>
      <c r="T48" s="100"/>
      <c r="U48" s="104"/>
      <c r="V48" s="100"/>
      <c r="W48" s="104"/>
      <c r="X48" s="118"/>
      <c r="Y48" s="122"/>
      <c r="Z48" s="120"/>
      <c r="AA48" s="69"/>
    </row>
    <row r="49" spans="1:164" ht="44.1" customHeight="1" thickBot="1">
      <c r="A49" s="29">
        <v>3</v>
      </c>
      <c r="B49" s="187" t="s">
        <v>104</v>
      </c>
      <c r="C49" s="188"/>
      <c r="D49" s="189"/>
      <c r="E49" s="184" t="s">
        <v>105</v>
      </c>
      <c r="F49" s="185"/>
      <c r="G49" s="186"/>
      <c r="H49" s="99">
        <v>2</v>
      </c>
      <c r="I49" s="102">
        <v>2</v>
      </c>
      <c r="J49" s="39">
        <v>2</v>
      </c>
      <c r="K49" s="103">
        <v>2</v>
      </c>
      <c r="L49" s="100"/>
      <c r="M49" s="114"/>
      <c r="N49" s="100"/>
      <c r="O49" s="114"/>
      <c r="P49" s="100"/>
      <c r="Q49" s="114"/>
      <c r="R49" s="100"/>
      <c r="S49" s="114"/>
      <c r="T49" s="100"/>
      <c r="U49" s="104"/>
      <c r="V49" s="100"/>
      <c r="W49" s="104"/>
      <c r="X49" s="118"/>
      <c r="Y49" s="122"/>
      <c r="Z49" s="120"/>
      <c r="AA49" s="69"/>
    </row>
    <row r="50" spans="1:164" ht="30" customHeight="1" thickBot="1">
      <c r="A50" s="30"/>
      <c r="B50" s="42"/>
      <c r="C50" s="47"/>
      <c r="E50" s="25"/>
      <c r="F50" s="26"/>
      <c r="G50" s="220" t="s">
        <v>12</v>
      </c>
      <c r="H50" s="221"/>
      <c r="I50" s="286"/>
      <c r="J50" s="133">
        <f t="shared" ref="J50:Y50" si="11">SUM(J47:J49)</f>
        <v>3</v>
      </c>
      <c r="K50" s="132">
        <f t="shared" si="11"/>
        <v>3</v>
      </c>
      <c r="L50" s="108">
        <f t="shared" si="11"/>
        <v>1</v>
      </c>
      <c r="M50" s="134">
        <f t="shared" si="11"/>
        <v>1</v>
      </c>
      <c r="N50" s="108">
        <f t="shared" si="11"/>
        <v>1</v>
      </c>
      <c r="O50" s="134">
        <f t="shared" si="11"/>
        <v>1</v>
      </c>
      <c r="P50" s="108">
        <f t="shared" si="11"/>
        <v>4</v>
      </c>
      <c r="Q50" s="134">
        <f t="shared" si="11"/>
        <v>4</v>
      </c>
      <c r="R50" s="108">
        <f t="shared" si="11"/>
        <v>0</v>
      </c>
      <c r="S50" s="134">
        <f t="shared" si="11"/>
        <v>0</v>
      </c>
      <c r="T50" s="133">
        <f t="shared" si="11"/>
        <v>0</v>
      </c>
      <c r="U50" s="132">
        <f t="shared" si="11"/>
        <v>0</v>
      </c>
      <c r="V50" s="108">
        <f t="shared" si="11"/>
        <v>0</v>
      </c>
      <c r="W50" s="134">
        <f t="shared" si="11"/>
        <v>0</v>
      </c>
      <c r="X50" s="133">
        <f t="shared" si="11"/>
        <v>0</v>
      </c>
      <c r="Y50" s="132">
        <f t="shared" si="11"/>
        <v>0</v>
      </c>
      <c r="Z50" s="67"/>
      <c r="AA50" s="30"/>
    </row>
    <row r="51" spans="1:164" ht="44.1" customHeight="1">
      <c r="A51"/>
      <c r="B51" s="42"/>
      <c r="C51" s="49"/>
      <c r="D51" s="10"/>
      <c r="E51" s="10"/>
      <c r="F51" s="7"/>
      <c r="G51" s="7"/>
      <c r="H51" s="52"/>
      <c r="I51" s="52"/>
      <c r="Z51" s="6"/>
    </row>
    <row r="52" spans="1:164" ht="29.25" customHeight="1" thickBot="1">
      <c r="A52" s="12" t="s">
        <v>24</v>
      </c>
      <c r="B52" s="45"/>
      <c r="D52"/>
      <c r="E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164" ht="39" customHeight="1" thickBot="1">
      <c r="A53"/>
      <c r="B53" s="42"/>
      <c r="C53" s="47"/>
      <c r="E53" s="290" t="s">
        <v>13</v>
      </c>
      <c r="F53" s="291"/>
      <c r="G53" s="291"/>
      <c r="H53" s="291"/>
      <c r="I53" s="292"/>
      <c r="J53" s="179">
        <v>44562</v>
      </c>
      <c r="K53" s="174"/>
      <c r="L53" s="174">
        <v>44593</v>
      </c>
      <c r="M53" s="174"/>
      <c r="N53" s="174">
        <v>44621</v>
      </c>
      <c r="O53" s="174"/>
      <c r="P53" s="174">
        <v>44652</v>
      </c>
      <c r="Q53" s="174"/>
      <c r="R53" s="174">
        <v>44682</v>
      </c>
      <c r="S53" s="174"/>
      <c r="T53" s="174">
        <v>44713</v>
      </c>
      <c r="U53" s="174"/>
      <c r="V53" s="174">
        <v>44743</v>
      </c>
      <c r="W53" s="174"/>
      <c r="X53" s="174">
        <v>44774</v>
      </c>
      <c r="Y53" s="191"/>
      <c r="Z53" s="6"/>
      <c r="AB53" s="31"/>
    </row>
    <row r="54" spans="1:164" ht="26.25" customHeight="1" thickTop="1">
      <c r="A54"/>
      <c r="B54" s="42"/>
      <c r="C54" s="47"/>
      <c r="E54" s="287" t="s">
        <v>25</v>
      </c>
      <c r="F54" s="288"/>
      <c r="G54" s="288"/>
      <c r="H54" s="288"/>
      <c r="I54" s="289"/>
      <c r="J54" s="180">
        <f>J21+J42+J50</f>
        <v>21</v>
      </c>
      <c r="K54" s="175"/>
      <c r="L54" s="175">
        <f>L21+L42+L50</f>
        <v>16</v>
      </c>
      <c r="M54" s="175"/>
      <c r="N54" s="175">
        <f>N21+N42+N50</f>
        <v>37</v>
      </c>
      <c r="O54" s="175"/>
      <c r="P54" s="175">
        <f>P21+P42+P50</f>
        <v>24</v>
      </c>
      <c r="Q54" s="175"/>
      <c r="R54" s="175">
        <f>R21+R42+R50</f>
        <v>16</v>
      </c>
      <c r="S54" s="175"/>
      <c r="T54" s="175">
        <f>T21+T42+T50</f>
        <v>23</v>
      </c>
      <c r="U54" s="175"/>
      <c r="V54" s="175">
        <f>V21+V42+V50</f>
        <v>20</v>
      </c>
      <c r="W54" s="175"/>
      <c r="X54" s="175">
        <f>X21+X42+X50</f>
        <v>14</v>
      </c>
      <c r="Y54" s="192"/>
      <c r="Z54" s="6"/>
    </row>
    <row r="55" spans="1:164" s="34" customFormat="1" ht="26.25" customHeight="1">
      <c r="B55" s="42"/>
      <c r="C55" s="47"/>
      <c r="D55" s="42"/>
      <c r="E55" s="205" t="s">
        <v>32</v>
      </c>
      <c r="F55" s="206"/>
      <c r="G55" s="206"/>
      <c r="H55" s="206"/>
      <c r="I55" s="207"/>
      <c r="J55" s="209">
        <v>21</v>
      </c>
      <c r="K55" s="176"/>
      <c r="L55" s="176">
        <v>18</v>
      </c>
      <c r="M55" s="176"/>
      <c r="N55" s="176">
        <v>22</v>
      </c>
      <c r="O55" s="176"/>
      <c r="P55" s="176">
        <v>19</v>
      </c>
      <c r="Q55" s="176"/>
      <c r="R55" s="176">
        <v>15</v>
      </c>
      <c r="S55" s="176"/>
      <c r="T55" s="176">
        <v>21</v>
      </c>
      <c r="U55" s="176"/>
      <c r="V55" s="176">
        <v>21</v>
      </c>
      <c r="W55" s="176"/>
      <c r="X55" s="176">
        <v>22</v>
      </c>
      <c r="Y55" s="193"/>
      <c r="Z55" s="47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</row>
    <row r="56" spans="1:164" ht="26.25" customHeight="1">
      <c r="A56"/>
      <c r="B56" s="42"/>
      <c r="C56" s="47"/>
      <c r="E56" s="202" t="s">
        <v>34</v>
      </c>
      <c r="F56" s="203"/>
      <c r="G56" s="203"/>
      <c r="H56" s="203"/>
      <c r="I56" s="204"/>
      <c r="J56" s="210">
        <f t="shared" ref="J56" si="12">J54/J55</f>
        <v>1</v>
      </c>
      <c r="K56" s="177"/>
      <c r="L56" s="177">
        <f t="shared" ref="L56:R56" si="13">L54/L55</f>
        <v>0.88888888888888884</v>
      </c>
      <c r="M56" s="177"/>
      <c r="N56" s="177">
        <f t="shared" si="13"/>
        <v>1.6818181818181819</v>
      </c>
      <c r="O56" s="177"/>
      <c r="P56" s="177">
        <f t="shared" ref="P56" si="14">P54/P55</f>
        <v>1.263157894736842</v>
      </c>
      <c r="Q56" s="177"/>
      <c r="R56" s="177">
        <f t="shared" si="13"/>
        <v>1.0666666666666667</v>
      </c>
      <c r="S56" s="177"/>
      <c r="T56" s="177">
        <f t="shared" ref="T56" si="15">T54/T55</f>
        <v>1.0952380952380953</v>
      </c>
      <c r="U56" s="177"/>
      <c r="V56" s="177">
        <f t="shared" ref="V56:X56" si="16">V54/V55</f>
        <v>0.95238095238095233</v>
      </c>
      <c r="W56" s="177"/>
      <c r="X56" s="177">
        <f t="shared" si="16"/>
        <v>0.63636363636363635</v>
      </c>
      <c r="Y56" s="194"/>
      <c r="Z56" s="6"/>
      <c r="AB56" s="32"/>
    </row>
    <row r="57" spans="1:164" ht="26.25" customHeight="1">
      <c r="A57"/>
      <c r="B57" s="42"/>
      <c r="C57" s="47"/>
      <c r="E57" s="202" t="s">
        <v>26</v>
      </c>
      <c r="F57" s="203"/>
      <c r="G57" s="203"/>
      <c r="H57" s="203"/>
      <c r="I57" s="204"/>
      <c r="J57" s="211">
        <f>K21+K42+K50</f>
        <v>21</v>
      </c>
      <c r="K57" s="178"/>
      <c r="L57" s="178">
        <f>M21+M42+M50</f>
        <v>16</v>
      </c>
      <c r="M57" s="178"/>
      <c r="N57" s="178">
        <f>O21+O42+O50</f>
        <v>37</v>
      </c>
      <c r="O57" s="178"/>
      <c r="P57" s="178">
        <f>Q21+Q42+Q50</f>
        <v>24</v>
      </c>
      <c r="Q57" s="178"/>
      <c r="R57" s="178">
        <f>S21+S42+S50</f>
        <v>16</v>
      </c>
      <c r="S57" s="178"/>
      <c r="T57" s="178">
        <f>U21+U42+U50</f>
        <v>0</v>
      </c>
      <c r="U57" s="178"/>
      <c r="V57" s="178">
        <f>W21+W42+W50</f>
        <v>0</v>
      </c>
      <c r="W57" s="178"/>
      <c r="X57" s="178">
        <f>Y21+Y42+Y50</f>
        <v>0</v>
      </c>
      <c r="Y57" s="195"/>
      <c r="Z57" s="6"/>
    </row>
    <row r="58" spans="1:164" ht="26.25" customHeight="1">
      <c r="A58"/>
      <c r="B58" s="42"/>
      <c r="C58" s="47"/>
      <c r="E58" s="202" t="s">
        <v>33</v>
      </c>
      <c r="F58" s="203"/>
      <c r="G58" s="203"/>
      <c r="H58" s="203"/>
      <c r="I58" s="204"/>
      <c r="J58" s="210">
        <f t="shared" ref="J58" si="17">J57/J54</f>
        <v>1</v>
      </c>
      <c r="K58" s="177"/>
      <c r="L58" s="177">
        <f t="shared" ref="L58:N58" si="18">L57/L54</f>
        <v>1</v>
      </c>
      <c r="M58" s="177"/>
      <c r="N58" s="177">
        <f t="shared" si="18"/>
        <v>1</v>
      </c>
      <c r="O58" s="177"/>
      <c r="P58" s="177">
        <f t="shared" ref="P58:R58" si="19">P57/P54</f>
        <v>1</v>
      </c>
      <c r="Q58" s="177"/>
      <c r="R58" s="177">
        <f t="shared" si="19"/>
        <v>1</v>
      </c>
      <c r="S58" s="177"/>
      <c r="T58" s="177">
        <f t="shared" ref="T58" si="20">T57/T54</f>
        <v>0</v>
      </c>
      <c r="U58" s="177"/>
      <c r="V58" s="177">
        <f t="shared" ref="V58:X58" si="21">V57/V54</f>
        <v>0</v>
      </c>
      <c r="W58" s="177"/>
      <c r="X58" s="177">
        <f t="shared" si="21"/>
        <v>0</v>
      </c>
      <c r="Y58" s="194"/>
      <c r="Z58" s="6"/>
    </row>
    <row r="59" spans="1:164" ht="26.25" customHeight="1">
      <c r="A59"/>
      <c r="B59" s="42"/>
      <c r="C59" s="47"/>
      <c r="E59" s="202" t="s">
        <v>27</v>
      </c>
      <c r="F59" s="203"/>
      <c r="G59" s="203"/>
      <c r="H59" s="203"/>
      <c r="I59" s="204"/>
      <c r="J59" s="211">
        <f>K21+K42</f>
        <v>18</v>
      </c>
      <c r="K59" s="178"/>
      <c r="L59" s="178">
        <f>M21+M42</f>
        <v>15</v>
      </c>
      <c r="M59" s="178"/>
      <c r="N59" s="178">
        <f>O21+O42</f>
        <v>36</v>
      </c>
      <c r="O59" s="178"/>
      <c r="P59" s="178">
        <f>Q21+Q42</f>
        <v>20</v>
      </c>
      <c r="Q59" s="178"/>
      <c r="R59" s="178">
        <f>S21+S42</f>
        <v>16</v>
      </c>
      <c r="S59" s="178"/>
      <c r="T59" s="178">
        <f>U21+U42</f>
        <v>0</v>
      </c>
      <c r="U59" s="178"/>
      <c r="V59" s="178">
        <f>W21+W42</f>
        <v>0</v>
      </c>
      <c r="W59" s="178"/>
      <c r="X59" s="178">
        <f>Y21+Y42</f>
        <v>0</v>
      </c>
      <c r="Y59" s="195"/>
      <c r="Z59" s="6"/>
    </row>
    <row r="60" spans="1:164" ht="26.25" customHeight="1">
      <c r="A60"/>
      <c r="B60" s="42"/>
      <c r="C60" s="47"/>
      <c r="E60" s="202" t="s">
        <v>35</v>
      </c>
      <c r="F60" s="203"/>
      <c r="G60" s="203"/>
      <c r="H60" s="203"/>
      <c r="I60" s="204"/>
      <c r="J60" s="210">
        <f t="shared" ref="J60:L60" si="22">J59/J55</f>
        <v>0.8571428571428571</v>
      </c>
      <c r="K60" s="177"/>
      <c r="L60" s="177">
        <f t="shared" si="22"/>
        <v>0.83333333333333337</v>
      </c>
      <c r="M60" s="177"/>
      <c r="N60" s="177">
        <f t="shared" ref="N60:R60" si="23">N59/N55</f>
        <v>1.6363636363636365</v>
      </c>
      <c r="O60" s="177"/>
      <c r="P60" s="177">
        <f t="shared" ref="P60" si="24">P59/P55</f>
        <v>1.0526315789473684</v>
      </c>
      <c r="Q60" s="177"/>
      <c r="R60" s="177">
        <f t="shared" si="23"/>
        <v>1.0666666666666667</v>
      </c>
      <c r="S60" s="177"/>
      <c r="T60" s="177">
        <f t="shared" ref="T60" si="25">T59/T55</f>
        <v>0</v>
      </c>
      <c r="U60" s="177"/>
      <c r="V60" s="177">
        <f t="shared" ref="V60:X60" si="26">V59/V55</f>
        <v>0</v>
      </c>
      <c r="W60" s="177"/>
      <c r="X60" s="177">
        <f t="shared" si="26"/>
        <v>0</v>
      </c>
      <c r="Y60" s="194"/>
      <c r="Z60" s="6"/>
    </row>
    <row r="61" spans="1:164" ht="26.25" customHeight="1" thickBot="1">
      <c r="A61"/>
      <c r="B61" s="42"/>
      <c r="C61" s="47"/>
      <c r="E61" s="199" t="s">
        <v>36</v>
      </c>
      <c r="F61" s="200"/>
      <c r="G61" s="200"/>
      <c r="H61" s="200"/>
      <c r="I61" s="201"/>
      <c r="J61" s="208">
        <v>0.85</v>
      </c>
      <c r="K61" s="190"/>
      <c r="L61" s="190">
        <v>0.85</v>
      </c>
      <c r="M61" s="190"/>
      <c r="N61" s="190">
        <v>0.85</v>
      </c>
      <c r="O61" s="190"/>
      <c r="P61" s="190">
        <v>0.85</v>
      </c>
      <c r="Q61" s="190"/>
      <c r="R61" s="190">
        <v>0.85</v>
      </c>
      <c r="S61" s="190"/>
      <c r="T61" s="190">
        <v>0.85</v>
      </c>
      <c r="U61" s="190"/>
      <c r="V61" s="190">
        <v>0.85</v>
      </c>
      <c r="W61" s="190"/>
      <c r="X61" s="190">
        <v>0.85</v>
      </c>
      <c r="Y61" s="196"/>
      <c r="Z61" s="47"/>
    </row>
    <row r="62" spans="1:164">
      <c r="A62"/>
      <c r="D62"/>
      <c r="E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164">
      <c r="A63"/>
      <c r="D63"/>
      <c r="E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164">
      <c r="A64"/>
      <c r="D64"/>
      <c r="E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6:9">
      <c r="F65" s="8"/>
      <c r="G65" s="8"/>
      <c r="H65" s="53"/>
      <c r="I65" s="53"/>
    </row>
    <row r="70" spans="6:9">
      <c r="H70" s="54"/>
      <c r="I70" s="54"/>
    </row>
    <row r="84" spans="1:164" s="3" customFormat="1" ht="15.75">
      <c r="A84" s="5"/>
      <c r="B84" s="34"/>
      <c r="C84" s="34"/>
      <c r="D84" s="5"/>
      <c r="E84" s="5"/>
      <c r="F84"/>
      <c r="G84"/>
      <c r="H84" s="34"/>
      <c r="I84" s="34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</row>
    <row r="85" spans="1:164" s="3" customFormat="1" ht="15" customHeight="1">
      <c r="A85" s="5"/>
      <c r="B85" s="34"/>
      <c r="C85" s="34"/>
      <c r="D85" s="5"/>
      <c r="E85" s="5"/>
      <c r="F85"/>
      <c r="G85"/>
      <c r="H85" s="34"/>
      <c r="I85" s="34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</row>
    <row r="86" spans="1:164" s="3" customFormat="1" ht="15" customHeight="1">
      <c r="A86" s="5"/>
      <c r="B86" s="34"/>
      <c r="C86" s="34"/>
      <c r="D86" s="5"/>
      <c r="E86" s="5"/>
      <c r="F86"/>
      <c r="G86"/>
      <c r="H86" s="34"/>
      <c r="I86" s="34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</row>
    <row r="87" spans="1:164" s="3" customFormat="1" ht="15" customHeight="1">
      <c r="A87" s="5"/>
      <c r="B87" s="34"/>
      <c r="C87" s="34"/>
      <c r="D87" s="5"/>
      <c r="E87" s="5"/>
      <c r="F87"/>
      <c r="G87"/>
      <c r="H87" s="34"/>
      <c r="I87" s="34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</row>
    <row r="88" spans="1:164" s="3" customFormat="1" ht="15" customHeight="1">
      <c r="A88" s="5"/>
      <c r="B88" s="34"/>
      <c r="C88" s="34"/>
      <c r="D88" s="5"/>
      <c r="E88" s="5"/>
      <c r="F88"/>
      <c r="G88"/>
      <c r="H88" s="34"/>
      <c r="I88" s="34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</row>
    <row r="89" spans="1:164" s="3" customFormat="1" ht="15.75">
      <c r="A89" s="5"/>
      <c r="B89" s="34"/>
      <c r="C89" s="34"/>
      <c r="D89" s="5"/>
      <c r="E89" s="5"/>
      <c r="F89"/>
      <c r="G89"/>
      <c r="H89" s="34"/>
      <c r="I89" s="34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</row>
  </sheetData>
  <mergeCells count="209"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B34:C34"/>
    <mergeCell ref="D34:E34"/>
    <mergeCell ref="F34:G34"/>
    <mergeCell ref="B35:C35"/>
    <mergeCell ref="D35:E35"/>
    <mergeCell ref="F35:G35"/>
    <mergeCell ref="B36:C36"/>
    <mergeCell ref="D36:E36"/>
    <mergeCell ref="F36:G36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F30:G30"/>
    <mergeCell ref="V53:W53"/>
    <mergeCell ref="V54:W54"/>
    <mergeCell ref="V55:W55"/>
    <mergeCell ref="V56:W56"/>
    <mergeCell ref="V57:W57"/>
    <mergeCell ref="V58:W58"/>
    <mergeCell ref="V59:W59"/>
    <mergeCell ref="V60:W60"/>
    <mergeCell ref="F38:G38"/>
    <mergeCell ref="G50:I50"/>
    <mergeCell ref="N54:O54"/>
    <mergeCell ref="N55:O55"/>
    <mergeCell ref="N56:O56"/>
    <mergeCell ref="N57:O57"/>
    <mergeCell ref="N58:O58"/>
    <mergeCell ref="N59:O59"/>
    <mergeCell ref="N60:O60"/>
    <mergeCell ref="E59:I59"/>
    <mergeCell ref="E54:I54"/>
    <mergeCell ref="E53:I53"/>
    <mergeCell ref="J60:K60"/>
    <mergeCell ref="L53:M53"/>
    <mergeCell ref="L54:M54"/>
    <mergeCell ref="A24:A25"/>
    <mergeCell ref="B24:C25"/>
    <mergeCell ref="D24:E25"/>
    <mergeCell ref="F24:G25"/>
    <mergeCell ref="B13:C13"/>
    <mergeCell ref="D13:E13"/>
    <mergeCell ref="B17:C17"/>
    <mergeCell ref="D17:E17"/>
    <mergeCell ref="F26:G26"/>
    <mergeCell ref="B15:C15"/>
    <mergeCell ref="D15:E15"/>
    <mergeCell ref="B18:C18"/>
    <mergeCell ref="D18:E18"/>
    <mergeCell ref="B14:C14"/>
    <mergeCell ref="D14:E14"/>
    <mergeCell ref="B16:C16"/>
    <mergeCell ref="D16:E16"/>
    <mergeCell ref="A3:B3"/>
    <mergeCell ref="A4:B4"/>
    <mergeCell ref="A6:A7"/>
    <mergeCell ref="B6:C7"/>
    <mergeCell ref="D6:E7"/>
    <mergeCell ref="B9:C9"/>
    <mergeCell ref="D9:E9"/>
    <mergeCell ref="H6:I6"/>
    <mergeCell ref="B8:C8"/>
    <mergeCell ref="D8:E8"/>
    <mergeCell ref="B10:C10"/>
    <mergeCell ref="D10:E10"/>
    <mergeCell ref="B11:C11"/>
    <mergeCell ref="D11:E11"/>
    <mergeCell ref="F6:G6"/>
    <mergeCell ref="Z6:Z7"/>
    <mergeCell ref="AA6:AA7"/>
    <mergeCell ref="P6:Q6"/>
    <mergeCell ref="R6:S6"/>
    <mergeCell ref="J6:K6"/>
    <mergeCell ref="L6:M6"/>
    <mergeCell ref="N6:O6"/>
    <mergeCell ref="V6:W6"/>
    <mergeCell ref="Z24:Z25"/>
    <mergeCell ref="AA24:AA25"/>
    <mergeCell ref="P24:Q24"/>
    <mergeCell ref="J24:K24"/>
    <mergeCell ref="L24:M24"/>
    <mergeCell ref="N24:O24"/>
    <mergeCell ref="R24:S24"/>
    <mergeCell ref="X6:Y6"/>
    <mergeCell ref="T6:U6"/>
    <mergeCell ref="T24:U24"/>
    <mergeCell ref="H24:I24"/>
    <mergeCell ref="F19:F21"/>
    <mergeCell ref="G19:I19"/>
    <mergeCell ref="G20:I20"/>
    <mergeCell ref="G21:I21"/>
    <mergeCell ref="V24:W24"/>
    <mergeCell ref="Z45:Z46"/>
    <mergeCell ref="B27:C27"/>
    <mergeCell ref="D27:E27"/>
    <mergeCell ref="F27:G27"/>
    <mergeCell ref="B26:C26"/>
    <mergeCell ref="D26:E26"/>
    <mergeCell ref="X24:Y24"/>
    <mergeCell ref="B41:C41"/>
    <mergeCell ref="D41:E41"/>
    <mergeCell ref="F41:G41"/>
    <mergeCell ref="B28:C28"/>
    <mergeCell ref="D28:E28"/>
    <mergeCell ref="F28:G28"/>
    <mergeCell ref="B29:C29"/>
    <mergeCell ref="D29:E29"/>
    <mergeCell ref="F29:G29"/>
    <mergeCell ref="B30:C30"/>
    <mergeCell ref="D30:E30"/>
    <mergeCell ref="AA45:AA46"/>
    <mergeCell ref="B47:D47"/>
    <mergeCell ref="E47:G47"/>
    <mergeCell ref="G42:I42"/>
    <mergeCell ref="A45:A46"/>
    <mergeCell ref="B45:D46"/>
    <mergeCell ref="E45:G46"/>
    <mergeCell ref="H45:I45"/>
    <mergeCell ref="P45:Q45"/>
    <mergeCell ref="J45:K45"/>
    <mergeCell ref="L45:M45"/>
    <mergeCell ref="V45:W45"/>
    <mergeCell ref="N45:O45"/>
    <mergeCell ref="X45:Y45"/>
    <mergeCell ref="T45:U45"/>
    <mergeCell ref="E49:G49"/>
    <mergeCell ref="E61:I61"/>
    <mergeCell ref="E60:I60"/>
    <mergeCell ref="P61:Q61"/>
    <mergeCell ref="E56:I56"/>
    <mergeCell ref="E58:I58"/>
    <mergeCell ref="E57:I57"/>
    <mergeCell ref="L61:M61"/>
    <mergeCell ref="P60:Q60"/>
    <mergeCell ref="E55:I55"/>
    <mergeCell ref="P59:Q59"/>
    <mergeCell ref="L59:M59"/>
    <mergeCell ref="L60:M60"/>
    <mergeCell ref="N61:O61"/>
    <mergeCell ref="J61:K61"/>
    <mergeCell ref="J55:K55"/>
    <mergeCell ref="J56:K56"/>
    <mergeCell ref="J57:K57"/>
    <mergeCell ref="J58:K58"/>
    <mergeCell ref="J59:K59"/>
    <mergeCell ref="N53:O53"/>
    <mergeCell ref="R61:S61"/>
    <mergeCell ref="R45:S45"/>
    <mergeCell ref="R53:S53"/>
    <mergeCell ref="R54:S54"/>
    <mergeCell ref="R55:S55"/>
    <mergeCell ref="R56:S56"/>
    <mergeCell ref="R57:S57"/>
    <mergeCell ref="R58:S58"/>
    <mergeCell ref="R59:S59"/>
    <mergeCell ref="R60:S60"/>
    <mergeCell ref="T60:U60"/>
    <mergeCell ref="T61:U61"/>
    <mergeCell ref="X53:Y53"/>
    <mergeCell ref="X54:Y54"/>
    <mergeCell ref="X55:Y55"/>
    <mergeCell ref="X56:Y56"/>
    <mergeCell ref="X57:Y57"/>
    <mergeCell ref="X58:Y58"/>
    <mergeCell ref="X59:Y59"/>
    <mergeCell ref="X60:Y60"/>
    <mergeCell ref="X61:Y61"/>
    <mergeCell ref="V61:W61"/>
    <mergeCell ref="B12:C12"/>
    <mergeCell ref="D12:E12"/>
    <mergeCell ref="T53:U53"/>
    <mergeCell ref="T54:U54"/>
    <mergeCell ref="T55:U55"/>
    <mergeCell ref="T56:U56"/>
    <mergeCell ref="T57:U57"/>
    <mergeCell ref="T58:U58"/>
    <mergeCell ref="T59:U59"/>
    <mergeCell ref="L55:M55"/>
    <mergeCell ref="L56:M56"/>
    <mergeCell ref="L57:M57"/>
    <mergeCell ref="L58:M58"/>
    <mergeCell ref="J53:K53"/>
    <mergeCell ref="J54:K54"/>
    <mergeCell ref="P53:Q53"/>
    <mergeCell ref="P54:Q54"/>
    <mergeCell ref="P55:Q55"/>
    <mergeCell ref="P56:Q56"/>
    <mergeCell ref="P57:Q57"/>
    <mergeCell ref="P58:Q58"/>
    <mergeCell ref="B48:D48"/>
    <mergeCell ref="E48:G48"/>
    <mergeCell ref="B49:D49"/>
  </mergeCells>
  <phoneticPr fontId="29" type="noConversion"/>
  <printOptions horizontalCentered="1"/>
  <pageMargins left="0.39370078740157483" right="0.19685039370078741" top="0.39370078740157483" bottom="0.19685039370078741" header="0.19685039370078741" footer="0.19685039370078741"/>
  <pageSetup paperSize="9" scale="2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52A3-CBB9-4B8B-BCFD-6A4EA09C3064}">
  <dimension ref="A1:Z26"/>
  <sheetViews>
    <sheetView zoomScale="80" zoomScaleNormal="80" workbookViewId="0">
      <selection activeCell="AH13" sqref="AH13"/>
    </sheetView>
  </sheetViews>
  <sheetFormatPr defaultRowHeight="15"/>
  <cols>
    <col min="1" max="1" width="3.140625" customWidth="1"/>
    <col min="2" max="2" width="12.28515625" customWidth="1"/>
    <col min="3" max="26" width="2.7109375" customWidth="1"/>
  </cols>
  <sheetData>
    <row r="1" spans="1:26" ht="39.75" customHeight="1">
      <c r="A1" s="303" t="s">
        <v>208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</row>
    <row r="2" spans="1:26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</row>
    <row r="16" spans="1:26" ht="18.75">
      <c r="C16" s="305" t="s">
        <v>148</v>
      </c>
      <c r="D16" s="306"/>
      <c r="E16" s="306"/>
      <c r="F16" s="307"/>
      <c r="G16" s="305" t="s">
        <v>173</v>
      </c>
      <c r="H16" s="306"/>
      <c r="I16" s="306"/>
      <c r="J16" s="307"/>
      <c r="K16" s="305" t="s">
        <v>181</v>
      </c>
      <c r="L16" s="306"/>
      <c r="M16" s="306"/>
      <c r="N16" s="307"/>
      <c r="O16" s="305" t="s">
        <v>182</v>
      </c>
      <c r="P16" s="306"/>
      <c r="Q16" s="306"/>
      <c r="R16" s="307"/>
      <c r="S16" s="305" t="s">
        <v>188</v>
      </c>
      <c r="T16" s="306"/>
      <c r="U16" s="306"/>
      <c r="V16" s="307"/>
      <c r="W16" s="305" t="s">
        <v>141</v>
      </c>
      <c r="X16" s="306"/>
      <c r="Y16" s="306"/>
      <c r="Z16" s="307"/>
    </row>
    <row r="17" spans="2:26" ht="18.75">
      <c r="B17" s="15" t="s">
        <v>4</v>
      </c>
      <c r="C17" s="296">
        <v>0.3</v>
      </c>
      <c r="D17" s="296"/>
      <c r="E17" s="296"/>
      <c r="F17" s="296"/>
      <c r="G17" s="296">
        <v>0.55000000000000004</v>
      </c>
      <c r="H17" s="296"/>
      <c r="I17" s="296"/>
      <c r="J17" s="296"/>
      <c r="K17" s="296">
        <v>0.8</v>
      </c>
      <c r="L17" s="296"/>
      <c r="M17" s="296"/>
      <c r="N17" s="296"/>
      <c r="O17" s="296">
        <v>0.95</v>
      </c>
      <c r="P17" s="296"/>
      <c r="Q17" s="296"/>
      <c r="R17" s="296"/>
      <c r="S17" s="296">
        <v>0.97</v>
      </c>
      <c r="T17" s="296"/>
      <c r="U17" s="296"/>
      <c r="V17" s="296"/>
      <c r="W17" s="296">
        <v>1</v>
      </c>
      <c r="X17" s="296"/>
      <c r="Y17" s="296"/>
      <c r="Z17" s="296"/>
    </row>
    <row r="18" spans="2:26" ht="15" customHeight="1">
      <c r="B18" s="15" t="s">
        <v>22</v>
      </c>
      <c r="C18" s="296">
        <v>0.3</v>
      </c>
      <c r="D18" s="296"/>
      <c r="E18" s="296"/>
      <c r="F18" s="296"/>
      <c r="G18" s="296">
        <v>0.55000000000000004</v>
      </c>
      <c r="H18" s="296"/>
      <c r="I18" s="296"/>
      <c r="J18" s="296"/>
      <c r="K18" s="296">
        <v>0.6</v>
      </c>
      <c r="L18" s="296"/>
      <c r="M18" s="296"/>
      <c r="N18" s="296"/>
      <c r="O18" s="296">
        <v>0.55000000000000004</v>
      </c>
      <c r="P18" s="296"/>
      <c r="Q18" s="296"/>
      <c r="R18" s="296"/>
      <c r="S18" s="296">
        <v>0.55000000000000004</v>
      </c>
      <c r="T18" s="296"/>
      <c r="U18" s="296"/>
      <c r="V18" s="296"/>
      <c r="W18" s="296">
        <v>0.55000000000000004</v>
      </c>
      <c r="X18" s="296"/>
      <c r="Y18" s="296"/>
      <c r="Z18" s="296"/>
    </row>
    <row r="19" spans="2:26" ht="15.7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158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Y21" s="57"/>
      <c r="Z21" s="58"/>
    </row>
    <row r="22" spans="2:26" ht="50.1" customHeight="1">
      <c r="B22" s="16">
        <v>44641</v>
      </c>
      <c r="C22" s="321" t="s">
        <v>146</v>
      </c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3"/>
      <c r="O22" s="327"/>
      <c r="P22" s="328"/>
      <c r="Q22" s="328"/>
      <c r="R22" s="328"/>
      <c r="S22" s="328"/>
      <c r="T22" s="328"/>
      <c r="U22" s="328"/>
      <c r="V22" s="329"/>
      <c r="Y22" s="57"/>
      <c r="Z22" s="36"/>
    </row>
    <row r="23" spans="2:26" ht="50.1" customHeight="1">
      <c r="B23" s="16">
        <v>44672</v>
      </c>
      <c r="C23" s="321" t="s">
        <v>146</v>
      </c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3"/>
      <c r="O23" s="321"/>
      <c r="P23" s="322"/>
      <c r="Q23" s="322"/>
      <c r="R23" s="322"/>
      <c r="S23" s="322"/>
      <c r="T23" s="322"/>
      <c r="U23" s="322"/>
      <c r="V23" s="323"/>
      <c r="Y23" s="57"/>
      <c r="Z23" s="36"/>
    </row>
    <row r="24" spans="2:26" ht="50.1" customHeight="1">
      <c r="B24" s="16" t="s">
        <v>181</v>
      </c>
      <c r="C24" s="321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3"/>
      <c r="O24" s="321"/>
      <c r="P24" s="322"/>
      <c r="Q24" s="322"/>
      <c r="R24" s="322"/>
      <c r="S24" s="322"/>
      <c r="T24" s="322"/>
      <c r="U24" s="322"/>
      <c r="V24" s="323"/>
    </row>
    <row r="25" spans="2:26" ht="60" customHeight="1">
      <c r="B25" s="16" t="s">
        <v>182</v>
      </c>
      <c r="C25" s="321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3"/>
      <c r="O25" s="321"/>
      <c r="P25" s="322"/>
      <c r="Q25" s="322"/>
      <c r="R25" s="322"/>
      <c r="S25" s="322"/>
      <c r="T25" s="322"/>
      <c r="U25" s="322"/>
      <c r="V25" s="323"/>
    </row>
    <row r="26" spans="2:26" ht="61.5" customHeight="1">
      <c r="B26" s="16" t="s">
        <v>186</v>
      </c>
      <c r="C26" s="321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3"/>
      <c r="O26" s="321"/>
      <c r="P26" s="322"/>
      <c r="Q26" s="322"/>
      <c r="R26" s="322"/>
      <c r="S26" s="322"/>
      <c r="T26" s="322"/>
      <c r="U26" s="322"/>
      <c r="V26" s="323"/>
    </row>
  </sheetData>
  <mergeCells count="31">
    <mergeCell ref="A1:Z2"/>
    <mergeCell ref="C16:F16"/>
    <mergeCell ref="G16:J16"/>
    <mergeCell ref="K16:N16"/>
    <mergeCell ref="O16:R16"/>
    <mergeCell ref="S16:V16"/>
    <mergeCell ref="W16:Z16"/>
    <mergeCell ref="W18:Z18"/>
    <mergeCell ref="C17:F17"/>
    <mergeCell ref="G17:J17"/>
    <mergeCell ref="K17:N17"/>
    <mergeCell ref="O17:R17"/>
    <mergeCell ref="S17:V17"/>
    <mergeCell ref="W17:Z17"/>
    <mergeCell ref="C21:N21"/>
    <mergeCell ref="O21:V21"/>
    <mergeCell ref="C18:F18"/>
    <mergeCell ref="G18:J18"/>
    <mergeCell ref="K18:N18"/>
    <mergeCell ref="O18:R18"/>
    <mergeCell ref="S18:V18"/>
    <mergeCell ref="C25:N25"/>
    <mergeCell ref="O25:V25"/>
    <mergeCell ref="C26:N26"/>
    <mergeCell ref="O26:V26"/>
    <mergeCell ref="C22:N22"/>
    <mergeCell ref="O22:V22"/>
    <mergeCell ref="C23:N23"/>
    <mergeCell ref="O23:V23"/>
    <mergeCell ref="C24:N24"/>
    <mergeCell ref="O24:V24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38E-1272-4C65-AC8F-E8EC2939AA0B}">
  <dimension ref="A1:Z26"/>
  <sheetViews>
    <sheetView zoomScale="80" zoomScaleNormal="80" workbookViewId="0">
      <selection activeCell="AE10" sqref="AE10"/>
    </sheetView>
  </sheetViews>
  <sheetFormatPr defaultRowHeight="15"/>
  <cols>
    <col min="1" max="1" width="3.140625" customWidth="1"/>
    <col min="2" max="2" width="12.28515625" customWidth="1"/>
    <col min="3" max="26" width="2.7109375" customWidth="1"/>
  </cols>
  <sheetData>
    <row r="1" spans="1:26" ht="39.75" customHeight="1">
      <c r="A1" s="303" t="s">
        <v>209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</row>
    <row r="2" spans="1:26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</row>
    <row r="16" spans="1:26" ht="18.75">
      <c r="C16" s="305" t="s">
        <v>148</v>
      </c>
      <c r="D16" s="306"/>
      <c r="E16" s="306"/>
      <c r="F16" s="307"/>
      <c r="G16" s="305" t="s">
        <v>173</v>
      </c>
      <c r="H16" s="306"/>
      <c r="I16" s="306"/>
      <c r="J16" s="307"/>
      <c r="K16" s="305" t="s">
        <v>181</v>
      </c>
      <c r="L16" s="306"/>
      <c r="M16" s="306"/>
      <c r="N16" s="307"/>
      <c r="O16" s="305" t="s">
        <v>182</v>
      </c>
      <c r="P16" s="306"/>
      <c r="Q16" s="306"/>
      <c r="R16" s="307"/>
      <c r="S16" s="305" t="s">
        <v>188</v>
      </c>
      <c r="T16" s="306"/>
      <c r="U16" s="306"/>
      <c r="V16" s="307"/>
      <c r="W16" s="305" t="s">
        <v>141</v>
      </c>
      <c r="X16" s="306"/>
      <c r="Y16" s="306"/>
      <c r="Z16" s="307"/>
    </row>
    <row r="17" spans="2:26" ht="18.75">
      <c r="B17" s="15" t="s">
        <v>4</v>
      </c>
      <c r="C17" s="296">
        <v>0.4</v>
      </c>
      <c r="D17" s="296"/>
      <c r="E17" s="296"/>
      <c r="F17" s="296"/>
      <c r="G17" s="296">
        <v>0.5</v>
      </c>
      <c r="H17" s="296"/>
      <c r="I17" s="296"/>
      <c r="J17" s="296"/>
      <c r="K17" s="296">
        <v>0.8</v>
      </c>
      <c r="L17" s="296"/>
      <c r="M17" s="296"/>
      <c r="N17" s="296"/>
      <c r="O17" s="296">
        <v>0.95</v>
      </c>
      <c r="P17" s="296"/>
      <c r="Q17" s="296"/>
      <c r="R17" s="296"/>
      <c r="S17" s="296">
        <v>0.97</v>
      </c>
      <c r="T17" s="296"/>
      <c r="U17" s="296"/>
      <c r="V17" s="296"/>
      <c r="W17" s="296">
        <v>1</v>
      </c>
      <c r="X17" s="296"/>
      <c r="Y17" s="296"/>
      <c r="Z17" s="296"/>
    </row>
    <row r="18" spans="2:26" ht="15" customHeight="1">
      <c r="B18" s="15" t="s">
        <v>22</v>
      </c>
      <c r="C18" s="296">
        <v>0.35</v>
      </c>
      <c r="D18" s="296"/>
      <c r="E18" s="296"/>
      <c r="F18" s="296"/>
      <c r="G18" s="296">
        <v>0.5</v>
      </c>
      <c r="H18" s="296"/>
      <c r="I18" s="296"/>
      <c r="J18" s="296"/>
      <c r="K18" s="296">
        <v>0.5</v>
      </c>
      <c r="L18" s="296"/>
      <c r="M18" s="296"/>
      <c r="N18" s="296"/>
      <c r="O18" s="296">
        <v>0.5</v>
      </c>
      <c r="P18" s="296"/>
      <c r="Q18" s="296"/>
      <c r="R18" s="296"/>
      <c r="S18" s="296">
        <v>0.5</v>
      </c>
      <c r="T18" s="296"/>
      <c r="U18" s="296"/>
      <c r="V18" s="296"/>
      <c r="W18" s="296">
        <v>0.5</v>
      </c>
      <c r="X18" s="296"/>
      <c r="Y18" s="296"/>
      <c r="Z18" s="296"/>
    </row>
    <row r="19" spans="2:26" ht="15.7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158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Y21" s="57"/>
      <c r="Z21" s="58"/>
    </row>
    <row r="22" spans="2:26" ht="50.1" customHeight="1">
      <c r="B22" s="16">
        <v>44641</v>
      </c>
      <c r="C22" s="321" t="s">
        <v>146</v>
      </c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3"/>
      <c r="O22" s="327"/>
      <c r="P22" s="328"/>
      <c r="Q22" s="328"/>
      <c r="R22" s="328"/>
      <c r="S22" s="328"/>
      <c r="T22" s="328"/>
      <c r="U22" s="328"/>
      <c r="V22" s="329"/>
      <c r="Y22" s="57"/>
      <c r="Z22" s="36"/>
    </row>
    <row r="23" spans="2:26" ht="50.1" customHeight="1">
      <c r="B23" s="16">
        <v>44672</v>
      </c>
      <c r="C23" s="321" t="s">
        <v>146</v>
      </c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3"/>
      <c r="O23" s="321"/>
      <c r="P23" s="322"/>
      <c r="Q23" s="322"/>
      <c r="R23" s="322"/>
      <c r="S23" s="322"/>
      <c r="T23" s="322"/>
      <c r="U23" s="322"/>
      <c r="V23" s="323"/>
      <c r="Y23" s="57"/>
      <c r="Z23" s="36"/>
    </row>
    <row r="24" spans="2:26" ht="50.1" customHeight="1">
      <c r="B24" s="16" t="s">
        <v>181</v>
      </c>
      <c r="C24" s="321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3"/>
      <c r="O24" s="321"/>
      <c r="P24" s="322"/>
      <c r="Q24" s="322"/>
      <c r="R24" s="322"/>
      <c r="S24" s="322"/>
      <c r="T24" s="322"/>
      <c r="U24" s="322"/>
      <c r="V24" s="323"/>
    </row>
    <row r="25" spans="2:26" ht="60" customHeight="1">
      <c r="B25" s="16" t="s">
        <v>182</v>
      </c>
      <c r="C25" s="321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3"/>
      <c r="O25" s="321"/>
      <c r="P25" s="322"/>
      <c r="Q25" s="322"/>
      <c r="R25" s="322"/>
      <c r="S25" s="322"/>
      <c r="T25" s="322"/>
      <c r="U25" s="322"/>
      <c r="V25" s="323"/>
    </row>
    <row r="26" spans="2:26" ht="61.5" customHeight="1">
      <c r="B26" s="16" t="s">
        <v>186</v>
      </c>
      <c r="C26" s="321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3"/>
      <c r="O26" s="321"/>
      <c r="P26" s="322"/>
      <c r="Q26" s="322"/>
      <c r="R26" s="322"/>
      <c r="S26" s="322"/>
      <c r="T26" s="322"/>
      <c r="U26" s="322"/>
      <c r="V26" s="323"/>
    </row>
  </sheetData>
  <mergeCells count="31">
    <mergeCell ref="A1:Z2"/>
    <mergeCell ref="C16:F16"/>
    <mergeCell ref="G16:J16"/>
    <mergeCell ref="K16:N16"/>
    <mergeCell ref="O16:R16"/>
    <mergeCell ref="S16:V16"/>
    <mergeCell ref="W16:Z16"/>
    <mergeCell ref="W18:Z18"/>
    <mergeCell ref="C17:F17"/>
    <mergeCell ref="G17:J17"/>
    <mergeCell ref="K17:N17"/>
    <mergeCell ref="O17:R17"/>
    <mergeCell ref="S17:V17"/>
    <mergeCell ref="W17:Z17"/>
    <mergeCell ref="C18:F18"/>
    <mergeCell ref="G18:J18"/>
    <mergeCell ref="K18:N18"/>
    <mergeCell ref="O18:R18"/>
    <mergeCell ref="S18:V18"/>
    <mergeCell ref="C21:N21"/>
    <mergeCell ref="O21:V21"/>
    <mergeCell ref="C22:N22"/>
    <mergeCell ref="O22:V22"/>
    <mergeCell ref="C23:N23"/>
    <mergeCell ref="O23:V23"/>
    <mergeCell ref="C24:N24"/>
    <mergeCell ref="O24:V24"/>
    <mergeCell ref="C25:N25"/>
    <mergeCell ref="O25:V25"/>
    <mergeCell ref="C26:N26"/>
    <mergeCell ref="O26:V2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B8A0-F656-4FCD-840F-3CE82B4549C5}">
  <dimension ref="A1:AJ26"/>
  <sheetViews>
    <sheetView zoomScale="80" zoomScaleNormal="80" workbookViewId="0">
      <selection activeCell="AC8" sqref="AC8:AF8"/>
    </sheetView>
  </sheetViews>
  <sheetFormatPr defaultRowHeight="15"/>
  <cols>
    <col min="1" max="1" width="3.140625" customWidth="1"/>
    <col min="2" max="2" width="12.28515625" customWidth="1"/>
    <col min="3" max="26" width="2.7109375" customWidth="1"/>
  </cols>
  <sheetData>
    <row r="1" spans="1:36" ht="39.75" customHeight="1">
      <c r="A1" s="303" t="s">
        <v>210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44"/>
      <c r="W1" s="344"/>
      <c r="X1" s="344"/>
      <c r="Y1" s="344"/>
      <c r="Z1" s="344"/>
    </row>
    <row r="2" spans="1:36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44"/>
      <c r="W2" s="344"/>
      <c r="X2" s="344"/>
      <c r="Y2" s="344"/>
      <c r="Z2" s="344"/>
    </row>
    <row r="6" spans="1:36" ht="18.75">
      <c r="AC6" s="331"/>
      <c r="AD6" s="331"/>
      <c r="AE6" s="331"/>
      <c r="AF6" s="331"/>
      <c r="AG6" s="331"/>
      <c r="AH6" s="331"/>
      <c r="AI6" s="331"/>
      <c r="AJ6" s="331"/>
    </row>
    <row r="7" spans="1:36" ht="18.75">
      <c r="AC7" s="332"/>
      <c r="AD7" s="332"/>
      <c r="AE7" s="332"/>
      <c r="AF7" s="332"/>
      <c r="AG7" s="332"/>
      <c r="AH7" s="332"/>
      <c r="AI7" s="332"/>
      <c r="AJ7" s="332"/>
    </row>
    <row r="8" spans="1:36" ht="18.75">
      <c r="AC8" s="332"/>
      <c r="AD8" s="332"/>
      <c r="AE8" s="332"/>
      <c r="AF8" s="332"/>
      <c r="AG8" s="332"/>
      <c r="AH8" s="332"/>
      <c r="AI8" s="332"/>
      <c r="AJ8" s="332"/>
    </row>
    <row r="15" spans="1:36" ht="15.75" thickBot="1"/>
    <row r="16" spans="1:36" ht="18.75">
      <c r="C16" s="334" t="s">
        <v>181</v>
      </c>
      <c r="D16" s="335"/>
      <c r="E16" s="335"/>
      <c r="F16" s="336"/>
      <c r="G16" s="337" t="s">
        <v>198</v>
      </c>
      <c r="H16" s="335"/>
      <c r="I16" s="335"/>
      <c r="J16" s="336"/>
      <c r="K16" s="337" t="s">
        <v>188</v>
      </c>
      <c r="L16" s="335"/>
      <c r="M16" s="335"/>
      <c r="N16" s="336"/>
      <c r="O16" s="337" t="s">
        <v>141</v>
      </c>
      <c r="P16" s="335"/>
      <c r="Q16" s="335"/>
      <c r="R16" s="338"/>
    </row>
    <row r="17" spans="2:26" ht="18.75">
      <c r="B17" s="333" t="s">
        <v>4</v>
      </c>
      <c r="C17" s="339">
        <v>0.4</v>
      </c>
      <c r="D17" s="296"/>
      <c r="E17" s="296"/>
      <c r="F17" s="296"/>
      <c r="G17" s="296">
        <v>0.7</v>
      </c>
      <c r="H17" s="296"/>
      <c r="I17" s="296"/>
      <c r="J17" s="296"/>
      <c r="K17" s="296">
        <v>0.95</v>
      </c>
      <c r="L17" s="296"/>
      <c r="M17" s="296"/>
      <c r="N17" s="296"/>
      <c r="O17" s="296">
        <v>1</v>
      </c>
      <c r="P17" s="296"/>
      <c r="Q17" s="296"/>
      <c r="R17" s="340"/>
    </row>
    <row r="18" spans="2:26" ht="15" customHeight="1" thickBot="1">
      <c r="B18" s="333" t="s">
        <v>22</v>
      </c>
      <c r="C18" s="341">
        <v>0.4</v>
      </c>
      <c r="D18" s="342"/>
      <c r="E18" s="342"/>
      <c r="F18" s="342"/>
      <c r="G18" s="342">
        <v>0.5</v>
      </c>
      <c r="H18" s="342"/>
      <c r="I18" s="342"/>
      <c r="J18" s="342"/>
      <c r="K18" s="342">
        <v>0.5</v>
      </c>
      <c r="L18" s="342"/>
      <c r="M18" s="342"/>
      <c r="N18" s="342"/>
      <c r="O18" s="342">
        <v>0.5</v>
      </c>
      <c r="P18" s="342"/>
      <c r="Q18" s="342"/>
      <c r="R18" s="343"/>
    </row>
    <row r="19" spans="2:26" ht="15.75">
      <c r="H19" s="18"/>
      <c r="I19" s="18"/>
      <c r="J19" s="18"/>
      <c r="K19" s="18"/>
      <c r="L19" s="17"/>
      <c r="M19" s="17"/>
      <c r="N19" s="17"/>
      <c r="O19" s="17"/>
    </row>
    <row r="21" spans="2:26" s="5" customFormat="1" ht="38.25" customHeight="1">
      <c r="B21" s="169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Y21" s="57"/>
      <c r="Z21" s="58"/>
    </row>
    <row r="22" spans="2:26" ht="50.1" customHeight="1">
      <c r="B22" s="16">
        <v>44641</v>
      </c>
      <c r="C22" s="321" t="s">
        <v>146</v>
      </c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3"/>
      <c r="O22" s="327"/>
      <c r="P22" s="328"/>
      <c r="Q22" s="328"/>
      <c r="R22" s="328"/>
      <c r="S22" s="328"/>
      <c r="T22" s="328"/>
      <c r="U22" s="328"/>
      <c r="V22" s="329"/>
      <c r="Y22" s="57"/>
      <c r="Z22" s="36"/>
    </row>
    <row r="23" spans="2:26" ht="50.1" customHeight="1">
      <c r="B23" s="16">
        <v>44672</v>
      </c>
      <c r="C23" s="321" t="s">
        <v>146</v>
      </c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3"/>
      <c r="O23" s="321"/>
      <c r="P23" s="322"/>
      <c r="Q23" s="322"/>
      <c r="R23" s="322"/>
      <c r="S23" s="322"/>
      <c r="T23" s="322"/>
      <c r="U23" s="322"/>
      <c r="V23" s="323"/>
      <c r="Y23" s="57"/>
      <c r="Z23" s="36"/>
    </row>
    <row r="24" spans="2:26" ht="50.1" customHeight="1">
      <c r="B24" s="16" t="s">
        <v>181</v>
      </c>
      <c r="C24" s="321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3"/>
      <c r="O24" s="321"/>
      <c r="P24" s="322"/>
      <c r="Q24" s="322"/>
      <c r="R24" s="322"/>
      <c r="S24" s="322"/>
      <c r="T24" s="322"/>
      <c r="U24" s="322"/>
      <c r="V24" s="323"/>
    </row>
    <row r="25" spans="2:26" ht="60" customHeight="1">
      <c r="B25" s="16" t="s">
        <v>182</v>
      </c>
      <c r="C25" s="321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3"/>
      <c r="O25" s="321"/>
      <c r="P25" s="322"/>
      <c r="Q25" s="322"/>
      <c r="R25" s="322"/>
      <c r="S25" s="322"/>
      <c r="T25" s="322"/>
      <c r="U25" s="322"/>
      <c r="V25" s="323"/>
    </row>
    <row r="26" spans="2:26" ht="61.5" customHeight="1">
      <c r="B26" s="16" t="s">
        <v>186</v>
      </c>
      <c r="C26" s="321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3"/>
      <c r="O26" s="321"/>
      <c r="P26" s="322"/>
      <c r="Q26" s="322"/>
      <c r="R26" s="322"/>
      <c r="S26" s="322"/>
      <c r="T26" s="322"/>
      <c r="U26" s="322"/>
      <c r="V26" s="323"/>
    </row>
  </sheetData>
  <mergeCells count="31">
    <mergeCell ref="C24:N24"/>
    <mergeCell ref="O24:V24"/>
    <mergeCell ref="C25:N25"/>
    <mergeCell ref="O25:V25"/>
    <mergeCell ref="C26:N26"/>
    <mergeCell ref="O26:V26"/>
    <mergeCell ref="C21:N21"/>
    <mergeCell ref="O21:V21"/>
    <mergeCell ref="C22:N22"/>
    <mergeCell ref="O22:V22"/>
    <mergeCell ref="C23:N23"/>
    <mergeCell ref="O23:V23"/>
    <mergeCell ref="C18:F18"/>
    <mergeCell ref="G18:J18"/>
    <mergeCell ref="K18:N18"/>
    <mergeCell ref="O18:R18"/>
    <mergeCell ref="AC8:AF8"/>
    <mergeCell ref="AG8:AJ8"/>
    <mergeCell ref="C17:F17"/>
    <mergeCell ref="G17:J17"/>
    <mergeCell ref="K17:N17"/>
    <mergeCell ref="O17:R17"/>
    <mergeCell ref="AC7:AF7"/>
    <mergeCell ref="AG7:AJ7"/>
    <mergeCell ref="C16:F16"/>
    <mergeCell ref="G16:J16"/>
    <mergeCell ref="K16:N16"/>
    <mergeCell ref="O16:R16"/>
    <mergeCell ref="AC6:AF6"/>
    <mergeCell ref="AG6:AJ6"/>
    <mergeCell ref="A1:U2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FA01-645D-4A1C-A75F-587CD9E06740}">
  <dimension ref="A1:DV52"/>
  <sheetViews>
    <sheetView topLeftCell="A4" zoomScale="80" zoomScaleNormal="80" workbookViewId="0">
      <selection activeCell="AE21" sqref="AE21"/>
    </sheetView>
  </sheetViews>
  <sheetFormatPr defaultRowHeight="15"/>
  <cols>
    <col min="1" max="1" width="3.140625" customWidth="1"/>
    <col min="2" max="2" width="12.28515625" customWidth="1"/>
    <col min="3" max="128" width="2.7109375" customWidth="1"/>
  </cols>
  <sheetData>
    <row r="1" spans="1:126" ht="39.75" customHeight="1">
      <c r="A1" s="303" t="s">
        <v>204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03"/>
      <c r="BL1" s="303"/>
      <c r="BM1" s="303"/>
      <c r="BN1" s="303"/>
      <c r="BO1" s="303"/>
      <c r="BP1" s="303"/>
      <c r="BQ1" s="303"/>
      <c r="BR1" s="303"/>
      <c r="BS1" s="303"/>
      <c r="BT1" s="303"/>
      <c r="BU1" s="303"/>
      <c r="BV1" s="303"/>
      <c r="BW1" s="303"/>
      <c r="BX1" s="303"/>
      <c r="BY1" s="303"/>
      <c r="BZ1" s="303"/>
      <c r="CA1" s="303"/>
      <c r="CB1" s="303"/>
      <c r="CC1" s="303"/>
      <c r="CD1" s="303"/>
      <c r="CE1" s="303"/>
      <c r="CF1" s="303"/>
      <c r="CG1" s="303"/>
      <c r="CH1" s="303"/>
      <c r="CI1" s="303"/>
      <c r="CJ1" s="303"/>
      <c r="CK1" s="303"/>
      <c r="CL1" s="303"/>
      <c r="CM1" s="303"/>
      <c r="CN1" s="303"/>
      <c r="CO1" s="303"/>
      <c r="CP1" s="303"/>
      <c r="CQ1" s="303"/>
      <c r="CR1" s="303"/>
      <c r="CS1" s="303"/>
      <c r="CT1" s="303"/>
      <c r="CU1" s="303"/>
      <c r="CV1" s="303"/>
      <c r="CW1" s="303"/>
      <c r="CX1" s="303"/>
      <c r="CY1" s="303"/>
      <c r="CZ1" s="303"/>
      <c r="DA1" s="303"/>
      <c r="DB1" s="303"/>
      <c r="DC1" s="303"/>
      <c r="DD1" s="303"/>
      <c r="DE1" s="303"/>
      <c r="DF1" s="303"/>
      <c r="DG1" s="303"/>
      <c r="DH1" s="303"/>
      <c r="DI1" s="303"/>
      <c r="DJ1" s="303"/>
      <c r="DK1" s="303"/>
      <c r="DL1" s="303"/>
      <c r="DM1" s="303"/>
      <c r="DN1" s="303"/>
      <c r="DO1" s="303"/>
      <c r="DP1" s="303"/>
      <c r="DQ1" s="303"/>
      <c r="DR1" s="303"/>
      <c r="DS1" s="303"/>
      <c r="DT1" s="303"/>
      <c r="DU1" s="303"/>
      <c r="DV1" s="303"/>
    </row>
    <row r="2" spans="1:126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3"/>
      <c r="BA2" s="303"/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303"/>
      <c r="BT2" s="303"/>
      <c r="BU2" s="303"/>
      <c r="BV2" s="303"/>
      <c r="BW2" s="303"/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3"/>
      <c r="CM2" s="303"/>
      <c r="CN2" s="303"/>
      <c r="CO2" s="303"/>
      <c r="CP2" s="303"/>
      <c r="CQ2" s="303"/>
      <c r="CR2" s="303"/>
      <c r="CS2" s="303"/>
      <c r="CT2" s="303"/>
      <c r="CU2" s="303"/>
      <c r="CV2" s="303"/>
      <c r="CW2" s="303"/>
      <c r="CX2" s="303"/>
      <c r="CY2" s="303"/>
      <c r="CZ2" s="303"/>
      <c r="DA2" s="303"/>
      <c r="DB2" s="303"/>
      <c r="DC2" s="303"/>
      <c r="DD2" s="303"/>
      <c r="DE2" s="303"/>
      <c r="DF2" s="303"/>
      <c r="DG2" s="303"/>
      <c r="DH2" s="303"/>
      <c r="DI2" s="303"/>
      <c r="DJ2" s="303"/>
      <c r="DK2" s="303"/>
      <c r="DL2" s="303"/>
      <c r="DM2" s="303"/>
      <c r="DN2" s="303"/>
      <c r="DO2" s="303"/>
      <c r="DP2" s="303"/>
      <c r="DQ2" s="303"/>
      <c r="DR2" s="303"/>
      <c r="DS2" s="303"/>
      <c r="DT2" s="303"/>
      <c r="DU2" s="303"/>
      <c r="DV2" s="303"/>
    </row>
    <row r="16" spans="1:126" ht="18.75">
      <c r="C16" s="299" t="s">
        <v>47</v>
      </c>
      <c r="D16" s="298"/>
      <c r="E16" s="298"/>
      <c r="F16" s="298"/>
      <c r="G16" s="297" t="s">
        <v>129</v>
      </c>
      <c r="H16" s="298"/>
      <c r="I16" s="298"/>
      <c r="J16" s="298"/>
      <c r="K16" s="297" t="s">
        <v>130</v>
      </c>
      <c r="L16" s="298"/>
      <c r="M16" s="298"/>
      <c r="N16" s="298"/>
      <c r="O16" s="297" t="s">
        <v>53</v>
      </c>
      <c r="P16" s="298"/>
      <c r="Q16" s="298"/>
      <c r="R16" s="298"/>
      <c r="S16" s="297" t="s">
        <v>54</v>
      </c>
      <c r="T16" s="298"/>
      <c r="U16" s="298"/>
      <c r="V16" s="298"/>
      <c r="W16" s="297" t="s">
        <v>55</v>
      </c>
      <c r="X16" s="298"/>
      <c r="Y16" s="298"/>
      <c r="Z16" s="298"/>
      <c r="AA16" s="297" t="s">
        <v>56</v>
      </c>
      <c r="AB16" s="298"/>
      <c r="AC16" s="298"/>
      <c r="AD16" s="298"/>
      <c r="AE16" s="297" t="s">
        <v>57</v>
      </c>
      <c r="AF16" s="298"/>
      <c r="AG16" s="298"/>
      <c r="AH16" s="298"/>
      <c r="AI16" s="297" t="s">
        <v>45</v>
      </c>
      <c r="AJ16" s="298"/>
      <c r="AK16" s="298"/>
      <c r="AL16" s="298"/>
      <c r="AM16" s="297" t="s">
        <v>126</v>
      </c>
      <c r="AN16" s="298"/>
      <c r="AO16" s="298"/>
      <c r="AP16" s="298"/>
      <c r="AQ16" s="297" t="s">
        <v>46</v>
      </c>
      <c r="AR16" s="298"/>
      <c r="AS16" s="298"/>
      <c r="AT16" s="298"/>
      <c r="AU16" s="297" t="s">
        <v>127</v>
      </c>
      <c r="AV16" s="298"/>
      <c r="AW16" s="298"/>
      <c r="AX16" s="298"/>
      <c r="AY16" s="297" t="s">
        <v>47</v>
      </c>
      <c r="AZ16" s="298"/>
      <c r="BA16" s="298"/>
      <c r="BB16" s="298"/>
      <c r="BC16" s="297" t="s">
        <v>131</v>
      </c>
      <c r="BD16" s="298"/>
      <c r="BE16" s="298"/>
      <c r="BF16" s="298"/>
      <c r="BG16" s="297" t="s">
        <v>132</v>
      </c>
      <c r="BH16" s="298"/>
      <c r="BI16" s="298"/>
      <c r="BJ16" s="298"/>
      <c r="BK16" s="297" t="s">
        <v>128</v>
      </c>
      <c r="BL16" s="298"/>
      <c r="BM16" s="298"/>
      <c r="BN16" s="298"/>
      <c r="BO16" s="297" t="s">
        <v>54</v>
      </c>
      <c r="BP16" s="298"/>
      <c r="BQ16" s="298"/>
      <c r="BR16" s="298"/>
      <c r="BS16" s="297" t="s">
        <v>55</v>
      </c>
      <c r="BT16" s="298"/>
      <c r="BU16" s="298"/>
      <c r="BV16" s="298"/>
      <c r="BW16" s="297" t="s">
        <v>67</v>
      </c>
      <c r="BX16" s="298"/>
      <c r="BY16" s="298"/>
      <c r="BZ16" s="298"/>
      <c r="CA16" s="297" t="s">
        <v>57</v>
      </c>
      <c r="CB16" s="298"/>
      <c r="CC16" s="298"/>
      <c r="CD16" s="298"/>
      <c r="CE16" s="297" t="s">
        <v>45</v>
      </c>
      <c r="CF16" s="298"/>
      <c r="CG16" s="298"/>
      <c r="CH16" s="298"/>
      <c r="CI16" s="297" t="s">
        <v>126</v>
      </c>
      <c r="CJ16" s="298"/>
      <c r="CK16" s="298"/>
      <c r="CL16" s="298"/>
      <c r="CM16" s="297" t="s">
        <v>46</v>
      </c>
      <c r="CN16" s="298"/>
      <c r="CO16" s="298"/>
      <c r="CP16" s="298"/>
      <c r="CQ16" s="297" t="s">
        <v>127</v>
      </c>
      <c r="CR16" s="298"/>
      <c r="CS16" s="298"/>
      <c r="CT16" s="298"/>
      <c r="CU16" s="297" t="s">
        <v>47</v>
      </c>
      <c r="CV16" s="298"/>
      <c r="CW16" s="298"/>
      <c r="CX16" s="298"/>
      <c r="CY16" s="297" t="s">
        <v>133</v>
      </c>
      <c r="CZ16" s="298"/>
      <c r="DA16" s="298"/>
      <c r="DB16" s="298"/>
      <c r="DC16" s="297" t="s">
        <v>134</v>
      </c>
      <c r="DD16" s="298"/>
      <c r="DE16" s="298"/>
      <c r="DF16" s="298"/>
      <c r="DG16" s="297" t="s">
        <v>128</v>
      </c>
      <c r="DH16" s="298"/>
      <c r="DI16" s="298"/>
      <c r="DJ16" s="298"/>
      <c r="DK16" s="297" t="s">
        <v>54</v>
      </c>
      <c r="DL16" s="298"/>
      <c r="DM16" s="298"/>
      <c r="DN16" s="298"/>
      <c r="DO16" s="297" t="s">
        <v>55</v>
      </c>
      <c r="DP16" s="298"/>
      <c r="DQ16" s="298"/>
      <c r="DR16" s="298"/>
      <c r="DS16" s="297" t="s">
        <v>67</v>
      </c>
      <c r="DT16" s="298"/>
      <c r="DU16" s="298"/>
      <c r="DV16" s="298"/>
    </row>
    <row r="17" spans="2:126" ht="18.75">
      <c r="B17" s="15" t="s">
        <v>4</v>
      </c>
      <c r="C17" s="296">
        <f>1/26</f>
        <v>3.8461538461538464E-2</v>
      </c>
      <c r="D17" s="296"/>
      <c r="E17" s="296"/>
      <c r="F17" s="296"/>
      <c r="G17" s="296">
        <f>4/26</f>
        <v>0.15384615384615385</v>
      </c>
      <c r="H17" s="296"/>
      <c r="I17" s="296"/>
      <c r="J17" s="296"/>
      <c r="K17" s="296">
        <f>10/26</f>
        <v>0.38461538461538464</v>
      </c>
      <c r="L17" s="296"/>
      <c r="M17" s="296"/>
      <c r="N17" s="296"/>
      <c r="O17" s="296">
        <f>15/26</f>
        <v>0.57692307692307687</v>
      </c>
      <c r="P17" s="296"/>
      <c r="Q17" s="296"/>
      <c r="R17" s="296"/>
      <c r="S17" s="296">
        <f>21/26</f>
        <v>0.80769230769230771</v>
      </c>
      <c r="T17" s="296"/>
      <c r="U17" s="296"/>
      <c r="V17" s="296"/>
      <c r="W17" s="296">
        <f>24/26</f>
        <v>0.92307692307692313</v>
      </c>
      <c r="X17" s="296"/>
      <c r="Y17" s="296"/>
      <c r="Z17" s="296"/>
      <c r="AA17" s="296">
        <f>25/26</f>
        <v>0.96153846153846156</v>
      </c>
      <c r="AB17" s="296"/>
      <c r="AC17" s="296"/>
      <c r="AD17" s="296"/>
      <c r="AE17" s="296">
        <f>26/26</f>
        <v>1</v>
      </c>
      <c r="AF17" s="296"/>
      <c r="AG17" s="296"/>
      <c r="AH17" s="296"/>
      <c r="AI17" s="296">
        <f t="shared" ref="AI17" si="0">26/26</f>
        <v>1</v>
      </c>
      <c r="AJ17" s="296"/>
      <c r="AK17" s="296"/>
      <c r="AL17" s="296"/>
      <c r="AM17" s="296">
        <f t="shared" ref="AM17" si="1">26/26</f>
        <v>1</v>
      </c>
      <c r="AN17" s="296"/>
      <c r="AO17" s="296"/>
      <c r="AP17" s="296"/>
      <c r="AQ17" s="296">
        <f t="shared" ref="AQ17" si="2">26/26</f>
        <v>1</v>
      </c>
      <c r="AR17" s="296"/>
      <c r="AS17" s="296"/>
      <c r="AT17" s="296"/>
      <c r="AU17" s="296">
        <f t="shared" ref="AU17" si="3">26/26</f>
        <v>1</v>
      </c>
      <c r="AV17" s="296"/>
      <c r="AW17" s="296"/>
      <c r="AX17" s="296"/>
      <c r="AY17" s="296">
        <f t="shared" ref="AY17" si="4">26/26</f>
        <v>1</v>
      </c>
      <c r="AZ17" s="296"/>
      <c r="BA17" s="296"/>
      <c r="BB17" s="296"/>
      <c r="BC17" s="296">
        <f t="shared" ref="BC17" si="5">26/26</f>
        <v>1</v>
      </c>
      <c r="BD17" s="296"/>
      <c r="BE17" s="296"/>
      <c r="BF17" s="296"/>
      <c r="BG17" s="296">
        <f t="shared" ref="BG17" si="6">26/26</f>
        <v>1</v>
      </c>
      <c r="BH17" s="296"/>
      <c r="BI17" s="296"/>
      <c r="BJ17" s="296"/>
      <c r="BK17" s="296">
        <f t="shared" ref="BK17" si="7">26/26</f>
        <v>1</v>
      </c>
      <c r="BL17" s="296"/>
      <c r="BM17" s="296"/>
      <c r="BN17" s="296"/>
      <c r="BO17" s="296">
        <f t="shared" ref="BO17" si="8">26/26</f>
        <v>1</v>
      </c>
      <c r="BP17" s="296"/>
      <c r="BQ17" s="296"/>
      <c r="BR17" s="296"/>
      <c r="BS17" s="296">
        <f t="shared" ref="BS17" si="9">26/26</f>
        <v>1</v>
      </c>
      <c r="BT17" s="296"/>
      <c r="BU17" s="296"/>
      <c r="BV17" s="296"/>
      <c r="BW17" s="296">
        <f t="shared" ref="BW17" si="10">26/26</f>
        <v>1</v>
      </c>
      <c r="BX17" s="296"/>
      <c r="BY17" s="296"/>
      <c r="BZ17" s="296"/>
      <c r="CA17" s="296">
        <f t="shared" ref="CA17:DG17" si="11">26/26</f>
        <v>1</v>
      </c>
      <c r="CB17" s="296"/>
      <c r="CC17" s="296"/>
      <c r="CD17" s="296"/>
      <c r="CE17" s="296">
        <f t="shared" si="11"/>
        <v>1</v>
      </c>
      <c r="CF17" s="296"/>
      <c r="CG17" s="296"/>
      <c r="CH17" s="296"/>
      <c r="CI17" s="296">
        <f t="shared" si="11"/>
        <v>1</v>
      </c>
      <c r="CJ17" s="296"/>
      <c r="CK17" s="296"/>
      <c r="CL17" s="296"/>
      <c r="CM17" s="296">
        <f t="shared" si="11"/>
        <v>1</v>
      </c>
      <c r="CN17" s="296"/>
      <c r="CO17" s="296"/>
      <c r="CP17" s="296"/>
      <c r="CQ17" s="296">
        <f t="shared" si="11"/>
        <v>1</v>
      </c>
      <c r="CR17" s="296"/>
      <c r="CS17" s="296"/>
      <c r="CT17" s="296"/>
      <c r="CU17" s="296">
        <f t="shared" si="11"/>
        <v>1</v>
      </c>
      <c r="CV17" s="296"/>
      <c r="CW17" s="296"/>
      <c r="CX17" s="296"/>
      <c r="CY17" s="296">
        <f t="shared" si="11"/>
        <v>1</v>
      </c>
      <c r="CZ17" s="296"/>
      <c r="DA17" s="296"/>
      <c r="DB17" s="296"/>
      <c r="DC17" s="296">
        <f t="shared" si="11"/>
        <v>1</v>
      </c>
      <c r="DD17" s="296"/>
      <c r="DE17" s="296"/>
      <c r="DF17" s="296"/>
      <c r="DG17" s="296">
        <f t="shared" si="11"/>
        <v>1</v>
      </c>
      <c r="DH17" s="296"/>
      <c r="DI17" s="296"/>
      <c r="DJ17" s="296"/>
      <c r="DK17" s="296">
        <f t="shared" ref="DK17:DS17" si="12">26/26</f>
        <v>1</v>
      </c>
      <c r="DL17" s="296"/>
      <c r="DM17" s="296"/>
      <c r="DN17" s="296"/>
      <c r="DO17" s="296">
        <f t="shared" si="12"/>
        <v>1</v>
      </c>
      <c r="DP17" s="296"/>
      <c r="DQ17" s="296"/>
      <c r="DR17" s="296"/>
      <c r="DS17" s="296">
        <f t="shared" si="12"/>
        <v>1</v>
      </c>
      <c r="DT17" s="296"/>
      <c r="DU17" s="296"/>
      <c r="DV17" s="296"/>
    </row>
    <row r="18" spans="2:126" ht="18.75">
      <c r="B18" s="15" t="s">
        <v>22</v>
      </c>
      <c r="C18" s="296">
        <f>1/26</f>
        <v>3.8461538461538464E-2</v>
      </c>
      <c r="D18" s="296"/>
      <c r="E18" s="296"/>
      <c r="F18" s="296"/>
      <c r="G18" s="296">
        <f>3/26</f>
        <v>0.11538461538461539</v>
      </c>
      <c r="H18" s="296"/>
      <c r="I18" s="296"/>
      <c r="J18" s="296"/>
      <c r="K18" s="296">
        <f>6/26</f>
        <v>0.23076923076923078</v>
      </c>
      <c r="L18" s="296"/>
      <c r="M18" s="296"/>
      <c r="N18" s="296"/>
      <c r="O18" s="296">
        <f>8/26</f>
        <v>0.30769230769230771</v>
      </c>
      <c r="P18" s="296"/>
      <c r="Q18" s="296"/>
      <c r="R18" s="296"/>
      <c r="S18" s="296">
        <f>9/26</f>
        <v>0.34615384615384615</v>
      </c>
      <c r="T18" s="296"/>
      <c r="U18" s="296"/>
      <c r="V18" s="296"/>
      <c r="W18" s="296">
        <f>9/26</f>
        <v>0.34615384615384615</v>
      </c>
      <c r="X18" s="296"/>
      <c r="Y18" s="296"/>
      <c r="Z18" s="296"/>
      <c r="AA18" s="296">
        <v>0.4</v>
      </c>
      <c r="AB18" s="296"/>
      <c r="AC18" s="296"/>
      <c r="AD18" s="296"/>
      <c r="AE18" s="296">
        <v>0.5</v>
      </c>
      <c r="AF18" s="296"/>
      <c r="AG18" s="296"/>
      <c r="AH18" s="296"/>
      <c r="AI18" s="296">
        <v>0.6</v>
      </c>
      <c r="AJ18" s="296"/>
      <c r="AK18" s="296"/>
      <c r="AL18" s="296"/>
      <c r="AM18" s="296">
        <v>0.7</v>
      </c>
      <c r="AN18" s="296"/>
      <c r="AO18" s="296"/>
      <c r="AP18" s="296"/>
      <c r="AQ18" s="296">
        <v>0.8</v>
      </c>
      <c r="AR18" s="296"/>
      <c r="AS18" s="296"/>
      <c r="AT18" s="296"/>
      <c r="AU18" s="296">
        <v>0.82</v>
      </c>
      <c r="AV18" s="296"/>
      <c r="AW18" s="296"/>
      <c r="AX18" s="296"/>
      <c r="AY18" s="296">
        <v>0.85</v>
      </c>
      <c r="AZ18" s="296"/>
      <c r="BA18" s="296"/>
      <c r="BB18" s="296"/>
      <c r="BC18" s="296">
        <v>0.87</v>
      </c>
      <c r="BD18" s="296"/>
      <c r="BE18" s="296"/>
      <c r="BF18" s="296"/>
      <c r="BG18" s="296">
        <v>0.9</v>
      </c>
      <c r="BH18" s="296"/>
      <c r="BI18" s="296"/>
      <c r="BJ18" s="296"/>
      <c r="BK18" s="296">
        <v>0.9</v>
      </c>
      <c r="BL18" s="296"/>
      <c r="BM18" s="296"/>
      <c r="BN18" s="296"/>
      <c r="BO18" s="296">
        <v>0.9</v>
      </c>
      <c r="BP18" s="296"/>
      <c r="BQ18" s="296"/>
      <c r="BR18" s="296"/>
      <c r="BS18" s="296">
        <v>0.9</v>
      </c>
      <c r="BT18" s="296"/>
      <c r="BU18" s="296"/>
      <c r="BV18" s="296"/>
      <c r="BW18" s="296">
        <v>0.9</v>
      </c>
      <c r="BX18" s="296"/>
      <c r="BY18" s="296"/>
      <c r="BZ18" s="296"/>
      <c r="CA18" s="296">
        <v>0.9</v>
      </c>
      <c r="CB18" s="296"/>
      <c r="CC18" s="296"/>
      <c r="CD18" s="296"/>
      <c r="CE18" s="296">
        <v>0.9</v>
      </c>
      <c r="CF18" s="296"/>
      <c r="CG18" s="296"/>
      <c r="CH18" s="296"/>
      <c r="CI18" s="296">
        <v>0.9</v>
      </c>
      <c r="CJ18" s="296"/>
      <c r="CK18" s="296"/>
      <c r="CL18" s="296"/>
      <c r="CM18" s="296">
        <v>0.9</v>
      </c>
      <c r="CN18" s="296"/>
      <c r="CO18" s="296"/>
      <c r="CP18" s="296"/>
      <c r="CQ18" s="296">
        <v>0.9</v>
      </c>
      <c r="CR18" s="296"/>
      <c r="CS18" s="296"/>
      <c r="CT18" s="296"/>
      <c r="CU18" s="296">
        <v>0.9</v>
      </c>
      <c r="CV18" s="296"/>
      <c r="CW18" s="296"/>
      <c r="CX18" s="296"/>
      <c r="CY18" s="296">
        <v>0.9</v>
      </c>
      <c r="CZ18" s="296"/>
      <c r="DA18" s="296"/>
      <c r="DB18" s="296"/>
      <c r="DC18" s="296">
        <v>0.95</v>
      </c>
      <c r="DD18" s="296"/>
      <c r="DE18" s="296"/>
      <c r="DF18" s="296"/>
      <c r="DG18" s="296">
        <v>0.97</v>
      </c>
      <c r="DH18" s="296"/>
      <c r="DI18" s="296"/>
      <c r="DJ18" s="296"/>
      <c r="DK18" s="296">
        <v>1</v>
      </c>
      <c r="DL18" s="296"/>
      <c r="DM18" s="296"/>
      <c r="DN18" s="296"/>
      <c r="DO18" s="296">
        <v>1</v>
      </c>
      <c r="DP18" s="296"/>
      <c r="DQ18" s="296"/>
      <c r="DR18" s="296"/>
      <c r="DS18" s="296">
        <v>1</v>
      </c>
      <c r="DT18" s="296"/>
      <c r="DU18" s="296"/>
      <c r="DV18" s="296"/>
    </row>
    <row r="19" spans="2:126" ht="15.75">
      <c r="H19" s="18"/>
      <c r="I19" s="18"/>
      <c r="J19" s="18"/>
      <c r="K19" s="18"/>
      <c r="L19" s="17"/>
      <c r="M19" s="17"/>
      <c r="N19" s="17"/>
      <c r="O19" s="17"/>
    </row>
    <row r="21" spans="2:126" s="5" customFormat="1" ht="38.25" customHeight="1">
      <c r="B21" s="55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126" ht="50.1" customHeight="1">
      <c r="B22" s="19">
        <v>43770</v>
      </c>
      <c r="C22" s="295" t="s">
        <v>58</v>
      </c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Y22" s="57" t="s">
        <v>59</v>
      </c>
      <c r="Z22" s="36"/>
      <c r="AA22" s="36">
        <v>1</v>
      </c>
      <c r="AB22" s="36">
        <v>3</v>
      </c>
      <c r="AC22" s="36">
        <v>6</v>
      </c>
      <c r="AD22" s="36">
        <v>5</v>
      </c>
      <c r="AE22" s="36">
        <v>6</v>
      </c>
      <c r="AF22" s="36">
        <v>3</v>
      </c>
      <c r="AG22" s="36">
        <v>1</v>
      </c>
      <c r="AH22" s="36">
        <v>1</v>
      </c>
      <c r="AI22" s="36">
        <v>26</v>
      </c>
    </row>
    <row r="23" spans="2:126" ht="50.1" customHeight="1">
      <c r="B23" s="16" t="s">
        <v>52</v>
      </c>
      <c r="C23" s="295" t="s">
        <v>60</v>
      </c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Y23" s="57" t="s">
        <v>22</v>
      </c>
      <c r="Z23" s="36"/>
      <c r="AA23" s="36">
        <v>1</v>
      </c>
      <c r="AB23" s="36">
        <v>2</v>
      </c>
      <c r="AC23" s="36">
        <v>3</v>
      </c>
      <c r="AD23" s="36"/>
      <c r="AE23" s="36"/>
      <c r="AG23" s="36"/>
      <c r="AH23" s="36"/>
    </row>
    <row r="24" spans="2:126" ht="50.1" customHeight="1">
      <c r="B24" s="16" t="s">
        <v>48</v>
      </c>
      <c r="C24" s="295" t="s">
        <v>61</v>
      </c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</row>
    <row r="25" spans="2:126" ht="60" customHeight="1">
      <c r="B25" s="16" t="s">
        <v>62</v>
      </c>
      <c r="C25" s="295" t="s">
        <v>64</v>
      </c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 t="s">
        <v>72</v>
      </c>
      <c r="P25" s="295"/>
      <c r="Q25" s="295"/>
      <c r="R25" s="295"/>
      <c r="S25" s="295"/>
      <c r="T25" s="295"/>
      <c r="U25" s="295"/>
      <c r="V25" s="295"/>
    </row>
    <row r="26" spans="2:126" ht="61.5" customHeight="1">
      <c r="B26" s="16" t="s">
        <v>63</v>
      </c>
      <c r="C26" s="300" t="s">
        <v>70</v>
      </c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 t="s">
        <v>71</v>
      </c>
      <c r="P26" s="295"/>
      <c r="Q26" s="295"/>
      <c r="R26" s="295"/>
      <c r="S26" s="295"/>
      <c r="T26" s="295"/>
      <c r="U26" s="295"/>
      <c r="V26" s="295"/>
    </row>
    <row r="27" spans="2:126" ht="69" customHeight="1">
      <c r="B27" s="16" t="s">
        <v>66</v>
      </c>
      <c r="C27" s="295" t="s">
        <v>68</v>
      </c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 t="s">
        <v>69</v>
      </c>
      <c r="P27" s="295"/>
      <c r="Q27" s="295"/>
      <c r="R27" s="295"/>
      <c r="S27" s="295"/>
      <c r="T27" s="295"/>
      <c r="U27" s="295"/>
      <c r="V27" s="295"/>
    </row>
    <row r="28" spans="2:126" ht="76.5" customHeight="1">
      <c r="B28" s="16" t="s">
        <v>73</v>
      </c>
      <c r="C28" s="295" t="s">
        <v>76</v>
      </c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 t="s">
        <v>75</v>
      </c>
      <c r="P28" s="295"/>
      <c r="Q28" s="295"/>
      <c r="R28" s="295"/>
      <c r="S28" s="295"/>
      <c r="T28" s="295"/>
      <c r="U28" s="295"/>
      <c r="V28" s="295"/>
    </row>
    <row r="29" spans="2:126" ht="72" customHeight="1">
      <c r="B29" s="16" t="s">
        <v>77</v>
      </c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</row>
    <row r="30" spans="2:126" ht="50.1" customHeight="1">
      <c r="B30" s="16" t="s">
        <v>135</v>
      </c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</row>
    <row r="31" spans="2:126" ht="50.1" customHeight="1">
      <c r="B31" s="16" t="s">
        <v>74</v>
      </c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</row>
    <row r="32" spans="2:126" ht="50.1" customHeight="1">
      <c r="B32" s="16">
        <v>44075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</row>
    <row r="33" spans="2:22" ht="50.1" customHeight="1">
      <c r="B33" s="16" t="s">
        <v>136</v>
      </c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</row>
    <row r="34" spans="2:22" ht="50.1" customHeight="1">
      <c r="B34" s="16">
        <v>44136</v>
      </c>
      <c r="C34" s="295"/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</row>
    <row r="35" spans="2:22" ht="50.1" customHeight="1">
      <c r="B35" s="16" t="s">
        <v>137</v>
      </c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</row>
    <row r="36" spans="2:22" ht="50.1" customHeight="1">
      <c r="B36" s="16">
        <v>44197</v>
      </c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</row>
    <row r="37" spans="2:22" ht="50.1" customHeight="1">
      <c r="B37" s="16">
        <v>44228</v>
      </c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</row>
    <row r="38" spans="2:22" ht="50.1" customHeight="1">
      <c r="B38" s="16">
        <v>44256</v>
      </c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</row>
    <row r="39" spans="2:22" ht="50.1" customHeight="1">
      <c r="B39" s="16">
        <v>44287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</row>
    <row r="40" spans="2:22" ht="50.1" customHeight="1">
      <c r="B40" s="16">
        <v>44317</v>
      </c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</row>
    <row r="41" spans="2:22" ht="50.1" customHeight="1">
      <c r="B41" s="16">
        <v>44348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</row>
    <row r="42" spans="2:22" ht="50.1" customHeight="1">
      <c r="B42" s="16">
        <v>44378</v>
      </c>
      <c r="C42" s="295"/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295"/>
      <c r="R42" s="295"/>
      <c r="S42" s="295"/>
      <c r="T42" s="295"/>
      <c r="U42" s="295"/>
      <c r="V42" s="295"/>
    </row>
    <row r="43" spans="2:22" ht="50.1" customHeight="1">
      <c r="B43" s="16">
        <v>44409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</row>
    <row r="44" spans="2:22" ht="50.1" customHeight="1">
      <c r="B44" s="16">
        <v>44440</v>
      </c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</row>
    <row r="45" spans="2:22" ht="50.1" customHeight="1">
      <c r="B45" s="16">
        <v>44470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</row>
    <row r="46" spans="2:22" ht="50.1" customHeight="1">
      <c r="B46" s="16">
        <v>44501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</row>
    <row r="47" spans="2:22" ht="50.1" customHeight="1">
      <c r="B47" s="16">
        <v>44531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</row>
    <row r="48" spans="2:22" ht="50.1" customHeight="1">
      <c r="B48" s="16">
        <v>44562</v>
      </c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</row>
    <row r="49" spans="2:22" ht="50.1" customHeight="1">
      <c r="B49" s="16" t="s">
        <v>138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</row>
    <row r="50" spans="2:22" ht="50.1" customHeight="1">
      <c r="B50" s="16">
        <v>44621</v>
      </c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</row>
    <row r="51" spans="2:22" ht="50.1" customHeight="1">
      <c r="B51" s="16">
        <v>44652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</row>
    <row r="52" spans="2:22" ht="50.1" customHeight="1">
      <c r="B52" s="16" t="s">
        <v>139</v>
      </c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</row>
  </sheetData>
  <mergeCells count="158">
    <mergeCell ref="C51:N51"/>
    <mergeCell ref="O51:V51"/>
    <mergeCell ref="C52:N52"/>
    <mergeCell ref="O52:V52"/>
    <mergeCell ref="C48:N48"/>
    <mergeCell ref="O48:V48"/>
    <mergeCell ref="C49:N49"/>
    <mergeCell ref="O49:V49"/>
    <mergeCell ref="C50:N50"/>
    <mergeCell ref="O50:V50"/>
    <mergeCell ref="C45:N45"/>
    <mergeCell ref="O45:V45"/>
    <mergeCell ref="C46:N46"/>
    <mergeCell ref="O46:V46"/>
    <mergeCell ref="C47:N47"/>
    <mergeCell ref="O47:V47"/>
    <mergeCell ref="C42:N42"/>
    <mergeCell ref="O42:V42"/>
    <mergeCell ref="C43:N43"/>
    <mergeCell ref="O43:V43"/>
    <mergeCell ref="C44:N44"/>
    <mergeCell ref="O44:V44"/>
    <mergeCell ref="C39:N39"/>
    <mergeCell ref="O39:V39"/>
    <mergeCell ref="C40:N40"/>
    <mergeCell ref="O40:V40"/>
    <mergeCell ref="C41:N41"/>
    <mergeCell ref="O41:V41"/>
    <mergeCell ref="C36:N36"/>
    <mergeCell ref="O36:V36"/>
    <mergeCell ref="C37:N37"/>
    <mergeCell ref="O37:V37"/>
    <mergeCell ref="C38:N38"/>
    <mergeCell ref="O38:V38"/>
    <mergeCell ref="C33:N33"/>
    <mergeCell ref="O33:V33"/>
    <mergeCell ref="C34:N34"/>
    <mergeCell ref="O34:V34"/>
    <mergeCell ref="C35:N35"/>
    <mergeCell ref="O35:V35"/>
    <mergeCell ref="C30:N30"/>
    <mergeCell ref="O30:V30"/>
    <mergeCell ref="C31:N31"/>
    <mergeCell ref="O31:V31"/>
    <mergeCell ref="C32:N32"/>
    <mergeCell ref="O32:V32"/>
    <mergeCell ref="DK18:DN18"/>
    <mergeCell ref="DO18:DR18"/>
    <mergeCell ref="DS18:DV18"/>
    <mergeCell ref="A1:DV2"/>
    <mergeCell ref="C29:N29"/>
    <mergeCell ref="O29:V29"/>
    <mergeCell ref="DK16:DN16"/>
    <mergeCell ref="DO16:DR16"/>
    <mergeCell ref="DS16:DV16"/>
    <mergeCell ref="DK17:DN17"/>
    <mergeCell ref="DO17:DR17"/>
    <mergeCell ref="DS17:DV17"/>
    <mergeCell ref="CQ18:CT18"/>
    <mergeCell ref="CU18:CX18"/>
    <mergeCell ref="CY18:DB18"/>
    <mergeCell ref="DC18:DF18"/>
    <mergeCell ref="DG18:DJ18"/>
    <mergeCell ref="CQ17:CT17"/>
    <mergeCell ref="CU17:CX17"/>
    <mergeCell ref="CY17:DB17"/>
    <mergeCell ref="DC17:DF17"/>
    <mergeCell ref="DG17:DJ17"/>
    <mergeCell ref="CQ16:CT16"/>
    <mergeCell ref="CU16:CX16"/>
    <mergeCell ref="CY16:DB16"/>
    <mergeCell ref="DC16:DF16"/>
    <mergeCell ref="DG16:DJ16"/>
    <mergeCell ref="BW18:BZ18"/>
    <mergeCell ref="CA18:CD18"/>
    <mergeCell ref="CE16:CH16"/>
    <mergeCell ref="CI16:CL16"/>
    <mergeCell ref="CM16:CP16"/>
    <mergeCell ref="CE17:CH17"/>
    <mergeCell ref="CI17:CL17"/>
    <mergeCell ref="CM17:CP17"/>
    <mergeCell ref="CE18:CH18"/>
    <mergeCell ref="CI18:CL18"/>
    <mergeCell ref="CM18:CP18"/>
    <mergeCell ref="BW16:BZ16"/>
    <mergeCell ref="CA16:CD16"/>
    <mergeCell ref="BC18:BF18"/>
    <mergeCell ref="BG18:BJ18"/>
    <mergeCell ref="BK18:BN18"/>
    <mergeCell ref="BO18:BR18"/>
    <mergeCell ref="BS18:BV18"/>
    <mergeCell ref="AI18:AL18"/>
    <mergeCell ref="AM18:AP18"/>
    <mergeCell ref="AQ18:AT18"/>
    <mergeCell ref="AU18:AX18"/>
    <mergeCell ref="AY18:BB18"/>
    <mergeCell ref="BS17:BV17"/>
    <mergeCell ref="BW17:BZ17"/>
    <mergeCell ref="CA17:CD17"/>
    <mergeCell ref="BC16:BF16"/>
    <mergeCell ref="BG16:BJ16"/>
    <mergeCell ref="BK16:BN16"/>
    <mergeCell ref="BO16:BR16"/>
    <mergeCell ref="BS16:BV16"/>
    <mergeCell ref="AI16:AL16"/>
    <mergeCell ref="AM16:AP16"/>
    <mergeCell ref="AQ16:AT16"/>
    <mergeCell ref="AU16:AX16"/>
    <mergeCell ref="AY16:BB16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BO17:BR17"/>
    <mergeCell ref="C28:N28"/>
    <mergeCell ref="O28:V28"/>
    <mergeCell ref="W17:Z17"/>
    <mergeCell ref="C16:F16"/>
    <mergeCell ref="G16:J16"/>
    <mergeCell ref="K16:N16"/>
    <mergeCell ref="O16:R16"/>
    <mergeCell ref="S16:V16"/>
    <mergeCell ref="W16:Z16"/>
    <mergeCell ref="C17:F17"/>
    <mergeCell ref="G17:J17"/>
    <mergeCell ref="K17:N17"/>
    <mergeCell ref="O17:R17"/>
    <mergeCell ref="S17:V17"/>
    <mergeCell ref="C27:N27"/>
    <mergeCell ref="O27:V27"/>
    <mergeCell ref="C24:N24"/>
    <mergeCell ref="O24:V24"/>
    <mergeCell ref="C25:N25"/>
    <mergeCell ref="O25:V25"/>
    <mergeCell ref="C26:N26"/>
    <mergeCell ref="O26:V26"/>
    <mergeCell ref="C21:N21"/>
    <mergeCell ref="O21:V21"/>
    <mergeCell ref="C22:N22"/>
    <mergeCell ref="O22:V22"/>
    <mergeCell ref="C23:N23"/>
    <mergeCell ref="O23:V23"/>
    <mergeCell ref="C18:F18"/>
    <mergeCell ref="AA16:AD16"/>
    <mergeCell ref="AA17:AD17"/>
    <mergeCell ref="AA18:AD18"/>
    <mergeCell ref="AE16:AH16"/>
    <mergeCell ref="AE17:AH17"/>
    <mergeCell ref="AE18:AH18"/>
    <mergeCell ref="G18:J18"/>
    <mergeCell ref="K18:N18"/>
    <mergeCell ref="O18:R18"/>
    <mergeCell ref="S18:V18"/>
    <mergeCell ref="W18:Z18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009C-7632-4956-A29D-3F538BCAD99E}">
  <dimension ref="A1:AL29"/>
  <sheetViews>
    <sheetView zoomScale="80" zoomScaleNormal="80" workbookViewId="0">
      <selection activeCell="AQ8" sqref="AQ8"/>
    </sheetView>
  </sheetViews>
  <sheetFormatPr defaultRowHeight="15"/>
  <cols>
    <col min="1" max="1" width="3.140625" customWidth="1"/>
    <col min="2" max="2" width="12.28515625" customWidth="1"/>
    <col min="3" max="40" width="2.7109375" customWidth="1"/>
  </cols>
  <sheetData>
    <row r="1" spans="1:38" ht="39.75" customHeight="1">
      <c r="A1" s="303" t="s">
        <v>203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</row>
    <row r="2" spans="1:38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</row>
    <row r="16" spans="1:38" ht="18.75">
      <c r="C16" s="299" t="s">
        <v>140</v>
      </c>
      <c r="D16" s="298"/>
      <c r="E16" s="298"/>
      <c r="F16" s="298"/>
      <c r="G16" s="297">
        <v>44825</v>
      </c>
      <c r="H16" s="298"/>
      <c r="I16" s="298"/>
      <c r="J16" s="298"/>
      <c r="K16" s="299" t="s">
        <v>142</v>
      </c>
      <c r="L16" s="298"/>
      <c r="M16" s="298"/>
      <c r="N16" s="298"/>
      <c r="O16" s="304">
        <v>44886</v>
      </c>
      <c r="P16" s="298"/>
      <c r="Q16" s="298"/>
      <c r="R16" s="298"/>
      <c r="S16" s="297" t="s">
        <v>144</v>
      </c>
      <c r="T16" s="298"/>
      <c r="U16" s="298"/>
      <c r="V16" s="298"/>
      <c r="W16" s="297">
        <v>44583</v>
      </c>
      <c r="X16" s="298"/>
      <c r="Y16" s="298"/>
      <c r="Z16" s="298"/>
      <c r="AA16" s="297" t="s">
        <v>145</v>
      </c>
      <c r="AB16" s="298"/>
      <c r="AC16" s="298"/>
      <c r="AD16" s="298"/>
      <c r="AE16" s="297">
        <v>44642</v>
      </c>
      <c r="AF16" s="298"/>
      <c r="AG16" s="298"/>
      <c r="AH16" s="298"/>
      <c r="AI16" s="297">
        <v>44673</v>
      </c>
      <c r="AJ16" s="298"/>
      <c r="AK16" s="298"/>
      <c r="AL16" s="298"/>
    </row>
    <row r="17" spans="2:38" ht="18.75">
      <c r="B17" s="15" t="s">
        <v>4</v>
      </c>
      <c r="C17" s="296">
        <v>0.35</v>
      </c>
      <c r="D17" s="296"/>
      <c r="E17" s="296"/>
      <c r="F17" s="296"/>
      <c r="G17" s="296">
        <v>0.5</v>
      </c>
      <c r="H17" s="296"/>
      <c r="I17" s="296"/>
      <c r="J17" s="296"/>
      <c r="K17" s="296">
        <v>0.65</v>
      </c>
      <c r="L17" s="296"/>
      <c r="M17" s="296"/>
      <c r="N17" s="296"/>
      <c r="O17" s="296">
        <v>0.9</v>
      </c>
      <c r="P17" s="296"/>
      <c r="Q17" s="296"/>
      <c r="R17" s="296"/>
      <c r="S17" s="296">
        <v>0.9</v>
      </c>
      <c r="T17" s="296"/>
      <c r="U17" s="296"/>
      <c r="V17" s="296"/>
      <c r="W17" s="296">
        <v>0.95</v>
      </c>
      <c r="X17" s="296"/>
      <c r="Y17" s="296"/>
      <c r="Z17" s="296"/>
      <c r="AA17" s="296">
        <v>0.97</v>
      </c>
      <c r="AB17" s="296"/>
      <c r="AC17" s="296"/>
      <c r="AD17" s="296"/>
      <c r="AE17" s="296">
        <f>26/26</f>
        <v>1</v>
      </c>
      <c r="AF17" s="296"/>
      <c r="AG17" s="296"/>
      <c r="AH17" s="296"/>
      <c r="AI17" s="296">
        <f t="shared" ref="AI17" si="0">26/26</f>
        <v>1</v>
      </c>
      <c r="AJ17" s="296"/>
      <c r="AK17" s="296"/>
      <c r="AL17" s="296"/>
    </row>
    <row r="18" spans="2:38" ht="18.75">
      <c r="B18" s="15" t="s">
        <v>22</v>
      </c>
      <c r="C18" s="296">
        <v>0.35</v>
      </c>
      <c r="D18" s="296"/>
      <c r="E18" s="296"/>
      <c r="F18" s="296"/>
      <c r="G18" s="296">
        <v>0.5</v>
      </c>
      <c r="H18" s="296"/>
      <c r="I18" s="296"/>
      <c r="J18" s="296"/>
      <c r="K18" s="296">
        <v>0.65</v>
      </c>
      <c r="L18" s="296"/>
      <c r="M18" s="296"/>
      <c r="N18" s="296"/>
      <c r="O18" s="296">
        <v>0.9</v>
      </c>
      <c r="P18" s="296"/>
      <c r="Q18" s="296"/>
      <c r="R18" s="296"/>
      <c r="S18" s="296">
        <v>0.9</v>
      </c>
      <c r="T18" s="296"/>
      <c r="U18" s="296"/>
      <c r="V18" s="296"/>
      <c r="W18" s="296">
        <v>0.95</v>
      </c>
      <c r="X18" s="296"/>
      <c r="Y18" s="296"/>
      <c r="Z18" s="296"/>
      <c r="AA18" s="296">
        <v>0.97</v>
      </c>
      <c r="AB18" s="296"/>
      <c r="AC18" s="296"/>
      <c r="AD18" s="296"/>
      <c r="AE18" s="296">
        <v>1</v>
      </c>
      <c r="AF18" s="296"/>
      <c r="AG18" s="296"/>
      <c r="AH18" s="296"/>
      <c r="AI18" s="296">
        <v>1</v>
      </c>
      <c r="AJ18" s="296"/>
      <c r="AK18" s="296"/>
      <c r="AL18" s="296"/>
    </row>
    <row r="19" spans="2:38" ht="15.75">
      <c r="H19" s="18"/>
      <c r="I19" s="18"/>
      <c r="J19" s="18"/>
      <c r="K19" s="18"/>
      <c r="L19" s="17"/>
      <c r="M19" s="17"/>
      <c r="N19" s="17"/>
      <c r="O19" s="17"/>
    </row>
    <row r="21" spans="2:38" s="5" customFormat="1" ht="38.25" customHeight="1">
      <c r="B21" s="153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38" ht="50.1" customHeight="1">
      <c r="B22" s="19" t="s">
        <v>140</v>
      </c>
      <c r="C22" s="295" t="s">
        <v>58</v>
      </c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38" ht="50.1" customHeight="1">
      <c r="B23" s="16">
        <v>44460</v>
      </c>
      <c r="C23" s="295" t="s">
        <v>146</v>
      </c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38" ht="50.1" customHeight="1">
      <c r="B24" s="16">
        <v>44490</v>
      </c>
      <c r="C24" s="295" t="s">
        <v>146</v>
      </c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</row>
    <row r="25" spans="2:38" ht="60" customHeight="1">
      <c r="B25" s="16">
        <v>44521</v>
      </c>
      <c r="C25" s="295" t="s">
        <v>146</v>
      </c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</row>
    <row r="26" spans="2:38" ht="61.5" customHeight="1">
      <c r="B26" s="16">
        <v>44551</v>
      </c>
      <c r="C26" s="295" t="s">
        <v>146</v>
      </c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</row>
    <row r="27" spans="2:38" ht="69" customHeight="1">
      <c r="B27" s="16">
        <v>44583</v>
      </c>
      <c r="C27" s="295" t="s">
        <v>146</v>
      </c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</row>
    <row r="28" spans="2:38" ht="76.5" customHeight="1">
      <c r="B28" s="16" t="s">
        <v>145</v>
      </c>
      <c r="C28" s="295" t="s">
        <v>146</v>
      </c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</row>
    <row r="29" spans="2:38" ht="72" customHeight="1">
      <c r="B29" s="16">
        <v>44642</v>
      </c>
      <c r="C29" s="295" t="s">
        <v>146</v>
      </c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</row>
  </sheetData>
  <mergeCells count="46">
    <mergeCell ref="C28:N28"/>
    <mergeCell ref="O28:V28"/>
    <mergeCell ref="C29:N29"/>
    <mergeCell ref="O29:V29"/>
    <mergeCell ref="C25:N25"/>
    <mergeCell ref="O25:V25"/>
    <mergeCell ref="C26:N26"/>
    <mergeCell ref="O26:V26"/>
    <mergeCell ref="C27:N27"/>
    <mergeCell ref="O27:V27"/>
    <mergeCell ref="C22:N22"/>
    <mergeCell ref="O22:V22"/>
    <mergeCell ref="C23:N23"/>
    <mergeCell ref="O23:V23"/>
    <mergeCell ref="C24:N24"/>
    <mergeCell ref="O24:V24"/>
    <mergeCell ref="C21:N21"/>
    <mergeCell ref="O21:V21"/>
    <mergeCell ref="C18:F18"/>
    <mergeCell ref="G18:J18"/>
    <mergeCell ref="K18:N18"/>
    <mergeCell ref="O18:R18"/>
    <mergeCell ref="S18:V18"/>
    <mergeCell ref="W18:Z18"/>
    <mergeCell ref="AA18:AD18"/>
    <mergeCell ref="AE18:AH18"/>
    <mergeCell ref="AI18:AL18"/>
    <mergeCell ref="AA17:AD17"/>
    <mergeCell ref="AE17:AH17"/>
    <mergeCell ref="AI17:AL17"/>
    <mergeCell ref="W17:Z17"/>
    <mergeCell ref="C17:F17"/>
    <mergeCell ref="G17:J17"/>
    <mergeCell ref="K17:N17"/>
    <mergeCell ref="O17:R17"/>
    <mergeCell ref="S17:V17"/>
    <mergeCell ref="A1:AL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30CD-1DDF-4472-AAF5-5D6F787A4F47}">
  <dimension ref="A1:AD27"/>
  <sheetViews>
    <sheetView zoomScale="80" zoomScaleNormal="80" workbookViewId="0">
      <selection activeCell="AE6" sqref="AE6"/>
    </sheetView>
  </sheetViews>
  <sheetFormatPr defaultRowHeight="15"/>
  <cols>
    <col min="1" max="1" width="3.140625" customWidth="1"/>
    <col min="2" max="2" width="12.28515625" customWidth="1"/>
    <col min="3" max="28" width="2.7109375" customWidth="1"/>
  </cols>
  <sheetData>
    <row r="1" spans="1:26" ht="39.75" customHeight="1">
      <c r="A1" s="303" t="s">
        <v>202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</row>
    <row r="2" spans="1:26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</row>
    <row r="16" spans="1:26" ht="18.75">
      <c r="C16" s="305">
        <v>44490</v>
      </c>
      <c r="D16" s="306"/>
      <c r="E16" s="306"/>
      <c r="F16" s="307"/>
      <c r="G16" s="305">
        <v>44886</v>
      </c>
      <c r="H16" s="306"/>
      <c r="I16" s="306"/>
      <c r="J16" s="307"/>
      <c r="K16" s="308" t="s">
        <v>144</v>
      </c>
      <c r="L16" s="309"/>
      <c r="M16" s="309"/>
      <c r="N16" s="310"/>
      <c r="O16" s="311" t="s">
        <v>134</v>
      </c>
      <c r="P16" s="309"/>
      <c r="Q16" s="309"/>
      <c r="R16" s="310"/>
      <c r="S16" s="308" t="s">
        <v>145</v>
      </c>
      <c r="T16" s="309"/>
      <c r="U16" s="309"/>
      <c r="V16" s="310"/>
      <c r="W16" s="308" t="s">
        <v>148</v>
      </c>
      <c r="X16" s="309"/>
      <c r="Y16" s="309"/>
      <c r="Z16" s="310"/>
    </row>
    <row r="17" spans="2:30" ht="18.75">
      <c r="B17" s="15" t="s">
        <v>4</v>
      </c>
      <c r="C17" s="296">
        <v>0.35</v>
      </c>
      <c r="D17" s="296"/>
      <c r="E17" s="296"/>
      <c r="F17" s="296"/>
      <c r="G17" s="296">
        <v>0.5</v>
      </c>
      <c r="H17" s="296"/>
      <c r="I17" s="296"/>
      <c r="J17" s="296"/>
      <c r="K17" s="296">
        <v>0.85</v>
      </c>
      <c r="L17" s="296"/>
      <c r="M17" s="296"/>
      <c r="N17" s="296"/>
      <c r="O17" s="296">
        <v>0.95</v>
      </c>
      <c r="P17" s="296"/>
      <c r="Q17" s="296"/>
      <c r="R17" s="296"/>
      <c r="S17" s="296">
        <v>1</v>
      </c>
      <c r="T17" s="296"/>
      <c r="U17" s="296"/>
      <c r="V17" s="296"/>
      <c r="W17" s="296">
        <v>1</v>
      </c>
      <c r="X17" s="296"/>
      <c r="Y17" s="296"/>
      <c r="Z17" s="296"/>
    </row>
    <row r="18" spans="2:30" ht="18.75">
      <c r="B18" s="15" t="s">
        <v>22</v>
      </c>
      <c r="C18" s="296">
        <v>0.35</v>
      </c>
      <c r="D18" s="296"/>
      <c r="E18" s="296"/>
      <c r="F18" s="296"/>
      <c r="G18" s="296">
        <v>0.5</v>
      </c>
      <c r="H18" s="296"/>
      <c r="I18" s="296"/>
      <c r="J18" s="296"/>
      <c r="K18" s="296">
        <v>0.65</v>
      </c>
      <c r="L18" s="296"/>
      <c r="M18" s="296"/>
      <c r="N18" s="296"/>
      <c r="O18" s="296">
        <v>0.95</v>
      </c>
      <c r="P18" s="296"/>
      <c r="Q18" s="296"/>
      <c r="R18" s="296"/>
      <c r="S18" s="296">
        <v>1</v>
      </c>
      <c r="T18" s="296"/>
      <c r="U18" s="296"/>
      <c r="V18" s="296"/>
      <c r="W18" s="296">
        <v>1</v>
      </c>
      <c r="X18" s="296"/>
      <c r="Y18" s="296"/>
      <c r="Z18" s="296"/>
    </row>
    <row r="19" spans="2:30" ht="15.75">
      <c r="H19" s="18"/>
      <c r="I19" s="18"/>
      <c r="J19" s="18"/>
      <c r="K19" s="18"/>
      <c r="L19" s="17"/>
      <c r="M19" s="17"/>
      <c r="N19" s="17"/>
      <c r="O19" s="17"/>
    </row>
    <row r="21" spans="2:30" s="5" customFormat="1" ht="38.25" customHeight="1">
      <c r="B21" s="153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Y21" s="57"/>
      <c r="Z21" s="58"/>
      <c r="AD21" s="5">
        <v>85</v>
      </c>
    </row>
    <row r="22" spans="2:30" ht="50.1" customHeight="1">
      <c r="B22" s="19" t="s">
        <v>142</v>
      </c>
      <c r="C22" s="295" t="s">
        <v>58</v>
      </c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Y22" s="57"/>
      <c r="Z22" s="36"/>
    </row>
    <row r="23" spans="2:30" ht="50.1" customHeight="1">
      <c r="B23" s="16">
        <v>44886</v>
      </c>
      <c r="C23" s="295" t="s">
        <v>146</v>
      </c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Y23" s="57"/>
      <c r="Z23" s="36"/>
    </row>
    <row r="24" spans="2:30" ht="50.1" customHeight="1">
      <c r="B24" s="16" t="s">
        <v>144</v>
      </c>
      <c r="C24" s="295" t="s">
        <v>146</v>
      </c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</row>
    <row r="25" spans="2:30" ht="60" customHeight="1">
      <c r="B25" s="16">
        <v>44583</v>
      </c>
      <c r="C25" s="295" t="s">
        <v>146</v>
      </c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</row>
    <row r="26" spans="2:30" ht="61.5" customHeight="1">
      <c r="B26" s="16" t="s">
        <v>145</v>
      </c>
      <c r="C26" s="295" t="s">
        <v>146</v>
      </c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</row>
    <row r="27" spans="2:30" ht="69" customHeight="1">
      <c r="B27" s="16">
        <v>44642</v>
      </c>
      <c r="C27" s="295" t="s">
        <v>146</v>
      </c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</row>
  </sheetData>
  <mergeCells count="33">
    <mergeCell ref="C26:N26"/>
    <mergeCell ref="O26:V26"/>
    <mergeCell ref="C27:N27"/>
    <mergeCell ref="O27:V27"/>
    <mergeCell ref="C23:N23"/>
    <mergeCell ref="O23:V23"/>
    <mergeCell ref="C24:N24"/>
    <mergeCell ref="O24:V24"/>
    <mergeCell ref="C25:N25"/>
    <mergeCell ref="O25:V25"/>
    <mergeCell ref="C21:N21"/>
    <mergeCell ref="O21:V21"/>
    <mergeCell ref="C22:N22"/>
    <mergeCell ref="O22:V22"/>
    <mergeCell ref="C18:F18"/>
    <mergeCell ref="G18:J18"/>
    <mergeCell ref="K18:N18"/>
    <mergeCell ref="O18:R18"/>
    <mergeCell ref="S18:V18"/>
    <mergeCell ref="W18:Z18"/>
    <mergeCell ref="C17:F17"/>
    <mergeCell ref="G17:J17"/>
    <mergeCell ref="K17:N17"/>
    <mergeCell ref="O17:R17"/>
    <mergeCell ref="S17:V17"/>
    <mergeCell ref="W17:Z17"/>
    <mergeCell ref="A1:Z2"/>
    <mergeCell ref="C16:F16"/>
    <mergeCell ref="G16:J16"/>
    <mergeCell ref="K16:N16"/>
    <mergeCell ref="O16:R16"/>
    <mergeCell ref="S16:V16"/>
    <mergeCell ref="W16:Z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DBAB-BC86-4ED2-8600-162904B44C70}">
  <dimension ref="A1:DN49"/>
  <sheetViews>
    <sheetView zoomScale="80" zoomScaleNormal="80" workbookViewId="0">
      <selection activeCell="AR22" sqref="AR22"/>
    </sheetView>
  </sheetViews>
  <sheetFormatPr defaultRowHeight="15"/>
  <cols>
    <col min="1" max="1" width="3.140625" customWidth="1"/>
    <col min="2" max="2" width="12.28515625" customWidth="1"/>
    <col min="3" max="122" width="2.7109375" customWidth="1"/>
  </cols>
  <sheetData>
    <row r="1" spans="1:118" ht="39.75" customHeight="1">
      <c r="A1" s="303" t="s">
        <v>201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03"/>
      <c r="BL1" s="303"/>
      <c r="BM1" s="303"/>
      <c r="BN1" s="303"/>
      <c r="BO1" s="303"/>
      <c r="BP1" s="303"/>
      <c r="BQ1" s="303"/>
      <c r="BR1" s="303"/>
      <c r="BS1" s="303"/>
      <c r="BT1" s="303"/>
      <c r="BU1" s="303"/>
      <c r="BV1" s="303"/>
      <c r="BW1" s="303"/>
      <c r="BX1" s="303"/>
      <c r="BY1" s="303"/>
      <c r="BZ1" s="303"/>
      <c r="CA1" s="303"/>
      <c r="CB1" s="303"/>
      <c r="CC1" s="303"/>
      <c r="CD1" s="303"/>
      <c r="CE1" s="303"/>
      <c r="CF1" s="303"/>
      <c r="CG1" s="303"/>
      <c r="CH1" s="303"/>
      <c r="CI1" s="303"/>
      <c r="CJ1" s="303"/>
      <c r="CK1" s="303"/>
      <c r="CL1" s="303"/>
      <c r="CM1" s="303"/>
      <c r="CN1" s="303"/>
      <c r="CO1" s="303"/>
      <c r="CP1" s="303"/>
      <c r="CQ1" s="303"/>
      <c r="CR1" s="303"/>
      <c r="CS1" s="303"/>
      <c r="CT1" s="303"/>
      <c r="CU1" s="303"/>
      <c r="CV1" s="303"/>
      <c r="CW1" s="303"/>
      <c r="CX1" s="303"/>
      <c r="CY1" s="303"/>
      <c r="CZ1" s="303"/>
      <c r="DA1" s="303"/>
      <c r="DB1" s="303"/>
      <c r="DC1" s="303"/>
      <c r="DD1" s="303"/>
      <c r="DE1" s="303"/>
      <c r="DF1" s="303"/>
      <c r="DG1" s="303"/>
      <c r="DH1" s="303"/>
      <c r="DI1" s="303"/>
      <c r="DJ1" s="303"/>
      <c r="DK1" s="303"/>
      <c r="DL1" s="303"/>
      <c r="DM1" s="303"/>
      <c r="DN1" s="303"/>
    </row>
    <row r="2" spans="1:118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3"/>
      <c r="BA2" s="303"/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303"/>
      <c r="BT2" s="303"/>
      <c r="BU2" s="303"/>
      <c r="BV2" s="303"/>
      <c r="BW2" s="303"/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3"/>
      <c r="CM2" s="303"/>
      <c r="CN2" s="303"/>
      <c r="CO2" s="303"/>
      <c r="CP2" s="303"/>
      <c r="CQ2" s="303"/>
      <c r="CR2" s="303"/>
      <c r="CS2" s="303"/>
      <c r="CT2" s="303"/>
      <c r="CU2" s="303"/>
      <c r="CV2" s="303"/>
      <c r="CW2" s="303"/>
      <c r="CX2" s="303"/>
      <c r="CY2" s="303"/>
      <c r="CZ2" s="303"/>
      <c r="DA2" s="303"/>
      <c r="DB2" s="303"/>
      <c r="DC2" s="303"/>
      <c r="DD2" s="303"/>
      <c r="DE2" s="303"/>
      <c r="DF2" s="303"/>
      <c r="DG2" s="303"/>
      <c r="DH2" s="303"/>
      <c r="DI2" s="303"/>
      <c r="DJ2" s="303"/>
      <c r="DK2" s="303"/>
      <c r="DL2" s="303"/>
      <c r="DM2" s="303"/>
      <c r="DN2" s="303"/>
    </row>
    <row r="16" spans="1:118" ht="18.75">
      <c r="C16" s="304" t="s">
        <v>150</v>
      </c>
      <c r="D16" s="298"/>
      <c r="E16" s="298"/>
      <c r="F16" s="298"/>
      <c r="G16" s="297" t="s">
        <v>151</v>
      </c>
      <c r="H16" s="298"/>
      <c r="I16" s="298"/>
      <c r="J16" s="298"/>
      <c r="K16" s="297" t="s">
        <v>129</v>
      </c>
      <c r="L16" s="298"/>
      <c r="M16" s="298"/>
      <c r="N16" s="298"/>
      <c r="O16" s="297" t="s">
        <v>130</v>
      </c>
      <c r="P16" s="298"/>
      <c r="Q16" s="298"/>
      <c r="R16" s="298"/>
      <c r="S16" s="297" t="s">
        <v>152</v>
      </c>
      <c r="T16" s="298"/>
      <c r="U16" s="298"/>
      <c r="V16" s="298"/>
      <c r="W16" s="297" t="s">
        <v>155</v>
      </c>
      <c r="X16" s="298"/>
      <c r="Y16" s="298"/>
      <c r="Z16" s="298"/>
      <c r="AA16" s="297" t="s">
        <v>156</v>
      </c>
      <c r="AB16" s="298"/>
      <c r="AC16" s="298"/>
      <c r="AD16" s="298"/>
      <c r="AE16" s="297" t="s">
        <v>157</v>
      </c>
      <c r="AF16" s="298"/>
      <c r="AG16" s="298"/>
      <c r="AH16" s="298"/>
      <c r="AI16" s="297" t="s">
        <v>158</v>
      </c>
      <c r="AJ16" s="298"/>
      <c r="AK16" s="298"/>
      <c r="AL16" s="298"/>
      <c r="AM16" s="297" t="s">
        <v>159</v>
      </c>
      <c r="AN16" s="298"/>
      <c r="AO16" s="298"/>
      <c r="AP16" s="298"/>
      <c r="AQ16" s="297" t="s">
        <v>160</v>
      </c>
      <c r="AR16" s="298"/>
      <c r="AS16" s="298"/>
      <c r="AT16" s="298"/>
      <c r="AU16" s="297" t="s">
        <v>161</v>
      </c>
      <c r="AV16" s="298"/>
      <c r="AW16" s="298"/>
      <c r="AX16" s="298"/>
      <c r="AY16" s="297" t="s">
        <v>162</v>
      </c>
      <c r="AZ16" s="298"/>
      <c r="BA16" s="298"/>
      <c r="BB16" s="298"/>
      <c r="BC16" s="297" t="s">
        <v>163</v>
      </c>
      <c r="BD16" s="298"/>
      <c r="BE16" s="298"/>
      <c r="BF16" s="298"/>
      <c r="BG16" s="297" t="s">
        <v>164</v>
      </c>
      <c r="BH16" s="298"/>
      <c r="BI16" s="298"/>
      <c r="BJ16" s="298"/>
      <c r="BK16" s="297" t="s">
        <v>132</v>
      </c>
      <c r="BL16" s="298"/>
      <c r="BM16" s="298"/>
      <c r="BN16" s="298"/>
      <c r="BO16" s="297" t="s">
        <v>153</v>
      </c>
      <c r="BP16" s="298"/>
      <c r="BQ16" s="298"/>
      <c r="BR16" s="298"/>
      <c r="BS16" s="297" t="s">
        <v>166</v>
      </c>
      <c r="BT16" s="298"/>
      <c r="BU16" s="298"/>
      <c r="BV16" s="298"/>
      <c r="BW16" s="297" t="s">
        <v>167</v>
      </c>
      <c r="BX16" s="298"/>
      <c r="BY16" s="298"/>
      <c r="BZ16" s="298"/>
      <c r="CA16" s="297" t="s">
        <v>168</v>
      </c>
      <c r="CB16" s="298"/>
      <c r="CC16" s="298"/>
      <c r="CD16" s="298"/>
      <c r="CE16" s="297" t="s">
        <v>169</v>
      </c>
      <c r="CF16" s="298"/>
      <c r="CG16" s="298"/>
      <c r="CH16" s="298"/>
      <c r="CI16" s="297" t="s">
        <v>170</v>
      </c>
      <c r="CJ16" s="298"/>
      <c r="CK16" s="298"/>
      <c r="CL16" s="298"/>
      <c r="CM16" s="297" t="s">
        <v>140</v>
      </c>
      <c r="CN16" s="298"/>
      <c r="CO16" s="298"/>
      <c r="CP16" s="298"/>
      <c r="CQ16" s="297" t="s">
        <v>171</v>
      </c>
      <c r="CR16" s="298"/>
      <c r="CS16" s="298"/>
      <c r="CT16" s="298"/>
      <c r="CU16" s="297" t="s">
        <v>142</v>
      </c>
      <c r="CV16" s="298"/>
      <c r="CW16" s="298"/>
      <c r="CX16" s="298"/>
      <c r="CY16" s="297" t="s">
        <v>172</v>
      </c>
      <c r="CZ16" s="298"/>
      <c r="DA16" s="298"/>
      <c r="DB16" s="298"/>
      <c r="DC16" s="297" t="s">
        <v>144</v>
      </c>
      <c r="DD16" s="298"/>
      <c r="DE16" s="298"/>
      <c r="DF16" s="298"/>
      <c r="DG16" s="297" t="s">
        <v>134</v>
      </c>
      <c r="DH16" s="298"/>
      <c r="DI16" s="298"/>
      <c r="DJ16" s="298"/>
      <c r="DK16" s="297" t="s">
        <v>145</v>
      </c>
      <c r="DL16" s="298"/>
      <c r="DM16" s="298"/>
      <c r="DN16" s="298"/>
    </row>
    <row r="17" spans="2:118" ht="18.75">
      <c r="B17" s="15" t="s">
        <v>4</v>
      </c>
      <c r="C17" s="312">
        <v>60</v>
      </c>
      <c r="D17" s="312"/>
      <c r="E17" s="312"/>
      <c r="F17" s="312"/>
      <c r="G17" s="316">
        <v>75</v>
      </c>
      <c r="H17" s="312"/>
      <c r="I17" s="312"/>
      <c r="J17" s="312"/>
      <c r="K17" s="312">
        <v>80</v>
      </c>
      <c r="L17" s="312"/>
      <c r="M17" s="312"/>
      <c r="N17" s="312"/>
      <c r="O17" s="312">
        <v>85</v>
      </c>
      <c r="P17" s="312"/>
      <c r="Q17" s="312"/>
      <c r="R17" s="312"/>
      <c r="S17" s="312">
        <v>90</v>
      </c>
      <c r="T17" s="312"/>
      <c r="U17" s="312"/>
      <c r="V17" s="312"/>
      <c r="W17" s="312">
        <f>(8/8)*100</f>
        <v>100</v>
      </c>
      <c r="X17" s="312"/>
      <c r="Y17" s="312"/>
      <c r="Z17" s="312"/>
      <c r="AA17" s="312">
        <f t="shared" ref="AA17" si="0">(8/8)*100</f>
        <v>100</v>
      </c>
      <c r="AB17" s="312"/>
      <c r="AC17" s="312"/>
      <c r="AD17" s="312"/>
      <c r="AE17" s="312">
        <f t="shared" ref="AE17" si="1">(8/8)*100</f>
        <v>100</v>
      </c>
      <c r="AF17" s="312"/>
      <c r="AG17" s="312"/>
      <c r="AH17" s="312"/>
      <c r="AI17" s="312">
        <f t="shared" ref="AI17" si="2">(8/8)*100</f>
        <v>100</v>
      </c>
      <c r="AJ17" s="312"/>
      <c r="AK17" s="312"/>
      <c r="AL17" s="312"/>
      <c r="AM17" s="312">
        <f t="shared" ref="AM17" si="3">(8/8)*100</f>
        <v>100</v>
      </c>
      <c r="AN17" s="312"/>
      <c r="AO17" s="312"/>
      <c r="AP17" s="312"/>
      <c r="AQ17" s="312">
        <f t="shared" ref="AQ17" si="4">(8/8)*100</f>
        <v>100</v>
      </c>
      <c r="AR17" s="312"/>
      <c r="AS17" s="312"/>
      <c r="AT17" s="312"/>
      <c r="AU17" s="312">
        <f t="shared" ref="AU17" si="5">(8/8)*100</f>
        <v>100</v>
      </c>
      <c r="AV17" s="312"/>
      <c r="AW17" s="312"/>
      <c r="AX17" s="312"/>
      <c r="AY17" s="312">
        <f t="shared" ref="AY17" si="6">(8/8)*100</f>
        <v>100</v>
      </c>
      <c r="AZ17" s="312"/>
      <c r="BA17" s="312"/>
      <c r="BB17" s="312"/>
      <c r="BC17" s="312">
        <f t="shared" ref="BC17" si="7">(8/8)*100</f>
        <v>100</v>
      </c>
      <c r="BD17" s="312"/>
      <c r="BE17" s="312"/>
      <c r="BF17" s="312"/>
      <c r="BG17" s="312">
        <f t="shared" ref="BG17" si="8">(8/8)*100</f>
        <v>100</v>
      </c>
      <c r="BH17" s="312"/>
      <c r="BI17" s="312"/>
      <c r="BJ17" s="312"/>
      <c r="BK17" s="312">
        <f t="shared" ref="BK17:DC17" si="9">(8/8)*100</f>
        <v>100</v>
      </c>
      <c r="BL17" s="312"/>
      <c r="BM17" s="312"/>
      <c r="BN17" s="312"/>
      <c r="BO17" s="312">
        <f t="shared" si="9"/>
        <v>100</v>
      </c>
      <c r="BP17" s="312"/>
      <c r="BQ17" s="312"/>
      <c r="BR17" s="312"/>
      <c r="BS17" s="312">
        <f t="shared" si="9"/>
        <v>100</v>
      </c>
      <c r="BT17" s="312"/>
      <c r="BU17" s="312"/>
      <c r="BV17" s="312"/>
      <c r="BW17" s="312">
        <f t="shared" si="9"/>
        <v>100</v>
      </c>
      <c r="BX17" s="312"/>
      <c r="BY17" s="312"/>
      <c r="BZ17" s="312"/>
      <c r="CA17" s="312">
        <f t="shared" si="9"/>
        <v>100</v>
      </c>
      <c r="CB17" s="312"/>
      <c r="CC17" s="312"/>
      <c r="CD17" s="312"/>
      <c r="CE17" s="312">
        <v>100</v>
      </c>
      <c r="CF17" s="312"/>
      <c r="CG17" s="312"/>
      <c r="CH17" s="312"/>
      <c r="CI17" s="312">
        <v>100</v>
      </c>
      <c r="CJ17" s="312"/>
      <c r="CK17" s="312"/>
      <c r="CL17" s="312"/>
      <c r="CM17" s="312">
        <v>100</v>
      </c>
      <c r="CN17" s="312"/>
      <c r="CO17" s="312"/>
      <c r="CP17" s="312"/>
      <c r="CQ17" s="312">
        <v>100</v>
      </c>
      <c r="CR17" s="312"/>
      <c r="CS17" s="312"/>
      <c r="CT17" s="312"/>
      <c r="CU17" s="312">
        <v>100</v>
      </c>
      <c r="CV17" s="312"/>
      <c r="CW17" s="312"/>
      <c r="CX17" s="312"/>
      <c r="CY17" s="312">
        <f t="shared" si="9"/>
        <v>100</v>
      </c>
      <c r="CZ17" s="312"/>
      <c r="DA17" s="312"/>
      <c r="DB17" s="312"/>
      <c r="DC17" s="312">
        <f t="shared" si="9"/>
        <v>100</v>
      </c>
      <c r="DD17" s="312"/>
      <c r="DE17" s="312"/>
      <c r="DF17" s="312"/>
      <c r="DG17" s="312">
        <f t="shared" ref="DG17:DK17" si="10">(8/8)*100</f>
        <v>100</v>
      </c>
      <c r="DH17" s="312"/>
      <c r="DI17" s="312"/>
      <c r="DJ17" s="312"/>
      <c r="DK17" s="312">
        <f t="shared" si="10"/>
        <v>100</v>
      </c>
      <c r="DL17" s="312"/>
      <c r="DM17" s="312"/>
      <c r="DN17" s="312"/>
    </row>
    <row r="18" spans="2:118" ht="18.75">
      <c r="B18" s="15" t="s">
        <v>22</v>
      </c>
      <c r="C18" s="313">
        <v>60</v>
      </c>
      <c r="D18" s="314"/>
      <c r="E18" s="314"/>
      <c r="F18" s="315"/>
      <c r="G18" s="313">
        <v>60</v>
      </c>
      <c r="H18" s="314"/>
      <c r="I18" s="314"/>
      <c r="J18" s="315"/>
      <c r="K18" s="313">
        <v>60</v>
      </c>
      <c r="L18" s="314"/>
      <c r="M18" s="314"/>
      <c r="N18" s="315"/>
      <c r="O18" s="313">
        <v>60</v>
      </c>
      <c r="P18" s="314"/>
      <c r="Q18" s="314"/>
      <c r="R18" s="315"/>
      <c r="S18" s="313">
        <v>60</v>
      </c>
      <c r="T18" s="314"/>
      <c r="U18" s="314"/>
      <c r="V18" s="315"/>
      <c r="W18" s="313">
        <v>60</v>
      </c>
      <c r="X18" s="314"/>
      <c r="Y18" s="314"/>
      <c r="Z18" s="315"/>
      <c r="AA18" s="313">
        <v>60</v>
      </c>
      <c r="AB18" s="314"/>
      <c r="AC18" s="314"/>
      <c r="AD18" s="315"/>
      <c r="AE18" s="313">
        <v>60</v>
      </c>
      <c r="AF18" s="314"/>
      <c r="AG18" s="314"/>
      <c r="AH18" s="315"/>
      <c r="AI18" s="313">
        <v>60</v>
      </c>
      <c r="AJ18" s="314"/>
      <c r="AK18" s="314"/>
      <c r="AL18" s="315"/>
      <c r="AM18" s="313">
        <v>60</v>
      </c>
      <c r="AN18" s="314"/>
      <c r="AO18" s="314"/>
      <c r="AP18" s="315"/>
      <c r="AQ18" s="313">
        <v>60</v>
      </c>
      <c r="AR18" s="314"/>
      <c r="AS18" s="314"/>
      <c r="AT18" s="315"/>
      <c r="AU18" s="313">
        <v>60</v>
      </c>
      <c r="AV18" s="314"/>
      <c r="AW18" s="314"/>
      <c r="AX18" s="315"/>
      <c r="AY18" s="313">
        <v>60</v>
      </c>
      <c r="AZ18" s="314"/>
      <c r="BA18" s="314"/>
      <c r="BB18" s="315"/>
      <c r="BC18" s="313">
        <v>60</v>
      </c>
      <c r="BD18" s="314"/>
      <c r="BE18" s="314"/>
      <c r="BF18" s="315"/>
      <c r="BG18" s="313">
        <v>60</v>
      </c>
      <c r="BH18" s="314"/>
      <c r="BI18" s="314"/>
      <c r="BJ18" s="315"/>
      <c r="BK18" s="313">
        <v>60</v>
      </c>
      <c r="BL18" s="314"/>
      <c r="BM18" s="314"/>
      <c r="BN18" s="315"/>
      <c r="BO18" s="313">
        <v>70</v>
      </c>
      <c r="BP18" s="314"/>
      <c r="BQ18" s="314"/>
      <c r="BR18" s="315"/>
      <c r="BS18" s="313">
        <v>80</v>
      </c>
      <c r="BT18" s="314"/>
      <c r="BU18" s="314"/>
      <c r="BV18" s="315"/>
      <c r="BW18" s="313">
        <v>90</v>
      </c>
      <c r="BX18" s="314"/>
      <c r="BY18" s="314"/>
      <c r="BZ18" s="315"/>
      <c r="CA18" s="313">
        <v>90</v>
      </c>
      <c r="CB18" s="314"/>
      <c r="CC18" s="314"/>
      <c r="CD18" s="315"/>
      <c r="CE18" s="313">
        <v>97</v>
      </c>
      <c r="CF18" s="314"/>
      <c r="CG18" s="314"/>
      <c r="CH18" s="315"/>
      <c r="CI18" s="313">
        <v>97</v>
      </c>
      <c r="CJ18" s="314"/>
      <c r="CK18" s="314"/>
      <c r="CL18" s="315"/>
      <c r="CM18" s="313">
        <v>97</v>
      </c>
      <c r="CN18" s="314"/>
      <c r="CO18" s="314"/>
      <c r="CP18" s="315"/>
      <c r="CQ18" s="313">
        <v>97</v>
      </c>
      <c r="CR18" s="314"/>
      <c r="CS18" s="314"/>
      <c r="CT18" s="315"/>
      <c r="CU18" s="313">
        <v>97</v>
      </c>
      <c r="CV18" s="314"/>
      <c r="CW18" s="314"/>
      <c r="CX18" s="315"/>
      <c r="CY18" s="313">
        <v>97</v>
      </c>
      <c r="CZ18" s="314"/>
      <c r="DA18" s="314"/>
      <c r="DB18" s="315"/>
      <c r="DC18" s="313">
        <v>100</v>
      </c>
      <c r="DD18" s="314"/>
      <c r="DE18" s="314"/>
      <c r="DF18" s="315"/>
      <c r="DG18" s="313">
        <v>100</v>
      </c>
      <c r="DH18" s="314"/>
      <c r="DI18" s="314"/>
      <c r="DJ18" s="315"/>
      <c r="DK18" s="313">
        <v>100</v>
      </c>
      <c r="DL18" s="314"/>
      <c r="DM18" s="314"/>
      <c r="DN18" s="315"/>
    </row>
    <row r="19" spans="2:118" ht="15.75">
      <c r="H19" s="18"/>
      <c r="I19" s="18"/>
      <c r="J19" s="18"/>
      <c r="K19" s="18"/>
      <c r="L19" s="17"/>
      <c r="M19" s="17"/>
      <c r="N19" s="17"/>
      <c r="O19" s="17"/>
    </row>
    <row r="20" spans="2:118">
      <c r="AA20" s="30"/>
      <c r="AB20" s="30"/>
      <c r="AC20" s="30"/>
      <c r="AD20" s="30"/>
      <c r="AE20" s="30"/>
    </row>
    <row r="21" spans="2:118" s="5" customFormat="1" ht="38.25" customHeight="1">
      <c r="B21" s="65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AA21" s="72"/>
      <c r="AB21" s="317"/>
      <c r="AC21" s="317"/>
      <c r="AD21" s="317"/>
      <c r="AE21" s="317"/>
    </row>
    <row r="22" spans="2:118" ht="50.1" customHeight="1">
      <c r="B22" s="159" t="s">
        <v>150</v>
      </c>
      <c r="C22" s="295" t="s">
        <v>51</v>
      </c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AA22" s="73"/>
      <c r="AB22" s="318"/>
      <c r="AC22" s="318"/>
      <c r="AD22" s="318"/>
      <c r="AE22" s="318"/>
    </row>
    <row r="23" spans="2:118" ht="50.1" customHeight="1">
      <c r="B23" s="16" t="s">
        <v>151</v>
      </c>
      <c r="C23" s="295" t="s">
        <v>175</v>
      </c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AA23" s="72"/>
      <c r="AB23" s="74"/>
      <c r="AC23" s="74"/>
      <c r="AD23" s="74"/>
      <c r="AE23" s="74"/>
    </row>
    <row r="24" spans="2:118" ht="50.1" customHeight="1">
      <c r="B24" s="16" t="s">
        <v>174</v>
      </c>
      <c r="C24" s="295" t="s">
        <v>175</v>
      </c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AA24" s="72"/>
      <c r="AB24" s="74"/>
      <c r="AC24" s="74"/>
      <c r="AD24" s="74"/>
      <c r="AE24" s="74"/>
    </row>
    <row r="25" spans="2:118" ht="50.1" customHeight="1">
      <c r="B25" s="16" t="s">
        <v>130</v>
      </c>
      <c r="C25" s="295" t="s">
        <v>175</v>
      </c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</row>
    <row r="26" spans="2:118" ht="50.1" customHeight="1">
      <c r="B26" s="16" t="s">
        <v>152</v>
      </c>
      <c r="C26" s="295" t="s">
        <v>177</v>
      </c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</row>
    <row r="27" spans="2:118" ht="50.1" customHeight="1">
      <c r="B27" s="16" t="s">
        <v>155</v>
      </c>
      <c r="C27" s="295" t="s">
        <v>177</v>
      </c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</row>
    <row r="28" spans="2:118" ht="50.1" customHeight="1">
      <c r="B28" s="16" t="s">
        <v>156</v>
      </c>
      <c r="C28" s="295" t="s">
        <v>177</v>
      </c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</row>
    <row r="29" spans="2:118" ht="50.1" customHeight="1">
      <c r="B29" s="16" t="s">
        <v>157</v>
      </c>
      <c r="C29" s="295" t="s">
        <v>177</v>
      </c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</row>
    <row r="30" spans="2:118" ht="50.1" customHeight="1">
      <c r="B30" s="16" t="s">
        <v>158</v>
      </c>
      <c r="C30" s="295" t="s">
        <v>177</v>
      </c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</row>
    <row r="31" spans="2:118" ht="50.1" customHeight="1">
      <c r="B31" s="16" t="s">
        <v>159</v>
      </c>
      <c r="C31" s="295" t="s">
        <v>177</v>
      </c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</row>
    <row r="32" spans="2:118" ht="50.1" customHeight="1">
      <c r="B32" s="16" t="s">
        <v>160</v>
      </c>
      <c r="C32" s="295" t="s">
        <v>177</v>
      </c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</row>
    <row r="33" spans="2:22" ht="50.1" customHeight="1">
      <c r="B33" s="16" t="s">
        <v>161</v>
      </c>
      <c r="C33" s="295" t="s">
        <v>177</v>
      </c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</row>
    <row r="34" spans="2:22" ht="50.1" customHeight="1">
      <c r="B34" s="16" t="s">
        <v>162</v>
      </c>
      <c r="C34" s="295" t="s">
        <v>177</v>
      </c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</row>
    <row r="35" spans="2:22" ht="50.1" customHeight="1">
      <c r="B35" s="16" t="s">
        <v>163</v>
      </c>
      <c r="C35" s="295" t="s">
        <v>177</v>
      </c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</row>
    <row r="36" spans="2:22" ht="50.1" customHeight="1">
      <c r="B36" s="16" t="s">
        <v>164</v>
      </c>
      <c r="C36" s="295" t="s">
        <v>177</v>
      </c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</row>
    <row r="37" spans="2:22" ht="50.1" customHeight="1">
      <c r="B37" s="16" t="s">
        <v>132</v>
      </c>
      <c r="C37" s="295" t="s">
        <v>177</v>
      </c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</row>
    <row r="38" spans="2:22" ht="50.1" customHeight="1">
      <c r="B38" s="16" t="s">
        <v>153</v>
      </c>
      <c r="C38" s="295" t="s">
        <v>176</v>
      </c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</row>
    <row r="39" spans="2:22" ht="50.1" customHeight="1">
      <c r="B39" s="16" t="s">
        <v>166</v>
      </c>
      <c r="C39" s="295" t="s">
        <v>146</v>
      </c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</row>
    <row r="40" spans="2:22" ht="50.1" customHeight="1">
      <c r="B40" s="16" t="s">
        <v>167</v>
      </c>
      <c r="C40" s="295" t="s">
        <v>146</v>
      </c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</row>
    <row r="41" spans="2:22" ht="50.1" customHeight="1">
      <c r="B41" s="16" t="s">
        <v>168</v>
      </c>
      <c r="C41" s="295" t="s">
        <v>177</v>
      </c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</row>
    <row r="42" spans="2:22" ht="50.1" customHeight="1">
      <c r="B42" s="16" t="s">
        <v>169</v>
      </c>
      <c r="C42" s="295" t="s">
        <v>178</v>
      </c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5"/>
      <c r="O42" s="295"/>
      <c r="P42" s="295"/>
      <c r="Q42" s="295"/>
      <c r="R42" s="295"/>
      <c r="S42" s="295"/>
      <c r="T42" s="295"/>
      <c r="U42" s="295"/>
      <c r="V42" s="295"/>
    </row>
    <row r="43" spans="2:22" ht="50.1" customHeight="1">
      <c r="B43" s="16" t="s">
        <v>170</v>
      </c>
      <c r="C43" s="295" t="s">
        <v>175</v>
      </c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</row>
    <row r="44" spans="2:22" ht="50.1" customHeight="1">
      <c r="B44" s="16" t="s">
        <v>140</v>
      </c>
      <c r="C44" s="295" t="s">
        <v>175</v>
      </c>
      <c r="D44" s="295"/>
      <c r="E44" s="295"/>
      <c r="F44" s="295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</row>
    <row r="45" spans="2:22" ht="50.1" customHeight="1">
      <c r="B45" s="16" t="s">
        <v>171</v>
      </c>
      <c r="C45" s="295" t="s">
        <v>175</v>
      </c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</row>
    <row r="46" spans="2:22" ht="50.1" customHeight="1">
      <c r="B46" s="16" t="s">
        <v>142</v>
      </c>
      <c r="C46" s="295" t="s">
        <v>179</v>
      </c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</row>
    <row r="47" spans="2:22" ht="50.1" customHeight="1">
      <c r="B47" s="16" t="s">
        <v>172</v>
      </c>
      <c r="C47" s="295" t="s">
        <v>175</v>
      </c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</row>
    <row r="48" spans="2:22" ht="50.1" customHeight="1">
      <c r="B48" s="16" t="s">
        <v>144</v>
      </c>
      <c r="C48" s="295" t="s">
        <v>175</v>
      </c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</row>
    <row r="49" spans="2:22" ht="50.1" customHeight="1">
      <c r="B49" s="16" t="s">
        <v>134</v>
      </c>
      <c r="C49" s="295" t="s">
        <v>180</v>
      </c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</row>
  </sheetData>
  <mergeCells count="150">
    <mergeCell ref="C49:N49"/>
    <mergeCell ref="O49:V49"/>
    <mergeCell ref="C46:N46"/>
    <mergeCell ref="O46:V46"/>
    <mergeCell ref="C47:N47"/>
    <mergeCell ref="O47:V47"/>
    <mergeCell ref="C48:N48"/>
    <mergeCell ref="O48:V48"/>
    <mergeCell ref="C43:N43"/>
    <mergeCell ref="O43:V43"/>
    <mergeCell ref="C44:N44"/>
    <mergeCell ref="O44:V44"/>
    <mergeCell ref="C45:N45"/>
    <mergeCell ref="O45:V45"/>
    <mergeCell ref="C40:N40"/>
    <mergeCell ref="O40:V40"/>
    <mergeCell ref="C41:N41"/>
    <mergeCell ref="O41:V41"/>
    <mergeCell ref="C42:N42"/>
    <mergeCell ref="O42:V42"/>
    <mergeCell ref="C37:N37"/>
    <mergeCell ref="O37:V37"/>
    <mergeCell ref="C38:N38"/>
    <mergeCell ref="O38:V38"/>
    <mergeCell ref="C39:N39"/>
    <mergeCell ref="O39:V39"/>
    <mergeCell ref="C34:N34"/>
    <mergeCell ref="O34:V34"/>
    <mergeCell ref="C35:N35"/>
    <mergeCell ref="O35:V35"/>
    <mergeCell ref="C36:N36"/>
    <mergeCell ref="O36:V36"/>
    <mergeCell ref="C31:N31"/>
    <mergeCell ref="O31:V31"/>
    <mergeCell ref="C32:N32"/>
    <mergeCell ref="O32:V32"/>
    <mergeCell ref="C33:N33"/>
    <mergeCell ref="O33:V33"/>
    <mergeCell ref="C28:N28"/>
    <mergeCell ref="O28:V28"/>
    <mergeCell ref="C29:N29"/>
    <mergeCell ref="O29:V29"/>
    <mergeCell ref="C30:N30"/>
    <mergeCell ref="O30:V30"/>
    <mergeCell ref="DG18:DJ18"/>
    <mergeCell ref="DK18:DN18"/>
    <mergeCell ref="A1:DN2"/>
    <mergeCell ref="DG16:DJ16"/>
    <mergeCell ref="DK16:DN16"/>
    <mergeCell ref="DG17:DJ17"/>
    <mergeCell ref="DK17:DN17"/>
    <mergeCell ref="CM18:CP18"/>
    <mergeCell ref="CQ18:CT18"/>
    <mergeCell ref="CU18:CX18"/>
    <mergeCell ref="CY18:DB18"/>
    <mergeCell ref="DC18:DF18"/>
    <mergeCell ref="BS18:BV18"/>
    <mergeCell ref="BW18:BZ18"/>
    <mergeCell ref="CA18:CD18"/>
    <mergeCell ref="CE18:CH18"/>
    <mergeCell ref="CI18:CL18"/>
    <mergeCell ref="CM17:CP17"/>
    <mergeCell ref="CQ17:CT17"/>
    <mergeCell ref="CU17:CX17"/>
    <mergeCell ref="CY17:DB17"/>
    <mergeCell ref="DC17:DF17"/>
    <mergeCell ref="BS17:BV17"/>
    <mergeCell ref="BW17:BZ17"/>
    <mergeCell ref="CA17:CD17"/>
    <mergeCell ref="CE17:CH17"/>
    <mergeCell ref="CI17:CL17"/>
    <mergeCell ref="CM16:CP16"/>
    <mergeCell ref="CQ16:CT16"/>
    <mergeCell ref="CU16:CX16"/>
    <mergeCell ref="CY16:DB16"/>
    <mergeCell ref="DC16:DF16"/>
    <mergeCell ref="BS16:BV16"/>
    <mergeCell ref="BW16:BZ16"/>
    <mergeCell ref="CA16:CD16"/>
    <mergeCell ref="CE16:CH16"/>
    <mergeCell ref="CI16:CL16"/>
    <mergeCell ref="AY18:BB18"/>
    <mergeCell ref="BC18:BF18"/>
    <mergeCell ref="BG18:BJ18"/>
    <mergeCell ref="BK18:BN18"/>
    <mergeCell ref="BO16:BR16"/>
    <mergeCell ref="BO17:BR17"/>
    <mergeCell ref="BO18:BR18"/>
    <mergeCell ref="AE18:AH18"/>
    <mergeCell ref="AI18:AL18"/>
    <mergeCell ref="AM18:AP18"/>
    <mergeCell ref="AQ18:AT18"/>
    <mergeCell ref="AU18:AX18"/>
    <mergeCell ref="AY16:BB16"/>
    <mergeCell ref="BC16:BF16"/>
    <mergeCell ref="BG16:BJ16"/>
    <mergeCell ref="BK16:BN16"/>
    <mergeCell ref="AE17:AH17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AE16:AH16"/>
    <mergeCell ref="AI16:AL16"/>
    <mergeCell ref="AM16:AP16"/>
    <mergeCell ref="AQ16:AT16"/>
    <mergeCell ref="AU16:AX16"/>
    <mergeCell ref="C26:N26"/>
    <mergeCell ref="O26:V26"/>
    <mergeCell ref="C27:N27"/>
    <mergeCell ref="O27:V27"/>
    <mergeCell ref="C23:N23"/>
    <mergeCell ref="O23:V23"/>
    <mergeCell ref="C24:N24"/>
    <mergeCell ref="O24:V24"/>
    <mergeCell ref="C25:N25"/>
    <mergeCell ref="O25:V25"/>
    <mergeCell ref="AE21:AE22"/>
    <mergeCell ref="C22:N22"/>
    <mergeCell ref="O22:V22"/>
    <mergeCell ref="C21:N21"/>
    <mergeCell ref="O21:V21"/>
    <mergeCell ref="AB21:AB22"/>
    <mergeCell ref="AC21:AC22"/>
    <mergeCell ref="AD21:AD22"/>
    <mergeCell ref="C16:F16"/>
    <mergeCell ref="G16:J16"/>
    <mergeCell ref="K16:N16"/>
    <mergeCell ref="O16:R16"/>
    <mergeCell ref="S16:V16"/>
    <mergeCell ref="W16:Z16"/>
    <mergeCell ref="AA16:AD16"/>
    <mergeCell ref="AA17:AD17"/>
    <mergeCell ref="C18:F18"/>
    <mergeCell ref="G18:J18"/>
    <mergeCell ref="K18:N18"/>
    <mergeCell ref="O18:R18"/>
    <mergeCell ref="S18:V18"/>
    <mergeCell ref="W18:Z18"/>
    <mergeCell ref="AA18:AD18"/>
    <mergeCell ref="C17:F17"/>
    <mergeCell ref="G17:J17"/>
    <mergeCell ref="K17:N17"/>
    <mergeCell ref="O17:R17"/>
    <mergeCell ref="S17:V17"/>
    <mergeCell ref="W17:Z17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928F-D323-4FBC-B817-3DF8735B9814}">
  <dimension ref="A1:BV38"/>
  <sheetViews>
    <sheetView zoomScale="80" zoomScaleNormal="80" workbookViewId="0">
      <selection activeCell="AC20" sqref="AC20"/>
    </sheetView>
  </sheetViews>
  <sheetFormatPr defaultRowHeight="15"/>
  <cols>
    <col min="1" max="1" width="3.140625" customWidth="1"/>
    <col min="2" max="2" width="12.28515625" customWidth="1"/>
    <col min="3" max="78" width="2.7109375" customWidth="1"/>
  </cols>
  <sheetData>
    <row r="1" spans="1:74" ht="39.75" customHeight="1">
      <c r="A1" s="303" t="s">
        <v>200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03"/>
      <c r="BL1" s="303"/>
      <c r="BM1" s="303"/>
      <c r="BN1" s="303"/>
      <c r="BO1" s="303"/>
      <c r="BP1" s="303"/>
      <c r="BQ1" s="303"/>
      <c r="BR1" s="303"/>
      <c r="BS1" s="303"/>
      <c r="BT1" s="303"/>
      <c r="BU1" s="303"/>
      <c r="BV1" s="303"/>
    </row>
    <row r="2" spans="1:74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3"/>
      <c r="BA2" s="303"/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303"/>
      <c r="BT2" s="303"/>
      <c r="BU2" s="303"/>
      <c r="BV2" s="303"/>
    </row>
    <row r="16" spans="1:74" ht="18.75">
      <c r="C16" s="297" t="s">
        <v>132</v>
      </c>
      <c r="D16" s="298"/>
      <c r="E16" s="298"/>
      <c r="F16" s="298"/>
      <c r="G16" s="297" t="s">
        <v>153</v>
      </c>
      <c r="H16" s="298"/>
      <c r="I16" s="298"/>
      <c r="J16" s="298"/>
      <c r="K16" s="297" t="s">
        <v>166</v>
      </c>
      <c r="L16" s="298"/>
      <c r="M16" s="298"/>
      <c r="N16" s="298"/>
      <c r="O16" s="297" t="s">
        <v>167</v>
      </c>
      <c r="P16" s="298"/>
      <c r="Q16" s="298"/>
      <c r="R16" s="298"/>
      <c r="S16" s="297" t="s">
        <v>168</v>
      </c>
      <c r="T16" s="298"/>
      <c r="U16" s="298"/>
      <c r="V16" s="298"/>
      <c r="W16" s="297" t="s">
        <v>169</v>
      </c>
      <c r="X16" s="298"/>
      <c r="Y16" s="298"/>
      <c r="Z16" s="298"/>
      <c r="AA16" s="297" t="s">
        <v>170</v>
      </c>
      <c r="AB16" s="298"/>
      <c r="AC16" s="298"/>
      <c r="AD16" s="298"/>
      <c r="AE16" s="297" t="s">
        <v>140</v>
      </c>
      <c r="AF16" s="298"/>
      <c r="AG16" s="298"/>
      <c r="AH16" s="298"/>
      <c r="AI16" s="297" t="s">
        <v>171</v>
      </c>
      <c r="AJ16" s="298"/>
      <c r="AK16" s="298"/>
      <c r="AL16" s="298"/>
      <c r="AM16" s="297" t="s">
        <v>142</v>
      </c>
      <c r="AN16" s="298"/>
      <c r="AO16" s="298"/>
      <c r="AP16" s="298"/>
      <c r="AQ16" s="297" t="s">
        <v>172</v>
      </c>
      <c r="AR16" s="298"/>
      <c r="AS16" s="298"/>
      <c r="AT16" s="298"/>
      <c r="AU16" s="297" t="s">
        <v>144</v>
      </c>
      <c r="AV16" s="298"/>
      <c r="AW16" s="298"/>
      <c r="AX16" s="298"/>
      <c r="AY16" s="297" t="s">
        <v>134</v>
      </c>
      <c r="AZ16" s="298"/>
      <c r="BA16" s="298"/>
      <c r="BB16" s="298"/>
      <c r="BC16" s="297" t="s">
        <v>145</v>
      </c>
      <c r="BD16" s="298"/>
      <c r="BE16" s="298"/>
      <c r="BF16" s="298"/>
      <c r="BG16" s="297" t="s">
        <v>148</v>
      </c>
      <c r="BH16" s="298"/>
      <c r="BI16" s="298"/>
      <c r="BJ16" s="298"/>
      <c r="BK16" s="297" t="s">
        <v>173</v>
      </c>
      <c r="BL16" s="298"/>
      <c r="BM16" s="298"/>
      <c r="BN16" s="298"/>
      <c r="BO16" s="297" t="s">
        <v>181</v>
      </c>
      <c r="BP16" s="298"/>
      <c r="BQ16" s="298"/>
      <c r="BR16" s="298"/>
      <c r="BS16" s="297" t="s">
        <v>182</v>
      </c>
      <c r="BT16" s="298"/>
      <c r="BU16" s="298"/>
      <c r="BV16" s="298"/>
    </row>
    <row r="17" spans="2:74" ht="18.75">
      <c r="B17" s="15" t="s">
        <v>4</v>
      </c>
      <c r="C17" s="319">
        <v>30</v>
      </c>
      <c r="D17" s="319"/>
      <c r="E17" s="319"/>
      <c r="F17" s="319"/>
      <c r="G17" s="320">
        <v>45</v>
      </c>
      <c r="H17" s="319"/>
      <c r="I17" s="319"/>
      <c r="J17" s="319"/>
      <c r="K17" s="319">
        <v>70</v>
      </c>
      <c r="L17" s="319"/>
      <c r="M17" s="319"/>
      <c r="N17" s="319"/>
      <c r="O17" s="319">
        <v>80</v>
      </c>
      <c r="P17" s="319"/>
      <c r="Q17" s="319"/>
      <c r="R17" s="319"/>
      <c r="S17" s="319">
        <v>90</v>
      </c>
      <c r="T17" s="319"/>
      <c r="U17" s="319"/>
      <c r="V17" s="319"/>
      <c r="W17" s="319">
        <v>95</v>
      </c>
      <c r="X17" s="319"/>
      <c r="Y17" s="319"/>
      <c r="Z17" s="319"/>
      <c r="AA17" s="319">
        <v>97</v>
      </c>
      <c r="AB17" s="319"/>
      <c r="AC17" s="319"/>
      <c r="AD17" s="319"/>
      <c r="AE17" s="319">
        <f t="shared" ref="AE17" si="0">(8/8)*100</f>
        <v>100</v>
      </c>
      <c r="AF17" s="319"/>
      <c r="AG17" s="319"/>
      <c r="AH17" s="319"/>
      <c r="AI17" s="319">
        <f t="shared" ref="AI17" si="1">(8/8)*100</f>
        <v>100</v>
      </c>
      <c r="AJ17" s="319"/>
      <c r="AK17" s="319"/>
      <c r="AL17" s="319"/>
      <c r="AM17" s="319">
        <f t="shared" ref="AM17" si="2">(8/8)*100</f>
        <v>100</v>
      </c>
      <c r="AN17" s="319"/>
      <c r="AO17" s="319"/>
      <c r="AP17" s="319"/>
      <c r="AQ17" s="319">
        <f t="shared" ref="AQ17" si="3">(8/8)*100</f>
        <v>100</v>
      </c>
      <c r="AR17" s="319"/>
      <c r="AS17" s="319"/>
      <c r="AT17" s="319"/>
      <c r="AU17" s="319">
        <f t="shared" ref="AU17" si="4">(8/8)*100</f>
        <v>100</v>
      </c>
      <c r="AV17" s="319"/>
      <c r="AW17" s="319"/>
      <c r="AX17" s="319"/>
      <c r="AY17" s="319">
        <f t="shared" ref="AY17" si="5">(8/8)*100</f>
        <v>100</v>
      </c>
      <c r="AZ17" s="319"/>
      <c r="BA17" s="319"/>
      <c r="BB17" s="319"/>
      <c r="BC17" s="319">
        <f t="shared" ref="BC17" si="6">(8/8)*100</f>
        <v>100</v>
      </c>
      <c r="BD17" s="319"/>
      <c r="BE17" s="319"/>
      <c r="BF17" s="319"/>
      <c r="BG17" s="319">
        <f t="shared" ref="BG17" si="7">(8/8)*100</f>
        <v>100</v>
      </c>
      <c r="BH17" s="319"/>
      <c r="BI17" s="319"/>
      <c r="BJ17" s="319"/>
      <c r="BK17" s="319">
        <f t="shared" ref="BK17:BS17" si="8">(8/8)*100</f>
        <v>100</v>
      </c>
      <c r="BL17" s="319"/>
      <c r="BM17" s="319"/>
      <c r="BN17" s="319"/>
      <c r="BO17" s="319">
        <f t="shared" si="8"/>
        <v>100</v>
      </c>
      <c r="BP17" s="319"/>
      <c r="BQ17" s="319"/>
      <c r="BR17" s="319"/>
      <c r="BS17" s="319">
        <f t="shared" si="8"/>
        <v>100</v>
      </c>
      <c r="BT17" s="319"/>
      <c r="BU17" s="319"/>
      <c r="BV17" s="319"/>
    </row>
    <row r="18" spans="2:74" ht="18.75">
      <c r="B18" s="15" t="s">
        <v>22</v>
      </c>
      <c r="C18" s="313">
        <v>15</v>
      </c>
      <c r="D18" s="314"/>
      <c r="E18" s="314"/>
      <c r="F18" s="315"/>
      <c r="G18" s="313">
        <v>30</v>
      </c>
      <c r="H18" s="314"/>
      <c r="I18" s="314"/>
      <c r="J18" s="315"/>
      <c r="K18" s="313">
        <v>45</v>
      </c>
      <c r="L18" s="314"/>
      <c r="M18" s="314"/>
      <c r="N18" s="315"/>
      <c r="O18" s="313">
        <v>60</v>
      </c>
      <c r="P18" s="314"/>
      <c r="Q18" s="314"/>
      <c r="R18" s="315"/>
      <c r="S18" s="313">
        <v>65</v>
      </c>
      <c r="T18" s="314"/>
      <c r="U18" s="314"/>
      <c r="V18" s="315"/>
      <c r="W18" s="313">
        <v>70</v>
      </c>
      <c r="X18" s="314"/>
      <c r="Y18" s="314"/>
      <c r="Z18" s="315"/>
      <c r="AA18" s="313">
        <v>75</v>
      </c>
      <c r="AB18" s="314"/>
      <c r="AC18" s="314"/>
      <c r="AD18" s="315"/>
      <c r="AE18" s="313">
        <v>80</v>
      </c>
      <c r="AF18" s="314"/>
      <c r="AG18" s="314"/>
      <c r="AH18" s="315"/>
      <c r="AI18" s="313">
        <v>85</v>
      </c>
      <c r="AJ18" s="314"/>
      <c r="AK18" s="314"/>
      <c r="AL18" s="315"/>
      <c r="AM18" s="313">
        <v>90</v>
      </c>
      <c r="AN18" s="314"/>
      <c r="AO18" s="314"/>
      <c r="AP18" s="315"/>
      <c r="AQ18" s="313">
        <v>90</v>
      </c>
      <c r="AR18" s="314"/>
      <c r="AS18" s="314"/>
      <c r="AT18" s="315"/>
      <c r="AU18" s="313">
        <v>93</v>
      </c>
      <c r="AV18" s="314"/>
      <c r="AW18" s="314"/>
      <c r="AX18" s="315"/>
      <c r="AY18" s="313">
        <v>93</v>
      </c>
      <c r="AZ18" s="314"/>
      <c r="BA18" s="314"/>
      <c r="BB18" s="315"/>
      <c r="BC18" s="313">
        <v>93</v>
      </c>
      <c r="BD18" s="314"/>
      <c r="BE18" s="314"/>
      <c r="BF18" s="315"/>
      <c r="BG18" s="313">
        <v>93</v>
      </c>
      <c r="BH18" s="314"/>
      <c r="BI18" s="314"/>
      <c r="BJ18" s="315"/>
      <c r="BK18" s="313">
        <v>93</v>
      </c>
      <c r="BL18" s="314"/>
      <c r="BM18" s="314"/>
      <c r="BN18" s="315"/>
      <c r="BO18" s="313">
        <v>93</v>
      </c>
      <c r="BP18" s="314"/>
      <c r="BQ18" s="314"/>
      <c r="BR18" s="315"/>
      <c r="BS18" s="313">
        <v>93</v>
      </c>
      <c r="BT18" s="314"/>
      <c r="BU18" s="314"/>
      <c r="BV18" s="315"/>
    </row>
    <row r="19" spans="2:74" ht="15.75">
      <c r="H19" s="18"/>
      <c r="I19" s="18"/>
      <c r="J19" s="18"/>
      <c r="K19" s="18"/>
      <c r="L19" s="17"/>
      <c r="M19" s="17"/>
      <c r="N19" s="17"/>
      <c r="O19" s="17"/>
      <c r="AY19" s="160"/>
    </row>
    <row r="20" spans="2:74">
      <c r="AA20" s="30"/>
      <c r="AB20" s="30"/>
      <c r="AC20" s="30"/>
      <c r="AD20" s="30"/>
      <c r="AE20" s="30"/>
    </row>
    <row r="21" spans="2:74" s="5" customFormat="1" ht="38.25" customHeight="1">
      <c r="B21" s="153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AA21" s="72"/>
      <c r="AB21" s="154"/>
      <c r="AC21" s="154"/>
      <c r="AD21" s="154"/>
      <c r="AE21" s="154"/>
    </row>
    <row r="22" spans="2:74" ht="50.1" customHeight="1">
      <c r="B22" s="16" t="s">
        <v>132</v>
      </c>
      <c r="C22" s="295" t="s">
        <v>58</v>
      </c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</row>
    <row r="23" spans="2:74" ht="50.1" customHeight="1">
      <c r="B23" s="16" t="s">
        <v>153</v>
      </c>
      <c r="C23" s="295" t="s">
        <v>146</v>
      </c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</row>
    <row r="24" spans="2:74" ht="50.1" customHeight="1">
      <c r="B24" s="16" t="s">
        <v>166</v>
      </c>
      <c r="C24" s="295" t="s">
        <v>146</v>
      </c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</row>
    <row r="25" spans="2:74" ht="50.1" customHeight="1">
      <c r="B25" s="16" t="s">
        <v>167</v>
      </c>
      <c r="C25" s="295" t="s">
        <v>146</v>
      </c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</row>
    <row r="26" spans="2:74" ht="50.1" customHeight="1">
      <c r="B26" s="16" t="s">
        <v>168</v>
      </c>
      <c r="C26" s="295" t="s">
        <v>146</v>
      </c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</row>
    <row r="27" spans="2:74" ht="50.1" customHeight="1">
      <c r="B27" s="16" t="s">
        <v>169</v>
      </c>
      <c r="C27" s="295" t="s">
        <v>146</v>
      </c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</row>
    <row r="28" spans="2:74" ht="50.1" customHeight="1">
      <c r="B28" s="16" t="s">
        <v>170</v>
      </c>
      <c r="C28" s="295" t="s">
        <v>146</v>
      </c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</row>
    <row r="29" spans="2:74" ht="50.1" customHeight="1">
      <c r="B29" s="16" t="s">
        <v>140</v>
      </c>
      <c r="C29" s="295" t="s">
        <v>146</v>
      </c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</row>
    <row r="30" spans="2:74" ht="50.1" customHeight="1">
      <c r="B30" s="16" t="s">
        <v>171</v>
      </c>
      <c r="C30" s="295" t="s">
        <v>146</v>
      </c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</row>
    <row r="31" spans="2:74" ht="50.1" customHeight="1">
      <c r="B31" s="16" t="s">
        <v>142</v>
      </c>
      <c r="C31" s="295" t="s">
        <v>146</v>
      </c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</row>
    <row r="32" spans="2:74" ht="50.1" customHeight="1">
      <c r="B32" s="16" t="s">
        <v>172</v>
      </c>
      <c r="C32" s="295" t="s">
        <v>175</v>
      </c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</row>
    <row r="33" spans="2:22" ht="50.1" customHeight="1">
      <c r="B33" s="16" t="s">
        <v>144</v>
      </c>
      <c r="C33" s="295" t="s">
        <v>176</v>
      </c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</row>
    <row r="34" spans="2:22" ht="50.1" customHeight="1">
      <c r="B34" s="16" t="s">
        <v>134</v>
      </c>
      <c r="C34" s="295" t="s">
        <v>175</v>
      </c>
      <c r="D34" s="295"/>
      <c r="E34" s="295"/>
      <c r="F34" s="295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</row>
    <row r="35" spans="2:22" ht="50.1" customHeight="1">
      <c r="B35" s="16" t="s">
        <v>145</v>
      </c>
      <c r="C35" s="295" t="s">
        <v>175</v>
      </c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</row>
    <row r="36" spans="2:22" ht="50.1" customHeight="1">
      <c r="B36" s="16" t="s">
        <v>148</v>
      </c>
      <c r="C36" s="295" t="s">
        <v>175</v>
      </c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</row>
    <row r="37" spans="2:22" ht="50.1" customHeight="1">
      <c r="B37" s="16" t="s">
        <v>173</v>
      </c>
      <c r="C37" s="295" t="s">
        <v>175</v>
      </c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</row>
    <row r="38" spans="2:22" ht="50.1" customHeight="1">
      <c r="B38" s="16" t="s">
        <v>181</v>
      </c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</row>
  </sheetData>
  <mergeCells count="91">
    <mergeCell ref="C34:N34"/>
    <mergeCell ref="O34:V34"/>
    <mergeCell ref="C37:N37"/>
    <mergeCell ref="O37:V37"/>
    <mergeCell ref="C38:N38"/>
    <mergeCell ref="O38:V38"/>
    <mergeCell ref="C35:N35"/>
    <mergeCell ref="O35:V35"/>
    <mergeCell ref="C36:N36"/>
    <mergeCell ref="O36:V36"/>
    <mergeCell ref="C31:N31"/>
    <mergeCell ref="O31:V31"/>
    <mergeCell ref="C32:N32"/>
    <mergeCell ref="O32:V32"/>
    <mergeCell ref="C33:N33"/>
    <mergeCell ref="O33:V33"/>
    <mergeCell ref="C28:N28"/>
    <mergeCell ref="O28:V28"/>
    <mergeCell ref="C29:N29"/>
    <mergeCell ref="O29:V29"/>
    <mergeCell ref="C30:N30"/>
    <mergeCell ref="O30:V30"/>
    <mergeCell ref="C25:N25"/>
    <mergeCell ref="O25:V25"/>
    <mergeCell ref="C26:N26"/>
    <mergeCell ref="O26:V26"/>
    <mergeCell ref="C27:N27"/>
    <mergeCell ref="O27:V27"/>
    <mergeCell ref="C22:N22"/>
    <mergeCell ref="O22:V22"/>
    <mergeCell ref="C23:N23"/>
    <mergeCell ref="O23:V23"/>
    <mergeCell ref="C24:N24"/>
    <mergeCell ref="O24:V24"/>
    <mergeCell ref="C21:N21"/>
    <mergeCell ref="O21:V21"/>
    <mergeCell ref="BC18:BF18"/>
    <mergeCell ref="BG18:BJ18"/>
    <mergeCell ref="BK18:BN18"/>
    <mergeCell ref="C18:F18"/>
    <mergeCell ref="G18:J18"/>
    <mergeCell ref="K18:N18"/>
    <mergeCell ref="O18:R18"/>
    <mergeCell ref="S18:V18"/>
    <mergeCell ref="W18:Z18"/>
    <mergeCell ref="AA18:AD18"/>
    <mergeCell ref="BO18:BR18"/>
    <mergeCell ref="BS18:BV18"/>
    <mergeCell ref="AE18:AH18"/>
    <mergeCell ref="AI18:AL18"/>
    <mergeCell ref="AM18:AP18"/>
    <mergeCell ref="AQ18:AT18"/>
    <mergeCell ref="AU18:AX18"/>
    <mergeCell ref="AY18:BB18"/>
    <mergeCell ref="BS17:BV17"/>
    <mergeCell ref="AI17:AL17"/>
    <mergeCell ref="AM17:AP17"/>
    <mergeCell ref="AQ17:AT17"/>
    <mergeCell ref="AU17:AX17"/>
    <mergeCell ref="AY17:BB17"/>
    <mergeCell ref="BC17:BF17"/>
    <mergeCell ref="BO16:BR16"/>
    <mergeCell ref="C17:F17"/>
    <mergeCell ref="G17:J17"/>
    <mergeCell ref="K17:N17"/>
    <mergeCell ref="O17:R17"/>
    <mergeCell ref="S17:V17"/>
    <mergeCell ref="BG17:BJ17"/>
    <mergeCell ref="BK17:BN17"/>
    <mergeCell ref="BO17:BR17"/>
    <mergeCell ref="BG16:BJ16"/>
    <mergeCell ref="W17:Z17"/>
    <mergeCell ref="AA17:AD17"/>
    <mergeCell ref="AE17:AH17"/>
    <mergeCell ref="BK16:BN16"/>
    <mergeCell ref="A1:BV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BS16:BV16"/>
    <mergeCell ref="AM16:AP16"/>
    <mergeCell ref="AQ16:AT16"/>
    <mergeCell ref="AU16:AX16"/>
    <mergeCell ref="AY16:BB16"/>
    <mergeCell ref="BC16:BF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96F0-FB85-4EB6-B5EA-95F962D8F45B}">
  <dimension ref="A1:BR37"/>
  <sheetViews>
    <sheetView zoomScale="80" zoomScaleNormal="80" workbookViewId="0">
      <selection activeCell="AF19" sqref="AF19"/>
    </sheetView>
  </sheetViews>
  <sheetFormatPr defaultRowHeight="15"/>
  <cols>
    <col min="1" max="1" width="3.140625" customWidth="1"/>
    <col min="2" max="2" width="12.28515625" customWidth="1"/>
    <col min="3" max="70" width="2.7109375" customWidth="1"/>
  </cols>
  <sheetData>
    <row r="1" spans="1:70" ht="39.75" customHeight="1">
      <c r="A1" s="303" t="s">
        <v>205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03"/>
      <c r="BL1" s="303"/>
      <c r="BM1" s="303"/>
      <c r="BN1" s="303"/>
      <c r="BO1" s="303"/>
      <c r="BP1" s="303"/>
      <c r="BQ1" s="303"/>
      <c r="BR1" s="303"/>
    </row>
    <row r="2" spans="1:70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3"/>
      <c r="BA2" s="303"/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</row>
    <row r="16" spans="1:70" ht="18.75">
      <c r="C16" s="304" t="s">
        <v>132</v>
      </c>
      <c r="D16" s="298"/>
      <c r="E16" s="298"/>
      <c r="F16" s="298"/>
      <c r="G16" s="297" t="s">
        <v>153</v>
      </c>
      <c r="H16" s="298"/>
      <c r="I16" s="298"/>
      <c r="J16" s="298"/>
      <c r="K16" s="299" t="s">
        <v>166</v>
      </c>
      <c r="L16" s="298"/>
      <c r="M16" s="298"/>
      <c r="N16" s="298"/>
      <c r="O16" s="304" t="s">
        <v>167</v>
      </c>
      <c r="P16" s="298"/>
      <c r="Q16" s="298"/>
      <c r="R16" s="298"/>
      <c r="S16" s="297" t="s">
        <v>168</v>
      </c>
      <c r="T16" s="298"/>
      <c r="U16" s="298"/>
      <c r="V16" s="298"/>
      <c r="W16" s="297" t="s">
        <v>169</v>
      </c>
      <c r="X16" s="298"/>
      <c r="Y16" s="298"/>
      <c r="Z16" s="298"/>
      <c r="AA16" s="297" t="s">
        <v>170</v>
      </c>
      <c r="AB16" s="298"/>
      <c r="AC16" s="298"/>
      <c r="AD16" s="298"/>
      <c r="AE16" s="297" t="s">
        <v>140</v>
      </c>
      <c r="AF16" s="298"/>
      <c r="AG16" s="298"/>
      <c r="AH16" s="298"/>
      <c r="AI16" s="297" t="s">
        <v>171</v>
      </c>
      <c r="AJ16" s="298"/>
      <c r="AK16" s="298"/>
      <c r="AL16" s="298"/>
      <c r="AM16" s="297" t="s">
        <v>142</v>
      </c>
      <c r="AN16" s="298"/>
      <c r="AO16" s="298"/>
      <c r="AP16" s="298"/>
      <c r="AQ16" s="297" t="s">
        <v>172</v>
      </c>
      <c r="AR16" s="298"/>
      <c r="AS16" s="298"/>
      <c r="AT16" s="298"/>
      <c r="AU16" s="297" t="s">
        <v>144</v>
      </c>
      <c r="AV16" s="298"/>
      <c r="AW16" s="298"/>
      <c r="AX16" s="298"/>
      <c r="AY16" s="297" t="s">
        <v>134</v>
      </c>
      <c r="AZ16" s="298"/>
      <c r="BA16" s="298"/>
      <c r="BB16" s="298"/>
      <c r="BC16" s="297" t="s">
        <v>145</v>
      </c>
      <c r="BD16" s="298"/>
      <c r="BE16" s="298"/>
      <c r="BF16" s="298"/>
      <c r="BG16" s="297" t="s">
        <v>148</v>
      </c>
      <c r="BH16" s="298"/>
      <c r="BI16" s="298"/>
      <c r="BJ16" s="298"/>
      <c r="BK16" s="297" t="s">
        <v>173</v>
      </c>
      <c r="BL16" s="298"/>
      <c r="BM16" s="298"/>
      <c r="BN16" s="298"/>
      <c r="BO16" s="297" t="s">
        <v>181</v>
      </c>
      <c r="BP16" s="298"/>
      <c r="BQ16" s="298"/>
      <c r="BR16" s="298"/>
    </row>
    <row r="17" spans="2:70" ht="18.75">
      <c r="B17" s="15" t="s">
        <v>4</v>
      </c>
      <c r="C17" s="296">
        <v>0.35</v>
      </c>
      <c r="D17" s="296"/>
      <c r="E17" s="296"/>
      <c r="F17" s="296"/>
      <c r="G17" s="296">
        <v>0.5</v>
      </c>
      <c r="H17" s="296"/>
      <c r="I17" s="296"/>
      <c r="J17" s="296"/>
      <c r="K17" s="296">
        <v>0.65</v>
      </c>
      <c r="L17" s="296"/>
      <c r="M17" s="296"/>
      <c r="N17" s="296"/>
      <c r="O17" s="296">
        <v>0.9</v>
      </c>
      <c r="P17" s="296"/>
      <c r="Q17" s="296"/>
      <c r="R17" s="296"/>
      <c r="S17" s="296">
        <v>0.9</v>
      </c>
      <c r="T17" s="296"/>
      <c r="U17" s="296"/>
      <c r="V17" s="296"/>
      <c r="W17" s="296">
        <v>0.95</v>
      </c>
      <c r="X17" s="296"/>
      <c r="Y17" s="296"/>
      <c r="Z17" s="296"/>
      <c r="AA17" s="296">
        <v>0.97</v>
      </c>
      <c r="AB17" s="296"/>
      <c r="AC17" s="296"/>
      <c r="AD17" s="296"/>
      <c r="AE17" s="296">
        <f>26/26</f>
        <v>1</v>
      </c>
      <c r="AF17" s="296"/>
      <c r="AG17" s="296"/>
      <c r="AH17" s="296"/>
      <c r="AI17" s="296">
        <f t="shared" ref="AI17" si="0">26/26</f>
        <v>1</v>
      </c>
      <c r="AJ17" s="296"/>
      <c r="AK17" s="296"/>
      <c r="AL17" s="296"/>
      <c r="AM17" s="296">
        <f t="shared" ref="AM17:BO17" si="1">26/26</f>
        <v>1</v>
      </c>
      <c r="AN17" s="296"/>
      <c r="AO17" s="296"/>
      <c r="AP17" s="296"/>
      <c r="AQ17" s="296">
        <f t="shared" si="1"/>
        <v>1</v>
      </c>
      <c r="AR17" s="296"/>
      <c r="AS17" s="296"/>
      <c r="AT17" s="296"/>
      <c r="AU17" s="296">
        <f t="shared" si="1"/>
        <v>1</v>
      </c>
      <c r="AV17" s="296"/>
      <c r="AW17" s="296"/>
      <c r="AX17" s="296"/>
      <c r="AY17" s="296">
        <f t="shared" si="1"/>
        <v>1</v>
      </c>
      <c r="AZ17" s="296"/>
      <c r="BA17" s="296"/>
      <c r="BB17" s="296"/>
      <c r="BC17" s="296">
        <f t="shared" si="1"/>
        <v>1</v>
      </c>
      <c r="BD17" s="296"/>
      <c r="BE17" s="296"/>
      <c r="BF17" s="296"/>
      <c r="BG17" s="296">
        <f t="shared" si="1"/>
        <v>1</v>
      </c>
      <c r="BH17" s="296"/>
      <c r="BI17" s="296"/>
      <c r="BJ17" s="296"/>
      <c r="BK17" s="296">
        <f t="shared" si="1"/>
        <v>1</v>
      </c>
      <c r="BL17" s="296"/>
      <c r="BM17" s="296"/>
      <c r="BN17" s="296"/>
      <c r="BO17" s="296">
        <f t="shared" si="1"/>
        <v>1</v>
      </c>
      <c r="BP17" s="296"/>
      <c r="BQ17" s="296"/>
      <c r="BR17" s="296"/>
    </row>
    <row r="18" spans="2:70" ht="18.75">
      <c r="B18" s="15" t="s">
        <v>22</v>
      </c>
      <c r="C18" s="296">
        <v>0.1</v>
      </c>
      <c r="D18" s="296"/>
      <c r="E18" s="296"/>
      <c r="F18" s="296"/>
      <c r="G18" s="296">
        <v>0.15</v>
      </c>
      <c r="H18" s="296"/>
      <c r="I18" s="296"/>
      <c r="J18" s="296"/>
      <c r="K18" s="296">
        <v>0.25</v>
      </c>
      <c r="L18" s="296"/>
      <c r="M18" s="296"/>
      <c r="N18" s="296"/>
      <c r="O18" s="296">
        <v>0.3</v>
      </c>
      <c r="P18" s="296"/>
      <c r="Q18" s="296"/>
      <c r="R18" s="296"/>
      <c r="S18" s="296">
        <v>0.3</v>
      </c>
      <c r="T18" s="296"/>
      <c r="U18" s="296"/>
      <c r="V18" s="296"/>
      <c r="W18" s="296">
        <v>0.35</v>
      </c>
      <c r="X18" s="296"/>
      <c r="Y18" s="296"/>
      <c r="Z18" s="296"/>
      <c r="AA18" s="296">
        <v>0.5</v>
      </c>
      <c r="AB18" s="296"/>
      <c r="AC18" s="296"/>
      <c r="AD18" s="296"/>
      <c r="AE18" s="296">
        <v>0.6</v>
      </c>
      <c r="AF18" s="296"/>
      <c r="AG18" s="296"/>
      <c r="AH18" s="296"/>
      <c r="AI18" s="296">
        <v>0.65</v>
      </c>
      <c r="AJ18" s="296"/>
      <c r="AK18" s="296"/>
      <c r="AL18" s="296"/>
      <c r="AM18" s="296">
        <v>0.65</v>
      </c>
      <c r="AN18" s="296"/>
      <c r="AO18" s="296"/>
      <c r="AP18" s="296"/>
      <c r="AQ18" s="296">
        <v>0.65</v>
      </c>
      <c r="AR18" s="296"/>
      <c r="AS18" s="296"/>
      <c r="AT18" s="296"/>
      <c r="AU18" s="296">
        <v>0.65</v>
      </c>
      <c r="AV18" s="296"/>
      <c r="AW18" s="296"/>
      <c r="AX18" s="296"/>
      <c r="AY18" s="296">
        <v>0.85</v>
      </c>
      <c r="AZ18" s="296"/>
      <c r="BA18" s="296"/>
      <c r="BB18" s="296"/>
      <c r="BC18" s="296">
        <v>0.85</v>
      </c>
      <c r="BD18" s="296"/>
      <c r="BE18" s="296"/>
      <c r="BF18" s="296"/>
      <c r="BG18" s="296">
        <v>0.95</v>
      </c>
      <c r="BH18" s="296"/>
      <c r="BI18" s="296"/>
      <c r="BJ18" s="296"/>
      <c r="BK18" s="296">
        <v>0.97</v>
      </c>
      <c r="BL18" s="296"/>
      <c r="BM18" s="296"/>
      <c r="BN18" s="296"/>
      <c r="BO18" s="296">
        <v>0.97</v>
      </c>
      <c r="BP18" s="296"/>
      <c r="BQ18" s="296"/>
      <c r="BR18" s="296"/>
    </row>
    <row r="19" spans="2:70" ht="15.75">
      <c r="H19" s="18"/>
      <c r="I19" s="18"/>
      <c r="J19" s="18"/>
      <c r="K19" s="18"/>
      <c r="L19" s="17"/>
      <c r="M19" s="17"/>
      <c r="N19" s="17"/>
      <c r="O19" s="17"/>
    </row>
    <row r="21" spans="2:70" s="5" customFormat="1" ht="38.25" customHeight="1">
      <c r="B21" s="153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70" ht="50.1" customHeight="1">
      <c r="B22" s="19">
        <v>44217</v>
      </c>
      <c r="C22" s="321" t="s">
        <v>58</v>
      </c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3"/>
      <c r="O22" s="321"/>
      <c r="P22" s="322"/>
      <c r="Q22" s="322"/>
      <c r="R22" s="322"/>
      <c r="S22" s="322"/>
      <c r="T22" s="322"/>
      <c r="U22" s="322"/>
      <c r="V22" s="323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70" ht="50.1" customHeight="1">
      <c r="B23" s="16" t="s">
        <v>153</v>
      </c>
      <c r="C23" s="321" t="s">
        <v>146</v>
      </c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3"/>
      <c r="O23" s="321"/>
      <c r="P23" s="322"/>
      <c r="Q23" s="322"/>
      <c r="R23" s="322"/>
      <c r="S23" s="322"/>
      <c r="T23" s="322"/>
      <c r="U23" s="322"/>
      <c r="V23" s="323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70" ht="50.1" customHeight="1">
      <c r="B24" s="16">
        <v>44276</v>
      </c>
      <c r="C24" s="321" t="s">
        <v>146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3"/>
      <c r="O24" s="321"/>
      <c r="P24" s="322"/>
      <c r="Q24" s="322"/>
      <c r="R24" s="322"/>
      <c r="S24" s="322"/>
      <c r="T24" s="322"/>
      <c r="U24" s="322"/>
      <c r="V24" s="323"/>
    </row>
    <row r="25" spans="2:70" ht="60" customHeight="1">
      <c r="B25" s="16">
        <v>44307</v>
      </c>
      <c r="C25" s="321" t="s">
        <v>146</v>
      </c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3"/>
      <c r="O25" s="321"/>
      <c r="P25" s="322"/>
      <c r="Q25" s="322"/>
      <c r="R25" s="322"/>
      <c r="S25" s="322"/>
      <c r="T25" s="322"/>
      <c r="U25" s="322"/>
      <c r="V25" s="323"/>
    </row>
    <row r="26" spans="2:70" ht="61.5" customHeight="1">
      <c r="B26" s="16" t="s">
        <v>168</v>
      </c>
      <c r="C26" s="321" t="s">
        <v>175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3"/>
      <c r="O26" s="321"/>
      <c r="P26" s="322"/>
      <c r="Q26" s="322"/>
      <c r="R26" s="322"/>
      <c r="S26" s="322"/>
      <c r="T26" s="322"/>
      <c r="U26" s="322"/>
      <c r="V26" s="323"/>
    </row>
    <row r="27" spans="2:70" ht="69" customHeight="1">
      <c r="B27" s="16">
        <v>44368</v>
      </c>
      <c r="C27" s="321" t="s">
        <v>146</v>
      </c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3"/>
      <c r="O27" s="321"/>
      <c r="P27" s="322"/>
      <c r="Q27" s="322"/>
      <c r="R27" s="322"/>
      <c r="S27" s="322"/>
      <c r="T27" s="322"/>
      <c r="U27" s="322"/>
      <c r="V27" s="323"/>
    </row>
    <row r="28" spans="2:70" ht="76.5" customHeight="1">
      <c r="B28" s="16" t="s">
        <v>170</v>
      </c>
      <c r="C28" s="321" t="s">
        <v>146</v>
      </c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3"/>
      <c r="O28" s="321"/>
      <c r="P28" s="322"/>
      <c r="Q28" s="322"/>
      <c r="R28" s="322"/>
      <c r="S28" s="322"/>
      <c r="T28" s="322"/>
      <c r="U28" s="322"/>
      <c r="V28" s="323"/>
    </row>
    <row r="29" spans="2:70" ht="72" customHeight="1">
      <c r="B29" s="16" t="s">
        <v>140</v>
      </c>
      <c r="C29" s="321" t="s">
        <v>146</v>
      </c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3"/>
      <c r="O29" s="321"/>
      <c r="P29" s="322"/>
      <c r="Q29" s="322"/>
      <c r="R29" s="322"/>
      <c r="S29" s="322"/>
      <c r="T29" s="322"/>
      <c r="U29" s="322"/>
      <c r="V29" s="323"/>
    </row>
    <row r="30" spans="2:70" ht="76.5" customHeight="1">
      <c r="B30" s="16" t="s">
        <v>171</v>
      </c>
      <c r="C30" s="321" t="s">
        <v>146</v>
      </c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3"/>
      <c r="O30" s="321"/>
      <c r="P30" s="322"/>
      <c r="Q30" s="322"/>
      <c r="R30" s="322"/>
      <c r="S30" s="322"/>
      <c r="T30" s="322"/>
      <c r="U30" s="322"/>
      <c r="V30" s="323"/>
    </row>
    <row r="31" spans="2:70" ht="72" customHeight="1">
      <c r="B31" s="16" t="s">
        <v>142</v>
      </c>
      <c r="C31" s="321" t="s">
        <v>175</v>
      </c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3"/>
      <c r="O31" s="321"/>
      <c r="P31" s="322"/>
      <c r="Q31" s="322"/>
      <c r="R31" s="322"/>
      <c r="S31" s="322"/>
      <c r="T31" s="322"/>
      <c r="U31" s="322"/>
      <c r="V31" s="323"/>
    </row>
    <row r="32" spans="2:70" ht="76.5" customHeight="1">
      <c r="B32" s="16" t="s">
        <v>172</v>
      </c>
      <c r="C32" s="321" t="s">
        <v>175</v>
      </c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3"/>
      <c r="O32" s="321"/>
      <c r="P32" s="322"/>
      <c r="Q32" s="322"/>
      <c r="R32" s="322"/>
      <c r="S32" s="322"/>
      <c r="T32" s="322"/>
      <c r="U32" s="322"/>
      <c r="V32" s="323"/>
    </row>
    <row r="33" spans="2:22" ht="76.5" customHeight="1">
      <c r="B33" s="16" t="s">
        <v>144</v>
      </c>
      <c r="C33" s="321" t="s">
        <v>175</v>
      </c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3"/>
      <c r="O33" s="321"/>
      <c r="P33" s="322"/>
      <c r="Q33" s="322"/>
      <c r="R33" s="322"/>
      <c r="S33" s="322"/>
      <c r="T33" s="322"/>
      <c r="U33" s="322"/>
      <c r="V33" s="323"/>
    </row>
    <row r="34" spans="2:22" ht="72" customHeight="1">
      <c r="B34" s="16" t="s">
        <v>134</v>
      </c>
      <c r="C34" s="321" t="s">
        <v>176</v>
      </c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3"/>
      <c r="O34" s="321"/>
      <c r="P34" s="322"/>
      <c r="Q34" s="322"/>
      <c r="R34" s="322"/>
      <c r="S34" s="322"/>
      <c r="T34" s="322"/>
      <c r="U34" s="322"/>
      <c r="V34" s="323"/>
    </row>
    <row r="35" spans="2:22" ht="76.5" customHeight="1">
      <c r="B35" s="16" t="s">
        <v>145</v>
      </c>
      <c r="C35" s="321" t="s">
        <v>175</v>
      </c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3"/>
      <c r="O35" s="321"/>
      <c r="P35" s="322"/>
      <c r="Q35" s="322"/>
      <c r="R35" s="322"/>
      <c r="S35" s="322"/>
      <c r="T35" s="322"/>
      <c r="U35" s="322"/>
      <c r="V35" s="323"/>
    </row>
    <row r="36" spans="2:22" ht="72" customHeight="1">
      <c r="B36" s="16" t="s">
        <v>148</v>
      </c>
      <c r="C36" s="321" t="s">
        <v>146</v>
      </c>
      <c r="D36" s="322"/>
      <c r="E36" s="322"/>
      <c r="F36" s="322"/>
      <c r="G36" s="322"/>
      <c r="H36" s="322"/>
      <c r="I36" s="322"/>
      <c r="J36" s="322"/>
      <c r="K36" s="322"/>
      <c r="L36" s="322"/>
      <c r="M36" s="322"/>
      <c r="N36" s="323"/>
      <c r="O36" s="321"/>
      <c r="P36" s="322"/>
      <c r="Q36" s="322"/>
      <c r="R36" s="322"/>
      <c r="S36" s="322"/>
      <c r="T36" s="322"/>
      <c r="U36" s="322"/>
      <c r="V36" s="323"/>
    </row>
    <row r="37" spans="2:22" ht="72" customHeight="1">
      <c r="B37" s="16" t="s">
        <v>173</v>
      </c>
      <c r="C37" s="321" t="s">
        <v>146</v>
      </c>
      <c r="D37" s="322"/>
      <c r="E37" s="322"/>
      <c r="F37" s="322"/>
      <c r="G37" s="322"/>
      <c r="H37" s="322"/>
      <c r="I37" s="322"/>
      <c r="J37" s="322"/>
      <c r="K37" s="322"/>
      <c r="L37" s="322"/>
      <c r="M37" s="322"/>
      <c r="N37" s="323"/>
      <c r="O37" s="321"/>
      <c r="P37" s="322"/>
      <c r="Q37" s="322"/>
      <c r="R37" s="322"/>
      <c r="S37" s="322"/>
      <c r="T37" s="322"/>
      <c r="U37" s="322"/>
      <c r="V37" s="323"/>
    </row>
  </sheetData>
  <mergeCells count="86">
    <mergeCell ref="C36:N36"/>
    <mergeCell ref="O36:V36"/>
    <mergeCell ref="C33:N33"/>
    <mergeCell ref="O33:V33"/>
    <mergeCell ref="C37:N37"/>
    <mergeCell ref="O37:V37"/>
    <mergeCell ref="C35:N35"/>
    <mergeCell ref="O35:V35"/>
    <mergeCell ref="C31:N31"/>
    <mergeCell ref="O31:V31"/>
    <mergeCell ref="C32:N32"/>
    <mergeCell ref="O32:V32"/>
    <mergeCell ref="C34:N34"/>
    <mergeCell ref="O34:V34"/>
    <mergeCell ref="C30:N30"/>
    <mergeCell ref="O30:V30"/>
    <mergeCell ref="A1:BR2"/>
    <mergeCell ref="BC18:BF18"/>
    <mergeCell ref="BG18:BJ18"/>
    <mergeCell ref="BK16:BN16"/>
    <mergeCell ref="BO16:BR16"/>
    <mergeCell ref="BK17:BN17"/>
    <mergeCell ref="BO17:BR17"/>
    <mergeCell ref="BK18:BN18"/>
    <mergeCell ref="BO18:BR18"/>
    <mergeCell ref="BC16:BF16"/>
    <mergeCell ref="BG16:BJ16"/>
    <mergeCell ref="AM17:AP17"/>
    <mergeCell ref="AQ17:AT17"/>
    <mergeCell ref="AU17:AX17"/>
    <mergeCell ref="BC17:BF17"/>
    <mergeCell ref="BG17:BJ17"/>
    <mergeCell ref="C29:N29"/>
    <mergeCell ref="O29:V29"/>
    <mergeCell ref="C26:N26"/>
    <mergeCell ref="O26:V26"/>
    <mergeCell ref="C27:N27"/>
    <mergeCell ref="O27:V27"/>
    <mergeCell ref="C28:N28"/>
    <mergeCell ref="O28:V28"/>
    <mergeCell ref="C23:N23"/>
    <mergeCell ref="O23:V23"/>
    <mergeCell ref="C24:N24"/>
    <mergeCell ref="O24:V24"/>
    <mergeCell ref="C25:N25"/>
    <mergeCell ref="O25:V25"/>
    <mergeCell ref="AM16:AP16"/>
    <mergeCell ref="AQ16:AT16"/>
    <mergeCell ref="AU16:AX16"/>
    <mergeCell ref="AY16:BB16"/>
    <mergeCell ref="AM18:AP18"/>
    <mergeCell ref="AQ18:AT18"/>
    <mergeCell ref="AU18:AX18"/>
    <mergeCell ref="AY18:BB18"/>
    <mergeCell ref="AY17:BB17"/>
    <mergeCell ref="AE18:AH18"/>
    <mergeCell ref="AI18:AL18"/>
    <mergeCell ref="C21:N21"/>
    <mergeCell ref="O21:V21"/>
    <mergeCell ref="C22:N22"/>
    <mergeCell ref="O22:V22"/>
    <mergeCell ref="AA17:AD17"/>
    <mergeCell ref="AE17:AH17"/>
    <mergeCell ref="AI17:AL17"/>
    <mergeCell ref="C18:F18"/>
    <mergeCell ref="G18:J18"/>
    <mergeCell ref="K18:N18"/>
    <mergeCell ref="O18:R18"/>
    <mergeCell ref="S18:V18"/>
    <mergeCell ref="W18:Z18"/>
    <mergeCell ref="AA18:AD18"/>
    <mergeCell ref="C17:F17"/>
    <mergeCell ref="G17:J17"/>
    <mergeCell ref="K17:N17"/>
    <mergeCell ref="O17:R17"/>
    <mergeCell ref="S17:V17"/>
    <mergeCell ref="W17:Z17"/>
    <mergeCell ref="W16:Z16"/>
    <mergeCell ref="AA16:AD16"/>
    <mergeCell ref="AE16:AH16"/>
    <mergeCell ref="AI16:AL16"/>
    <mergeCell ref="C16:F16"/>
    <mergeCell ref="G16:J16"/>
    <mergeCell ref="K16:N16"/>
    <mergeCell ref="O16:R16"/>
    <mergeCell ref="S16:V16"/>
  </mergeCells>
  <phoneticPr fontId="29" type="noConversion"/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7812-0C8A-4A3C-88A4-D1373A112C72}">
  <dimension ref="A1:BJ26"/>
  <sheetViews>
    <sheetView zoomScale="80" zoomScaleNormal="80" workbookViewId="0">
      <selection activeCell="BN10" sqref="BN10"/>
    </sheetView>
  </sheetViews>
  <sheetFormatPr defaultRowHeight="15"/>
  <cols>
    <col min="1" max="1" width="3.140625" customWidth="1"/>
    <col min="2" max="2" width="12.28515625" customWidth="1"/>
    <col min="3" max="62" width="2.7109375" customWidth="1"/>
  </cols>
  <sheetData>
    <row r="1" spans="1:62" ht="39.75" customHeight="1">
      <c r="A1" s="303" t="s">
        <v>206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  <c r="BC1" s="303"/>
      <c r="BD1" s="303"/>
      <c r="BE1" s="303"/>
      <c r="BF1" s="303"/>
      <c r="BG1" s="303"/>
      <c r="BH1" s="303"/>
      <c r="BI1" s="303"/>
      <c r="BJ1" s="303"/>
    </row>
    <row r="2" spans="1:62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3"/>
      <c r="BA2" s="303"/>
      <c r="BB2" s="303"/>
      <c r="BC2" s="303"/>
      <c r="BD2" s="303"/>
      <c r="BE2" s="303"/>
      <c r="BF2" s="303"/>
      <c r="BG2" s="303"/>
      <c r="BH2" s="303"/>
      <c r="BI2" s="303"/>
      <c r="BJ2" s="303"/>
    </row>
    <row r="16" spans="1:62" ht="18.75">
      <c r="C16" s="297" t="s">
        <v>134</v>
      </c>
      <c r="D16" s="298"/>
      <c r="E16" s="298"/>
      <c r="F16" s="298"/>
      <c r="G16" s="297" t="s">
        <v>145</v>
      </c>
      <c r="H16" s="298"/>
      <c r="I16" s="298"/>
      <c r="J16" s="298"/>
      <c r="K16" s="297" t="s">
        <v>148</v>
      </c>
      <c r="L16" s="298"/>
      <c r="M16" s="298"/>
      <c r="N16" s="298"/>
      <c r="O16" s="297" t="s">
        <v>173</v>
      </c>
      <c r="P16" s="298"/>
      <c r="Q16" s="298"/>
      <c r="R16" s="298"/>
      <c r="S16" s="297" t="s">
        <v>181</v>
      </c>
      <c r="T16" s="298"/>
      <c r="U16" s="298"/>
      <c r="V16" s="298"/>
      <c r="W16" s="297" t="s">
        <v>182</v>
      </c>
      <c r="X16" s="298"/>
      <c r="Y16" s="298"/>
      <c r="Z16" s="298"/>
      <c r="AA16" s="297" t="s">
        <v>186</v>
      </c>
      <c r="AB16" s="298"/>
      <c r="AC16" s="298"/>
      <c r="AD16" s="298"/>
      <c r="AE16" s="297" t="s">
        <v>141</v>
      </c>
      <c r="AF16" s="298"/>
      <c r="AG16" s="298"/>
      <c r="AH16" s="298"/>
      <c r="AI16" s="297" t="s">
        <v>187</v>
      </c>
      <c r="AJ16" s="298"/>
      <c r="AK16" s="298"/>
      <c r="AL16" s="298"/>
      <c r="AM16" s="297" t="s">
        <v>143</v>
      </c>
      <c r="AN16" s="298"/>
      <c r="AO16" s="298"/>
      <c r="AP16" s="298"/>
      <c r="AQ16" s="297" t="s">
        <v>184</v>
      </c>
      <c r="AR16" s="298"/>
      <c r="AS16" s="298"/>
      <c r="AT16" s="298"/>
      <c r="AU16" s="297" t="s">
        <v>147</v>
      </c>
      <c r="AV16" s="298"/>
      <c r="AW16" s="298"/>
      <c r="AX16" s="298"/>
      <c r="AY16" s="297" t="s">
        <v>165</v>
      </c>
      <c r="AZ16" s="298"/>
      <c r="BA16" s="298"/>
      <c r="BB16" s="298"/>
      <c r="BC16" s="297" t="s">
        <v>154</v>
      </c>
      <c r="BD16" s="298"/>
      <c r="BE16" s="298"/>
      <c r="BF16" s="298"/>
      <c r="BG16" s="297" t="s">
        <v>183</v>
      </c>
      <c r="BH16" s="298"/>
      <c r="BI16" s="298"/>
      <c r="BJ16" s="298"/>
    </row>
    <row r="17" spans="2:62" ht="18.75">
      <c r="B17" s="15" t="s">
        <v>4</v>
      </c>
      <c r="C17" s="296">
        <v>0.05</v>
      </c>
      <c r="D17" s="296"/>
      <c r="E17" s="296"/>
      <c r="F17" s="296"/>
      <c r="G17" s="296">
        <v>0.1</v>
      </c>
      <c r="H17" s="296"/>
      <c r="I17" s="296"/>
      <c r="J17" s="296"/>
      <c r="K17" s="296">
        <v>0.2</v>
      </c>
      <c r="L17" s="296"/>
      <c r="M17" s="296"/>
      <c r="N17" s="296"/>
      <c r="O17" s="296">
        <v>0.25</v>
      </c>
      <c r="P17" s="296"/>
      <c r="Q17" s="296"/>
      <c r="R17" s="296"/>
      <c r="S17" s="296">
        <v>0.3</v>
      </c>
      <c r="T17" s="296"/>
      <c r="U17" s="296"/>
      <c r="V17" s="296"/>
      <c r="W17" s="296">
        <v>0.35</v>
      </c>
      <c r="X17" s="296"/>
      <c r="Y17" s="296"/>
      <c r="Z17" s="296"/>
      <c r="AA17" s="296">
        <v>0.4</v>
      </c>
      <c r="AB17" s="296"/>
      <c r="AC17" s="296"/>
      <c r="AD17" s="296"/>
      <c r="AE17" s="296">
        <v>0.45</v>
      </c>
      <c r="AF17" s="296"/>
      <c r="AG17" s="296"/>
      <c r="AH17" s="296"/>
      <c r="AI17" s="296">
        <v>0.5</v>
      </c>
      <c r="AJ17" s="296"/>
      <c r="AK17" s="296"/>
      <c r="AL17" s="296"/>
      <c r="AM17" s="296">
        <v>0.55000000000000004</v>
      </c>
      <c r="AN17" s="296"/>
      <c r="AO17" s="296"/>
      <c r="AP17" s="296"/>
      <c r="AQ17" s="296">
        <v>0.7</v>
      </c>
      <c r="AR17" s="296"/>
      <c r="AS17" s="296"/>
      <c r="AT17" s="296"/>
      <c r="AU17" s="296">
        <v>0.8</v>
      </c>
      <c r="AV17" s="296"/>
      <c r="AW17" s="296"/>
      <c r="AX17" s="296"/>
      <c r="AY17" s="296">
        <v>0.93</v>
      </c>
      <c r="AZ17" s="296"/>
      <c r="BA17" s="296"/>
      <c r="BB17" s="296"/>
      <c r="BC17" s="296">
        <v>0.97</v>
      </c>
      <c r="BD17" s="296"/>
      <c r="BE17" s="296"/>
      <c r="BF17" s="296"/>
      <c r="BG17" s="296">
        <f t="shared" ref="BG17" si="0">26/26</f>
        <v>1</v>
      </c>
      <c r="BH17" s="296"/>
      <c r="BI17" s="296"/>
      <c r="BJ17" s="296"/>
    </row>
    <row r="18" spans="2:62" ht="15" customHeight="1">
      <c r="B18" s="15" t="s">
        <v>22</v>
      </c>
      <c r="C18" s="296">
        <v>0.05</v>
      </c>
      <c r="D18" s="296"/>
      <c r="E18" s="296"/>
      <c r="F18" s="296"/>
      <c r="G18" s="296">
        <v>0.1</v>
      </c>
      <c r="H18" s="296"/>
      <c r="I18" s="296"/>
      <c r="J18" s="296"/>
      <c r="K18" s="296">
        <v>0.2</v>
      </c>
      <c r="L18" s="296"/>
      <c r="M18" s="296"/>
      <c r="N18" s="296"/>
      <c r="O18" s="296">
        <v>0.25</v>
      </c>
      <c r="P18" s="296"/>
      <c r="Q18" s="296"/>
      <c r="R18" s="296"/>
      <c r="S18" s="296">
        <v>0.3</v>
      </c>
      <c r="T18" s="296"/>
      <c r="U18" s="296"/>
      <c r="V18" s="296"/>
      <c r="W18" s="296">
        <v>0.25</v>
      </c>
      <c r="X18" s="296"/>
      <c r="Y18" s="296"/>
      <c r="Z18" s="296"/>
      <c r="AA18" s="296">
        <v>0.25</v>
      </c>
      <c r="AB18" s="296"/>
      <c r="AC18" s="296"/>
      <c r="AD18" s="296"/>
      <c r="AE18" s="296">
        <v>0.25</v>
      </c>
      <c r="AF18" s="296"/>
      <c r="AG18" s="296"/>
      <c r="AH18" s="296"/>
      <c r="AI18" s="296">
        <v>0.25</v>
      </c>
      <c r="AJ18" s="296"/>
      <c r="AK18" s="296"/>
      <c r="AL18" s="296"/>
      <c r="AM18" s="296">
        <v>0.25</v>
      </c>
      <c r="AN18" s="296"/>
      <c r="AO18" s="296"/>
      <c r="AP18" s="296"/>
      <c r="AQ18" s="296">
        <v>0.25</v>
      </c>
      <c r="AR18" s="296"/>
      <c r="AS18" s="296"/>
      <c r="AT18" s="296"/>
      <c r="AU18" s="296">
        <v>0.25</v>
      </c>
      <c r="AV18" s="296"/>
      <c r="AW18" s="296"/>
      <c r="AX18" s="296"/>
      <c r="AY18" s="296">
        <v>0.25</v>
      </c>
      <c r="AZ18" s="296"/>
      <c r="BA18" s="296"/>
      <c r="BB18" s="296"/>
      <c r="BC18" s="296">
        <v>0.25</v>
      </c>
      <c r="BD18" s="296"/>
      <c r="BE18" s="296"/>
      <c r="BF18" s="296"/>
      <c r="BG18" s="296">
        <v>0.25</v>
      </c>
      <c r="BH18" s="296"/>
      <c r="BI18" s="296"/>
      <c r="BJ18" s="296"/>
    </row>
    <row r="19" spans="2:62" ht="15.75">
      <c r="H19" s="18"/>
      <c r="I19" s="18"/>
      <c r="J19" s="18"/>
      <c r="K19" s="18"/>
      <c r="L19" s="17"/>
      <c r="M19" s="17"/>
      <c r="N19" s="17"/>
      <c r="O19" s="17"/>
    </row>
    <row r="21" spans="2:62" s="5" customFormat="1" ht="38.25" customHeight="1">
      <c r="B21" s="153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62" ht="50.1" customHeight="1">
      <c r="B22" s="19">
        <v>44582</v>
      </c>
      <c r="C22" s="321" t="s">
        <v>58</v>
      </c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3"/>
      <c r="O22" s="321"/>
      <c r="P22" s="322"/>
      <c r="Q22" s="322"/>
      <c r="R22" s="322"/>
      <c r="S22" s="322"/>
      <c r="T22" s="322"/>
      <c r="U22" s="322"/>
      <c r="V22" s="323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62" ht="50.1" customHeight="1">
      <c r="B23" s="16" t="s">
        <v>145</v>
      </c>
      <c r="C23" s="321" t="s">
        <v>146</v>
      </c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3"/>
      <c r="O23" s="321"/>
      <c r="P23" s="322"/>
      <c r="Q23" s="322"/>
      <c r="R23" s="322"/>
      <c r="S23" s="322"/>
      <c r="T23" s="322"/>
      <c r="U23" s="322"/>
      <c r="V23" s="323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62" ht="50.1" customHeight="1">
      <c r="B24" s="16">
        <v>44641</v>
      </c>
      <c r="C24" s="321" t="s">
        <v>146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3"/>
      <c r="O24" s="321"/>
      <c r="P24" s="322"/>
      <c r="Q24" s="322"/>
      <c r="R24" s="322"/>
      <c r="S24" s="322"/>
      <c r="T24" s="322"/>
      <c r="U24" s="322"/>
      <c r="V24" s="323"/>
    </row>
    <row r="25" spans="2:62" ht="60" customHeight="1">
      <c r="B25" s="16">
        <v>44672</v>
      </c>
      <c r="C25" s="321" t="s">
        <v>146</v>
      </c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3"/>
      <c r="O25" s="321"/>
      <c r="P25" s="322"/>
      <c r="Q25" s="322"/>
      <c r="R25" s="322"/>
      <c r="S25" s="322"/>
      <c r="T25" s="322"/>
      <c r="U25" s="322"/>
      <c r="V25" s="323"/>
    </row>
    <row r="26" spans="2:62" ht="61.5" customHeight="1">
      <c r="B26" s="16" t="s">
        <v>181</v>
      </c>
      <c r="C26" s="321" t="s">
        <v>146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3"/>
      <c r="O26" s="321"/>
      <c r="P26" s="322"/>
      <c r="Q26" s="322"/>
      <c r="R26" s="322"/>
      <c r="S26" s="322"/>
      <c r="T26" s="322"/>
      <c r="U26" s="322"/>
      <c r="V26" s="323"/>
    </row>
  </sheetData>
  <mergeCells count="58">
    <mergeCell ref="C25:N25"/>
    <mergeCell ref="O25:V25"/>
    <mergeCell ref="C26:N26"/>
    <mergeCell ref="O26:V26"/>
    <mergeCell ref="C22:N22"/>
    <mergeCell ref="O22:V22"/>
    <mergeCell ref="C23:N23"/>
    <mergeCell ref="O23:V23"/>
    <mergeCell ref="C24:N24"/>
    <mergeCell ref="O24:V24"/>
    <mergeCell ref="BC18:BF18"/>
    <mergeCell ref="BG18:BJ18"/>
    <mergeCell ref="C21:N21"/>
    <mergeCell ref="O21:V21"/>
    <mergeCell ref="AE18:AH18"/>
    <mergeCell ref="AI18:AL18"/>
    <mergeCell ref="AM18:AP18"/>
    <mergeCell ref="AQ18:AT18"/>
    <mergeCell ref="AU18:AX18"/>
    <mergeCell ref="AY18:BB18"/>
    <mergeCell ref="BG17:BJ17"/>
    <mergeCell ref="C18:F18"/>
    <mergeCell ref="G18:J18"/>
    <mergeCell ref="K18:N18"/>
    <mergeCell ref="O18:R18"/>
    <mergeCell ref="S18:V18"/>
    <mergeCell ref="W18:Z18"/>
    <mergeCell ref="AA18:AD18"/>
    <mergeCell ref="AI17:AL17"/>
    <mergeCell ref="AM17:AP17"/>
    <mergeCell ref="AQ17:AT17"/>
    <mergeCell ref="AU17:AX17"/>
    <mergeCell ref="AY17:BB17"/>
    <mergeCell ref="BC17:BF17"/>
    <mergeCell ref="C17:F17"/>
    <mergeCell ref="G17:J17"/>
    <mergeCell ref="K17:N17"/>
    <mergeCell ref="O17:R17"/>
    <mergeCell ref="S17:V17"/>
    <mergeCell ref="W17:Z17"/>
    <mergeCell ref="AA17:AD17"/>
    <mergeCell ref="AE17:AH17"/>
    <mergeCell ref="AM16:AP16"/>
    <mergeCell ref="AQ16:AT16"/>
    <mergeCell ref="AU16:AX16"/>
    <mergeCell ref="AY16:BB16"/>
    <mergeCell ref="BC16:BF16"/>
    <mergeCell ref="BG16:BJ16"/>
    <mergeCell ref="A1:BJ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BC9F-40C3-4576-B529-AF3CD23533B2}">
  <dimension ref="A1:BB26"/>
  <sheetViews>
    <sheetView zoomScale="80" zoomScaleNormal="80" workbookViewId="0">
      <selection activeCell="BE13" sqref="BE13"/>
    </sheetView>
  </sheetViews>
  <sheetFormatPr defaultRowHeight="15"/>
  <cols>
    <col min="1" max="1" width="3.140625" customWidth="1"/>
    <col min="2" max="2" width="12.28515625" customWidth="1"/>
    <col min="3" max="54" width="2.7109375" customWidth="1"/>
  </cols>
  <sheetData>
    <row r="1" spans="1:54" ht="39.75" customHeight="1">
      <c r="A1" s="303" t="s">
        <v>207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</row>
    <row r="2" spans="1:54" ht="30.75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3"/>
      <c r="BA2" s="303"/>
      <c r="BB2" s="303"/>
    </row>
    <row r="16" spans="1:54" ht="18.75">
      <c r="C16" s="305" t="s">
        <v>148</v>
      </c>
      <c r="D16" s="306"/>
      <c r="E16" s="306"/>
      <c r="F16" s="307"/>
      <c r="G16" s="305" t="s">
        <v>173</v>
      </c>
      <c r="H16" s="306"/>
      <c r="I16" s="306"/>
      <c r="J16" s="307"/>
      <c r="K16" s="305" t="s">
        <v>181</v>
      </c>
      <c r="L16" s="306"/>
      <c r="M16" s="306"/>
      <c r="N16" s="307"/>
      <c r="O16" s="305" t="s">
        <v>182</v>
      </c>
      <c r="P16" s="306"/>
      <c r="Q16" s="306"/>
      <c r="R16" s="307"/>
      <c r="S16" s="305" t="s">
        <v>188</v>
      </c>
      <c r="T16" s="306"/>
      <c r="U16" s="306"/>
      <c r="V16" s="307"/>
      <c r="W16" s="305" t="s">
        <v>141</v>
      </c>
      <c r="X16" s="306"/>
      <c r="Y16" s="306"/>
      <c r="Z16" s="307"/>
      <c r="AA16" s="305" t="s">
        <v>187</v>
      </c>
      <c r="AB16" s="306"/>
      <c r="AC16" s="306"/>
      <c r="AD16" s="307"/>
      <c r="AE16" s="305" t="s">
        <v>143</v>
      </c>
      <c r="AF16" s="306"/>
      <c r="AG16" s="306"/>
      <c r="AH16" s="307"/>
      <c r="AI16" s="305" t="s">
        <v>184</v>
      </c>
      <c r="AJ16" s="306"/>
      <c r="AK16" s="306"/>
      <c r="AL16" s="307"/>
      <c r="AM16" s="305" t="s">
        <v>147</v>
      </c>
      <c r="AN16" s="306"/>
      <c r="AO16" s="306"/>
      <c r="AP16" s="307"/>
      <c r="AQ16" s="305" t="s">
        <v>165</v>
      </c>
      <c r="AR16" s="306"/>
      <c r="AS16" s="306"/>
      <c r="AT16" s="307"/>
      <c r="AU16" s="297" t="s">
        <v>154</v>
      </c>
      <c r="AV16" s="298"/>
      <c r="AW16" s="298"/>
      <c r="AX16" s="298"/>
      <c r="AY16" s="297" t="s">
        <v>183</v>
      </c>
      <c r="AZ16" s="298"/>
      <c r="BA16" s="298"/>
      <c r="BB16" s="298"/>
    </row>
    <row r="17" spans="2:54" ht="18.75">
      <c r="B17" s="15" t="s">
        <v>4</v>
      </c>
      <c r="C17" s="296">
        <v>0.05</v>
      </c>
      <c r="D17" s="296"/>
      <c r="E17" s="296"/>
      <c r="F17" s="296"/>
      <c r="G17" s="296">
        <v>0.1</v>
      </c>
      <c r="H17" s="296"/>
      <c r="I17" s="296"/>
      <c r="J17" s="296"/>
      <c r="K17" s="296">
        <v>0.2</v>
      </c>
      <c r="L17" s="296"/>
      <c r="M17" s="296"/>
      <c r="N17" s="296"/>
      <c r="O17" s="296">
        <v>0.25</v>
      </c>
      <c r="P17" s="296"/>
      <c r="Q17" s="296"/>
      <c r="R17" s="296"/>
      <c r="S17" s="296">
        <v>0.3</v>
      </c>
      <c r="T17" s="296"/>
      <c r="U17" s="296"/>
      <c r="V17" s="296"/>
      <c r="W17" s="296">
        <v>0.35</v>
      </c>
      <c r="X17" s="296"/>
      <c r="Y17" s="296"/>
      <c r="Z17" s="296"/>
      <c r="AA17" s="296">
        <v>0.4</v>
      </c>
      <c r="AB17" s="296"/>
      <c r="AC17" s="296"/>
      <c r="AD17" s="296"/>
      <c r="AE17" s="296">
        <v>0.45</v>
      </c>
      <c r="AF17" s="296"/>
      <c r="AG17" s="296"/>
      <c r="AH17" s="296"/>
      <c r="AI17" s="296">
        <v>0.5</v>
      </c>
      <c r="AJ17" s="296"/>
      <c r="AK17" s="296"/>
      <c r="AL17" s="296"/>
      <c r="AM17" s="296">
        <v>0.55000000000000004</v>
      </c>
      <c r="AN17" s="296"/>
      <c r="AO17" s="296"/>
      <c r="AP17" s="296"/>
      <c r="AQ17" s="324">
        <v>0.93</v>
      </c>
      <c r="AR17" s="325"/>
      <c r="AS17" s="325"/>
      <c r="AT17" s="326"/>
      <c r="AU17" s="296">
        <v>0.97</v>
      </c>
      <c r="AV17" s="296"/>
      <c r="AW17" s="296"/>
      <c r="AX17" s="296"/>
      <c r="AY17" s="296">
        <f t="shared" ref="AY17" si="0">26/26</f>
        <v>1</v>
      </c>
      <c r="AZ17" s="296"/>
      <c r="BA17" s="296"/>
      <c r="BB17" s="296"/>
    </row>
    <row r="18" spans="2:54" ht="15" customHeight="1">
      <c r="B18" s="15" t="s">
        <v>22</v>
      </c>
      <c r="C18" s="296">
        <v>0.05</v>
      </c>
      <c r="D18" s="296"/>
      <c r="E18" s="296"/>
      <c r="F18" s="296"/>
      <c r="G18" s="296">
        <v>0.08</v>
      </c>
      <c r="H18" s="296"/>
      <c r="I18" s="296"/>
      <c r="J18" s="296"/>
      <c r="K18" s="296">
        <v>0.2</v>
      </c>
      <c r="L18" s="296"/>
      <c r="M18" s="296"/>
      <c r="N18" s="296"/>
      <c r="O18" s="296">
        <v>7.0000000000000007E-2</v>
      </c>
      <c r="P18" s="296"/>
      <c r="Q18" s="296"/>
      <c r="R18" s="296"/>
      <c r="S18" s="296">
        <v>7.0000000000000007E-2</v>
      </c>
      <c r="T18" s="296"/>
      <c r="U18" s="296"/>
      <c r="V18" s="296"/>
      <c r="W18" s="296">
        <v>7.0000000000000007E-2</v>
      </c>
      <c r="X18" s="296"/>
      <c r="Y18" s="296"/>
      <c r="Z18" s="296"/>
      <c r="AA18" s="296">
        <v>7.0000000000000007E-2</v>
      </c>
      <c r="AB18" s="296"/>
      <c r="AC18" s="296"/>
      <c r="AD18" s="296"/>
      <c r="AE18" s="296">
        <v>7.0000000000000007E-2</v>
      </c>
      <c r="AF18" s="296"/>
      <c r="AG18" s="296"/>
      <c r="AH18" s="296"/>
      <c r="AI18" s="296">
        <v>7.0000000000000007E-2</v>
      </c>
      <c r="AJ18" s="296"/>
      <c r="AK18" s="296"/>
      <c r="AL18" s="296"/>
      <c r="AM18" s="296">
        <v>7.0000000000000007E-2</v>
      </c>
      <c r="AN18" s="296"/>
      <c r="AO18" s="296"/>
      <c r="AP18" s="296"/>
      <c r="AQ18" s="324">
        <v>7.0000000000000007E-2</v>
      </c>
      <c r="AR18" s="325"/>
      <c r="AS18" s="325"/>
      <c r="AT18" s="326"/>
      <c r="AU18" s="296">
        <v>7.0000000000000007E-2</v>
      </c>
      <c r="AV18" s="296"/>
      <c r="AW18" s="296"/>
      <c r="AX18" s="296"/>
      <c r="AY18" s="296">
        <v>7.0000000000000007E-2</v>
      </c>
      <c r="AZ18" s="296"/>
      <c r="BA18" s="296"/>
      <c r="BB18" s="296"/>
    </row>
    <row r="19" spans="2:54" ht="15.75">
      <c r="H19" s="18"/>
      <c r="I19" s="18"/>
      <c r="J19" s="18"/>
      <c r="K19" s="18"/>
      <c r="L19" s="17"/>
      <c r="M19" s="17"/>
      <c r="N19" s="17"/>
      <c r="O19" s="17"/>
    </row>
    <row r="21" spans="2:54" s="5" customFormat="1" ht="38.25" customHeight="1">
      <c r="B21" s="153" t="s">
        <v>40</v>
      </c>
      <c r="C21" s="301" t="s">
        <v>41</v>
      </c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1" t="s">
        <v>42</v>
      </c>
      <c r="P21" s="302"/>
      <c r="Q21" s="302"/>
      <c r="R21" s="302"/>
      <c r="S21" s="302"/>
      <c r="T21" s="302"/>
      <c r="U21" s="302"/>
      <c r="V21" s="302"/>
      <c r="Y21" s="57"/>
      <c r="Z21" s="58"/>
      <c r="AA21" s="59"/>
      <c r="AB21" s="59"/>
      <c r="AC21" s="59"/>
      <c r="AD21" s="59"/>
      <c r="AE21" s="59"/>
      <c r="AF21" s="59"/>
      <c r="AG21" s="59"/>
      <c r="AH21" s="60"/>
      <c r="AI21" s="61"/>
    </row>
    <row r="22" spans="2:54" ht="50.1" customHeight="1">
      <c r="B22" s="16">
        <v>44641</v>
      </c>
      <c r="C22" s="321" t="s">
        <v>146</v>
      </c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3"/>
      <c r="O22" s="327"/>
      <c r="P22" s="328"/>
      <c r="Q22" s="328"/>
      <c r="R22" s="328"/>
      <c r="S22" s="328"/>
      <c r="T22" s="328"/>
      <c r="U22" s="328"/>
      <c r="V22" s="329"/>
      <c r="Y22" s="57"/>
      <c r="Z22" s="36"/>
      <c r="AA22" s="36"/>
      <c r="AB22" s="36"/>
      <c r="AC22" s="36"/>
      <c r="AD22" s="36"/>
      <c r="AE22" s="36"/>
      <c r="AF22" s="36"/>
      <c r="AG22" s="36"/>
      <c r="AH22" s="36"/>
      <c r="AI22" s="36"/>
    </row>
    <row r="23" spans="2:54" ht="50.1" customHeight="1">
      <c r="B23" s="16">
        <v>44672</v>
      </c>
      <c r="C23" s="321" t="s">
        <v>146</v>
      </c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3"/>
      <c r="O23" s="321"/>
      <c r="P23" s="322"/>
      <c r="Q23" s="322"/>
      <c r="R23" s="322"/>
      <c r="S23" s="322"/>
      <c r="T23" s="322"/>
      <c r="U23" s="322"/>
      <c r="V23" s="323"/>
      <c r="Y23" s="57"/>
      <c r="Z23" s="36"/>
      <c r="AA23" s="36"/>
      <c r="AB23" s="36"/>
      <c r="AC23" s="36"/>
      <c r="AD23" s="36"/>
      <c r="AE23" s="36"/>
      <c r="AG23" s="36"/>
      <c r="AH23" s="36"/>
    </row>
    <row r="24" spans="2:54" ht="50.1" customHeight="1">
      <c r="B24" s="16" t="s">
        <v>181</v>
      </c>
      <c r="C24" s="321" t="s">
        <v>146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3"/>
      <c r="O24" s="321"/>
      <c r="P24" s="322"/>
      <c r="Q24" s="322"/>
      <c r="R24" s="322"/>
      <c r="S24" s="322"/>
      <c r="T24" s="322"/>
      <c r="U24" s="322"/>
      <c r="V24" s="323"/>
    </row>
    <row r="25" spans="2:54" ht="60" customHeight="1">
      <c r="B25" s="16" t="s">
        <v>182</v>
      </c>
      <c r="C25" s="321" t="s">
        <v>146</v>
      </c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3"/>
      <c r="O25" s="321"/>
      <c r="P25" s="322"/>
      <c r="Q25" s="322"/>
      <c r="R25" s="322"/>
      <c r="S25" s="322"/>
      <c r="T25" s="322"/>
      <c r="U25" s="322"/>
      <c r="V25" s="323"/>
    </row>
    <row r="26" spans="2:54" ht="61.5" customHeight="1">
      <c r="B26" s="16" t="s">
        <v>186</v>
      </c>
      <c r="C26" s="321" t="s">
        <v>146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3"/>
      <c r="O26" s="321"/>
      <c r="P26" s="322"/>
      <c r="Q26" s="322"/>
      <c r="R26" s="322"/>
      <c r="S26" s="322"/>
      <c r="T26" s="322"/>
      <c r="U26" s="322"/>
      <c r="V26" s="323"/>
    </row>
  </sheetData>
  <mergeCells count="52">
    <mergeCell ref="AM18:AP18"/>
    <mergeCell ref="AQ18:AT18"/>
    <mergeCell ref="AU18:AX18"/>
    <mergeCell ref="AY18:BB18"/>
    <mergeCell ref="C26:N26"/>
    <mergeCell ref="O26:V26"/>
    <mergeCell ref="C23:N23"/>
    <mergeCell ref="O23:V23"/>
    <mergeCell ref="C24:N24"/>
    <mergeCell ref="O24:V24"/>
    <mergeCell ref="C25:N25"/>
    <mergeCell ref="O25:V25"/>
    <mergeCell ref="C21:N21"/>
    <mergeCell ref="O21:V21"/>
    <mergeCell ref="C22:N22"/>
    <mergeCell ref="O22:V22"/>
    <mergeCell ref="W17:Z17"/>
    <mergeCell ref="AE18:AH18"/>
    <mergeCell ref="W18:Z18"/>
    <mergeCell ref="AA18:AD18"/>
    <mergeCell ref="AA17:AD17"/>
    <mergeCell ref="AE17:AH17"/>
    <mergeCell ref="C17:F17"/>
    <mergeCell ref="G17:J17"/>
    <mergeCell ref="K17:N17"/>
    <mergeCell ref="O17:R17"/>
    <mergeCell ref="S17:V17"/>
    <mergeCell ref="AI18:AL18"/>
    <mergeCell ref="C18:F18"/>
    <mergeCell ref="G18:J18"/>
    <mergeCell ref="K18:N18"/>
    <mergeCell ref="O18:R18"/>
    <mergeCell ref="S18:V18"/>
    <mergeCell ref="AY17:BB17"/>
    <mergeCell ref="AM17:AP17"/>
    <mergeCell ref="AQ17:AT17"/>
    <mergeCell ref="AU17:AX17"/>
    <mergeCell ref="AI17:AL17"/>
    <mergeCell ref="A1:BB2"/>
    <mergeCell ref="C16:F16"/>
    <mergeCell ref="G16:J16"/>
    <mergeCell ref="K16:N16"/>
    <mergeCell ref="O16:R16"/>
    <mergeCell ref="S16:V16"/>
    <mergeCell ref="W16:Z16"/>
    <mergeCell ref="AA16:AD16"/>
    <mergeCell ref="AE16:AH16"/>
    <mergeCell ref="AI16:AL16"/>
    <mergeCell ref="AM16:AP16"/>
    <mergeCell ref="AQ16:AT16"/>
    <mergeCell ref="AU16:AX16"/>
    <mergeCell ref="AY16:BB16"/>
  </mergeCells>
  <printOptions horizontalCentered="1"/>
  <pageMargins left="0.511811023622047" right="0.511811023622047" top="0.35433070866141703" bottom="5.1181101999999999E-2" header="0.31496062992126" footer="0.31496062992126"/>
  <pageSetup paperSize="9" scale="8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FORMAT Mei 22</vt:lpstr>
      <vt:lpstr>IPM</vt:lpstr>
      <vt:lpstr>ADVIC</vt:lpstr>
      <vt:lpstr>ASINUSA</vt:lpstr>
      <vt:lpstr>NIFCO</vt:lpstr>
      <vt:lpstr>MII</vt:lpstr>
      <vt:lpstr>TEBEINDO</vt:lpstr>
      <vt:lpstr>TSA</vt:lpstr>
      <vt:lpstr>TGI</vt:lpstr>
      <vt:lpstr>CEMENTAID</vt:lpstr>
      <vt:lpstr>SMU</vt:lpstr>
      <vt:lpstr>MAJUPERKASA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QTY_3_HASIHOLAN</cp:lastModifiedBy>
  <cp:lastPrinted>2018-11-06T02:15:14Z</cp:lastPrinted>
  <dcterms:created xsi:type="dcterms:W3CDTF">2016-05-19T03:18:13Z</dcterms:created>
  <dcterms:modified xsi:type="dcterms:W3CDTF">2022-06-04T05:12:11Z</dcterms:modified>
</cp:coreProperties>
</file>